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1993845-9769-4CD0-B4F6-0D92FB7F2605}" xr6:coauthVersionLast="47" xr6:coauthVersionMax="47" xr10:uidLastSave="{00000000-0000-0000-0000-000000000000}"/>
  <bookViews>
    <workbookView xWindow="13365" yWindow="405" windowWidth="12975" windowHeight="15060"/>
  </bookViews>
  <sheets>
    <sheet name="Active 1" sheetId="4" r:id="rId1"/>
    <sheet name="Active 2" sheetId="7" r:id="rId2"/>
    <sheet name="A" sheetId="1" r:id="rId3"/>
    <sheet name="B" sheetId="2" r:id="rId4"/>
    <sheet name="Sheet1" sheetId="5" r:id="rId5"/>
  </sheets>
  <definedNames>
    <definedName name="solver_adj" localSheetId="0" hidden="1">'Active 1'!$AC$3:$AC$10</definedName>
    <definedName name="solver_adj" localSheetId="1" hidden="1">'Active 2'!$T$2:$T$7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'Active 1'!$AC$11</definedName>
    <definedName name="solver_opt" localSheetId="1" hidden="1">'Active 2'!$T$9</definedName>
    <definedName name="solver_pre" localSheetId="0" hidden="1">0.000001</definedName>
    <definedName name="solver_pre" localSheetId="1" hidden="1">0.000001</definedName>
    <definedName name="solver_scl" localSheetId="0" hidden="1">2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3" i="7" l="1"/>
  <c r="F83" i="7"/>
  <c r="G83" i="7"/>
  <c r="T83" i="7" s="1"/>
  <c r="K83" i="7"/>
  <c r="P83" i="7"/>
  <c r="Q83" i="7"/>
  <c r="R83" i="7"/>
  <c r="E83" i="4"/>
  <c r="F83" i="4" s="1"/>
  <c r="Q83" i="4"/>
  <c r="E82" i="4"/>
  <c r="F82" i="4"/>
  <c r="Z82" i="4"/>
  <c r="Q82" i="4"/>
  <c r="AB9" i="4"/>
  <c r="AB8" i="4"/>
  <c r="AB10" i="4"/>
  <c r="AB7" i="4"/>
  <c r="AB6" i="4"/>
  <c r="AB3" i="4"/>
  <c r="AB4" i="4"/>
  <c r="AB5" i="4"/>
  <c r="E82" i="7"/>
  <c r="F82" i="7"/>
  <c r="G82" i="7"/>
  <c r="Q82" i="7"/>
  <c r="S2" i="7"/>
  <c r="X55" i="7"/>
  <c r="S3" i="7"/>
  <c r="S4" i="7"/>
  <c r="X61" i="7"/>
  <c r="X60" i="7"/>
  <c r="X58" i="7"/>
  <c r="X57" i="7"/>
  <c r="X56" i="7"/>
  <c r="X53" i="7"/>
  <c r="X52" i="7"/>
  <c r="X50" i="7"/>
  <c r="X49" i="7"/>
  <c r="X48" i="7"/>
  <c r="X45" i="7"/>
  <c r="X44" i="7"/>
  <c r="X42" i="7"/>
  <c r="X41" i="7"/>
  <c r="X40" i="7"/>
  <c r="X37" i="7"/>
  <c r="X36" i="7"/>
  <c r="X34" i="7"/>
  <c r="X33" i="7"/>
  <c r="X32" i="7"/>
  <c r="X29" i="7"/>
  <c r="X28" i="7"/>
  <c r="X26" i="7"/>
  <c r="X25" i="7"/>
  <c r="X24" i="7"/>
  <c r="X21" i="7"/>
  <c r="X20" i="7"/>
  <c r="X18" i="7"/>
  <c r="X17" i="7"/>
  <c r="X16" i="7"/>
  <c r="X13" i="7"/>
  <c r="X12" i="7"/>
  <c r="X10" i="7"/>
  <c r="X9" i="7"/>
  <c r="X8" i="7"/>
  <c r="X5" i="7"/>
  <c r="X4" i="7"/>
  <c r="X2" i="7"/>
  <c r="E81" i="7"/>
  <c r="F81" i="7"/>
  <c r="G81" i="7"/>
  <c r="T81" i="7"/>
  <c r="E80" i="7"/>
  <c r="F80" i="7"/>
  <c r="E79" i="7"/>
  <c r="F79" i="7"/>
  <c r="G79" i="7"/>
  <c r="T79" i="7"/>
  <c r="E78" i="7"/>
  <c r="F78" i="7"/>
  <c r="G78" i="7"/>
  <c r="T78" i="7"/>
  <c r="E77" i="7"/>
  <c r="F77" i="7"/>
  <c r="E76" i="7"/>
  <c r="F76" i="7"/>
  <c r="E75" i="7"/>
  <c r="F75" i="7"/>
  <c r="G75" i="7"/>
  <c r="E74" i="7"/>
  <c r="F74" i="7"/>
  <c r="E73" i="7"/>
  <c r="F73" i="7"/>
  <c r="G73" i="7"/>
  <c r="T73" i="7"/>
  <c r="E72" i="7"/>
  <c r="F72" i="7"/>
  <c r="G72" i="7"/>
  <c r="E71" i="7"/>
  <c r="F71" i="7"/>
  <c r="G71" i="7"/>
  <c r="T71" i="7"/>
  <c r="E70" i="7"/>
  <c r="F70" i="7"/>
  <c r="E69" i="7"/>
  <c r="F69" i="7"/>
  <c r="E68" i="7"/>
  <c r="F68" i="7"/>
  <c r="G68" i="7"/>
  <c r="E67" i="7"/>
  <c r="F67" i="7"/>
  <c r="G67" i="7"/>
  <c r="E66" i="7"/>
  <c r="F66" i="7"/>
  <c r="G66" i="7"/>
  <c r="E65" i="7"/>
  <c r="F65" i="7"/>
  <c r="G65" i="7"/>
  <c r="T65" i="7"/>
  <c r="E64" i="7"/>
  <c r="F64" i="7"/>
  <c r="G64" i="7"/>
  <c r="K64" i="7"/>
  <c r="T64" i="7"/>
  <c r="E63" i="7"/>
  <c r="F63" i="7"/>
  <c r="G63" i="7"/>
  <c r="T63" i="7"/>
  <c r="E62" i="7"/>
  <c r="F62" i="7"/>
  <c r="G62" i="7"/>
  <c r="T62" i="7"/>
  <c r="E61" i="7"/>
  <c r="F61" i="7"/>
  <c r="E60" i="7"/>
  <c r="F60" i="7"/>
  <c r="G60" i="7"/>
  <c r="T60" i="7"/>
  <c r="E59" i="7"/>
  <c r="F59" i="7"/>
  <c r="G59" i="7"/>
  <c r="E58" i="7"/>
  <c r="F58" i="7"/>
  <c r="E57" i="7"/>
  <c r="F57" i="7"/>
  <c r="E56" i="7"/>
  <c r="F56" i="7"/>
  <c r="G56" i="7"/>
  <c r="T56" i="7"/>
  <c r="E55" i="7"/>
  <c r="F55" i="7"/>
  <c r="G55" i="7"/>
  <c r="E54" i="7"/>
  <c r="F54" i="7"/>
  <c r="G54" i="7"/>
  <c r="K54" i="7"/>
  <c r="E53" i="7"/>
  <c r="F53" i="7"/>
  <c r="E52" i="7"/>
  <c r="F52" i="7"/>
  <c r="E51" i="7"/>
  <c r="F51" i="7"/>
  <c r="E50" i="7"/>
  <c r="F50" i="7"/>
  <c r="E49" i="7"/>
  <c r="F49" i="7"/>
  <c r="G49" i="7"/>
  <c r="E48" i="7"/>
  <c r="F48" i="7"/>
  <c r="E47" i="7"/>
  <c r="F47" i="7"/>
  <c r="G47" i="7"/>
  <c r="E46" i="7"/>
  <c r="F46" i="7"/>
  <c r="G46" i="7"/>
  <c r="T46" i="7"/>
  <c r="E45" i="7"/>
  <c r="F45" i="7"/>
  <c r="E44" i="7"/>
  <c r="F44" i="7"/>
  <c r="G44" i="7"/>
  <c r="T44" i="7"/>
  <c r="E43" i="7"/>
  <c r="F43" i="7"/>
  <c r="G43" i="7"/>
  <c r="E42" i="7"/>
  <c r="F42" i="7"/>
  <c r="E41" i="7"/>
  <c r="F41" i="7"/>
  <c r="E40" i="7"/>
  <c r="F40" i="7"/>
  <c r="G40" i="7"/>
  <c r="E39" i="7"/>
  <c r="F39" i="7"/>
  <c r="G39" i="7"/>
  <c r="E38" i="7"/>
  <c r="F38" i="7"/>
  <c r="G38" i="7"/>
  <c r="E37" i="7"/>
  <c r="F37" i="7"/>
  <c r="E36" i="7"/>
  <c r="F36" i="7"/>
  <c r="G36" i="7"/>
  <c r="E35" i="7"/>
  <c r="F35" i="7"/>
  <c r="G35" i="7"/>
  <c r="E34" i="7"/>
  <c r="F34" i="7"/>
  <c r="E33" i="7"/>
  <c r="F33" i="7"/>
  <c r="G33" i="7"/>
  <c r="E32" i="7"/>
  <c r="F32" i="7"/>
  <c r="E31" i="7"/>
  <c r="F31" i="7"/>
  <c r="E30" i="7"/>
  <c r="F30" i="7"/>
  <c r="G30" i="7"/>
  <c r="E29" i="7"/>
  <c r="F29" i="7"/>
  <c r="E28" i="7"/>
  <c r="F28" i="7"/>
  <c r="E27" i="7"/>
  <c r="F27" i="7"/>
  <c r="E26" i="7"/>
  <c r="F26" i="7"/>
  <c r="E25" i="7"/>
  <c r="F25" i="7"/>
  <c r="G25" i="7"/>
  <c r="E24" i="7"/>
  <c r="F24" i="7"/>
  <c r="E23" i="7"/>
  <c r="F23" i="7"/>
  <c r="E22" i="7"/>
  <c r="F22" i="7"/>
  <c r="P22" i="7"/>
  <c r="G22" i="7"/>
  <c r="T22" i="7"/>
  <c r="E21" i="7"/>
  <c r="F21" i="7"/>
  <c r="P4" i="7"/>
  <c r="S5" i="7"/>
  <c r="S6" i="7"/>
  <c r="S11" i="7"/>
  <c r="S7" i="7"/>
  <c r="W57" i="7"/>
  <c r="W52" i="7"/>
  <c r="W47" i="7"/>
  <c r="W46" i="7"/>
  <c r="W39" i="7"/>
  <c r="W33" i="7"/>
  <c r="W32" i="7"/>
  <c r="W22" i="7"/>
  <c r="W20" i="7"/>
  <c r="W14" i="7"/>
  <c r="W9" i="7"/>
  <c r="W8" i="7"/>
  <c r="W3" i="7"/>
  <c r="P79" i="7"/>
  <c r="R79" i="7"/>
  <c r="P72" i="7"/>
  <c r="R72" i="7"/>
  <c r="P68" i="7"/>
  <c r="R68" i="7"/>
  <c r="P67" i="7"/>
  <c r="P62" i="7"/>
  <c r="P56" i="7"/>
  <c r="R56" i="7"/>
  <c r="P46" i="7"/>
  <c r="P40" i="7"/>
  <c r="P36" i="7"/>
  <c r="P35" i="7"/>
  <c r="P30" i="7"/>
  <c r="P25" i="7"/>
  <c r="R25" i="7"/>
  <c r="Y3" i="7"/>
  <c r="Y7" i="7"/>
  <c r="Y8" i="7"/>
  <c r="C9" i="7"/>
  <c r="D9" i="7"/>
  <c r="Y12" i="7"/>
  <c r="F16" i="7"/>
  <c r="F17" i="7" s="1"/>
  <c r="C17" i="7"/>
  <c r="Y17" i="7"/>
  <c r="Y18" i="7"/>
  <c r="Y19" i="7"/>
  <c r="Q21" i="7"/>
  <c r="Y21" i="7"/>
  <c r="Q22" i="7"/>
  <c r="U22" i="7"/>
  <c r="Y22" i="7"/>
  <c r="Q23" i="7"/>
  <c r="Q24" i="7"/>
  <c r="Y24" i="7"/>
  <c r="K25" i="7"/>
  <c r="Q25" i="7"/>
  <c r="Y25" i="7"/>
  <c r="Q26" i="7"/>
  <c r="Q27" i="7"/>
  <c r="Q28" i="7"/>
  <c r="Q29" i="7"/>
  <c r="Y29" i="7"/>
  <c r="Q30" i="7"/>
  <c r="Y30" i="7"/>
  <c r="Q31" i="7"/>
  <c r="Y31" i="7"/>
  <c r="Q32" i="7"/>
  <c r="K33" i="7"/>
  <c r="Q33" i="7"/>
  <c r="Q34" i="7"/>
  <c r="Y34" i="7"/>
  <c r="Q35" i="7"/>
  <c r="Q36" i="7"/>
  <c r="U36" i="7"/>
  <c r="Q37" i="7"/>
  <c r="Y37" i="7"/>
  <c r="Q38" i="7"/>
  <c r="Y38" i="7"/>
  <c r="Q39" i="7"/>
  <c r="J40" i="7"/>
  <c r="Q40" i="7"/>
  <c r="Y40" i="7"/>
  <c r="Q41" i="7"/>
  <c r="Y41" i="7"/>
  <c r="Q42" i="7"/>
  <c r="J43" i="7"/>
  <c r="Q43" i="7"/>
  <c r="J44" i="7"/>
  <c r="Q44" i="7"/>
  <c r="U44" i="7"/>
  <c r="Q45" i="7"/>
  <c r="Y45" i="7"/>
  <c r="J46" i="7"/>
  <c r="Q46" i="7"/>
  <c r="Y46" i="7"/>
  <c r="J47" i="7"/>
  <c r="Q47" i="7"/>
  <c r="Y47" i="7"/>
  <c r="Q48" i="7"/>
  <c r="K49" i="7"/>
  <c r="Q49" i="7"/>
  <c r="Q50" i="7"/>
  <c r="Y50" i="7"/>
  <c r="Q51" i="7"/>
  <c r="Q52" i="7"/>
  <c r="Q53" i="7"/>
  <c r="Y53" i="7"/>
  <c r="Q54" i="7"/>
  <c r="U54" i="7"/>
  <c r="Y54" i="7"/>
  <c r="K55" i="7"/>
  <c r="Q55" i="7"/>
  <c r="J56" i="7"/>
  <c r="Q56" i="7"/>
  <c r="Y56" i="7"/>
  <c r="Q57" i="7"/>
  <c r="Y57" i="7"/>
  <c r="Q58" i="7"/>
  <c r="K59" i="7"/>
  <c r="Q59" i="7"/>
  <c r="K60" i="7"/>
  <c r="Q60" i="7"/>
  <c r="U60" i="7"/>
  <c r="Q61" i="7"/>
  <c r="Y61" i="7"/>
  <c r="Q62" i="7"/>
  <c r="K63" i="7"/>
  <c r="Q63" i="7"/>
  <c r="U63" i="7"/>
  <c r="Q64" i="7"/>
  <c r="J65" i="7"/>
  <c r="Q65" i="7"/>
  <c r="Q66" i="7"/>
  <c r="K67" i="7"/>
  <c r="Q67" i="7"/>
  <c r="U67" i="7"/>
  <c r="Q68" i="7"/>
  <c r="U68" i="7"/>
  <c r="Q69" i="7"/>
  <c r="Q70" i="7"/>
  <c r="K71" i="7"/>
  <c r="Q71" i="7"/>
  <c r="U71" i="7"/>
  <c r="Q72" i="7"/>
  <c r="K73" i="7"/>
  <c r="Q73" i="7"/>
  <c r="U73" i="7"/>
  <c r="Q74" i="7"/>
  <c r="K75" i="7"/>
  <c r="Q75" i="7"/>
  <c r="U75" i="7"/>
  <c r="Q76" i="7"/>
  <c r="Q77" i="7"/>
  <c r="Q78" i="7"/>
  <c r="K79" i="7"/>
  <c r="Q79" i="7"/>
  <c r="U79" i="7"/>
  <c r="Q80" i="7"/>
  <c r="K81" i="7"/>
  <c r="Q81" i="7"/>
  <c r="U81" i="7"/>
  <c r="E24" i="4"/>
  <c r="F24" i="4"/>
  <c r="Z24" i="4"/>
  <c r="AC24" i="4"/>
  <c r="E25" i="4"/>
  <c r="F25" i="4"/>
  <c r="Z25" i="4"/>
  <c r="AC25" i="4"/>
  <c r="E26" i="4"/>
  <c r="F26" i="4"/>
  <c r="Z26" i="4"/>
  <c r="AC26" i="4"/>
  <c r="E27" i="4"/>
  <c r="F27" i="4"/>
  <c r="Z27" i="4"/>
  <c r="E28" i="4"/>
  <c r="F28" i="4"/>
  <c r="Z28" i="4"/>
  <c r="AC28" i="4"/>
  <c r="E29" i="4"/>
  <c r="F29" i="4"/>
  <c r="Z29" i="4"/>
  <c r="AC29" i="4"/>
  <c r="E30" i="4"/>
  <c r="F30" i="4"/>
  <c r="Z30" i="4"/>
  <c r="AC30" i="4"/>
  <c r="E31" i="4"/>
  <c r="F31" i="4"/>
  <c r="Z31" i="4"/>
  <c r="E32" i="4"/>
  <c r="F32" i="4"/>
  <c r="Z32" i="4"/>
  <c r="AC32" i="4"/>
  <c r="E33" i="4"/>
  <c r="F33" i="4"/>
  <c r="Z33" i="4"/>
  <c r="AC33" i="4"/>
  <c r="E34" i="4"/>
  <c r="F34" i="4"/>
  <c r="E35" i="4"/>
  <c r="F35" i="4"/>
  <c r="Z35" i="4"/>
  <c r="E36" i="4"/>
  <c r="F36" i="4"/>
  <c r="E37" i="4"/>
  <c r="F37" i="4"/>
  <c r="E38" i="4"/>
  <c r="F38" i="4"/>
  <c r="Z38" i="4"/>
  <c r="E39" i="4"/>
  <c r="F39" i="4"/>
  <c r="E40" i="4"/>
  <c r="F40" i="4"/>
  <c r="Z40" i="4"/>
  <c r="E41" i="4"/>
  <c r="F41" i="4"/>
  <c r="E42" i="4"/>
  <c r="F42" i="4"/>
  <c r="E43" i="4"/>
  <c r="F43" i="4"/>
  <c r="Z43" i="4"/>
  <c r="E44" i="4"/>
  <c r="F44" i="4"/>
  <c r="E45" i="4"/>
  <c r="F45" i="4"/>
  <c r="Z45" i="4"/>
  <c r="AC45" i="4"/>
  <c r="E46" i="4"/>
  <c r="F46" i="4"/>
  <c r="Z46" i="4"/>
  <c r="AC46" i="4"/>
  <c r="E47" i="4"/>
  <c r="F47" i="4"/>
  <c r="E48" i="4"/>
  <c r="F48" i="4"/>
  <c r="Z48" i="4"/>
  <c r="E49" i="4"/>
  <c r="F49" i="4"/>
  <c r="Z49" i="4"/>
  <c r="E50" i="4"/>
  <c r="F50" i="4"/>
  <c r="E51" i="4"/>
  <c r="F51" i="4"/>
  <c r="Z51" i="4"/>
  <c r="E52" i="4"/>
  <c r="F52" i="4"/>
  <c r="Z52" i="4"/>
  <c r="E53" i="4"/>
  <c r="F53" i="4"/>
  <c r="Z53" i="4"/>
  <c r="AC53" i="4"/>
  <c r="E54" i="4"/>
  <c r="E55" i="4"/>
  <c r="F55" i="4"/>
  <c r="Z55" i="4"/>
  <c r="E56" i="4"/>
  <c r="F56" i="4"/>
  <c r="G56" i="4"/>
  <c r="Z56" i="4"/>
  <c r="E57" i="4"/>
  <c r="F57" i="4"/>
  <c r="E58" i="4"/>
  <c r="F58" i="4"/>
  <c r="E59" i="4"/>
  <c r="F59" i="4"/>
  <c r="Z59" i="4"/>
  <c r="E60" i="4"/>
  <c r="F60" i="4"/>
  <c r="Z60" i="4"/>
  <c r="E61" i="4"/>
  <c r="F61" i="4"/>
  <c r="Z61" i="4"/>
  <c r="E62" i="4"/>
  <c r="F62" i="4"/>
  <c r="G62" i="4"/>
  <c r="Z62" i="4"/>
  <c r="AC62" i="4"/>
  <c r="E63" i="4"/>
  <c r="F63" i="4"/>
  <c r="E64" i="4"/>
  <c r="F64" i="4"/>
  <c r="Z64" i="4"/>
  <c r="E65" i="4"/>
  <c r="F65" i="4"/>
  <c r="E66" i="4"/>
  <c r="F66" i="4"/>
  <c r="E67" i="4"/>
  <c r="F67" i="4"/>
  <c r="Z67" i="4"/>
  <c r="E68" i="4"/>
  <c r="F68" i="4"/>
  <c r="E69" i="4"/>
  <c r="F69" i="4"/>
  <c r="Z69" i="4"/>
  <c r="AC69" i="4"/>
  <c r="E70" i="4"/>
  <c r="F70" i="4"/>
  <c r="E71" i="4"/>
  <c r="E72" i="4"/>
  <c r="F72" i="4"/>
  <c r="Z72" i="4"/>
  <c r="E73" i="4"/>
  <c r="F73" i="4"/>
  <c r="E74" i="4"/>
  <c r="F74" i="4"/>
  <c r="Z74" i="4"/>
  <c r="AC74" i="4"/>
  <c r="E75" i="4"/>
  <c r="F75" i="4"/>
  <c r="Z75" i="4"/>
  <c r="E76" i="4"/>
  <c r="F76" i="4"/>
  <c r="E77" i="4"/>
  <c r="F77" i="4"/>
  <c r="E78" i="4"/>
  <c r="F78" i="4"/>
  <c r="G78" i="4"/>
  <c r="Z78" i="4"/>
  <c r="E79" i="4"/>
  <c r="F79" i="4"/>
  <c r="E80" i="4"/>
  <c r="F80" i="4"/>
  <c r="Z80" i="4"/>
  <c r="E81" i="4"/>
  <c r="F81" i="4"/>
  <c r="G81" i="4"/>
  <c r="Z81" i="4"/>
  <c r="D9" i="4"/>
  <c r="C9" i="4"/>
  <c r="G61" i="4"/>
  <c r="G64" i="4"/>
  <c r="G67" i="4"/>
  <c r="G69" i="4"/>
  <c r="G72" i="4"/>
  <c r="G74" i="4"/>
  <c r="G75" i="4"/>
  <c r="G80" i="4"/>
  <c r="E22" i="4"/>
  <c r="F22" i="4"/>
  <c r="E23" i="4"/>
  <c r="F23" i="4"/>
  <c r="AD2" i="4"/>
  <c r="AB2" i="4"/>
  <c r="AB15" i="4"/>
  <c r="G33" i="4"/>
  <c r="G35" i="4"/>
  <c r="G38" i="4"/>
  <c r="G40" i="4"/>
  <c r="G43" i="4"/>
  <c r="G46" i="4"/>
  <c r="G48" i="4"/>
  <c r="G49" i="4"/>
  <c r="G51" i="4"/>
  <c r="G52" i="4"/>
  <c r="G53" i="4"/>
  <c r="G55" i="4"/>
  <c r="G59" i="4"/>
  <c r="G60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E21" i="4"/>
  <c r="G22" i="4"/>
  <c r="G24" i="4"/>
  <c r="G25" i="4"/>
  <c r="G26" i="4"/>
  <c r="G27" i="4"/>
  <c r="G28" i="4"/>
  <c r="G29" i="4"/>
  <c r="G30" i="4"/>
  <c r="K30" i="4"/>
  <c r="G31" i="4"/>
  <c r="G32" i="4"/>
  <c r="Q21" i="4"/>
  <c r="K22" i="4"/>
  <c r="Q22" i="4"/>
  <c r="Q24" i="4"/>
  <c r="Q25" i="4"/>
  <c r="K26" i="4"/>
  <c r="Q26" i="4"/>
  <c r="Q27" i="4"/>
  <c r="K28" i="4"/>
  <c r="Q28" i="4"/>
  <c r="K29" i="4"/>
  <c r="Q29" i="4"/>
  <c r="Q30" i="4"/>
  <c r="K31" i="4"/>
  <c r="Q31" i="4"/>
  <c r="Q32" i="4"/>
  <c r="K33" i="4"/>
  <c r="Q33" i="4"/>
  <c r="Q34" i="4"/>
  <c r="Q49" i="4"/>
  <c r="K51" i="4"/>
  <c r="Q51" i="4"/>
  <c r="K52" i="4"/>
  <c r="Q52" i="4"/>
  <c r="Q53" i="4"/>
  <c r="Q54" i="4"/>
  <c r="K55" i="4"/>
  <c r="Q55" i="4"/>
  <c r="Q68" i="4"/>
  <c r="Q71" i="4"/>
  <c r="Q74" i="4"/>
  <c r="K78" i="4"/>
  <c r="Q78" i="4"/>
  <c r="Q79" i="4"/>
  <c r="K80" i="4"/>
  <c r="Q80" i="4"/>
  <c r="Q81" i="4"/>
  <c r="I65" i="5"/>
  <c r="I66" i="5"/>
  <c r="I67" i="5"/>
  <c r="I68" i="5"/>
  <c r="I36" i="5"/>
  <c r="I37" i="5"/>
  <c r="I38" i="5"/>
  <c r="I39" i="5"/>
  <c r="I40" i="5"/>
  <c r="I41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60" i="5"/>
  <c r="I61" i="5"/>
  <c r="I62" i="5"/>
  <c r="I63" i="5"/>
  <c r="I64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AY33" i="4"/>
  <c r="AY32" i="4"/>
  <c r="AY31" i="4"/>
  <c r="AY30" i="4"/>
  <c r="AY29" i="4"/>
  <c r="AY28" i="4"/>
  <c r="AY27" i="4"/>
  <c r="AY26" i="4"/>
  <c r="AY25" i="4"/>
  <c r="AY24" i="4"/>
  <c r="AY23" i="4"/>
  <c r="G23" i="4"/>
  <c r="Z23" i="4"/>
  <c r="AY22" i="4"/>
  <c r="Z22" i="4"/>
  <c r="AC22" i="4"/>
  <c r="AY21" i="4"/>
  <c r="AY20" i="4"/>
  <c r="AY19" i="4"/>
  <c r="AY18" i="4"/>
  <c r="AY17" i="4"/>
  <c r="AB13" i="4"/>
  <c r="AB17" i="4"/>
  <c r="AY16" i="4"/>
  <c r="AB16" i="4"/>
  <c r="AY15" i="4"/>
  <c r="AY14" i="4"/>
  <c r="AB14" i="4"/>
  <c r="AY13" i="4"/>
  <c r="AY12" i="4"/>
  <c r="AY11" i="4"/>
  <c r="AY10" i="4"/>
  <c r="Z10" i="4"/>
  <c r="AY9" i="4"/>
  <c r="Z9" i="4"/>
  <c r="AY8" i="4"/>
  <c r="Z8" i="4"/>
  <c r="AY7" i="4"/>
  <c r="Z7" i="4"/>
  <c r="AY6" i="4"/>
  <c r="Z6" i="4"/>
  <c r="AY5" i="4"/>
  <c r="Z5" i="4"/>
  <c r="AY4" i="4"/>
  <c r="Z4" i="4"/>
  <c r="AY3" i="4"/>
  <c r="Z3" i="4"/>
  <c r="AY2" i="4"/>
  <c r="F16" i="4"/>
  <c r="F17" i="4" s="1"/>
  <c r="C17" i="4"/>
  <c r="K23" i="4"/>
  <c r="Q23" i="4"/>
  <c r="K35" i="4"/>
  <c r="Q35" i="4"/>
  <c r="Q36" i="4"/>
  <c r="Q37" i="4"/>
  <c r="J38" i="4"/>
  <c r="Q38" i="4"/>
  <c r="Q39" i="4"/>
  <c r="J40" i="4"/>
  <c r="Q40" i="4"/>
  <c r="Q41" i="4"/>
  <c r="Q42" i="4"/>
  <c r="J43" i="4"/>
  <c r="Q43" i="4"/>
  <c r="Q44" i="4"/>
  <c r="Q45" i="4"/>
  <c r="J46" i="4"/>
  <c r="Q46" i="4"/>
  <c r="Q47" i="4"/>
  <c r="J48" i="4"/>
  <c r="Q48" i="4"/>
  <c r="Q50" i="4"/>
  <c r="J56" i="4"/>
  <c r="Q56" i="4"/>
  <c r="Q57" i="4"/>
  <c r="Q58" i="4"/>
  <c r="K59" i="4"/>
  <c r="Q59" i="4"/>
  <c r="K60" i="4"/>
  <c r="Q60" i="4"/>
  <c r="K61" i="4"/>
  <c r="Q61" i="4"/>
  <c r="J62" i="4"/>
  <c r="Q62" i="4"/>
  <c r="Q63" i="4"/>
  <c r="K64" i="4"/>
  <c r="Q64" i="4"/>
  <c r="Q65" i="4"/>
  <c r="Q66" i="4"/>
  <c r="K67" i="4"/>
  <c r="Q67" i="4"/>
  <c r="K69" i="4"/>
  <c r="Q69" i="4"/>
  <c r="Q70" i="4"/>
  <c r="K72" i="4"/>
  <c r="Q72" i="4"/>
  <c r="Q73" i="4"/>
  <c r="K75" i="4"/>
  <c r="Q75" i="4"/>
  <c r="Q76" i="4"/>
  <c r="Q77" i="4"/>
  <c r="E52" i="2"/>
  <c r="F52" i="2"/>
  <c r="G52" i="2"/>
  <c r="K52" i="2"/>
  <c r="E55" i="2"/>
  <c r="F55" i="2"/>
  <c r="G55" i="2"/>
  <c r="K55" i="2"/>
  <c r="E56" i="2"/>
  <c r="F56" i="2"/>
  <c r="G56" i="2"/>
  <c r="K56" i="2"/>
  <c r="E44" i="2"/>
  <c r="F44" i="2"/>
  <c r="G44" i="2"/>
  <c r="K44" i="2"/>
  <c r="E45" i="2"/>
  <c r="F45" i="2"/>
  <c r="G45" i="2"/>
  <c r="J45" i="2"/>
  <c r="E46" i="2"/>
  <c r="F46" i="2"/>
  <c r="G46" i="2"/>
  <c r="K46" i="2"/>
  <c r="E47" i="2"/>
  <c r="F47" i="2"/>
  <c r="G47" i="2"/>
  <c r="E48" i="2"/>
  <c r="F48" i="2"/>
  <c r="G48" i="2"/>
  <c r="J48" i="2"/>
  <c r="E49" i="2"/>
  <c r="F49" i="2"/>
  <c r="G49" i="2"/>
  <c r="J49" i="2"/>
  <c r="E50" i="2"/>
  <c r="F50" i="2"/>
  <c r="G50" i="2"/>
  <c r="K50" i="2"/>
  <c r="E51" i="2"/>
  <c r="F51" i="2"/>
  <c r="G51" i="2"/>
  <c r="E53" i="2"/>
  <c r="F53" i="2"/>
  <c r="G53" i="2"/>
  <c r="K53" i="2"/>
  <c r="E54" i="2"/>
  <c r="F54" i="2"/>
  <c r="G54" i="2"/>
  <c r="K54" i="2"/>
  <c r="E57" i="2"/>
  <c r="F57" i="2"/>
  <c r="G57" i="2"/>
  <c r="K57" i="2"/>
  <c r="E9" i="2"/>
  <c r="D9" i="2"/>
  <c r="Q52" i="2"/>
  <c r="Q55" i="2"/>
  <c r="Q56" i="2"/>
  <c r="Q57" i="2"/>
  <c r="Q53" i="2"/>
  <c r="E40" i="2"/>
  <c r="F40" i="2"/>
  <c r="G40" i="2"/>
  <c r="K40" i="2"/>
  <c r="E41" i="2"/>
  <c r="F41" i="2"/>
  <c r="G41" i="2"/>
  <c r="K41" i="2"/>
  <c r="E42" i="2"/>
  <c r="F42" i="2"/>
  <c r="G42" i="2"/>
  <c r="K42" i="2"/>
  <c r="E43" i="2"/>
  <c r="F43" i="2"/>
  <c r="G43" i="2"/>
  <c r="K43" i="2"/>
  <c r="K47" i="2"/>
  <c r="K51" i="2"/>
  <c r="E35" i="2"/>
  <c r="F35" i="2"/>
  <c r="G35" i="2"/>
  <c r="J35" i="2"/>
  <c r="E36" i="2"/>
  <c r="F36" i="2"/>
  <c r="G36" i="2"/>
  <c r="J36" i="2"/>
  <c r="E37" i="2"/>
  <c r="F37" i="2"/>
  <c r="G37" i="2"/>
  <c r="J37" i="2"/>
  <c r="E39" i="2"/>
  <c r="F39" i="2"/>
  <c r="G39" i="2"/>
  <c r="J39" i="2"/>
  <c r="Q50" i="2"/>
  <c r="Q54" i="2"/>
  <c r="Q51" i="2"/>
  <c r="E30" i="2"/>
  <c r="F30" i="2"/>
  <c r="G30" i="2"/>
  <c r="J30" i="2"/>
  <c r="E31" i="2"/>
  <c r="F31" i="2"/>
  <c r="G31" i="2"/>
  <c r="J31" i="2"/>
  <c r="E32" i="2"/>
  <c r="F32" i="2"/>
  <c r="G32" i="2"/>
  <c r="J32" i="2"/>
  <c r="E33" i="2"/>
  <c r="F33" i="2"/>
  <c r="G33" i="2"/>
  <c r="J33" i="2"/>
  <c r="E34" i="2"/>
  <c r="F34" i="2"/>
  <c r="G34" i="2"/>
  <c r="J34" i="2"/>
  <c r="E38" i="2"/>
  <c r="F38" i="2"/>
  <c r="G38" i="2"/>
  <c r="K38" i="2"/>
  <c r="Q48" i="2"/>
  <c r="Q49" i="2"/>
  <c r="Q45" i="2"/>
  <c r="Q47" i="2"/>
  <c r="Q46" i="2"/>
  <c r="E21" i="2"/>
  <c r="F21" i="2"/>
  <c r="G21" i="2"/>
  <c r="K21" i="2"/>
  <c r="E22" i="2"/>
  <c r="F22" i="2"/>
  <c r="G22" i="2"/>
  <c r="J22" i="2"/>
  <c r="E23" i="2"/>
  <c r="F23" i="2"/>
  <c r="G23" i="2"/>
  <c r="J23" i="2"/>
  <c r="E24" i="2"/>
  <c r="F24" i="2"/>
  <c r="G24" i="2"/>
  <c r="K24" i="2"/>
  <c r="E25" i="2"/>
  <c r="F25" i="2"/>
  <c r="G25" i="2"/>
  <c r="J25" i="2"/>
  <c r="E26" i="2"/>
  <c r="F26" i="2"/>
  <c r="G26" i="2"/>
  <c r="J26" i="2"/>
  <c r="E27" i="2"/>
  <c r="F27" i="2"/>
  <c r="G27" i="2"/>
  <c r="J27" i="2"/>
  <c r="E28" i="2"/>
  <c r="F28" i="2"/>
  <c r="G28" i="2"/>
  <c r="J28" i="2"/>
  <c r="E29" i="2"/>
  <c r="F29" i="2"/>
  <c r="G29" i="2"/>
  <c r="J29" i="2"/>
  <c r="Q44" i="2"/>
  <c r="F16" i="2"/>
  <c r="F17" i="2" s="1"/>
  <c r="C17" i="2"/>
  <c r="Q43" i="2"/>
  <c r="Q42" i="2"/>
  <c r="Q41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E39" i="1"/>
  <c r="F39" i="1"/>
  <c r="G39" i="1"/>
  <c r="H39" i="1"/>
  <c r="E40" i="1"/>
  <c r="F40" i="1"/>
  <c r="G40" i="1"/>
  <c r="H4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F11" i="1"/>
  <c r="Q39" i="1"/>
  <c r="Q40" i="1"/>
  <c r="G11" i="1"/>
  <c r="E15" i="1"/>
  <c r="C17" i="1"/>
  <c r="Q24" i="1"/>
  <c r="Q38" i="1"/>
  <c r="Q21" i="1"/>
  <c r="Q23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22" i="1"/>
  <c r="K27" i="4"/>
  <c r="Z79" i="4"/>
  <c r="G79" i="4"/>
  <c r="F71" i="4"/>
  <c r="I59" i="5"/>
  <c r="Z44" i="4"/>
  <c r="G44" i="4"/>
  <c r="K49" i="4"/>
  <c r="AC78" i="4"/>
  <c r="G70" i="4"/>
  <c r="Z70" i="4"/>
  <c r="Z65" i="4"/>
  <c r="G65" i="4"/>
  <c r="AC61" i="4"/>
  <c r="AF61" i="4"/>
  <c r="Z57" i="4"/>
  <c r="G57" i="4"/>
  <c r="AF25" i="4"/>
  <c r="K25" i="4"/>
  <c r="AF53" i="4"/>
  <c r="K53" i="4"/>
  <c r="AF74" i="4"/>
  <c r="K74" i="4"/>
  <c r="P26" i="7"/>
  <c r="G26" i="7"/>
  <c r="P34" i="7"/>
  <c r="G34" i="7"/>
  <c r="AF46" i="4"/>
  <c r="AC81" i="4"/>
  <c r="F21" i="4"/>
  <c r="I10" i="5"/>
  <c r="AF81" i="4"/>
  <c r="K81" i="4"/>
  <c r="Z73" i="4"/>
  <c r="G73" i="4"/>
  <c r="F54" i="4"/>
  <c r="I42" i="5"/>
  <c r="AC49" i="4"/>
  <c r="AF49" i="4"/>
  <c r="Z41" i="4"/>
  <c r="G41" i="4"/>
  <c r="Z36" i="4"/>
  <c r="G36" i="4"/>
  <c r="AF26" i="4"/>
  <c r="AF51" i="4"/>
  <c r="AF78" i="4"/>
  <c r="G66" i="4"/>
  <c r="Z66" i="4"/>
  <c r="G58" i="4"/>
  <c r="Z58" i="4"/>
  <c r="G80" i="7"/>
  <c r="P80" i="7"/>
  <c r="AF32" i="4"/>
  <c r="AF24" i="4"/>
  <c r="AF69" i="4"/>
  <c r="Z77" i="4"/>
  <c r="G77" i="4"/>
  <c r="Z47" i="4"/>
  <c r="G47" i="4"/>
  <c r="G76" i="7"/>
  <c r="P76" i="7"/>
  <c r="AF22" i="4"/>
  <c r="Z39" i="4"/>
  <c r="G39" i="4"/>
  <c r="P41" i="7"/>
  <c r="G41" i="7"/>
  <c r="AF30" i="4"/>
  <c r="AF33" i="4"/>
  <c r="G76" i="4"/>
  <c r="Z76" i="4"/>
  <c r="G68" i="4"/>
  <c r="Z68" i="4"/>
  <c r="Z63" i="4"/>
  <c r="G63" i="4"/>
  <c r="AC38" i="4"/>
  <c r="AF38" i="4"/>
  <c r="G24" i="7"/>
  <c r="P24" i="7"/>
  <c r="G70" i="7"/>
  <c r="P70" i="7"/>
  <c r="AF29" i="4"/>
  <c r="K32" i="4"/>
  <c r="K24" i="4"/>
  <c r="AF28" i="4"/>
  <c r="G50" i="4"/>
  <c r="Z50" i="4"/>
  <c r="G42" i="4"/>
  <c r="Z42" i="4"/>
  <c r="Z37" i="4"/>
  <c r="G37" i="4"/>
  <c r="R30" i="7"/>
  <c r="K30" i="7"/>
  <c r="U30" i="7"/>
  <c r="T30" i="7"/>
  <c r="J38" i="7"/>
  <c r="U38" i="7"/>
  <c r="T38" i="7"/>
  <c r="G51" i="7"/>
  <c r="P51" i="7"/>
  <c r="G57" i="7"/>
  <c r="P57" i="7"/>
  <c r="AF59" i="4"/>
  <c r="AF48" i="4"/>
  <c r="W61" i="7"/>
  <c r="W53" i="7"/>
  <c r="W45" i="7"/>
  <c r="W37" i="7"/>
  <c r="W29" i="7"/>
  <c r="W21" i="7"/>
  <c r="W13" i="7"/>
  <c r="W5" i="7"/>
  <c r="Y9" i="7"/>
  <c r="Y15" i="7"/>
  <c r="W59" i="7"/>
  <c r="W51" i="7"/>
  <c r="W43" i="7"/>
  <c r="W35" i="7"/>
  <c r="W27" i="7"/>
  <c r="W19" i="7"/>
  <c r="W58" i="7"/>
  <c r="W50" i="7"/>
  <c r="W42" i="7"/>
  <c r="W34" i="7"/>
  <c r="W26" i="7"/>
  <c r="W18" i="7"/>
  <c r="W10" i="7"/>
  <c r="W2" i="7"/>
  <c r="Y4" i="7"/>
  <c r="Y11" i="7"/>
  <c r="Y16" i="7"/>
  <c r="W56" i="7"/>
  <c r="W44" i="7"/>
  <c r="W31" i="7"/>
  <c r="W17" i="7"/>
  <c r="W7" i="7"/>
  <c r="P65" i="7"/>
  <c r="R65" i="7"/>
  <c r="P55" i="7"/>
  <c r="R55" i="7"/>
  <c r="Y20" i="7"/>
  <c r="Y27" i="7"/>
  <c r="Y36" i="7"/>
  <c r="Y43" i="7"/>
  <c r="Y52" i="7"/>
  <c r="Y59" i="7"/>
  <c r="W55" i="7"/>
  <c r="W41" i="7"/>
  <c r="W30" i="7"/>
  <c r="W16" i="7"/>
  <c r="W6" i="7"/>
  <c r="P75" i="7"/>
  <c r="P64" i="7"/>
  <c r="R64" i="7"/>
  <c r="P43" i="7"/>
  <c r="Y10" i="7"/>
  <c r="W54" i="7"/>
  <c r="W40" i="7"/>
  <c r="W28" i="7"/>
  <c r="W15" i="7"/>
  <c r="W4" i="7"/>
  <c r="Y2" i="7"/>
  <c r="Y23" i="7"/>
  <c r="Y32" i="7"/>
  <c r="Y39" i="7"/>
  <c r="U46" i="7"/>
  <c r="Y48" i="7"/>
  <c r="Y55" i="7"/>
  <c r="U64" i="7"/>
  <c r="U72" i="7"/>
  <c r="W49" i="7"/>
  <c r="W38" i="7"/>
  <c r="W24" i="7"/>
  <c r="W12" i="7"/>
  <c r="P81" i="7"/>
  <c r="R81" i="7"/>
  <c r="P71" i="7"/>
  <c r="R71" i="7"/>
  <c r="P60" i="7"/>
  <c r="R60" i="7"/>
  <c r="P49" i="7"/>
  <c r="R49" i="7"/>
  <c r="Y5" i="7"/>
  <c r="Y13" i="7"/>
  <c r="Y28" i="7"/>
  <c r="Y35" i="7"/>
  <c r="Y44" i="7"/>
  <c r="Y51" i="7"/>
  <c r="Y60" i="7"/>
  <c r="U78" i="7"/>
  <c r="W48" i="7"/>
  <c r="W36" i="7"/>
  <c r="W23" i="7"/>
  <c r="W11" i="7"/>
  <c r="P59" i="7"/>
  <c r="P38" i="7"/>
  <c r="R38" i="7"/>
  <c r="Y6" i="7"/>
  <c r="Y14" i="7"/>
  <c r="Y26" i="7"/>
  <c r="Y33" i="7"/>
  <c r="Y42" i="7"/>
  <c r="Y49" i="7"/>
  <c r="U56" i="7"/>
  <c r="Y58" i="7"/>
  <c r="U65" i="7"/>
  <c r="G23" i="7"/>
  <c r="P23" i="7"/>
  <c r="G27" i="7"/>
  <c r="P27" i="7"/>
  <c r="G42" i="7"/>
  <c r="P42" i="7"/>
  <c r="G28" i="7"/>
  <c r="P28" i="7"/>
  <c r="G31" i="7"/>
  <c r="P31" i="7"/>
  <c r="R35" i="7"/>
  <c r="U35" i="7"/>
  <c r="T35" i="7"/>
  <c r="K35" i="7"/>
  <c r="G77" i="7"/>
  <c r="P77" i="7"/>
  <c r="AF62" i="4"/>
  <c r="G32" i="7"/>
  <c r="P32" i="7"/>
  <c r="T36" i="7"/>
  <c r="R36" i="7"/>
  <c r="J36" i="7"/>
  <c r="G52" i="7"/>
  <c r="P52" i="7"/>
  <c r="R62" i="7"/>
  <c r="J62" i="7"/>
  <c r="U62" i="7"/>
  <c r="T66" i="7"/>
  <c r="J66" i="7"/>
  <c r="U66" i="7"/>
  <c r="G45" i="4"/>
  <c r="P47" i="7"/>
  <c r="R47" i="7"/>
  <c r="P78" i="7"/>
  <c r="W25" i="7"/>
  <c r="W60" i="7"/>
  <c r="R22" i="7"/>
  <c r="K22" i="7"/>
  <c r="T40" i="7"/>
  <c r="R40" i="7"/>
  <c r="U40" i="7"/>
  <c r="P44" i="7"/>
  <c r="R44" i="7"/>
  <c r="G48" i="7"/>
  <c r="P48" i="7"/>
  <c r="Z34" i="4"/>
  <c r="G34" i="4"/>
  <c r="T67" i="7"/>
  <c r="R67" i="7"/>
  <c r="U25" i="7"/>
  <c r="T25" i="7"/>
  <c r="U33" i="7"/>
  <c r="T33" i="7"/>
  <c r="G45" i="7"/>
  <c r="P45" i="7"/>
  <c r="G58" i="7"/>
  <c r="P58" i="7"/>
  <c r="P39" i="7"/>
  <c r="R39" i="7"/>
  <c r="T49" i="7"/>
  <c r="U49" i="7"/>
  <c r="G53" i="7"/>
  <c r="P53" i="7"/>
  <c r="T59" i="7"/>
  <c r="R59" i="7"/>
  <c r="U59" i="7"/>
  <c r="T72" i="7"/>
  <c r="K72" i="7"/>
  <c r="T39" i="7"/>
  <c r="U39" i="7"/>
  <c r="T54" i="7"/>
  <c r="R78" i="7"/>
  <c r="K78" i="7"/>
  <c r="P63" i="7"/>
  <c r="R63" i="7"/>
  <c r="P73" i="7"/>
  <c r="T43" i="7"/>
  <c r="R43" i="7"/>
  <c r="U43" i="7"/>
  <c r="R46" i="7"/>
  <c r="G50" i="7"/>
  <c r="P50" i="7"/>
  <c r="T68" i="7"/>
  <c r="K68" i="7"/>
  <c r="R73" i="7"/>
  <c r="P54" i="7"/>
  <c r="R54" i="7"/>
  <c r="P21" i="7"/>
  <c r="G21" i="7"/>
  <c r="P29" i="7"/>
  <c r="G29" i="7"/>
  <c r="P37" i="7"/>
  <c r="G37" i="7"/>
  <c r="T47" i="7"/>
  <c r="U47" i="7"/>
  <c r="T55" i="7"/>
  <c r="U55" i="7"/>
  <c r="G61" i="7"/>
  <c r="P61" i="7"/>
  <c r="G74" i="7"/>
  <c r="P74" i="7"/>
  <c r="J39" i="7"/>
  <c r="P33" i="7"/>
  <c r="R33" i="7"/>
  <c r="G69" i="7"/>
  <c r="P69" i="7"/>
  <c r="T75" i="7"/>
  <c r="R75" i="7"/>
  <c r="P66" i="7"/>
  <c r="R66" i="7"/>
  <c r="T82" i="7"/>
  <c r="K82" i="7"/>
  <c r="U82" i="7"/>
  <c r="AC80" i="4"/>
  <c r="AF80" i="4"/>
  <c r="X7" i="7"/>
  <c r="X15" i="7"/>
  <c r="X23" i="7"/>
  <c r="X31" i="7"/>
  <c r="X39" i="7"/>
  <c r="X47" i="7"/>
  <c r="P82" i="7"/>
  <c r="R82" i="7"/>
  <c r="AC40" i="4"/>
  <c r="AF40" i="4"/>
  <c r="AC44" i="4"/>
  <c r="AC48" i="4"/>
  <c r="AC52" i="4"/>
  <c r="AF52" i="4"/>
  <c r="AC56" i="4"/>
  <c r="AF56" i="4"/>
  <c r="AC60" i="4"/>
  <c r="AF60" i="4"/>
  <c r="AC64" i="4"/>
  <c r="AF64" i="4"/>
  <c r="AC68" i="4"/>
  <c r="AC72" i="4"/>
  <c r="AF72" i="4"/>
  <c r="AC76" i="4"/>
  <c r="AB11" i="4"/>
  <c r="AB12" i="4"/>
  <c r="AB18" i="4"/>
  <c r="X3" i="7"/>
  <c r="X11" i="7"/>
  <c r="X19" i="7"/>
  <c r="X27" i="7"/>
  <c r="X35" i="7"/>
  <c r="X43" i="7"/>
  <c r="X51" i="7"/>
  <c r="X59" i="7"/>
  <c r="AU80" i="4"/>
  <c r="AC82" i="4"/>
  <c r="X6" i="7"/>
  <c r="X14" i="7"/>
  <c r="X22" i="7"/>
  <c r="X30" i="7"/>
  <c r="X38" i="7"/>
  <c r="X46" i="7"/>
  <c r="X54" i="7"/>
  <c r="AC23" i="4"/>
  <c r="AF23" i="4"/>
  <c r="AC27" i="4"/>
  <c r="AF27" i="4"/>
  <c r="AC31" i="4"/>
  <c r="AF31" i="4"/>
  <c r="AC35" i="4"/>
  <c r="AF35" i="4"/>
  <c r="AC39" i="4"/>
  <c r="AC43" i="4"/>
  <c r="AF43" i="4"/>
  <c r="AC47" i="4"/>
  <c r="AC51" i="4"/>
  <c r="AC55" i="4"/>
  <c r="AF55" i="4"/>
  <c r="AC59" i="4"/>
  <c r="AC63" i="4"/>
  <c r="AC67" i="4"/>
  <c r="AF67" i="4"/>
  <c r="AC75" i="4"/>
  <c r="AF75" i="4"/>
  <c r="AC79" i="4"/>
  <c r="G82" i="4"/>
  <c r="T77" i="7"/>
  <c r="R77" i="7"/>
  <c r="K77" i="7"/>
  <c r="U77" i="7"/>
  <c r="AC42" i="4"/>
  <c r="AF42" i="4"/>
  <c r="AF47" i="4"/>
  <c r="J47" i="4"/>
  <c r="AC66" i="4"/>
  <c r="AF66" i="4"/>
  <c r="AC36" i="4"/>
  <c r="AC73" i="4"/>
  <c r="K26" i="7"/>
  <c r="U26" i="7"/>
  <c r="T26" i="7"/>
  <c r="R26" i="7"/>
  <c r="J65" i="4"/>
  <c r="T45" i="7"/>
  <c r="U45" i="7"/>
  <c r="R45" i="7"/>
  <c r="J45" i="7"/>
  <c r="AC34" i="4"/>
  <c r="J42" i="4"/>
  <c r="T24" i="7"/>
  <c r="R24" i="7"/>
  <c r="U24" i="7"/>
  <c r="K24" i="7"/>
  <c r="J66" i="4"/>
  <c r="J41" i="4"/>
  <c r="AC65" i="4"/>
  <c r="AF65" i="4"/>
  <c r="AF39" i="4"/>
  <c r="J39" i="4"/>
  <c r="AF79" i="4"/>
  <c r="K79" i="4"/>
  <c r="K82" i="4"/>
  <c r="AF82" i="4"/>
  <c r="AT80" i="4"/>
  <c r="AS80" i="4"/>
  <c r="AR80" i="4"/>
  <c r="AQ80" i="4"/>
  <c r="AP80" i="4"/>
  <c r="AO80" i="4"/>
  <c r="AN80" i="4"/>
  <c r="AM80" i="4"/>
  <c r="AL80" i="4"/>
  <c r="U37" i="7"/>
  <c r="T37" i="7"/>
  <c r="R37" i="7"/>
  <c r="J37" i="7"/>
  <c r="T53" i="7"/>
  <c r="U53" i="7"/>
  <c r="R53" i="7"/>
  <c r="K53" i="7"/>
  <c r="R42" i="7"/>
  <c r="J42" i="7"/>
  <c r="U42" i="7"/>
  <c r="T42" i="7"/>
  <c r="AC50" i="4"/>
  <c r="AF50" i="4"/>
  <c r="AF68" i="4"/>
  <c r="K68" i="4"/>
  <c r="AC41" i="4"/>
  <c r="AF41" i="4"/>
  <c r="AC70" i="4"/>
  <c r="T28" i="7"/>
  <c r="R28" i="7"/>
  <c r="K28" i="7"/>
  <c r="U28" i="7"/>
  <c r="T57" i="7"/>
  <c r="U57" i="7"/>
  <c r="R57" i="7"/>
  <c r="K57" i="7"/>
  <c r="K50" i="4"/>
  <c r="AF77" i="4"/>
  <c r="K77" i="4"/>
  <c r="AF70" i="4"/>
  <c r="K70" i="4"/>
  <c r="AF34" i="4"/>
  <c r="K34" i="4"/>
  <c r="U48" i="7"/>
  <c r="T48" i="7"/>
  <c r="J48" i="7"/>
  <c r="R48" i="7"/>
  <c r="U29" i="7"/>
  <c r="T29" i="7"/>
  <c r="R29" i="7"/>
  <c r="K29" i="7"/>
  <c r="T32" i="7"/>
  <c r="R32" i="7"/>
  <c r="K32" i="7"/>
  <c r="U32" i="7"/>
  <c r="R27" i="7"/>
  <c r="U27" i="7"/>
  <c r="T27" i="7"/>
  <c r="K27" i="7"/>
  <c r="AF76" i="4"/>
  <c r="K76" i="4"/>
  <c r="AC77" i="4"/>
  <c r="K57" i="4"/>
  <c r="AF44" i="4"/>
  <c r="J44" i="4"/>
  <c r="K74" i="7"/>
  <c r="U74" i="7"/>
  <c r="T74" i="7"/>
  <c r="R74" i="7"/>
  <c r="AU79" i="4"/>
  <c r="AU75" i="4"/>
  <c r="AU71" i="4"/>
  <c r="AU67" i="4"/>
  <c r="AU63" i="4"/>
  <c r="AU59" i="4"/>
  <c r="AU55" i="4"/>
  <c r="AU51" i="4"/>
  <c r="AU47" i="4"/>
  <c r="AU43" i="4"/>
  <c r="AU39" i="4"/>
  <c r="AU76" i="4"/>
  <c r="AU72" i="4"/>
  <c r="AU68" i="4"/>
  <c r="AU64" i="4"/>
  <c r="AU60" i="4"/>
  <c r="AU56" i="4"/>
  <c r="AU52" i="4"/>
  <c r="AU48" i="4"/>
  <c r="AU44" i="4"/>
  <c r="AU40" i="4"/>
  <c r="AU36" i="4"/>
  <c r="AU81" i="4"/>
  <c r="AU77" i="4"/>
  <c r="AU73" i="4"/>
  <c r="AU69" i="4"/>
  <c r="AU65" i="4"/>
  <c r="AU61" i="4"/>
  <c r="AU57" i="4"/>
  <c r="AU53" i="4"/>
  <c r="AU49" i="4"/>
  <c r="AU45" i="4"/>
  <c r="AU41" i="4"/>
  <c r="AU82" i="4"/>
  <c r="AU58" i="4"/>
  <c r="AU34" i="4"/>
  <c r="AU30" i="4"/>
  <c r="AU26" i="4"/>
  <c r="AU22" i="4"/>
  <c r="AU62" i="4"/>
  <c r="AU70" i="4"/>
  <c r="AU74" i="4"/>
  <c r="AU42" i="4"/>
  <c r="AU50" i="4"/>
  <c r="AU46" i="4"/>
  <c r="AU33" i="4"/>
  <c r="AU29" i="4"/>
  <c r="AU25" i="4"/>
  <c r="AU21" i="4"/>
  <c r="AU54" i="4"/>
  <c r="AU37" i="4"/>
  <c r="AU31" i="4"/>
  <c r="AU23" i="4"/>
  <c r="AU66" i="4"/>
  <c r="AU38" i="4"/>
  <c r="AU32" i="4"/>
  <c r="AU24" i="4"/>
  <c r="AU78" i="4"/>
  <c r="AU35" i="4"/>
  <c r="AU27" i="4"/>
  <c r="AU28" i="4"/>
  <c r="BL36" i="4"/>
  <c r="BL44" i="4"/>
  <c r="BL52" i="4"/>
  <c r="BL41" i="4"/>
  <c r="BL47" i="4"/>
  <c r="BL53" i="4"/>
  <c r="BL61" i="4"/>
  <c r="BL27" i="4"/>
  <c r="BL38" i="4"/>
  <c r="BL60" i="4"/>
  <c r="BL32" i="4"/>
  <c r="BL49" i="4"/>
  <c r="BL59" i="4"/>
  <c r="BL35" i="4"/>
  <c r="BL40" i="4"/>
  <c r="BL43" i="4"/>
  <c r="BL46" i="4"/>
  <c r="BL58" i="4"/>
  <c r="BL26" i="4"/>
  <c r="BL37" i="4"/>
  <c r="BL57" i="4"/>
  <c r="BL31" i="4"/>
  <c r="BL39" i="4"/>
  <c r="BL45" i="4"/>
  <c r="BL55" i="4"/>
  <c r="BL23" i="4"/>
  <c r="BL51" i="4"/>
  <c r="BL21" i="4"/>
  <c r="BL11" i="4"/>
  <c r="BL10" i="4"/>
  <c r="BL9" i="4"/>
  <c r="BL8" i="4"/>
  <c r="BL7" i="4"/>
  <c r="BL6" i="4"/>
  <c r="BL5" i="4"/>
  <c r="BL4" i="4"/>
  <c r="BL3" i="4"/>
  <c r="BL2" i="4"/>
  <c r="BL25" i="4"/>
  <c r="BL12" i="4"/>
  <c r="BL30" i="4"/>
  <c r="BL17" i="4"/>
  <c r="BL14" i="4"/>
  <c r="BL13" i="4"/>
  <c r="BL42" i="4"/>
  <c r="BL48" i="4"/>
  <c r="BL19" i="4"/>
  <c r="BL18" i="4"/>
  <c r="BL16" i="4"/>
  <c r="BL15" i="4"/>
  <c r="BL34" i="4"/>
  <c r="BL50" i="4"/>
  <c r="BL33" i="4"/>
  <c r="BL24" i="4"/>
  <c r="BL22" i="4"/>
  <c r="BL20" i="4"/>
  <c r="BL29" i="4"/>
  <c r="BL28" i="4"/>
  <c r="BL54" i="4"/>
  <c r="BL56" i="4"/>
  <c r="T61" i="7"/>
  <c r="R61" i="7"/>
  <c r="U61" i="7"/>
  <c r="K61" i="7"/>
  <c r="T51" i="7"/>
  <c r="R51" i="7"/>
  <c r="U51" i="7"/>
  <c r="K51" i="7"/>
  <c r="K80" i="7"/>
  <c r="T80" i="7"/>
  <c r="U80" i="7"/>
  <c r="R80" i="7"/>
  <c r="AC57" i="4"/>
  <c r="AF57" i="4"/>
  <c r="AF45" i="4"/>
  <c r="J45" i="4"/>
  <c r="U31" i="7"/>
  <c r="T31" i="7"/>
  <c r="R31" i="7"/>
  <c r="K31" i="7"/>
  <c r="U23" i="7"/>
  <c r="T23" i="7"/>
  <c r="K23" i="7"/>
  <c r="R23" i="7"/>
  <c r="AF37" i="4"/>
  <c r="J37" i="4"/>
  <c r="T41" i="7"/>
  <c r="U41" i="7"/>
  <c r="R41" i="7"/>
  <c r="J41" i="7"/>
  <c r="AC58" i="4"/>
  <c r="AF58" i="4"/>
  <c r="Z54" i="4"/>
  <c r="G54" i="4"/>
  <c r="U34" i="7"/>
  <c r="R34" i="7"/>
  <c r="T34" i="7"/>
  <c r="K34" i="7"/>
  <c r="U21" i="7"/>
  <c r="T21" i="7"/>
  <c r="R21" i="7"/>
  <c r="T9" i="7"/>
  <c r="K21" i="7"/>
  <c r="T69" i="7"/>
  <c r="U69" i="7"/>
  <c r="R69" i="7"/>
  <c r="K69" i="7"/>
  <c r="T50" i="7"/>
  <c r="R50" i="7"/>
  <c r="U50" i="7"/>
  <c r="K50" i="7"/>
  <c r="K58" i="7"/>
  <c r="U58" i="7"/>
  <c r="R58" i="7"/>
  <c r="T58" i="7"/>
  <c r="T52" i="7"/>
  <c r="R52" i="7"/>
  <c r="K52" i="7"/>
  <c r="U52" i="7"/>
  <c r="AC37" i="4"/>
  <c r="T70" i="7"/>
  <c r="R70" i="7"/>
  <c r="K70" i="7"/>
  <c r="U70" i="7"/>
  <c r="AF63" i="4"/>
  <c r="K63" i="4"/>
  <c r="T76" i="7"/>
  <c r="K76" i="7"/>
  <c r="U76" i="7"/>
  <c r="R76" i="7"/>
  <c r="K58" i="4"/>
  <c r="AF36" i="4"/>
  <c r="J36" i="4"/>
  <c r="AF73" i="4"/>
  <c r="K73" i="4"/>
  <c r="G21" i="4"/>
  <c r="Z21" i="4"/>
  <c r="Z71" i="4"/>
  <c r="G71" i="4"/>
  <c r="AJ80" i="4"/>
  <c r="AK80" i="4"/>
  <c r="AI80" i="4"/>
  <c r="AH80" i="4"/>
  <c r="K21" i="4"/>
  <c r="BK17" i="4"/>
  <c r="BJ17" i="4"/>
  <c r="BI17" i="4"/>
  <c r="BH17" i="4"/>
  <c r="BG17" i="4"/>
  <c r="BF17" i="4"/>
  <c r="BE17" i="4"/>
  <c r="BD17" i="4"/>
  <c r="BC17" i="4"/>
  <c r="BK20" i="4"/>
  <c r="BJ20" i="4"/>
  <c r="BI20" i="4"/>
  <c r="BH20" i="4"/>
  <c r="BG20" i="4"/>
  <c r="BF20" i="4"/>
  <c r="BE20" i="4"/>
  <c r="BD20" i="4"/>
  <c r="BC20" i="4"/>
  <c r="BK18" i="4"/>
  <c r="BJ18" i="4"/>
  <c r="BI18" i="4"/>
  <c r="BH18" i="4"/>
  <c r="BG18" i="4"/>
  <c r="BF18" i="4"/>
  <c r="BE18" i="4"/>
  <c r="BD18" i="4"/>
  <c r="BC18" i="4"/>
  <c r="BK12" i="4"/>
  <c r="BJ12" i="4"/>
  <c r="BI12" i="4"/>
  <c r="BH12" i="4"/>
  <c r="BG12" i="4"/>
  <c r="BF12" i="4"/>
  <c r="BE12" i="4"/>
  <c r="BD12" i="4"/>
  <c r="BC12" i="4"/>
  <c r="BK8" i="4"/>
  <c r="BJ8" i="4"/>
  <c r="BI8" i="4"/>
  <c r="BH8" i="4"/>
  <c r="BG8" i="4"/>
  <c r="BF8" i="4"/>
  <c r="BE8" i="4"/>
  <c r="BD8" i="4"/>
  <c r="BC8" i="4"/>
  <c r="BK45" i="4"/>
  <c r="BH45" i="4"/>
  <c r="BG45" i="4"/>
  <c r="BF45" i="4"/>
  <c r="BE45" i="4"/>
  <c r="BD45" i="4"/>
  <c r="BC45" i="4"/>
  <c r="BJ45" i="4"/>
  <c r="BI45" i="4"/>
  <c r="BK43" i="4"/>
  <c r="BJ43" i="4"/>
  <c r="BI43" i="4"/>
  <c r="BH43" i="4"/>
  <c r="BG43" i="4"/>
  <c r="BF43" i="4"/>
  <c r="BE43" i="4"/>
  <c r="BD43" i="4"/>
  <c r="BC43" i="4"/>
  <c r="BK27" i="4"/>
  <c r="BJ27" i="4"/>
  <c r="BI27" i="4"/>
  <c r="BH27" i="4"/>
  <c r="BG27" i="4"/>
  <c r="BF27" i="4"/>
  <c r="BE27" i="4"/>
  <c r="BD27" i="4"/>
  <c r="BC27" i="4"/>
  <c r="AS28" i="4"/>
  <c r="AR28" i="4"/>
  <c r="AQ28" i="4"/>
  <c r="AP28" i="4"/>
  <c r="AO28" i="4"/>
  <c r="AN28" i="4"/>
  <c r="AM28" i="4"/>
  <c r="AL28" i="4"/>
  <c r="AT28" i="4"/>
  <c r="AT23" i="4"/>
  <c r="AS23" i="4"/>
  <c r="AR23" i="4"/>
  <c r="AQ23" i="4"/>
  <c r="AP23" i="4"/>
  <c r="AO23" i="4"/>
  <c r="AN23" i="4"/>
  <c r="AM23" i="4"/>
  <c r="AL23" i="4"/>
  <c r="AT46" i="4"/>
  <c r="AS46" i="4"/>
  <c r="AR46" i="4"/>
  <c r="AQ46" i="4"/>
  <c r="AP46" i="4"/>
  <c r="AO46" i="4"/>
  <c r="AN46" i="4"/>
  <c r="AM46" i="4"/>
  <c r="AL46" i="4"/>
  <c r="AR30" i="4"/>
  <c r="AQ30" i="4"/>
  <c r="AP30" i="4"/>
  <c r="AO30" i="4"/>
  <c r="AN30" i="4"/>
  <c r="AM30" i="4"/>
  <c r="AL30" i="4"/>
  <c r="AS30" i="4"/>
  <c r="AT30" i="4"/>
  <c r="AQ57" i="4"/>
  <c r="AP57" i="4"/>
  <c r="AO57" i="4"/>
  <c r="AN57" i="4"/>
  <c r="AM57" i="4"/>
  <c r="AL57" i="4"/>
  <c r="AT57" i="4"/>
  <c r="AS57" i="4"/>
  <c r="AR57" i="4"/>
  <c r="AN40" i="4"/>
  <c r="AM40" i="4"/>
  <c r="AL40" i="4"/>
  <c r="AT40" i="4"/>
  <c r="AS40" i="4"/>
  <c r="AR40" i="4"/>
  <c r="AQ40" i="4"/>
  <c r="AP40" i="4"/>
  <c r="AO40" i="4"/>
  <c r="AT72" i="4"/>
  <c r="AS72" i="4"/>
  <c r="AR72" i="4"/>
  <c r="AQ72" i="4"/>
  <c r="AP72" i="4"/>
  <c r="AO72" i="4"/>
  <c r="AN72" i="4"/>
  <c r="AM72" i="4"/>
  <c r="AL72" i="4"/>
  <c r="AT63" i="4"/>
  <c r="AS63" i="4"/>
  <c r="AR63" i="4"/>
  <c r="AQ63" i="4"/>
  <c r="AP63" i="4"/>
  <c r="AO63" i="4"/>
  <c r="AN63" i="4"/>
  <c r="AM63" i="4"/>
  <c r="AL63" i="4"/>
  <c r="BK28" i="4"/>
  <c r="BJ28" i="4"/>
  <c r="BI28" i="4"/>
  <c r="BH28" i="4"/>
  <c r="BG28" i="4"/>
  <c r="BF28" i="4"/>
  <c r="BE28" i="4"/>
  <c r="BD28" i="4"/>
  <c r="BC28" i="4"/>
  <c r="BK23" i="4"/>
  <c r="BJ23" i="4"/>
  <c r="BI23" i="4"/>
  <c r="BH23" i="4"/>
  <c r="BG23" i="4"/>
  <c r="BF23" i="4"/>
  <c r="BE23" i="4"/>
  <c r="BD23" i="4"/>
  <c r="BC23" i="4"/>
  <c r="K71" i="4"/>
  <c r="AC71" i="4"/>
  <c r="AF71" i="4"/>
  <c r="AC21" i="4"/>
  <c r="AF21" i="4"/>
  <c r="AF54" i="4"/>
  <c r="K54" i="4"/>
  <c r="BK22" i="4"/>
  <c r="BJ22" i="4"/>
  <c r="BI22" i="4"/>
  <c r="BH22" i="4"/>
  <c r="BG22" i="4"/>
  <c r="BF22" i="4"/>
  <c r="BE22" i="4"/>
  <c r="BD22" i="4"/>
  <c r="BC22" i="4"/>
  <c r="BK19" i="4"/>
  <c r="BJ19" i="4"/>
  <c r="BI19" i="4"/>
  <c r="BH19" i="4"/>
  <c r="BG19" i="4"/>
  <c r="BF19" i="4"/>
  <c r="BE19" i="4"/>
  <c r="BD19" i="4"/>
  <c r="BC19" i="4"/>
  <c r="BK25" i="4"/>
  <c r="BJ25" i="4"/>
  <c r="BI25" i="4"/>
  <c r="BH25" i="4"/>
  <c r="BG25" i="4"/>
  <c r="BF25" i="4"/>
  <c r="BE25" i="4"/>
  <c r="BD25" i="4"/>
  <c r="BC25" i="4"/>
  <c r="BE9" i="4"/>
  <c r="BD9" i="4"/>
  <c r="BC9" i="4"/>
  <c r="BK9" i="4"/>
  <c r="BJ9" i="4"/>
  <c r="BI9" i="4"/>
  <c r="BH9" i="4"/>
  <c r="BG9" i="4"/>
  <c r="BF9" i="4"/>
  <c r="BK39" i="4"/>
  <c r="BJ39" i="4"/>
  <c r="BI39" i="4"/>
  <c r="BH39" i="4"/>
  <c r="BG39" i="4"/>
  <c r="BF39" i="4"/>
  <c r="BE39" i="4"/>
  <c r="BD39" i="4"/>
  <c r="BC39" i="4"/>
  <c r="BF40" i="4"/>
  <c r="BE40" i="4"/>
  <c r="BD40" i="4"/>
  <c r="BC40" i="4"/>
  <c r="BK40" i="4"/>
  <c r="BJ40" i="4"/>
  <c r="BI40" i="4"/>
  <c r="BH40" i="4"/>
  <c r="BG40" i="4"/>
  <c r="BK61" i="4"/>
  <c r="BJ61" i="4"/>
  <c r="BI61" i="4"/>
  <c r="BH61" i="4"/>
  <c r="BG61" i="4"/>
  <c r="BF61" i="4"/>
  <c r="BE61" i="4"/>
  <c r="BD61" i="4"/>
  <c r="BC61" i="4"/>
  <c r="AT27" i="4"/>
  <c r="AS27" i="4"/>
  <c r="AR27" i="4"/>
  <c r="AQ27" i="4"/>
  <c r="AP27" i="4"/>
  <c r="AO27" i="4"/>
  <c r="AN27" i="4"/>
  <c r="AM27" i="4"/>
  <c r="AL27" i="4"/>
  <c r="AT31" i="4"/>
  <c r="AS31" i="4"/>
  <c r="AR31" i="4"/>
  <c r="AQ31" i="4"/>
  <c r="AP31" i="4"/>
  <c r="AO31" i="4"/>
  <c r="AN31" i="4"/>
  <c r="AM31" i="4"/>
  <c r="AL31" i="4"/>
  <c r="AT50" i="4"/>
  <c r="AS50" i="4"/>
  <c r="AR50" i="4"/>
  <c r="AQ50" i="4"/>
  <c r="AP50" i="4"/>
  <c r="AO50" i="4"/>
  <c r="AN50" i="4"/>
  <c r="AM50" i="4"/>
  <c r="AL50" i="4"/>
  <c r="AR34" i="4"/>
  <c r="AP34" i="4"/>
  <c r="AO34" i="4"/>
  <c r="AN34" i="4"/>
  <c r="AM34" i="4"/>
  <c r="AL34" i="4"/>
  <c r="AT34" i="4"/>
  <c r="AS34" i="4"/>
  <c r="AQ34" i="4"/>
  <c r="AR61" i="4"/>
  <c r="AQ61" i="4"/>
  <c r="AP61" i="4"/>
  <c r="AO61" i="4"/>
  <c r="AN61" i="4"/>
  <c r="AM61" i="4"/>
  <c r="AL61" i="4"/>
  <c r="AT61" i="4"/>
  <c r="AS61" i="4"/>
  <c r="AT44" i="4"/>
  <c r="AS44" i="4"/>
  <c r="AR44" i="4"/>
  <c r="AQ44" i="4"/>
  <c r="AP44" i="4"/>
  <c r="AO44" i="4"/>
  <c r="AN44" i="4"/>
  <c r="AM44" i="4"/>
  <c r="AL44" i="4"/>
  <c r="AT76" i="4"/>
  <c r="AS76" i="4"/>
  <c r="AR76" i="4"/>
  <c r="AQ76" i="4"/>
  <c r="AP76" i="4"/>
  <c r="AO76" i="4"/>
  <c r="AN76" i="4"/>
  <c r="AM76" i="4"/>
  <c r="AL76" i="4"/>
  <c r="AT67" i="4"/>
  <c r="AS67" i="4"/>
  <c r="AR67" i="4"/>
  <c r="AQ67" i="4"/>
  <c r="AP67" i="4"/>
  <c r="AO67" i="4"/>
  <c r="AN67" i="4"/>
  <c r="AM67" i="4"/>
  <c r="AL67" i="4"/>
  <c r="AC54" i="4"/>
  <c r="BK48" i="4"/>
  <c r="BJ48" i="4"/>
  <c r="BI48" i="4"/>
  <c r="BH48" i="4"/>
  <c r="BG48" i="4"/>
  <c r="BF48" i="4"/>
  <c r="BE48" i="4"/>
  <c r="BD48" i="4"/>
  <c r="BC48" i="4"/>
  <c r="BK2" i="4"/>
  <c r="BJ2" i="4"/>
  <c r="BI2" i="4"/>
  <c r="BH2" i="4"/>
  <c r="BG2" i="4"/>
  <c r="BF2" i="4"/>
  <c r="BE2" i="4"/>
  <c r="BD2" i="4"/>
  <c r="BC2" i="4"/>
  <c r="BK10" i="4"/>
  <c r="BJ10" i="4"/>
  <c r="BI10" i="4"/>
  <c r="BH10" i="4"/>
  <c r="BG10" i="4"/>
  <c r="BF10" i="4"/>
  <c r="BE10" i="4"/>
  <c r="BD10" i="4"/>
  <c r="BC10" i="4"/>
  <c r="BK31" i="4"/>
  <c r="BJ31" i="4"/>
  <c r="BI31" i="4"/>
  <c r="BH31" i="4"/>
  <c r="BG31" i="4"/>
  <c r="BF31" i="4"/>
  <c r="BE31" i="4"/>
  <c r="BD31" i="4"/>
  <c r="BC31" i="4"/>
  <c r="BK53" i="4"/>
  <c r="BJ53" i="4"/>
  <c r="BI53" i="4"/>
  <c r="BH53" i="4"/>
  <c r="BG53" i="4"/>
  <c r="BF53" i="4"/>
  <c r="BE53" i="4"/>
  <c r="BD53" i="4"/>
  <c r="BC53" i="4"/>
  <c r="AT35" i="4"/>
  <c r="AS35" i="4"/>
  <c r="AR35" i="4"/>
  <c r="AQ35" i="4"/>
  <c r="AP35" i="4"/>
  <c r="AO35" i="4"/>
  <c r="AN35" i="4"/>
  <c r="AM35" i="4"/>
  <c r="AL35" i="4"/>
  <c r="AT37" i="4"/>
  <c r="AS37" i="4"/>
  <c r="AR37" i="4"/>
  <c r="AQ37" i="4"/>
  <c r="AP37" i="4"/>
  <c r="AO37" i="4"/>
  <c r="AN37" i="4"/>
  <c r="AM37" i="4"/>
  <c r="AL37" i="4"/>
  <c r="AT42" i="4"/>
  <c r="AS42" i="4"/>
  <c r="AR42" i="4"/>
  <c r="AQ42" i="4"/>
  <c r="AP42" i="4"/>
  <c r="AO42" i="4"/>
  <c r="AN42" i="4"/>
  <c r="AM42" i="4"/>
  <c r="AL42" i="4"/>
  <c r="AT58" i="4"/>
  <c r="AS58" i="4"/>
  <c r="AR58" i="4"/>
  <c r="AQ58" i="4"/>
  <c r="AP58" i="4"/>
  <c r="AO58" i="4"/>
  <c r="AN58" i="4"/>
  <c r="AM58" i="4"/>
  <c r="AL58" i="4"/>
  <c r="AT65" i="4"/>
  <c r="AS65" i="4"/>
  <c r="AR65" i="4"/>
  <c r="AQ65" i="4"/>
  <c r="AP65" i="4"/>
  <c r="AO65" i="4"/>
  <c r="AN65" i="4"/>
  <c r="AM65" i="4"/>
  <c r="AL65" i="4"/>
  <c r="AT48" i="4"/>
  <c r="AS48" i="4"/>
  <c r="AR48" i="4"/>
  <c r="AQ48" i="4"/>
  <c r="AP48" i="4"/>
  <c r="AO48" i="4"/>
  <c r="AN48" i="4"/>
  <c r="AM48" i="4"/>
  <c r="AL48" i="4"/>
  <c r="AT39" i="4"/>
  <c r="AS39" i="4"/>
  <c r="AR39" i="4"/>
  <c r="AQ39" i="4"/>
  <c r="AP39" i="4"/>
  <c r="AO39" i="4"/>
  <c r="AN39" i="4"/>
  <c r="AM39" i="4"/>
  <c r="AL39" i="4"/>
  <c r="AT71" i="4"/>
  <c r="AS71" i="4"/>
  <c r="AR71" i="4"/>
  <c r="AQ71" i="4"/>
  <c r="AP71" i="4"/>
  <c r="AO71" i="4"/>
  <c r="AN71" i="4"/>
  <c r="AM71" i="4"/>
  <c r="AL71" i="4"/>
  <c r="BI24" i="4"/>
  <c r="BH24" i="4"/>
  <c r="BG24" i="4"/>
  <c r="BF24" i="4"/>
  <c r="BE24" i="4"/>
  <c r="BD24" i="4"/>
  <c r="BC24" i="4"/>
  <c r="BK24" i="4"/>
  <c r="BJ24" i="4"/>
  <c r="BK35" i="4"/>
  <c r="BJ35" i="4"/>
  <c r="BI35" i="4"/>
  <c r="BH35" i="4"/>
  <c r="BG35" i="4"/>
  <c r="BF35" i="4"/>
  <c r="BE35" i="4"/>
  <c r="BD35" i="4"/>
  <c r="BC35" i="4"/>
  <c r="BK33" i="4"/>
  <c r="BJ33" i="4"/>
  <c r="BI33" i="4"/>
  <c r="BH33" i="4"/>
  <c r="BG33" i="4"/>
  <c r="BF33" i="4"/>
  <c r="BE33" i="4"/>
  <c r="BD33" i="4"/>
  <c r="BC33" i="4"/>
  <c r="BK42" i="4"/>
  <c r="BJ42" i="4"/>
  <c r="BI42" i="4"/>
  <c r="BH42" i="4"/>
  <c r="BG42" i="4"/>
  <c r="BF42" i="4"/>
  <c r="BE42" i="4"/>
  <c r="BD42" i="4"/>
  <c r="BC42" i="4"/>
  <c r="BK3" i="4"/>
  <c r="BJ3" i="4"/>
  <c r="BI3" i="4"/>
  <c r="BH3" i="4"/>
  <c r="BG3" i="4"/>
  <c r="BF3" i="4"/>
  <c r="BE3" i="4"/>
  <c r="BD3" i="4"/>
  <c r="BC3" i="4"/>
  <c r="BK11" i="4"/>
  <c r="BJ11" i="4"/>
  <c r="BI11" i="4"/>
  <c r="BH11" i="4"/>
  <c r="BG11" i="4"/>
  <c r="BF11" i="4"/>
  <c r="BE11" i="4"/>
  <c r="BD11" i="4"/>
  <c r="BC11" i="4"/>
  <c r="BK57" i="4"/>
  <c r="BJ57" i="4"/>
  <c r="BI57" i="4"/>
  <c r="BH57" i="4"/>
  <c r="BG57" i="4"/>
  <c r="BF57" i="4"/>
  <c r="BE57" i="4"/>
  <c r="BD57" i="4"/>
  <c r="BC57" i="4"/>
  <c r="BK59" i="4"/>
  <c r="BJ59" i="4"/>
  <c r="BI59" i="4"/>
  <c r="BH59" i="4"/>
  <c r="BG59" i="4"/>
  <c r="BF59" i="4"/>
  <c r="BE59" i="4"/>
  <c r="BD59" i="4"/>
  <c r="BC59" i="4"/>
  <c r="BI47" i="4"/>
  <c r="BH47" i="4"/>
  <c r="BG47" i="4"/>
  <c r="BF47" i="4"/>
  <c r="BE47" i="4"/>
  <c r="BD47" i="4"/>
  <c r="BC47" i="4"/>
  <c r="BK47" i="4"/>
  <c r="BJ47" i="4"/>
  <c r="AT78" i="4"/>
  <c r="AS78" i="4"/>
  <c r="AR78" i="4"/>
  <c r="AQ78" i="4"/>
  <c r="AP78" i="4"/>
  <c r="AO78" i="4"/>
  <c r="AN78" i="4"/>
  <c r="AM78" i="4"/>
  <c r="AL78" i="4"/>
  <c r="AT54" i="4"/>
  <c r="AS54" i="4"/>
  <c r="AR54" i="4"/>
  <c r="AQ54" i="4"/>
  <c r="AP54" i="4"/>
  <c r="AO54" i="4"/>
  <c r="AN54" i="4"/>
  <c r="AM54" i="4"/>
  <c r="AL54" i="4"/>
  <c r="AT74" i="4"/>
  <c r="AS74" i="4"/>
  <c r="AR74" i="4"/>
  <c r="AQ74" i="4"/>
  <c r="AP74" i="4"/>
  <c r="AO74" i="4"/>
  <c r="AN74" i="4"/>
  <c r="AM74" i="4"/>
  <c r="AL74" i="4"/>
  <c r="AT82" i="4"/>
  <c r="AS82" i="4"/>
  <c r="AR82" i="4"/>
  <c r="AQ82" i="4"/>
  <c r="AP82" i="4"/>
  <c r="AO82" i="4"/>
  <c r="AN82" i="4"/>
  <c r="AM82" i="4"/>
  <c r="AL82" i="4"/>
  <c r="AT69" i="4"/>
  <c r="AS69" i="4"/>
  <c r="AR69" i="4"/>
  <c r="AQ69" i="4"/>
  <c r="AP69" i="4"/>
  <c r="AO69" i="4"/>
  <c r="AN69" i="4"/>
  <c r="AM69" i="4"/>
  <c r="AL69" i="4"/>
  <c r="AT52" i="4"/>
  <c r="AS52" i="4"/>
  <c r="AR52" i="4"/>
  <c r="AQ52" i="4"/>
  <c r="AP52" i="4"/>
  <c r="AO52" i="4"/>
  <c r="AN52" i="4"/>
  <c r="AM52" i="4"/>
  <c r="AL52" i="4"/>
  <c r="AT43" i="4"/>
  <c r="AS43" i="4"/>
  <c r="AR43" i="4"/>
  <c r="AQ43" i="4"/>
  <c r="AP43" i="4"/>
  <c r="AO43" i="4"/>
  <c r="AN43" i="4"/>
  <c r="AM43" i="4"/>
  <c r="AL43" i="4"/>
  <c r="AN75" i="4"/>
  <c r="AM75" i="4"/>
  <c r="AL75" i="4"/>
  <c r="AT75" i="4"/>
  <c r="AS75" i="4"/>
  <c r="AR75" i="4"/>
  <c r="AQ75" i="4"/>
  <c r="AP75" i="4"/>
  <c r="AO75" i="4"/>
  <c r="BK49" i="4"/>
  <c r="BJ49" i="4"/>
  <c r="BI49" i="4"/>
  <c r="BH49" i="4"/>
  <c r="BG49" i="4"/>
  <c r="BF49" i="4"/>
  <c r="BE49" i="4"/>
  <c r="BD49" i="4"/>
  <c r="BC49" i="4"/>
  <c r="BK41" i="4"/>
  <c r="BJ41" i="4"/>
  <c r="BI41" i="4"/>
  <c r="BH41" i="4"/>
  <c r="BG41" i="4"/>
  <c r="BF41" i="4"/>
  <c r="BE41" i="4"/>
  <c r="BD41" i="4"/>
  <c r="BC41" i="4"/>
  <c r="AT24" i="4"/>
  <c r="AS24" i="4"/>
  <c r="AR24" i="4"/>
  <c r="AQ24" i="4"/>
  <c r="AP24" i="4"/>
  <c r="AO24" i="4"/>
  <c r="AN24" i="4"/>
  <c r="AM24" i="4"/>
  <c r="AL24" i="4"/>
  <c r="AS21" i="4"/>
  <c r="AR21" i="4"/>
  <c r="AT21" i="4"/>
  <c r="AQ21" i="4"/>
  <c r="AP21" i="4"/>
  <c r="AO21" i="4"/>
  <c r="AN21" i="4"/>
  <c r="AM21" i="4"/>
  <c r="AL21" i="4"/>
  <c r="AT70" i="4"/>
  <c r="AS70" i="4"/>
  <c r="AR70" i="4"/>
  <c r="AQ70" i="4"/>
  <c r="AP70" i="4"/>
  <c r="AO70" i="4"/>
  <c r="AN70" i="4"/>
  <c r="AM70" i="4"/>
  <c r="AL70" i="4"/>
  <c r="AS41" i="4"/>
  <c r="AR41" i="4"/>
  <c r="AQ41" i="4"/>
  <c r="AP41" i="4"/>
  <c r="AO41" i="4"/>
  <c r="AN41" i="4"/>
  <c r="AM41" i="4"/>
  <c r="AL41" i="4"/>
  <c r="AT41" i="4"/>
  <c r="AT73" i="4"/>
  <c r="AS73" i="4"/>
  <c r="AR73" i="4"/>
  <c r="AQ73" i="4"/>
  <c r="AP73" i="4"/>
  <c r="AO73" i="4"/>
  <c r="AN73" i="4"/>
  <c r="AM73" i="4"/>
  <c r="AL73" i="4"/>
  <c r="AT56" i="4"/>
  <c r="AS56" i="4"/>
  <c r="AR56" i="4"/>
  <c r="AQ56" i="4"/>
  <c r="AP56" i="4"/>
  <c r="AO56" i="4"/>
  <c r="AN56" i="4"/>
  <c r="AM56" i="4"/>
  <c r="AL56" i="4"/>
  <c r="AT47" i="4"/>
  <c r="AS47" i="4"/>
  <c r="AR47" i="4"/>
  <c r="AQ47" i="4"/>
  <c r="AP47" i="4"/>
  <c r="AO47" i="4"/>
  <c r="AN47" i="4"/>
  <c r="AM47" i="4"/>
  <c r="AL47" i="4"/>
  <c r="AT79" i="4"/>
  <c r="AS79" i="4"/>
  <c r="AR79" i="4"/>
  <c r="AQ79" i="4"/>
  <c r="AP79" i="4"/>
  <c r="AO79" i="4"/>
  <c r="AN79" i="4"/>
  <c r="AM79" i="4"/>
  <c r="AL79" i="4"/>
  <c r="BI56" i="4"/>
  <c r="BH56" i="4"/>
  <c r="BG56" i="4"/>
  <c r="BF56" i="4"/>
  <c r="BE56" i="4"/>
  <c r="BD56" i="4"/>
  <c r="BC56" i="4"/>
  <c r="BK56" i="4"/>
  <c r="BJ56" i="4"/>
  <c r="BK50" i="4"/>
  <c r="BJ50" i="4"/>
  <c r="BI50" i="4"/>
  <c r="BH50" i="4"/>
  <c r="BG50" i="4"/>
  <c r="BF50" i="4"/>
  <c r="BE50" i="4"/>
  <c r="BD50" i="4"/>
  <c r="BC50" i="4"/>
  <c r="BK13" i="4"/>
  <c r="BJ13" i="4"/>
  <c r="BI13" i="4"/>
  <c r="BH13" i="4"/>
  <c r="BG13" i="4"/>
  <c r="BF13" i="4"/>
  <c r="BE13" i="4"/>
  <c r="BD13" i="4"/>
  <c r="BC13" i="4"/>
  <c r="BK4" i="4"/>
  <c r="BJ4" i="4"/>
  <c r="BI4" i="4"/>
  <c r="BH4" i="4"/>
  <c r="BG4" i="4"/>
  <c r="BF4" i="4"/>
  <c r="BE4" i="4"/>
  <c r="BD4" i="4"/>
  <c r="BC4" i="4"/>
  <c r="BK21" i="4"/>
  <c r="BJ21" i="4"/>
  <c r="BI21" i="4"/>
  <c r="BH21" i="4"/>
  <c r="BG21" i="4"/>
  <c r="BF21" i="4"/>
  <c r="BE21" i="4"/>
  <c r="BD21" i="4"/>
  <c r="BC21" i="4"/>
  <c r="BK37" i="4"/>
  <c r="BJ37" i="4"/>
  <c r="BI37" i="4"/>
  <c r="BH37" i="4"/>
  <c r="BG37" i="4"/>
  <c r="BF37" i="4"/>
  <c r="BE37" i="4"/>
  <c r="BD37" i="4"/>
  <c r="BC37" i="4"/>
  <c r="BK54" i="4"/>
  <c r="BJ54" i="4"/>
  <c r="BI54" i="4"/>
  <c r="BH54" i="4"/>
  <c r="BG54" i="4"/>
  <c r="BF54" i="4"/>
  <c r="BE54" i="4"/>
  <c r="BD54" i="4"/>
  <c r="BC54" i="4"/>
  <c r="BI34" i="4"/>
  <c r="BH34" i="4"/>
  <c r="BG34" i="4"/>
  <c r="BF34" i="4"/>
  <c r="BE34" i="4"/>
  <c r="BD34" i="4"/>
  <c r="BC34" i="4"/>
  <c r="BK34" i="4"/>
  <c r="BJ34" i="4"/>
  <c r="BK14" i="4"/>
  <c r="BJ14" i="4"/>
  <c r="BI14" i="4"/>
  <c r="BH14" i="4"/>
  <c r="BG14" i="4"/>
  <c r="BF14" i="4"/>
  <c r="BE14" i="4"/>
  <c r="BD14" i="4"/>
  <c r="BC14" i="4"/>
  <c r="BK5" i="4"/>
  <c r="BJ5" i="4"/>
  <c r="BI5" i="4"/>
  <c r="BH5" i="4"/>
  <c r="BG5" i="4"/>
  <c r="BF5" i="4"/>
  <c r="BE5" i="4"/>
  <c r="BD5" i="4"/>
  <c r="BC5" i="4"/>
  <c r="BK51" i="4"/>
  <c r="BJ51" i="4"/>
  <c r="BI51" i="4"/>
  <c r="BH51" i="4"/>
  <c r="BG51" i="4"/>
  <c r="BF51" i="4"/>
  <c r="BE51" i="4"/>
  <c r="BD51" i="4"/>
  <c r="BC51" i="4"/>
  <c r="BK26" i="4"/>
  <c r="BJ26" i="4"/>
  <c r="BI26" i="4"/>
  <c r="BH26" i="4"/>
  <c r="BG26" i="4"/>
  <c r="BF26" i="4"/>
  <c r="BE26" i="4"/>
  <c r="BD26" i="4"/>
  <c r="BC26" i="4"/>
  <c r="BI32" i="4"/>
  <c r="BH32" i="4"/>
  <c r="BG32" i="4"/>
  <c r="BF32" i="4"/>
  <c r="BE32" i="4"/>
  <c r="BD32" i="4"/>
  <c r="BC32" i="4"/>
  <c r="BK32" i="4"/>
  <c r="BJ32" i="4"/>
  <c r="BK52" i="4"/>
  <c r="BJ52" i="4"/>
  <c r="BI52" i="4"/>
  <c r="BH52" i="4"/>
  <c r="BG52" i="4"/>
  <c r="BF52" i="4"/>
  <c r="BE52" i="4"/>
  <c r="BD52" i="4"/>
  <c r="BC52" i="4"/>
  <c r="AT32" i="4"/>
  <c r="AS32" i="4"/>
  <c r="AR32" i="4"/>
  <c r="AQ32" i="4"/>
  <c r="AP32" i="4"/>
  <c r="AO32" i="4"/>
  <c r="AN32" i="4"/>
  <c r="AM32" i="4"/>
  <c r="AL32" i="4"/>
  <c r="AT25" i="4"/>
  <c r="AS25" i="4"/>
  <c r="AR25" i="4"/>
  <c r="AQ25" i="4"/>
  <c r="AP25" i="4"/>
  <c r="AO25" i="4"/>
  <c r="AN25" i="4"/>
  <c r="AM25" i="4"/>
  <c r="AL25" i="4"/>
  <c r="AT62" i="4"/>
  <c r="AS62" i="4"/>
  <c r="AR62" i="4"/>
  <c r="AQ62" i="4"/>
  <c r="AP62" i="4"/>
  <c r="AO62" i="4"/>
  <c r="AN62" i="4"/>
  <c r="AM62" i="4"/>
  <c r="AL62" i="4"/>
  <c r="AR45" i="4"/>
  <c r="AQ45" i="4"/>
  <c r="AP45" i="4"/>
  <c r="AO45" i="4"/>
  <c r="AN45" i="4"/>
  <c r="AM45" i="4"/>
  <c r="AL45" i="4"/>
  <c r="AT45" i="4"/>
  <c r="AS45" i="4"/>
  <c r="AT77" i="4"/>
  <c r="AS77" i="4"/>
  <c r="AR77" i="4"/>
  <c r="AQ77" i="4"/>
  <c r="AP77" i="4"/>
  <c r="AO77" i="4"/>
  <c r="AN77" i="4"/>
  <c r="AM77" i="4"/>
  <c r="AL77" i="4"/>
  <c r="AT60" i="4"/>
  <c r="AS60" i="4"/>
  <c r="AR60" i="4"/>
  <c r="AQ60" i="4"/>
  <c r="AP60" i="4"/>
  <c r="AO60" i="4"/>
  <c r="AN60" i="4"/>
  <c r="AM60" i="4"/>
  <c r="AL60" i="4"/>
  <c r="AT51" i="4"/>
  <c r="AS51" i="4"/>
  <c r="AR51" i="4"/>
  <c r="AQ51" i="4"/>
  <c r="AP51" i="4"/>
  <c r="AO51" i="4"/>
  <c r="AN51" i="4"/>
  <c r="AM51" i="4"/>
  <c r="AL51" i="4"/>
  <c r="BK15" i="4"/>
  <c r="BJ15" i="4"/>
  <c r="BI15" i="4"/>
  <c r="BH15" i="4"/>
  <c r="BG15" i="4"/>
  <c r="BF15" i="4"/>
  <c r="BE15" i="4"/>
  <c r="BD15" i="4"/>
  <c r="BC15" i="4"/>
  <c r="BK58" i="4"/>
  <c r="BI58" i="4"/>
  <c r="BH58" i="4"/>
  <c r="BG58" i="4"/>
  <c r="BF58" i="4"/>
  <c r="BE58" i="4"/>
  <c r="BD58" i="4"/>
  <c r="BC58" i="4"/>
  <c r="BJ58" i="4"/>
  <c r="BK60" i="4"/>
  <c r="BJ60" i="4"/>
  <c r="BI60" i="4"/>
  <c r="BH60" i="4"/>
  <c r="BG60" i="4"/>
  <c r="BF60" i="4"/>
  <c r="BE60" i="4"/>
  <c r="BD60" i="4"/>
  <c r="BC60" i="4"/>
  <c r="BK44" i="4"/>
  <c r="BJ44" i="4"/>
  <c r="BI44" i="4"/>
  <c r="BH44" i="4"/>
  <c r="BG44" i="4"/>
  <c r="BF44" i="4"/>
  <c r="BE44" i="4"/>
  <c r="BD44" i="4"/>
  <c r="BC44" i="4"/>
  <c r="AT38" i="4"/>
  <c r="AS38" i="4"/>
  <c r="AR38" i="4"/>
  <c r="AQ38" i="4"/>
  <c r="AP38" i="4"/>
  <c r="AO38" i="4"/>
  <c r="AN38" i="4"/>
  <c r="AM38" i="4"/>
  <c r="AL38" i="4"/>
  <c r="AT29" i="4"/>
  <c r="AS29" i="4"/>
  <c r="AR29" i="4"/>
  <c r="AQ29" i="4"/>
  <c r="AP29" i="4"/>
  <c r="AO29" i="4"/>
  <c r="AN29" i="4"/>
  <c r="AM29" i="4"/>
  <c r="AL29" i="4"/>
  <c r="AT22" i="4"/>
  <c r="AS22" i="4"/>
  <c r="AR22" i="4"/>
  <c r="AQ22" i="4"/>
  <c r="AP22" i="4"/>
  <c r="AO22" i="4"/>
  <c r="AN22" i="4"/>
  <c r="AM22" i="4"/>
  <c r="AL22" i="4"/>
  <c r="AT49" i="4"/>
  <c r="AS49" i="4"/>
  <c r="AR49" i="4"/>
  <c r="AQ49" i="4"/>
  <c r="AP49" i="4"/>
  <c r="AO49" i="4"/>
  <c r="AN49" i="4"/>
  <c r="AM49" i="4"/>
  <c r="AL49" i="4"/>
  <c r="AT81" i="4"/>
  <c r="AS81" i="4"/>
  <c r="AR81" i="4"/>
  <c r="AQ81" i="4"/>
  <c r="AP81" i="4"/>
  <c r="AO81" i="4"/>
  <c r="AN81" i="4"/>
  <c r="AM81" i="4"/>
  <c r="AL81" i="4"/>
  <c r="AT64" i="4"/>
  <c r="AS64" i="4"/>
  <c r="AR64" i="4"/>
  <c r="AQ64" i="4"/>
  <c r="AP64" i="4"/>
  <c r="AO64" i="4"/>
  <c r="AN64" i="4"/>
  <c r="AM64" i="4"/>
  <c r="AL64" i="4"/>
  <c r="AT55" i="4"/>
  <c r="AS55" i="4"/>
  <c r="AR55" i="4"/>
  <c r="AQ55" i="4"/>
  <c r="AP55" i="4"/>
  <c r="AO55" i="4"/>
  <c r="AN55" i="4"/>
  <c r="AM55" i="4"/>
  <c r="AL55" i="4"/>
  <c r="BK6" i="4"/>
  <c r="BJ6" i="4"/>
  <c r="BI6" i="4"/>
  <c r="BH6" i="4"/>
  <c r="BG6" i="4"/>
  <c r="BF6" i="4"/>
  <c r="BE6" i="4"/>
  <c r="BD6" i="4"/>
  <c r="BC6" i="4"/>
  <c r="BK29" i="4"/>
  <c r="BJ29" i="4"/>
  <c r="BI29" i="4"/>
  <c r="BH29" i="4"/>
  <c r="BG29" i="4"/>
  <c r="BF29" i="4"/>
  <c r="BE29" i="4"/>
  <c r="BD29" i="4"/>
  <c r="BC29" i="4"/>
  <c r="BK16" i="4"/>
  <c r="BJ16" i="4"/>
  <c r="BI16" i="4"/>
  <c r="BH16" i="4"/>
  <c r="BG16" i="4"/>
  <c r="BF16" i="4"/>
  <c r="BE16" i="4"/>
  <c r="BD16" i="4"/>
  <c r="BC16" i="4"/>
  <c r="BK30" i="4"/>
  <c r="BJ30" i="4"/>
  <c r="BH30" i="4"/>
  <c r="BG30" i="4"/>
  <c r="BF30" i="4"/>
  <c r="BE30" i="4"/>
  <c r="BD30" i="4"/>
  <c r="BC30" i="4"/>
  <c r="BI30" i="4"/>
  <c r="BK7" i="4"/>
  <c r="BJ7" i="4"/>
  <c r="BI7" i="4"/>
  <c r="BH7" i="4"/>
  <c r="BG7" i="4"/>
  <c r="BF7" i="4"/>
  <c r="BE7" i="4"/>
  <c r="BD7" i="4"/>
  <c r="BC7" i="4"/>
  <c r="BK55" i="4"/>
  <c r="BJ55" i="4"/>
  <c r="BI55" i="4"/>
  <c r="BH55" i="4"/>
  <c r="BG55" i="4"/>
  <c r="BF55" i="4"/>
  <c r="BE55" i="4"/>
  <c r="BD55" i="4"/>
  <c r="BC55" i="4"/>
  <c r="BJ46" i="4"/>
  <c r="BK46" i="4"/>
  <c r="BI46" i="4"/>
  <c r="BH46" i="4"/>
  <c r="BG46" i="4"/>
  <c r="BF46" i="4"/>
  <c r="BE46" i="4"/>
  <c r="BD46" i="4"/>
  <c r="BC46" i="4"/>
  <c r="BK38" i="4"/>
  <c r="BJ38" i="4"/>
  <c r="BI38" i="4"/>
  <c r="BH38" i="4"/>
  <c r="BG38" i="4"/>
  <c r="BF38" i="4"/>
  <c r="BE38" i="4"/>
  <c r="BD38" i="4"/>
  <c r="BC38" i="4"/>
  <c r="BJ36" i="4"/>
  <c r="BI36" i="4"/>
  <c r="BH36" i="4"/>
  <c r="BG36" i="4"/>
  <c r="BF36" i="4"/>
  <c r="BE36" i="4"/>
  <c r="BD36" i="4"/>
  <c r="BC36" i="4"/>
  <c r="BK36" i="4"/>
  <c r="AT66" i="4"/>
  <c r="AS66" i="4"/>
  <c r="AR66" i="4"/>
  <c r="AQ66" i="4"/>
  <c r="AP66" i="4"/>
  <c r="AO66" i="4"/>
  <c r="AN66" i="4"/>
  <c r="AM66" i="4"/>
  <c r="AL66" i="4"/>
  <c r="AT33" i="4"/>
  <c r="AS33" i="4"/>
  <c r="AR33" i="4"/>
  <c r="AQ33" i="4"/>
  <c r="AP33" i="4"/>
  <c r="AO33" i="4"/>
  <c r="AN33" i="4"/>
  <c r="AM33" i="4"/>
  <c r="AL33" i="4"/>
  <c r="AT26" i="4"/>
  <c r="AS26" i="4"/>
  <c r="AR26" i="4"/>
  <c r="AQ26" i="4"/>
  <c r="AP26" i="4"/>
  <c r="AO26" i="4"/>
  <c r="AN26" i="4"/>
  <c r="AM26" i="4"/>
  <c r="AL26" i="4"/>
  <c r="AT53" i="4"/>
  <c r="AS53" i="4"/>
  <c r="AR53" i="4"/>
  <c r="AQ53" i="4"/>
  <c r="AP53" i="4"/>
  <c r="AO53" i="4"/>
  <c r="AN53" i="4"/>
  <c r="AM53" i="4"/>
  <c r="AL53" i="4"/>
  <c r="AT36" i="4"/>
  <c r="AS36" i="4"/>
  <c r="AR36" i="4"/>
  <c r="AQ36" i="4"/>
  <c r="AP36" i="4"/>
  <c r="AO36" i="4"/>
  <c r="AN36" i="4"/>
  <c r="AM36" i="4"/>
  <c r="AL36" i="4"/>
  <c r="AT68" i="4"/>
  <c r="AS68" i="4"/>
  <c r="AR68" i="4"/>
  <c r="AQ68" i="4"/>
  <c r="AP68" i="4"/>
  <c r="AO68" i="4"/>
  <c r="AN68" i="4"/>
  <c r="AM68" i="4"/>
  <c r="AL68" i="4"/>
  <c r="AT59" i="4"/>
  <c r="AS59" i="4"/>
  <c r="AR59" i="4"/>
  <c r="AQ59" i="4"/>
  <c r="AP59" i="4"/>
  <c r="AO59" i="4"/>
  <c r="AN59" i="4"/>
  <c r="AM59" i="4"/>
  <c r="AL59" i="4"/>
  <c r="AJ55" i="4"/>
  <c r="AK55" i="4"/>
  <c r="AI55" i="4"/>
  <c r="AH55" i="4"/>
  <c r="BB14" i="4"/>
  <c r="BA14" i="4"/>
  <c r="AZ14" i="4"/>
  <c r="AX14" i="4" s="1"/>
  <c r="BB56" i="4"/>
  <c r="BA56" i="4"/>
  <c r="AJ59" i="4"/>
  <c r="AK59" i="4"/>
  <c r="AI59" i="4"/>
  <c r="AH59" i="4"/>
  <c r="AJ33" i="4"/>
  <c r="AK33" i="4"/>
  <c r="AI33" i="4"/>
  <c r="AJ38" i="4"/>
  <c r="AI38" i="4"/>
  <c r="AH38" i="4"/>
  <c r="AK38" i="4"/>
  <c r="BB58" i="4"/>
  <c r="BA58" i="4"/>
  <c r="AZ58" i="4"/>
  <c r="AX58" i="4" s="1"/>
  <c r="BB32" i="4"/>
  <c r="BA32" i="4"/>
  <c r="BB21" i="4"/>
  <c r="BA21" i="4"/>
  <c r="AZ21" i="4"/>
  <c r="AX21" i="4"/>
  <c r="BB13" i="4"/>
  <c r="BA13" i="4"/>
  <c r="AJ79" i="4"/>
  <c r="AK79" i="4"/>
  <c r="AI79" i="4"/>
  <c r="AH79" i="4"/>
  <c r="AJ73" i="4"/>
  <c r="AK73" i="4"/>
  <c r="AI73" i="4"/>
  <c r="AH73" i="4"/>
  <c r="AJ82" i="4"/>
  <c r="AK82" i="4"/>
  <c r="AI82" i="4"/>
  <c r="BA57" i="4"/>
  <c r="AZ57" i="4"/>
  <c r="AX57" i="4"/>
  <c r="BB57" i="4"/>
  <c r="BA24" i="4"/>
  <c r="BB24" i="4"/>
  <c r="AJ65" i="4"/>
  <c r="AI65" i="4"/>
  <c r="AK65" i="4"/>
  <c r="AJ37" i="4"/>
  <c r="AI37" i="4"/>
  <c r="AH37" i="4"/>
  <c r="AK37" i="4"/>
  <c r="AJ67" i="4"/>
  <c r="AK67" i="4"/>
  <c r="AI67" i="4"/>
  <c r="AH67" i="4"/>
  <c r="AJ50" i="4"/>
  <c r="AK50" i="4"/>
  <c r="AI50" i="4"/>
  <c r="AJ30" i="4"/>
  <c r="AI30" i="4"/>
  <c r="AK30" i="4"/>
  <c r="BB17" i="4"/>
  <c r="BA17" i="4"/>
  <c r="AZ17" i="4"/>
  <c r="AX17" i="4"/>
  <c r="AJ26" i="4"/>
  <c r="AI26" i="4"/>
  <c r="AK26" i="4"/>
  <c r="BA46" i="4"/>
  <c r="AZ46" i="4"/>
  <c r="AX46" i="4"/>
  <c r="BB46" i="4"/>
  <c r="BB29" i="4"/>
  <c r="BA29" i="4"/>
  <c r="AZ29" i="4"/>
  <c r="AX29" i="4"/>
  <c r="AJ64" i="4"/>
  <c r="AK64" i="4"/>
  <c r="AI64" i="4"/>
  <c r="AJ62" i="4"/>
  <c r="AK62" i="4"/>
  <c r="AI62" i="4"/>
  <c r="AH62" i="4"/>
  <c r="AI24" i="4"/>
  <c r="AJ24" i="4"/>
  <c r="AK24" i="4"/>
  <c r="AJ78" i="4"/>
  <c r="AK78" i="4"/>
  <c r="AI78" i="4"/>
  <c r="BB33" i="4"/>
  <c r="BA33" i="4"/>
  <c r="BB10" i="4"/>
  <c r="BA10" i="4"/>
  <c r="AZ10" i="4"/>
  <c r="AX10" i="4"/>
  <c r="BA28" i="4"/>
  <c r="AZ28" i="4"/>
  <c r="AX28" i="4" s="1"/>
  <c r="BB28" i="4"/>
  <c r="AJ46" i="4"/>
  <c r="AK46" i="4"/>
  <c r="AI46" i="4"/>
  <c r="AH46" i="4"/>
  <c r="BA43" i="4"/>
  <c r="AZ43" i="4"/>
  <c r="AX43" i="4" s="1"/>
  <c r="BB43" i="4"/>
  <c r="AJ29" i="4"/>
  <c r="AK29" i="4"/>
  <c r="AI29" i="4"/>
  <c r="AH29" i="4"/>
  <c r="BB15" i="4"/>
  <c r="BA15" i="4"/>
  <c r="AZ15" i="4"/>
  <c r="AX15" i="4" s="1"/>
  <c r="AI25" i="4"/>
  <c r="AJ25" i="4"/>
  <c r="AK25" i="4"/>
  <c r="BB26" i="4"/>
  <c r="BA26" i="4"/>
  <c r="AZ26" i="4"/>
  <c r="AX26" i="4" s="1"/>
  <c r="AJ47" i="4"/>
  <c r="AK47" i="4"/>
  <c r="AI47" i="4"/>
  <c r="BA41" i="4"/>
  <c r="AZ41" i="4"/>
  <c r="AX41" i="4" s="1"/>
  <c r="BB41" i="4"/>
  <c r="AJ43" i="4"/>
  <c r="AK43" i="4"/>
  <c r="AI43" i="4"/>
  <c r="AH43" i="4"/>
  <c r="BB11" i="4"/>
  <c r="BA11" i="4"/>
  <c r="AJ58" i="4"/>
  <c r="AK58" i="4"/>
  <c r="AI58" i="4"/>
  <c r="AH58" i="4"/>
  <c r="AI35" i="4"/>
  <c r="AJ35" i="4"/>
  <c r="AK35" i="4"/>
  <c r="BB2" i="4"/>
  <c r="BA2" i="4"/>
  <c r="AJ61" i="4"/>
  <c r="AI61" i="4"/>
  <c r="AH61" i="4"/>
  <c r="AK61" i="4"/>
  <c r="BB12" i="4"/>
  <c r="BA12" i="4"/>
  <c r="AZ12" i="4"/>
  <c r="AX12" i="4" s="1"/>
  <c r="AJ68" i="4"/>
  <c r="AK68" i="4"/>
  <c r="AI68" i="4"/>
  <c r="AJ77" i="4"/>
  <c r="AK77" i="4"/>
  <c r="AI77" i="4"/>
  <c r="AH77" i="4"/>
  <c r="BB36" i="4"/>
  <c r="BA36" i="4"/>
  <c r="AZ36" i="4"/>
  <c r="AX36" i="4"/>
  <c r="AJ81" i="4"/>
  <c r="AI81" i="4"/>
  <c r="AK81" i="4"/>
  <c r="BA51" i="4"/>
  <c r="BB51" i="4"/>
  <c r="BB34" i="4"/>
  <c r="BA34" i="4"/>
  <c r="BA50" i="4"/>
  <c r="BB50" i="4"/>
  <c r="AJ41" i="4"/>
  <c r="AI41" i="4"/>
  <c r="AK41" i="4"/>
  <c r="AJ74" i="4"/>
  <c r="AK74" i="4"/>
  <c r="AI74" i="4"/>
  <c r="AJ71" i="4"/>
  <c r="AK71" i="4"/>
  <c r="AI71" i="4"/>
  <c r="AH71" i="4"/>
  <c r="BB25" i="4"/>
  <c r="BA25" i="4"/>
  <c r="AZ25" i="4"/>
  <c r="AX25" i="4" s="1"/>
  <c r="AJ23" i="4"/>
  <c r="AI23" i="4"/>
  <c r="AH23" i="4"/>
  <c r="AK23" i="4"/>
  <c r="AJ66" i="4"/>
  <c r="AK66" i="4"/>
  <c r="AI66" i="4"/>
  <c r="AH66" i="4"/>
  <c r="AI36" i="4"/>
  <c r="AJ36" i="4"/>
  <c r="AK36" i="4"/>
  <c r="BB30" i="4"/>
  <c r="BA30" i="4"/>
  <c r="BB6" i="4"/>
  <c r="BA6" i="4"/>
  <c r="AZ6" i="4"/>
  <c r="AX6" i="4"/>
  <c r="AI32" i="4"/>
  <c r="AH32" i="4"/>
  <c r="AJ32" i="4"/>
  <c r="AK32" i="4"/>
  <c r="AJ53" i="4"/>
  <c r="AI53" i="4"/>
  <c r="AH53" i="4"/>
  <c r="AK53" i="4"/>
  <c r="BA55" i="4"/>
  <c r="BB55" i="4"/>
  <c r="AJ49" i="4"/>
  <c r="AI49" i="4"/>
  <c r="AK49" i="4"/>
  <c r="BA44" i="4"/>
  <c r="BB44" i="4"/>
  <c r="AJ51" i="4"/>
  <c r="AK51" i="4"/>
  <c r="AI51" i="4"/>
  <c r="AH51" i="4"/>
  <c r="BA52" i="4"/>
  <c r="AZ52" i="4"/>
  <c r="AX52" i="4"/>
  <c r="BB52" i="4"/>
  <c r="BA54" i="4"/>
  <c r="BB54" i="4"/>
  <c r="AJ70" i="4"/>
  <c r="AK70" i="4"/>
  <c r="AI70" i="4"/>
  <c r="BA49" i="4"/>
  <c r="BB49" i="4"/>
  <c r="AJ52" i="4"/>
  <c r="AK52" i="4"/>
  <c r="AI52" i="4"/>
  <c r="AH52" i="4"/>
  <c r="AJ39" i="4"/>
  <c r="AK39" i="4"/>
  <c r="AI39" i="4"/>
  <c r="BA53" i="4"/>
  <c r="BB53" i="4"/>
  <c r="AJ76" i="4"/>
  <c r="AK76" i="4"/>
  <c r="AI76" i="4"/>
  <c r="AH76" i="4"/>
  <c r="BB19" i="4"/>
  <c r="BA19" i="4"/>
  <c r="BB7" i="4"/>
  <c r="BA7" i="4"/>
  <c r="AZ7" i="4"/>
  <c r="AX7" i="4"/>
  <c r="BA60" i="4"/>
  <c r="AZ60" i="4"/>
  <c r="AX60" i="4"/>
  <c r="BB60" i="4"/>
  <c r="BB5" i="4"/>
  <c r="BA5" i="4"/>
  <c r="AZ5" i="4"/>
  <c r="AX5" i="4"/>
  <c r="BB4" i="4"/>
  <c r="BA4" i="4"/>
  <c r="AJ56" i="4"/>
  <c r="AK56" i="4"/>
  <c r="AI56" i="4"/>
  <c r="AH56" i="4"/>
  <c r="BA35" i="4"/>
  <c r="BB35" i="4"/>
  <c r="BA48" i="4"/>
  <c r="BB48" i="4"/>
  <c r="AJ31" i="4"/>
  <c r="AI31" i="4"/>
  <c r="AH31" i="4"/>
  <c r="AB31" i="4" s="1"/>
  <c r="AK31" i="4"/>
  <c r="BB39" i="4"/>
  <c r="BA39" i="4"/>
  <c r="AJ63" i="4"/>
  <c r="AK63" i="4"/>
  <c r="AI63" i="4"/>
  <c r="AH63" i="4"/>
  <c r="AJ57" i="4"/>
  <c r="AK57" i="4"/>
  <c r="AI57" i="4"/>
  <c r="AH57" i="4"/>
  <c r="AB57" i="4" s="1"/>
  <c r="BA18" i="4"/>
  <c r="AZ18" i="4"/>
  <c r="AX18" i="4"/>
  <c r="BB18" i="4"/>
  <c r="BA38" i="4"/>
  <c r="BB38" i="4"/>
  <c r="AJ22" i="4"/>
  <c r="AI22" i="4"/>
  <c r="AK22" i="4"/>
  <c r="AI21" i="4"/>
  <c r="AJ21" i="4"/>
  <c r="AK21" i="4"/>
  <c r="AJ69" i="4"/>
  <c r="AI69" i="4"/>
  <c r="AH69" i="4"/>
  <c r="AK69" i="4"/>
  <c r="BB47" i="4"/>
  <c r="BA47" i="4"/>
  <c r="AZ47" i="4"/>
  <c r="AX47" i="4" s="1"/>
  <c r="BB3" i="4"/>
  <c r="BA3" i="4"/>
  <c r="AZ3" i="4"/>
  <c r="AX3" i="4"/>
  <c r="AJ48" i="4"/>
  <c r="AK48" i="4"/>
  <c r="AI48" i="4"/>
  <c r="AH48" i="4"/>
  <c r="AJ42" i="4"/>
  <c r="AK42" i="4"/>
  <c r="AI42" i="4"/>
  <c r="AJ34" i="4"/>
  <c r="AI34" i="4"/>
  <c r="AH34" i="4"/>
  <c r="AK34" i="4"/>
  <c r="AI27" i="4"/>
  <c r="AJ27" i="4"/>
  <c r="AK27" i="4"/>
  <c r="BA22" i="4"/>
  <c r="BB22" i="4"/>
  <c r="AI28" i="4"/>
  <c r="AJ28" i="4"/>
  <c r="AK28" i="4"/>
  <c r="BA20" i="4"/>
  <c r="BB20" i="4"/>
  <c r="BB16" i="4"/>
  <c r="BA16" i="4"/>
  <c r="AJ60" i="4"/>
  <c r="AK60" i="4"/>
  <c r="AI60" i="4"/>
  <c r="AH60" i="4"/>
  <c r="BA37" i="4"/>
  <c r="BB37" i="4"/>
  <c r="AJ54" i="4"/>
  <c r="AK54" i="4"/>
  <c r="AI54" i="4"/>
  <c r="BA59" i="4"/>
  <c r="BB59" i="4"/>
  <c r="BA42" i="4"/>
  <c r="AZ42" i="4"/>
  <c r="AX42" i="4"/>
  <c r="BB42" i="4"/>
  <c r="BB31" i="4"/>
  <c r="BA31" i="4"/>
  <c r="AZ31" i="4"/>
  <c r="AX31" i="4"/>
  <c r="AJ44" i="4"/>
  <c r="AK44" i="4"/>
  <c r="AI44" i="4"/>
  <c r="BA61" i="4"/>
  <c r="BB61" i="4"/>
  <c r="AJ72" i="4"/>
  <c r="AK72" i="4"/>
  <c r="AI72" i="4"/>
  <c r="AH72" i="4"/>
  <c r="AB72" i="4" s="1"/>
  <c r="BA27" i="4"/>
  <c r="AZ27" i="4"/>
  <c r="AX27" i="4" s="1"/>
  <c r="BB27" i="4"/>
  <c r="BB8" i="4"/>
  <c r="BA8" i="4"/>
  <c r="AZ8" i="4"/>
  <c r="AX8" i="4"/>
  <c r="BB9" i="4"/>
  <c r="BA9" i="4"/>
  <c r="AJ40" i="4"/>
  <c r="AK40" i="4"/>
  <c r="AI40" i="4"/>
  <c r="AH40" i="4"/>
  <c r="BA45" i="4"/>
  <c r="BB45" i="4"/>
  <c r="AJ75" i="4"/>
  <c r="AK75" i="4"/>
  <c r="AI75" i="4"/>
  <c r="AH75" i="4"/>
  <c r="AJ45" i="4"/>
  <c r="AI45" i="4"/>
  <c r="AH45" i="4"/>
  <c r="AA45" i="4" s="1"/>
  <c r="AK45" i="4"/>
  <c r="BA40" i="4"/>
  <c r="AZ40" i="4"/>
  <c r="AX40" i="4" s="1"/>
  <c r="BB40" i="4"/>
  <c r="BB23" i="4"/>
  <c r="BA23" i="4"/>
  <c r="AZ23" i="4"/>
  <c r="AX23" i="4" s="1"/>
  <c r="AA80" i="4"/>
  <c r="AB80" i="4"/>
  <c r="AA40" i="4"/>
  <c r="AB40" i="4"/>
  <c r="AA72" i="4"/>
  <c r="AA69" i="4"/>
  <c r="AE69" i="4" s="1"/>
  <c r="AB69" i="4"/>
  <c r="AZ48" i="4"/>
  <c r="AX48" i="4"/>
  <c r="AB52" i="4"/>
  <c r="AA52" i="4"/>
  <c r="AZ20" i="4"/>
  <c r="AX20" i="4" s="1"/>
  <c r="AZ51" i="4"/>
  <c r="AX51" i="4" s="1"/>
  <c r="AH78" i="4"/>
  <c r="AZ9" i="4"/>
  <c r="AX9" i="4" s="1"/>
  <c r="AZ37" i="4"/>
  <c r="AX37" i="4"/>
  <c r="AZ39" i="4"/>
  <c r="AX39" i="4"/>
  <c r="AZ35" i="4"/>
  <c r="AX35" i="4"/>
  <c r="AH49" i="4"/>
  <c r="AA49" i="4" s="1"/>
  <c r="AH36" i="4"/>
  <c r="AH41" i="4"/>
  <c r="AH68" i="4"/>
  <c r="AZ2" i="4"/>
  <c r="AX2" i="4"/>
  <c r="AZ11" i="4"/>
  <c r="AX11" i="4"/>
  <c r="AH64" i="4"/>
  <c r="AA64" i="4" s="1"/>
  <c r="AH26" i="4"/>
  <c r="AZ13" i="4"/>
  <c r="AX13" i="4"/>
  <c r="AA34" i="4"/>
  <c r="AB34" i="4"/>
  <c r="AA56" i="4"/>
  <c r="AB56" i="4"/>
  <c r="AA32" i="4"/>
  <c r="AD32" i="4" s="1"/>
  <c r="AB32" i="4"/>
  <c r="AA66" i="4"/>
  <c r="AB66" i="4"/>
  <c r="AA71" i="4"/>
  <c r="AB71" i="4"/>
  <c r="AH81" i="4"/>
  <c r="AA29" i="4"/>
  <c r="AB29" i="4"/>
  <c r="AH65" i="4"/>
  <c r="AB38" i="4"/>
  <c r="AA38" i="4"/>
  <c r="AZ56" i="4"/>
  <c r="AX56" i="4"/>
  <c r="AA60" i="4"/>
  <c r="AB60" i="4"/>
  <c r="AA51" i="4"/>
  <c r="AD51" i="4" s="1"/>
  <c r="AB51" i="4"/>
  <c r="AA43" i="4"/>
  <c r="AB43" i="4"/>
  <c r="AA67" i="4"/>
  <c r="AB67" i="4"/>
  <c r="AA73" i="4"/>
  <c r="AB73" i="4"/>
  <c r="AZ61" i="4"/>
  <c r="AX61" i="4" s="1"/>
  <c r="AH28" i="4"/>
  <c r="AH21" i="4"/>
  <c r="AZ53" i="4"/>
  <c r="AX53" i="4"/>
  <c r="AH44" i="4"/>
  <c r="AH42" i="4"/>
  <c r="AH39" i="4"/>
  <c r="AB39" i="4" s="1"/>
  <c r="AZ55" i="4"/>
  <c r="AX55" i="4"/>
  <c r="AZ50" i="4"/>
  <c r="AX50" i="4" s="1"/>
  <c r="AH33" i="4"/>
  <c r="AB33" i="4" s="1"/>
  <c r="AZ49" i="4"/>
  <c r="AX49" i="4" s="1"/>
  <c r="AZ59" i="4"/>
  <c r="AX59" i="4"/>
  <c r="AH70" i="4"/>
  <c r="AA70" i="4" s="1"/>
  <c r="AZ45" i="4"/>
  <c r="AX45" i="4"/>
  <c r="AH54" i="4"/>
  <c r="AZ16" i="4"/>
  <c r="AX16" i="4"/>
  <c r="AZ22" i="4"/>
  <c r="AX22" i="4"/>
  <c r="AH22" i="4"/>
  <c r="AA22" i="4" s="1"/>
  <c r="AZ4" i="4"/>
  <c r="AX4" i="4"/>
  <c r="AZ19" i="4"/>
  <c r="AX19" i="4" s="1"/>
  <c r="AZ30" i="4"/>
  <c r="AX30" i="4" s="1"/>
  <c r="AH74" i="4"/>
  <c r="AZ34" i="4"/>
  <c r="AX34" i="4" s="1"/>
  <c r="AH35" i="4"/>
  <c r="AH24" i="4"/>
  <c r="AZ24" i="4"/>
  <c r="AX24" i="4"/>
  <c r="AZ32" i="4"/>
  <c r="AX32" i="4"/>
  <c r="AB63" i="4"/>
  <c r="AA63" i="4"/>
  <c r="AA53" i="4"/>
  <c r="AB53" i="4"/>
  <c r="AA23" i="4"/>
  <c r="AB23" i="4"/>
  <c r="AA77" i="4"/>
  <c r="AB77" i="4"/>
  <c r="AA58" i="4"/>
  <c r="AE58" i="4" s="1"/>
  <c r="AB58" i="4"/>
  <c r="AZ33" i="4"/>
  <c r="AX33" i="4"/>
  <c r="AA62" i="4"/>
  <c r="AE62" i="4" s="1"/>
  <c r="AB62" i="4"/>
  <c r="AH30" i="4"/>
  <c r="AA79" i="4"/>
  <c r="AD79" i="4" s="1"/>
  <c r="AB79" i="4"/>
  <c r="AB55" i="4"/>
  <c r="AA55" i="4"/>
  <c r="AE55" i="4" s="1"/>
  <c r="AD80" i="4"/>
  <c r="AE80" i="4"/>
  <c r="AA48" i="4"/>
  <c r="AD48" i="4" s="1"/>
  <c r="AB48" i="4"/>
  <c r="AA76" i="4"/>
  <c r="AB76" i="4"/>
  <c r="AH25" i="4"/>
  <c r="AB37" i="4"/>
  <c r="AA37" i="4"/>
  <c r="AD37" i="4" s="1"/>
  <c r="AA59" i="4"/>
  <c r="AB59" i="4"/>
  <c r="AA75" i="4"/>
  <c r="AB75" i="4"/>
  <c r="AZ44" i="4"/>
  <c r="AX44" i="4" s="1"/>
  <c r="AA61" i="4"/>
  <c r="AE61" i="4" s="1"/>
  <c r="AB61" i="4"/>
  <c r="AA46" i="4"/>
  <c r="AE46" i="4" s="1"/>
  <c r="AB46" i="4"/>
  <c r="AH27" i="4"/>
  <c r="AZ38" i="4"/>
  <c r="AX38" i="4"/>
  <c r="AZ54" i="4"/>
  <c r="AX54" i="4"/>
  <c r="AH47" i="4"/>
  <c r="AB47" i="4" s="1"/>
  <c r="AH50" i="4"/>
  <c r="AH82" i="4"/>
  <c r="AB82" i="4" s="1"/>
  <c r="AD59" i="4"/>
  <c r="AE59" i="4"/>
  <c r="AD62" i="4"/>
  <c r="AD67" i="4"/>
  <c r="AE67" i="4"/>
  <c r="AE38" i="4"/>
  <c r="AD38" i="4"/>
  <c r="AD52" i="4"/>
  <c r="AE52" i="4"/>
  <c r="AD46" i="4"/>
  <c r="AE37" i="4"/>
  <c r="AD53" i="4"/>
  <c r="AE53" i="4"/>
  <c r="AA74" i="4"/>
  <c r="AB74" i="4"/>
  <c r="AE66" i="4"/>
  <c r="AD66" i="4"/>
  <c r="AA26" i="4"/>
  <c r="AB26" i="4"/>
  <c r="AB21" i="4"/>
  <c r="AA21" i="4"/>
  <c r="AD21" i="4" s="1"/>
  <c r="AD55" i="4"/>
  <c r="AD63" i="4"/>
  <c r="AE63" i="4"/>
  <c r="AB70" i="4"/>
  <c r="AE43" i="4"/>
  <c r="AD43" i="4"/>
  <c r="AA65" i="4"/>
  <c r="AB65" i="4"/>
  <c r="AB64" i="4"/>
  <c r="AB50" i="4"/>
  <c r="AA50" i="4"/>
  <c r="AD61" i="4"/>
  <c r="AA25" i="4"/>
  <c r="AB25" i="4"/>
  <c r="AD58" i="4"/>
  <c r="AA28" i="4"/>
  <c r="AE28" i="4" s="1"/>
  <c r="AB28" i="4"/>
  <c r="AE29" i="4"/>
  <c r="AD29" i="4"/>
  <c r="AA47" i="4"/>
  <c r="AE47" i="4" s="1"/>
  <c r="AE51" i="4"/>
  <c r="AD76" i="4"/>
  <c r="AE76" i="4"/>
  <c r="AE79" i="4"/>
  <c r="AE77" i="4"/>
  <c r="AD77" i="4"/>
  <c r="AB22" i="4"/>
  <c r="AB81" i="4"/>
  <c r="AA81" i="4"/>
  <c r="AE81" i="4" s="1"/>
  <c r="AD56" i="4"/>
  <c r="AE56" i="4"/>
  <c r="AB68" i="4"/>
  <c r="AA68" i="4"/>
  <c r="AD68" i="4" s="1"/>
  <c r="AA78" i="4"/>
  <c r="AB78" i="4"/>
  <c r="AA24" i="4"/>
  <c r="AD24" i="4" s="1"/>
  <c r="AB24" i="4"/>
  <c r="AA39" i="4"/>
  <c r="AE39" i="4" s="1"/>
  <c r="AD75" i="4"/>
  <c r="AE75" i="4"/>
  <c r="AA30" i="4"/>
  <c r="AB30" i="4"/>
  <c r="AE73" i="4"/>
  <c r="AD73" i="4"/>
  <c r="AD60" i="4"/>
  <c r="AE60" i="4"/>
  <c r="AB41" i="4"/>
  <c r="AA41" i="4"/>
  <c r="AD41" i="4" s="1"/>
  <c r="AD72" i="4"/>
  <c r="AE72" i="4"/>
  <c r="AB27" i="4"/>
  <c r="AA27" i="4"/>
  <c r="AE27" i="4" s="1"/>
  <c r="AE23" i="4"/>
  <c r="AD23" i="4"/>
  <c r="AA35" i="4"/>
  <c r="AB35" i="4"/>
  <c r="AB42" i="4"/>
  <c r="AA42" i="4"/>
  <c r="AE71" i="4"/>
  <c r="AD71" i="4"/>
  <c r="AD34" i="4"/>
  <c r="AE34" i="4"/>
  <c r="AB36" i="4"/>
  <c r="AA36" i="4"/>
  <c r="AD36" i="4" s="1"/>
  <c r="AB54" i="4"/>
  <c r="AA54" i="4"/>
  <c r="AB44" i="4"/>
  <c r="AA44" i="4"/>
  <c r="AE44" i="4" s="1"/>
  <c r="AB49" i="4"/>
  <c r="AD40" i="4"/>
  <c r="AE40" i="4"/>
  <c r="AE24" i="4"/>
  <c r="AD74" i="4"/>
  <c r="AE74" i="4"/>
  <c r="AE35" i="4"/>
  <c r="AD35" i="4"/>
  <c r="AE30" i="4"/>
  <c r="AD30" i="4"/>
  <c r="AD78" i="4"/>
  <c r="AE78" i="4"/>
  <c r="AD44" i="4"/>
  <c r="AE41" i="4"/>
  <c r="AE68" i="4"/>
  <c r="AE25" i="4"/>
  <c r="AD25" i="4"/>
  <c r="AE65" i="4"/>
  <c r="AD65" i="4"/>
  <c r="AE26" i="4"/>
  <c r="AD26" i="4"/>
  <c r="AD54" i="4"/>
  <c r="AE54" i="4"/>
  <c r="AD42" i="4"/>
  <c r="AE42" i="4"/>
  <c r="AD47" i="4"/>
  <c r="AE36" i="4"/>
  <c r="AD27" i="4"/>
  <c r="AD81" i="4"/>
  <c r="AD50" i="4"/>
  <c r="AE50" i="4"/>
  <c r="C11" i="1"/>
  <c r="C11" i="7"/>
  <c r="C11" i="2"/>
  <c r="C12" i="7"/>
  <c r="C12" i="2"/>
  <c r="C12" i="1"/>
  <c r="O83" i="7" l="1"/>
  <c r="U83" i="7"/>
  <c r="G83" i="4"/>
  <c r="AU83" i="4"/>
  <c r="Z83" i="4"/>
  <c r="C16" i="1"/>
  <c r="D18" i="1" s="1"/>
  <c r="C16" i="2"/>
  <c r="D18" i="2" s="1"/>
  <c r="C16" i="7"/>
  <c r="D18" i="7" s="1"/>
  <c r="O55" i="2"/>
  <c r="O54" i="2"/>
  <c r="O51" i="2"/>
  <c r="O50" i="2"/>
  <c r="O45" i="2"/>
  <c r="O56" i="2"/>
  <c r="O46" i="2"/>
  <c r="C15" i="2"/>
  <c r="O43" i="2"/>
  <c r="O49" i="2"/>
  <c r="O52" i="2"/>
  <c r="O53" i="2"/>
  <c r="O44" i="2"/>
  <c r="O47" i="2"/>
  <c r="O57" i="2"/>
  <c r="O48" i="2"/>
  <c r="O82" i="7"/>
  <c r="O77" i="7"/>
  <c r="O78" i="7"/>
  <c r="O63" i="7"/>
  <c r="O79" i="7"/>
  <c r="O68" i="7"/>
  <c r="O65" i="7"/>
  <c r="O81" i="7"/>
  <c r="O76" i="7"/>
  <c r="O62" i="7"/>
  <c r="O61" i="7"/>
  <c r="O67" i="7"/>
  <c r="O64" i="7"/>
  <c r="O66" i="7"/>
  <c r="O73" i="7"/>
  <c r="O69" i="7"/>
  <c r="O72" i="7"/>
  <c r="C15" i="7"/>
  <c r="O71" i="7"/>
  <c r="O80" i="7"/>
  <c r="O74" i="7"/>
  <c r="O75" i="7"/>
  <c r="O70" i="7"/>
  <c r="O21" i="1"/>
  <c r="O39" i="1"/>
  <c r="O35" i="1"/>
  <c r="O33" i="1"/>
  <c r="O25" i="1"/>
  <c r="O22" i="1"/>
  <c r="O24" i="1"/>
  <c r="O29" i="1"/>
  <c r="O31" i="1"/>
  <c r="O32" i="1"/>
  <c r="O23" i="1"/>
  <c r="O30" i="1"/>
  <c r="O37" i="1"/>
  <c r="O40" i="1"/>
  <c r="O26" i="1"/>
  <c r="C15" i="1"/>
  <c r="O38" i="1"/>
  <c r="O36" i="1"/>
  <c r="O28" i="1"/>
  <c r="O34" i="1"/>
  <c r="O27" i="1"/>
  <c r="AD64" i="4"/>
  <c r="AE64" i="4"/>
  <c r="AE49" i="4"/>
  <c r="AD49" i="4"/>
  <c r="AD22" i="4"/>
  <c r="AE22" i="4"/>
  <c r="AD70" i="4"/>
  <c r="AE70" i="4"/>
  <c r="AD45" i="4"/>
  <c r="AE45" i="4"/>
  <c r="AE21" i="4"/>
  <c r="AD39" i="4"/>
  <c r="AD69" i="4"/>
  <c r="AA33" i="4"/>
  <c r="AA82" i="4"/>
  <c r="AA31" i="4"/>
  <c r="AA57" i="4"/>
  <c r="AD28" i="4"/>
  <c r="AE32" i="4"/>
  <c r="AB45" i="4"/>
  <c r="AE48" i="4"/>
  <c r="C11" i="4"/>
  <c r="C12" i="4"/>
  <c r="C16" i="4" l="1"/>
  <c r="D18" i="4" s="1"/>
  <c r="O83" i="4"/>
  <c r="O73" i="4"/>
  <c r="O79" i="4"/>
  <c r="O74" i="4"/>
  <c r="O62" i="4"/>
  <c r="O76" i="4"/>
  <c r="O69" i="4"/>
  <c r="O78" i="4"/>
  <c r="O75" i="4"/>
  <c r="O72" i="4"/>
  <c r="O81" i="4"/>
  <c r="C15" i="4"/>
  <c r="C18" i="4" s="1"/>
  <c r="O80" i="4"/>
  <c r="O67" i="4"/>
  <c r="O70" i="4"/>
  <c r="O63" i="4"/>
  <c r="O82" i="4"/>
  <c r="O66" i="4"/>
  <c r="O77" i="4"/>
  <c r="O71" i="4"/>
  <c r="O65" i="4"/>
  <c r="O68" i="4"/>
  <c r="O61" i="4"/>
  <c r="O64" i="4"/>
  <c r="AC83" i="4"/>
  <c r="AT83" i="4"/>
  <c r="AS83" i="4" s="1"/>
  <c r="AR83" i="4" s="1"/>
  <c r="AQ83" i="4" s="1"/>
  <c r="AP83" i="4" s="1"/>
  <c r="AO83" i="4" s="1"/>
  <c r="AN83" i="4" s="1"/>
  <c r="AM83" i="4" s="1"/>
  <c r="AL83" i="4" s="1"/>
  <c r="K83" i="4"/>
  <c r="AF83" i="4"/>
  <c r="AD57" i="4"/>
  <c r="AE57" i="4"/>
  <c r="AE82" i="4"/>
  <c r="AD82" i="4"/>
  <c r="AD33" i="4"/>
  <c r="AE33" i="4"/>
  <c r="C18" i="7"/>
  <c r="F18" i="7"/>
  <c r="F19" i="7" s="1"/>
  <c r="C18" i="2"/>
  <c r="F18" i="2"/>
  <c r="F19" i="2" s="1"/>
  <c r="C18" i="1"/>
  <c r="E16" i="1"/>
  <c r="E17" i="1" s="1"/>
  <c r="AD31" i="4"/>
  <c r="AE31" i="4"/>
  <c r="F18" i="4" l="1"/>
  <c r="F19" i="4" s="1"/>
  <c r="AK83" i="4"/>
  <c r="AJ83" i="4"/>
  <c r="AI83" i="4"/>
  <c r="AH83" i="4" s="1"/>
  <c r="AA83" i="4" l="1"/>
  <c r="AB83" i="4"/>
  <c r="AD83" i="4" l="1"/>
  <c r="AE83" i="4"/>
  <c r="AC11" i="4" l="1"/>
  <c r="AE19" i="4"/>
</calcChain>
</file>

<file path=xl/sharedStrings.xml><?xml version="1.0" encoding="utf-8"?>
<sst xmlns="http://schemas.openxmlformats.org/spreadsheetml/2006/main" count="852" uniqueCount="203">
  <si>
    <t>wy</t>
  </si>
  <si>
    <t>RI</t>
  </si>
  <si>
    <t>−U-I</t>
  </si>
  <si>
    <t>c</t>
  </si>
  <si>
    <t>−I</t>
  </si>
  <si>
    <t>Data from Hu et al. 2020 AJ 160, 62</t>
  </si>
  <si>
    <t>(1) This paper</t>
  </si>
  <si>
    <t xml:space="preserve"> (2) Martignoni (2006)</t>
  </si>
  <si>
    <t xml:space="preserve"> (3) Diethelm (2006)</t>
  </si>
  <si>
    <t xml:space="preserve"> (4) Diethelm (2007)</t>
  </si>
  <si>
    <t xml:space="preserve"> (5) Liu et al. (2010)</t>
  </si>
  <si>
    <t xml:space="preserve"> (6) Diethelm (2008)</t>
  </si>
  <si>
    <t xml:space="preserve"> (7) Diethelm (2009)</t>
  </si>
  <si>
    <t>Diethelm (2009)</t>
  </si>
  <si>
    <t xml:space="preserve"> (9) Diethelm (2010)</t>
  </si>
  <si>
    <t xml:space="preserve"> (10) Diethelm (2011)</t>
  </si>
  <si>
    <t xml:space="preserve"> (11) Diethelm (2012)</t>
  </si>
  <si>
    <t xml:space="preserve"> (12) Hübscher &amp; Lehmann (2013)</t>
  </si>
  <si>
    <t xml:space="preserve"> (13) Nelson (2013)</t>
  </si>
  <si>
    <t xml:space="preserve"> (14) Diethelm (2013)</t>
  </si>
  <si>
    <t>(15) Hübscher &amp; Lehmann (2015)</t>
  </si>
  <si>
    <t xml:space="preserve"> (16) Juryšek et al. (2017)</t>
  </si>
  <si>
    <t xml:space="preserve"> (17) Nelson (2016)</t>
  </si>
  <si>
    <t xml:space="preserve"> (18) Samolyk (2019)</t>
  </si>
  <si>
    <t xml:space="preserve"> (19) Nagai (2018)</t>
  </si>
  <si>
    <t xml:space="preserve"> (20) Nelson (2018)</t>
  </si>
  <si>
    <t xml:space="preserve"> (21) Nagai (2019).</t>
  </si>
  <si>
    <t>(8) Diethelm (2009)</t>
  </si>
  <si>
    <t>Martignoni (2006)</t>
  </si>
  <si>
    <t>Diethelm (2006)</t>
  </si>
  <si>
    <t>Diethelm (2007)</t>
  </si>
  <si>
    <t>Liu et al. (2010)</t>
  </si>
  <si>
    <t>Diethelm (2008)</t>
  </si>
  <si>
    <t>Diethelm (2010)</t>
  </si>
  <si>
    <t>Diethelm (2011)</t>
  </si>
  <si>
    <t>Diethelm (2012)</t>
  </si>
  <si>
    <t>Hübscher &amp; Lehmann (2013)</t>
  </si>
  <si>
    <t>Nelson (2013)</t>
  </si>
  <si>
    <t>Diethelm (2013)</t>
  </si>
  <si>
    <t>Hübscher &amp; Lehmann (2015)</t>
  </si>
  <si>
    <t>Juryšek et al. (2017)</t>
  </si>
  <si>
    <t>Nelson (2016)</t>
  </si>
  <si>
    <t>Samolyk (2019)</t>
  </si>
  <si>
    <t>Nagai (2018)</t>
  </si>
  <si>
    <t>Nelson (2018)</t>
  </si>
  <si>
    <t>Nagai (2019).</t>
  </si>
  <si>
    <t>Hu et al (2020)</t>
  </si>
  <si>
    <t>Liu et al. 2010PASJ…62…81</t>
  </si>
  <si>
    <t>Cycle</t>
  </si>
  <si>
    <t>Const.</t>
  </si>
  <si>
    <t>Ampl</t>
  </si>
  <si>
    <t>Omega</t>
  </si>
  <si>
    <t>Phase const</t>
  </si>
  <si>
    <t>Sine fit</t>
  </si>
  <si>
    <r>
      <t>Sum diff</t>
    </r>
    <r>
      <rPr>
        <vertAlign val="superscript"/>
        <sz val="10"/>
        <rFont val="Arial"/>
        <family val="2"/>
      </rPr>
      <t>2</t>
    </r>
  </si>
  <si>
    <t>Q+Sine fit</t>
  </si>
  <si>
    <t>Sine resid</t>
  </si>
  <si>
    <t>R</t>
  </si>
  <si>
    <t>B</t>
  </si>
  <si>
    <t>o</t>
  </si>
  <si>
    <t>JAVSO..47..105</t>
  </si>
  <si>
    <t>VSB-66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</si>
  <si>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</si>
  <si>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</si>
  <si>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</si>
  <si>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</si>
  <si>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</si>
  <si>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</si>
  <si>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</si>
  <si>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</si>
  <si>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</si>
  <si>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</si>
  <si>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</si>
  <si>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</si>
  <si>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</si>
  <si>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</si>
  <si>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</si>
  <si>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</si>
  <si>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</si>
  <si>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</si>
  <si>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</si>
  <si>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</si>
  <si>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</si>
  <si>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</si>
  <si>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</si>
  <si>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</si>
  <si>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</si>
  <si>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</si>
  <si>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</si>
  <si>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</si>
  <si>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</si>
  <si>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</si>
  <si>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</si>
  <si>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</si>
  <si>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</si>
  <si>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</si>
  <si>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</si>
  <si>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</si>
  <si>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</si>
  <si>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</si>
  <si>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</si>
  <si>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</si>
  <si>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</si>
  <si>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5713</t>
  </si>
  <si>
    <t>II</t>
  </si>
  <si>
    <t>I</t>
  </si>
  <si>
    <t>S2</t>
  </si>
  <si>
    <t>GSC 2393-0680</t>
  </si>
  <si>
    <t>EW?</t>
  </si>
  <si>
    <t>Aur</t>
  </si>
  <si>
    <t>IBVS 5700</t>
  </si>
  <si>
    <t>See</t>
  </si>
  <si>
    <t>IBVS 5781</t>
  </si>
  <si>
    <t>IBVS 5699</t>
  </si>
  <si>
    <t>Start of linear fit &gt;&gt;&gt;&gt;&gt;&gt;&gt;&gt;&gt;&gt;&gt;&gt;&gt;&gt;&gt;&gt;&gt;&gt;&gt;&gt;&gt;</t>
  </si>
  <si>
    <t>IBVS 5837</t>
  </si>
  <si>
    <t>IBVS 5871</t>
  </si>
  <si>
    <t>IBVS 5894</t>
  </si>
  <si>
    <t>IBVS 5920</t>
  </si>
  <si>
    <t>IBVS 5960</t>
  </si>
  <si>
    <t>IBVS 6011</t>
  </si>
  <si>
    <t>V0599 Aur / GSC 2393-0680</t>
  </si>
  <si>
    <t>Add cycle</t>
  </si>
  <si>
    <t>Old Cycle</t>
  </si>
  <si>
    <t>IBVS 6042</t>
  </si>
  <si>
    <t>IBVS 6050</t>
  </si>
  <si>
    <t>IBVS 6070</t>
  </si>
  <si>
    <t>IBVS 6149</t>
  </si>
  <si>
    <t>IBVS 6154</t>
  </si>
  <si>
    <t>vis</t>
  </si>
  <si>
    <t>OEJV 0179</t>
  </si>
  <si>
    <t>IBVS 6234</t>
  </si>
  <si>
    <t>VSB-64</t>
  </si>
  <si>
    <t>V</t>
  </si>
  <si>
    <t>RHN 2018</t>
  </si>
  <si>
    <t>Sine + Quad fit</t>
  </si>
  <si>
    <t>Multiplier</t>
  </si>
  <si>
    <t>Power of 10</t>
  </si>
  <si>
    <t>BEST</t>
  </si>
  <si>
    <t>Q.+LiTE fit</t>
  </si>
  <si>
    <t>Q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</si>
  <si>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</si>
  <si>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</si>
  <si>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</si>
  <si>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</si>
  <si>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</si>
  <si>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</si>
  <si>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</si>
  <si>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</si>
  <si>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</si>
  <si>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</si>
  <si>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</si>
  <si>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</si>
  <si>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t>M</t>
  </si>
  <si>
    <t>dP/dt =</t>
  </si>
  <si>
    <t>days</t>
  </si>
  <si>
    <t>see page Z</t>
  </si>
  <si>
    <t>Cnst</t>
  </si>
  <si>
    <t>Slope</t>
  </si>
  <si>
    <t>Quad</t>
  </si>
  <si>
    <t>years</t>
  </si>
  <si>
    <t xml:space="preserve">A (ampl) = </t>
  </si>
  <si>
    <t>e (eccen)</t>
  </si>
  <si>
    <t>degrees</t>
  </si>
  <si>
    <t xml:space="preserve">To = </t>
  </si>
  <si>
    <t>HJD</t>
  </si>
  <si>
    <t>e sin nu_o</t>
  </si>
  <si>
    <t>AU</t>
  </si>
  <si>
    <t>days/year</t>
  </si>
  <si>
    <t>cycle #</t>
  </si>
  <si>
    <t>rad/cycle</t>
  </si>
  <si>
    <t>LiTE</t>
  </si>
  <si>
    <t>corr'n</t>
  </si>
  <si>
    <t>wt</t>
  </si>
  <si>
    <t>Q+S fit</t>
  </si>
  <si>
    <t>LiTE Resid</t>
  </si>
  <si>
    <t>Q+S resid</t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</si>
  <si>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</si>
  <si>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</si>
  <si>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</si>
  <si>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</si>
  <si>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</si>
  <si>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</si>
  <si>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</si>
  <si>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</si>
  <si>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</si>
  <si>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</si>
  <si>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</si>
  <si>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</si>
  <si>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</si>
  <si>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</si>
  <si>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</si>
  <si>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</si>
  <si>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</si>
  <si>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</si>
  <si>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</si>
  <si>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=(m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sin i)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/(m</t>
    </r>
    <r>
      <rPr>
        <vertAlign val="subscript"/>
        <sz val="10"/>
        <rFont val="Arial"/>
        <family val="2"/>
      </rPr>
      <t>1</t>
    </r>
    <r>
      <rPr>
        <sz val="10"/>
        <rFont val="Arial"/>
      </rPr>
      <t>+m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+m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</t>
    </r>
    <r>
      <rPr>
        <vertAlign val="superscript"/>
        <sz val="10"/>
        <rFont val="Arial"/>
        <family val="2"/>
      </rPr>
      <t>2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</si>
  <si>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</si>
  <si>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</si>
  <si>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</si>
  <si>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BVR</t>
  </si>
  <si>
    <t>RHN 2021</t>
  </si>
  <si>
    <t>IBVS, 63, 6262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</si>
</sst>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\(&quot;$&quot;#,##0\)"/>
    <numFmt numFmtId="176" formatCode="0.0000"/>
    <numFmt numFmtId="178" formatCode="0.00000"/>
    <numFmt numFmtId="181" formatCode="0.000"/>
    <numFmt numFmtId="182" formatCode="0.000000"/>
    <numFmt numFmtId="187" formatCode="0.000E+00"/>
  </numFmts>
  <fonts count="5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10"/>
      <color rgb="FF7030A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20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5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1" fillId="0" borderId="0" xfId="0" applyFont="1" applyAlignment="1"/>
    <xf numFmtId="0" fontId="5" fillId="0" borderId="0" xfId="0" applyFont="1" applyAlignment="1">
      <alignment vertical="top"/>
    </xf>
    <xf numFmtId="0" fontId="13" fillId="0" borderId="0" xfId="0" applyFont="1">
      <alignment vertical="top"/>
    </xf>
    <xf numFmtId="0" fontId="13" fillId="0" borderId="0" xfId="0" applyFont="1" applyAlignment="1"/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5" fillId="0" borderId="0" xfId="0" applyFont="1">
      <alignment vertical="top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24" borderId="0" xfId="0" applyFill="1" applyAlignme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/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>
      <alignment vertical="top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 applyAlignment="1"/>
    <xf numFmtId="0" fontId="33" fillId="0" borderId="0" xfId="0" applyFont="1" applyAlignment="1"/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center" wrapText="1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4" fillId="0" borderId="0" xfId="0" applyFont="1" applyAlignment="1"/>
    <xf numFmtId="0" fontId="35" fillId="0" borderId="0" xfId="0" applyFont="1" applyAlignment="1"/>
    <xf numFmtId="0" fontId="35" fillId="0" borderId="0" xfId="0" applyFont="1" applyAlignment="1">
      <alignment horizontal="left"/>
    </xf>
    <xf numFmtId="0" fontId="35" fillId="0" borderId="0" xfId="0" applyFont="1" applyBorder="1" applyAlignment="1">
      <alignment horizontal="center"/>
    </xf>
    <xf numFmtId="176" fontId="35" fillId="0" borderId="0" xfId="0" applyNumberFormat="1" applyFont="1" applyFill="1" applyBorder="1" applyAlignment="1" applyProtection="1">
      <alignment horizontal="left" vertical="top"/>
    </xf>
    <xf numFmtId="0" fontId="35" fillId="0" borderId="0" xfId="0" applyNumberFormat="1" applyFont="1" applyFill="1" applyBorder="1" applyAlignment="1" applyProtection="1">
      <alignment horizontal="left" vertical="top"/>
    </xf>
    <xf numFmtId="0" fontId="17" fillId="0" borderId="0" xfId="41" applyFont="1" applyAlignment="1">
      <alignment horizontal="left"/>
    </xf>
    <xf numFmtId="0" fontId="17" fillId="0" borderId="0" xfId="41" applyFont="1" applyAlignment="1">
      <alignment horizontal="center"/>
    </xf>
    <xf numFmtId="0" fontId="40" fillId="0" borderId="11" xfId="0" applyFont="1" applyBorder="1" applyAlignment="1"/>
    <xf numFmtId="0" fontId="40" fillId="0" borderId="12" xfId="0" applyFont="1" applyBorder="1" applyAlignment="1"/>
    <xf numFmtId="0" fontId="40" fillId="0" borderId="13" xfId="0" applyFont="1" applyBorder="1" applyAlignment="1"/>
    <xf numFmtId="11" fontId="0" fillId="0" borderId="0" xfId="0" applyNumberFormat="1" applyAlignment="1"/>
    <xf numFmtId="0" fontId="4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0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5" fillId="0" borderId="0" xfId="0" applyFont="1" applyBorder="1" applyAlignment="1">
      <alignment horizontal="center"/>
    </xf>
    <xf numFmtId="176" fontId="5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0" fontId="0" fillId="0" borderId="0" xfId="0" applyNumberFormat="1" applyAlignment="1"/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40" fillId="0" borderId="0" xfId="0" applyNumberFormat="1" applyFont="1" applyAlignment="1"/>
    <xf numFmtId="0" fontId="40" fillId="0" borderId="0" xfId="0" applyNumberFormat="1" applyFont="1" applyAlignment="1">
      <alignment horizontal="left"/>
    </xf>
    <xf numFmtId="181" fontId="0" fillId="0" borderId="0" xfId="0" applyNumberFormat="1" applyAlignment="1"/>
    <xf numFmtId="0" fontId="16" fillId="0" borderId="0" xfId="0" applyFont="1" applyFill="1" applyBorder="1" applyAlignment="1">
      <alignment horizontal="left"/>
    </xf>
    <xf numFmtId="0" fontId="34" fillId="0" borderId="0" xfId="0" applyFont="1">
      <alignment vertical="top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 vertical="top"/>
    </xf>
    <xf numFmtId="0" fontId="3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 vertical="top"/>
    </xf>
    <xf numFmtId="0" fontId="40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quotePrefix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vertical="center"/>
    </xf>
    <xf numFmtId="0" fontId="3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0" xfId="0" applyFill="1" applyAlignment="1">
      <alignment vertical="center"/>
    </xf>
    <xf numFmtId="0" fontId="16" fillId="0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0" fontId="0" fillId="24" borderId="17" xfId="0" applyFill="1" applyBorder="1" applyAlignment="1">
      <alignment vertical="center"/>
    </xf>
    <xf numFmtId="0" fontId="16" fillId="24" borderId="19" xfId="0" applyFont="1" applyFill="1" applyBorder="1" applyAlignment="1">
      <alignment vertical="center"/>
    </xf>
    <xf numFmtId="0" fontId="40" fillId="0" borderId="1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24" borderId="21" xfId="0" applyFill="1" applyBorder="1" applyAlignment="1">
      <alignment vertical="center"/>
    </xf>
    <xf numFmtId="0" fontId="16" fillId="24" borderId="20" xfId="0" applyFont="1" applyFill="1" applyBorder="1" applyAlignment="1">
      <alignment vertical="center"/>
    </xf>
    <xf numFmtId="0" fontId="40" fillId="0" borderId="12" xfId="0" applyFont="1" applyBorder="1" applyAlignment="1">
      <alignment vertical="center"/>
    </xf>
    <xf numFmtId="11" fontId="0" fillId="0" borderId="0" xfId="0" applyNumberForma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25" borderId="21" xfId="0" applyFill="1" applyBorder="1" applyAlignment="1">
      <alignment vertical="center"/>
    </xf>
    <xf numFmtId="0" fontId="16" fillId="26" borderId="20" xfId="0" applyFont="1" applyFill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6" fillId="25" borderId="21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24" borderId="22" xfId="0" applyFill="1" applyBorder="1" applyAlignment="1">
      <alignment vertical="center"/>
    </xf>
    <xf numFmtId="0" fontId="16" fillId="24" borderId="23" xfId="0" applyFont="1" applyFill="1" applyBorder="1" applyAlignment="1">
      <alignment vertical="center"/>
    </xf>
    <xf numFmtId="0" fontId="40" fillId="0" borderId="1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21" xfId="0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0" fillId="0" borderId="21" xfId="0" applyBorder="1" applyAlignment="1">
      <alignment horizontal="left" vertical="center"/>
    </xf>
    <xf numFmtId="0" fontId="39" fillId="0" borderId="21" xfId="0" applyFont="1" applyBorder="1" applyAlignment="1">
      <alignment vertical="center"/>
    </xf>
    <xf numFmtId="2" fontId="38" fillId="0" borderId="0" xfId="0" applyNumberFormat="1" applyFont="1" applyBorder="1" applyAlignment="1">
      <alignment vertical="center"/>
    </xf>
    <xf numFmtId="0" fontId="4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" fontId="38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87" fontId="38" fillId="0" borderId="0" xfId="0" applyNumberFormat="1" applyFont="1" applyBorder="1" applyAlignment="1">
      <alignment vertical="center"/>
    </xf>
    <xf numFmtId="0" fontId="0" fillId="0" borderId="0" xfId="0" quotePrefix="1" applyFill="1" applyBorder="1" applyAlignment="1">
      <alignment vertical="center"/>
    </xf>
    <xf numFmtId="0" fontId="0" fillId="0" borderId="9" xfId="0" applyBorder="1" applyAlignment="1">
      <alignment vertical="center"/>
    </xf>
    <xf numFmtId="0" fontId="16" fillId="0" borderId="22" xfId="0" applyFont="1" applyFill="1" applyBorder="1" applyAlignment="1">
      <alignment vertical="center"/>
    </xf>
    <xf numFmtId="0" fontId="44" fillId="26" borderId="8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41" applyFont="1" applyAlignment="1">
      <alignment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 vertical="center"/>
    </xf>
    <xf numFmtId="0" fontId="17" fillId="0" borderId="0" xfId="41" applyFont="1" applyAlignment="1">
      <alignment horizontal="left" vertical="center"/>
    </xf>
    <xf numFmtId="0" fontId="17" fillId="0" borderId="0" xfId="4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48" fillId="0" borderId="0" xfId="0" applyFont="1" applyAlignment="1">
      <alignment horizontal="left" vertical="center"/>
    </xf>
    <xf numFmtId="14" fontId="16" fillId="0" borderId="0" xfId="0" applyNumberFormat="1" applyFont="1" applyAlignment="1">
      <alignment vertic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horizontal="right" vertical="center" wrapText="1"/>
    </xf>
    <xf numFmtId="182" fontId="50" fillId="0" borderId="0" xfId="0" applyNumberFormat="1" applyFont="1" applyAlignment="1">
      <alignment horizontal="right" vertical="center" wrapText="1"/>
    </xf>
    <xf numFmtId="178" fontId="50" fillId="0" borderId="0" xfId="0" applyNumberFormat="1" applyFont="1" applyAlignment="1">
      <alignment horizontal="righ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V599 Aur- O-C Diagr.</a:t>
            </a:r>
          </a:p>
        </c:rich>
      </c:tx>
      <c:layout>
        <c:manualLayout>
          <c:xMode val="edge"/>
          <c:yMode val="edge"/>
          <c:x val="0.37614727058200292"/>
          <c:y val="3.35366733004528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3461556519301221"/>
          <c:w val="0.81345687215822127"/>
          <c:h val="0.662088800235019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</c:numCache>
            </c:numRef>
          </c:xVal>
          <c:yVal>
            <c:numRef>
              <c:f>'Active 1'!$H$21:$H$979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88-4E46-B81D-AF8386DBCF0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</c:numCache>
            </c:numRef>
          </c:xVal>
          <c:yVal>
            <c:numRef>
              <c:f>'Active 1'!$I$21:$I$979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88-4E46-B81D-AF8386DBCF0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</c:numCache>
            </c:numRef>
          </c:xVal>
          <c:yVal>
            <c:numRef>
              <c:f>'Active 1'!$J$21:$J$979</c:f>
              <c:numCache>
                <c:formatCode>General</c:formatCode>
                <c:ptCount val="959"/>
                <c:pt idx="15">
                  <c:v>1.4089767500991002E-4</c:v>
                </c:pt>
                <c:pt idx="16">
                  <c:v>-1.4274395362008363E-3</c:v>
                </c:pt>
                <c:pt idx="17">
                  <c:v>2.2240369944483973E-3</c:v>
                </c:pt>
                <c:pt idx="18">
                  <c:v>9.5569977565901354E-4</c:v>
                </c:pt>
                <c:pt idx="19">
                  <c:v>-1.2126374349463731E-3</c:v>
                </c:pt>
                <c:pt idx="20">
                  <c:v>-6.5956797334365547E-4</c:v>
                </c:pt>
                <c:pt idx="21">
                  <c:v>-6.2790518131805584E-4</c:v>
                </c:pt>
                <c:pt idx="22">
                  <c:v>-1.4721154802828096E-3</c:v>
                </c:pt>
                <c:pt idx="23">
                  <c:v>-4.0452701796311885E-5</c:v>
                </c:pt>
                <c:pt idx="24">
                  <c:v>-4.4725811312673613E-3</c:v>
                </c:pt>
                <c:pt idx="25">
                  <c:v>1.6590816521784291E-3</c:v>
                </c:pt>
                <c:pt idx="26">
                  <c:v>-2.3894418191048317E-3</c:v>
                </c:pt>
                <c:pt idx="27">
                  <c:v>6.422209698939696E-4</c:v>
                </c:pt>
                <c:pt idx="35">
                  <c:v>-6.2582284590462223E-4</c:v>
                </c:pt>
                <c:pt idx="41">
                  <c:v>-4.0427952117170207E-3</c:v>
                </c:pt>
                <c:pt idx="44">
                  <c:v>-1.0514686546230223E-2</c:v>
                </c:pt>
                <c:pt idx="45">
                  <c:v>-8.6830237560207024E-3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88-4E46-B81D-AF8386DBCF0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</c:numCache>
            </c:numRef>
          </c:xVal>
          <c:yVal>
            <c:numRef>
              <c:f>'Active 1'!$K$21:$K$979</c:f>
              <c:numCache>
                <c:formatCode>General</c:formatCode>
                <c:ptCount val="959"/>
                <c:pt idx="0">
                  <c:v>8.5474464794970118E-3</c:v>
                </c:pt>
                <c:pt idx="1">
                  <c:v>3.6282821820350364E-3</c:v>
                </c:pt>
                <c:pt idx="2">
                  <c:v>1.5123720731935464E-3</c:v>
                </c:pt>
                <c:pt idx="3">
                  <c:v>1.9103136146441102E-3</c:v>
                </c:pt>
                <c:pt idx="4">
                  <c:v>3.1119064296944998E-3</c:v>
                </c:pt>
                <c:pt idx="5">
                  <c:v>9.018830896820873E-4</c:v>
                </c:pt>
                <c:pt idx="6">
                  <c:v>4.6335458901012316E-3</c:v>
                </c:pt>
                <c:pt idx="7">
                  <c:v>3.1918600288918242E-3</c:v>
                </c:pt>
                <c:pt idx="8">
                  <c:v>-3.6764773321920075E-3</c:v>
                </c:pt>
                <c:pt idx="9">
                  <c:v>5.8818367469939403E-3</c:v>
                </c:pt>
                <c:pt idx="10">
                  <c:v>7.3034759116126224E-3</c:v>
                </c:pt>
                <c:pt idx="11">
                  <c:v>3.8351388357114047E-3</c:v>
                </c:pt>
                <c:pt idx="12">
                  <c:v>3.1393047393066809E-3</c:v>
                </c:pt>
                <c:pt idx="13">
                  <c:v>-1.3290325077832676E-3</c:v>
                </c:pt>
                <c:pt idx="14">
                  <c:v>-5.9102319937665015E-5</c:v>
                </c:pt>
                <c:pt idx="28">
                  <c:v>2.1515079424716532E-5</c:v>
                </c:pt>
                <c:pt idx="29">
                  <c:v>4.5550131835625507E-3</c:v>
                </c:pt>
                <c:pt idx="30">
                  <c:v>-2.5480308686383069E-3</c:v>
                </c:pt>
                <c:pt idx="31">
                  <c:v>2.2021331824362278E-4</c:v>
                </c:pt>
                <c:pt idx="32">
                  <c:v>-1.2481239027692936E-3</c:v>
                </c:pt>
                <c:pt idx="33">
                  <c:v>-8.8503106962889433E-4</c:v>
                </c:pt>
                <c:pt idx="34">
                  <c:v>8.4663139568874612E-4</c:v>
                </c:pt>
                <c:pt idx="36">
                  <c:v>-5.1252816047053784E-4</c:v>
                </c:pt>
                <c:pt idx="37">
                  <c:v>-8.4127471927786246E-4</c:v>
                </c:pt>
                <c:pt idx="38">
                  <c:v>2.5203106124536134E-3</c:v>
                </c:pt>
                <c:pt idx="39">
                  <c:v>-1.3621183534269221E-3</c:v>
                </c:pt>
                <c:pt idx="40">
                  <c:v>1.0570456215646118E-3</c:v>
                </c:pt>
                <c:pt idx="42">
                  <c:v>-6.6212661768076941E-3</c:v>
                </c:pt>
                <c:pt idx="43">
                  <c:v>-4.0185459438362159E-3</c:v>
                </c:pt>
                <c:pt idx="46">
                  <c:v>-2.1910016068432014E-2</c:v>
                </c:pt>
                <c:pt idx="47">
                  <c:v>-2.4878972122678533E-2</c:v>
                </c:pt>
                <c:pt idx="48">
                  <c:v>-2.4011170447920449E-2</c:v>
                </c:pt>
                <c:pt idx="49">
                  <c:v>-2.4288869295560289E-2</c:v>
                </c:pt>
                <c:pt idx="50">
                  <c:v>-3.3144703462312464E-2</c:v>
                </c:pt>
                <c:pt idx="51">
                  <c:v>-3.0296356475446373E-2</c:v>
                </c:pt>
                <c:pt idx="52">
                  <c:v>-3.7128166550246533E-2</c:v>
                </c:pt>
                <c:pt idx="53">
                  <c:v>-3.5963690526841674E-2</c:v>
                </c:pt>
                <c:pt idx="54">
                  <c:v>-3.459677318460308E-2</c:v>
                </c:pt>
                <c:pt idx="55">
                  <c:v>-3.6465110650169663E-2</c:v>
                </c:pt>
                <c:pt idx="56">
                  <c:v>-3.8080721671576612E-2</c:v>
                </c:pt>
                <c:pt idx="57">
                  <c:v>-4.1592421119275969E-2</c:v>
                </c:pt>
                <c:pt idx="58">
                  <c:v>-4.1360758426890243E-2</c:v>
                </c:pt>
                <c:pt idx="59">
                  <c:v>-4.7345362545456737E-2</c:v>
                </c:pt>
                <c:pt idx="60">
                  <c:v>-4.5143699760956224E-2</c:v>
                </c:pt>
                <c:pt idx="61">
                  <c:v>-5.6718450941843912E-2</c:v>
                </c:pt>
                <c:pt idx="62">
                  <c:v>-3.8080721671576612E-2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88-4E46-B81D-AF8386DBCF0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</c:numCache>
            </c:numRef>
          </c:xVal>
          <c:yVal>
            <c:numRef>
              <c:f>'Active 1'!$L$21:$L$979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88-4E46-B81D-AF8386DBCF0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</c:numCache>
            </c:numRef>
          </c:xVal>
          <c:yVal>
            <c:numRef>
              <c:f>'Active 1'!$M$21:$M$979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88-4E46-B81D-AF8386DBCF0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</c:numCache>
            </c:numRef>
          </c:xVal>
          <c:yVal>
            <c:numRef>
              <c:f>'Active 1'!$N$21:$N$979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88-4E46-B81D-AF8386DBCF0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</c:numCache>
            </c:numRef>
          </c:xVal>
          <c:yVal>
            <c:numRef>
              <c:f>'Active 1'!$O$21:$O$979</c:f>
              <c:numCache>
                <c:formatCode>General</c:formatCode>
                <c:ptCount val="959"/>
                <c:pt idx="40">
                  <c:v>2.7348320618472699E-4</c:v>
                </c:pt>
                <c:pt idx="41">
                  <c:v>-1.7977911857461233E-3</c:v>
                </c:pt>
                <c:pt idx="42">
                  <c:v>-5.1503184411452047E-3</c:v>
                </c:pt>
                <c:pt idx="43">
                  <c:v>-5.5503934459435848E-3</c:v>
                </c:pt>
                <c:pt idx="44">
                  <c:v>-1.2820110779969838E-2</c:v>
                </c:pt>
                <c:pt idx="45">
                  <c:v>-1.2822642900253371E-2</c:v>
                </c:pt>
                <c:pt idx="46">
                  <c:v>-2.1735706298293224E-2</c:v>
                </c:pt>
                <c:pt idx="47">
                  <c:v>-2.322965726557831E-2</c:v>
                </c:pt>
                <c:pt idx="48">
                  <c:v>-2.3576557744422473E-2</c:v>
                </c:pt>
                <c:pt idx="49">
                  <c:v>-2.4250101739842531E-2</c:v>
                </c:pt>
                <c:pt idx="50">
                  <c:v>-2.914469024791385E-2</c:v>
                </c:pt>
                <c:pt idx="51">
                  <c:v>-3.0223373488699357E-2</c:v>
                </c:pt>
                <c:pt idx="52">
                  <c:v>-3.4667244586301611E-2</c:v>
                </c:pt>
                <c:pt idx="53">
                  <c:v>-3.5009080824578702E-2</c:v>
                </c:pt>
                <c:pt idx="54">
                  <c:v>-3.5933304728068632E-2</c:v>
                </c:pt>
                <c:pt idx="55">
                  <c:v>-3.5935836848352165E-2</c:v>
                </c:pt>
                <c:pt idx="56">
                  <c:v>-3.9597282778342402E-2</c:v>
                </c:pt>
                <c:pt idx="57">
                  <c:v>-4.0706351462530314E-2</c:v>
                </c:pt>
                <c:pt idx="58">
                  <c:v>-4.0708883582813847E-2</c:v>
                </c:pt>
                <c:pt idx="59">
                  <c:v>-4.6975881284560615E-2</c:v>
                </c:pt>
                <c:pt idx="60">
                  <c:v>-4.6978413404844148E-2</c:v>
                </c:pt>
                <c:pt idx="61">
                  <c:v>-5.769181432447671E-2</c:v>
                </c:pt>
                <c:pt idx="62">
                  <c:v>-3.9597282778342402E-2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88-4E46-B81D-AF8386DBC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11168"/>
        <c:axId val="1"/>
      </c:scatterChart>
      <c:valAx>
        <c:axId val="854811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79041954623"/>
              <c:y val="0.838415967234864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90311787949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11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923579506690102"/>
          <c:y val="0.92857258227336958"/>
          <c:w val="0.64067374605697225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V599 Aur- O-C Diagr.</a:t>
            </a:r>
          </a:p>
        </c:rich>
      </c:tx>
      <c:layout>
        <c:manualLayout>
          <c:xMode val="edge"/>
          <c:yMode val="edge"/>
          <c:x val="0.37614730219791231"/>
          <c:y val="3.3536547657570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7796388803366"/>
          <c:y val="0.13424657534246576"/>
          <c:w val="0.81374106463283091"/>
          <c:h val="0.698630136986301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</c:numCache>
            </c:numRef>
          </c:xVal>
          <c:yVal>
            <c:numRef>
              <c:f>'Active 1'!$H$21:$H$979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13-4A9C-AC87-52785CDEF4B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</c:numCache>
            </c:numRef>
          </c:xVal>
          <c:yVal>
            <c:numRef>
              <c:f>'Active 1'!$I$21:$I$979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13-4A9C-AC87-52785CDEF4B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</c:numCache>
            </c:numRef>
          </c:xVal>
          <c:yVal>
            <c:numRef>
              <c:f>'Active 1'!$J$21:$J$979</c:f>
              <c:numCache>
                <c:formatCode>General</c:formatCode>
                <c:ptCount val="959"/>
                <c:pt idx="15">
                  <c:v>1.4089767500991002E-4</c:v>
                </c:pt>
                <c:pt idx="16">
                  <c:v>-1.4274395362008363E-3</c:v>
                </c:pt>
                <c:pt idx="17">
                  <c:v>2.2240369944483973E-3</c:v>
                </c:pt>
                <c:pt idx="18">
                  <c:v>9.5569977565901354E-4</c:v>
                </c:pt>
                <c:pt idx="19">
                  <c:v>-1.2126374349463731E-3</c:v>
                </c:pt>
                <c:pt idx="20">
                  <c:v>-6.5956797334365547E-4</c:v>
                </c:pt>
                <c:pt idx="21">
                  <c:v>-6.2790518131805584E-4</c:v>
                </c:pt>
                <c:pt idx="22">
                  <c:v>-1.4721154802828096E-3</c:v>
                </c:pt>
                <c:pt idx="23">
                  <c:v>-4.0452701796311885E-5</c:v>
                </c:pt>
                <c:pt idx="24">
                  <c:v>-4.4725811312673613E-3</c:v>
                </c:pt>
                <c:pt idx="25">
                  <c:v>1.6590816521784291E-3</c:v>
                </c:pt>
                <c:pt idx="26">
                  <c:v>-2.3894418191048317E-3</c:v>
                </c:pt>
                <c:pt idx="27">
                  <c:v>6.422209698939696E-4</c:v>
                </c:pt>
                <c:pt idx="35">
                  <c:v>-6.2582284590462223E-4</c:v>
                </c:pt>
                <c:pt idx="41">
                  <c:v>-4.0427952117170207E-3</c:v>
                </c:pt>
                <c:pt idx="44">
                  <c:v>-1.0514686546230223E-2</c:v>
                </c:pt>
                <c:pt idx="45">
                  <c:v>-8.6830237560207024E-3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13-4A9C-AC87-52785CDEF4B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</c:numCache>
            </c:numRef>
          </c:xVal>
          <c:yVal>
            <c:numRef>
              <c:f>'Active 1'!$K$21:$K$979</c:f>
              <c:numCache>
                <c:formatCode>General</c:formatCode>
                <c:ptCount val="959"/>
                <c:pt idx="0">
                  <c:v>8.5474464794970118E-3</c:v>
                </c:pt>
                <c:pt idx="1">
                  <c:v>3.6282821820350364E-3</c:v>
                </c:pt>
                <c:pt idx="2">
                  <c:v>1.5123720731935464E-3</c:v>
                </c:pt>
                <c:pt idx="3">
                  <c:v>1.9103136146441102E-3</c:v>
                </c:pt>
                <c:pt idx="4">
                  <c:v>3.1119064296944998E-3</c:v>
                </c:pt>
                <c:pt idx="5">
                  <c:v>9.018830896820873E-4</c:v>
                </c:pt>
                <c:pt idx="6">
                  <c:v>4.6335458901012316E-3</c:v>
                </c:pt>
                <c:pt idx="7">
                  <c:v>3.1918600288918242E-3</c:v>
                </c:pt>
                <c:pt idx="8">
                  <c:v>-3.6764773321920075E-3</c:v>
                </c:pt>
                <c:pt idx="9">
                  <c:v>5.8818367469939403E-3</c:v>
                </c:pt>
                <c:pt idx="10">
                  <c:v>7.3034759116126224E-3</c:v>
                </c:pt>
                <c:pt idx="11">
                  <c:v>3.8351388357114047E-3</c:v>
                </c:pt>
                <c:pt idx="12">
                  <c:v>3.1393047393066809E-3</c:v>
                </c:pt>
                <c:pt idx="13">
                  <c:v>-1.3290325077832676E-3</c:v>
                </c:pt>
                <c:pt idx="14">
                  <c:v>-5.9102319937665015E-5</c:v>
                </c:pt>
                <c:pt idx="28">
                  <c:v>2.1515079424716532E-5</c:v>
                </c:pt>
                <c:pt idx="29">
                  <c:v>4.5550131835625507E-3</c:v>
                </c:pt>
                <c:pt idx="30">
                  <c:v>-2.5480308686383069E-3</c:v>
                </c:pt>
                <c:pt idx="31">
                  <c:v>2.2021331824362278E-4</c:v>
                </c:pt>
                <c:pt idx="32">
                  <c:v>-1.2481239027692936E-3</c:v>
                </c:pt>
                <c:pt idx="33">
                  <c:v>-8.8503106962889433E-4</c:v>
                </c:pt>
                <c:pt idx="34">
                  <c:v>8.4663139568874612E-4</c:v>
                </c:pt>
                <c:pt idx="36">
                  <c:v>-5.1252816047053784E-4</c:v>
                </c:pt>
                <c:pt idx="37">
                  <c:v>-8.4127471927786246E-4</c:v>
                </c:pt>
                <c:pt idx="38">
                  <c:v>2.5203106124536134E-3</c:v>
                </c:pt>
                <c:pt idx="39">
                  <c:v>-1.3621183534269221E-3</c:v>
                </c:pt>
                <c:pt idx="40">
                  <c:v>1.0570456215646118E-3</c:v>
                </c:pt>
                <c:pt idx="42">
                  <c:v>-6.6212661768076941E-3</c:v>
                </c:pt>
                <c:pt idx="43">
                  <c:v>-4.0185459438362159E-3</c:v>
                </c:pt>
                <c:pt idx="46">
                  <c:v>-2.1910016068432014E-2</c:v>
                </c:pt>
                <c:pt idx="47">
                  <c:v>-2.4878972122678533E-2</c:v>
                </c:pt>
                <c:pt idx="48">
                  <c:v>-2.4011170447920449E-2</c:v>
                </c:pt>
                <c:pt idx="49">
                  <c:v>-2.4288869295560289E-2</c:v>
                </c:pt>
                <c:pt idx="50">
                  <c:v>-3.3144703462312464E-2</c:v>
                </c:pt>
                <c:pt idx="51">
                  <c:v>-3.0296356475446373E-2</c:v>
                </c:pt>
                <c:pt idx="52">
                  <c:v>-3.7128166550246533E-2</c:v>
                </c:pt>
                <c:pt idx="53">
                  <c:v>-3.5963690526841674E-2</c:v>
                </c:pt>
                <c:pt idx="54">
                  <c:v>-3.459677318460308E-2</c:v>
                </c:pt>
                <c:pt idx="55">
                  <c:v>-3.6465110650169663E-2</c:v>
                </c:pt>
                <c:pt idx="56">
                  <c:v>-3.8080721671576612E-2</c:v>
                </c:pt>
                <c:pt idx="57">
                  <c:v>-4.1592421119275969E-2</c:v>
                </c:pt>
                <c:pt idx="58">
                  <c:v>-4.1360758426890243E-2</c:v>
                </c:pt>
                <c:pt idx="59">
                  <c:v>-4.7345362545456737E-2</c:v>
                </c:pt>
                <c:pt idx="60">
                  <c:v>-4.5143699760956224E-2</c:v>
                </c:pt>
                <c:pt idx="61">
                  <c:v>-5.6718450941843912E-2</c:v>
                </c:pt>
                <c:pt idx="62">
                  <c:v>-3.8080721671576612E-2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13-4A9C-AC87-52785CDEF4B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</c:numCache>
            </c:numRef>
          </c:xVal>
          <c:yVal>
            <c:numRef>
              <c:f>'Active 1'!$L$21:$L$979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13-4A9C-AC87-52785CDEF4B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</c:numCache>
            </c:numRef>
          </c:xVal>
          <c:yVal>
            <c:numRef>
              <c:f>'Active 1'!$M$21:$M$979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13-4A9C-AC87-52785CDEF4B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</c:numCache>
            </c:numRef>
          </c:xVal>
          <c:yVal>
            <c:numRef>
              <c:f>'Active 1'!$N$21:$N$979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13-4A9C-AC87-52785CDEF4B9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1'!$AW$2:$AW$179</c:f>
              <c:numCache>
                <c:formatCode>General</c:formatCode>
                <c:ptCount val="178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</c:numCache>
            </c:numRef>
          </c:xVal>
          <c:yVal>
            <c:numRef>
              <c:f>'Active 1'!$AX$2:$AX$179</c:f>
              <c:numCache>
                <c:formatCode>General</c:formatCode>
                <c:ptCount val="178"/>
                <c:pt idx="0">
                  <c:v>2.825235940524479E-2</c:v>
                </c:pt>
                <c:pt idx="1">
                  <c:v>2.5834879877234585E-2</c:v>
                </c:pt>
                <c:pt idx="2">
                  <c:v>2.354745668966015E-2</c:v>
                </c:pt>
                <c:pt idx="3">
                  <c:v>2.1387585850015243E-2</c:v>
                </c:pt>
                <c:pt idx="4">
                  <c:v>1.9352798708861176E-2</c:v>
                </c:pt>
                <c:pt idx="5">
                  <c:v>1.7440646971632667E-2</c:v>
                </c:pt>
                <c:pt idx="6">
                  <c:v>1.5648686198045658E-2</c:v>
                </c:pt>
                <c:pt idx="7">
                  <c:v>1.3974458084260424E-2</c:v>
                </c:pt>
                <c:pt idx="8">
                  <c:v>1.2415471881350993E-2</c:v>
                </c:pt>
                <c:pt idx="9">
                  <c:v>1.0969185272154635E-2</c:v>
                </c:pt>
                <c:pt idx="10">
                  <c:v>9.6329849042640376E-3</c:v>
                </c:pt>
                <c:pt idx="11">
                  <c:v>8.4041665708494157E-3</c:v>
                </c:pt>
                <c:pt idx="12">
                  <c:v>7.2799147670835531E-3</c:v>
                </c:pt>
                <c:pt idx="13">
                  <c:v>6.2572810616619446E-3</c:v>
                </c:pt>
                <c:pt idx="14">
                  <c:v>5.333160448295576E-3</c:v>
                </c:pt>
                <c:pt idx="15">
                  <c:v>4.5042646173768016E-3</c:v>
                </c:pt>
                <c:pt idx="16">
                  <c:v>3.7670909409044072E-3</c:v>
                </c:pt>
                <c:pt idx="17">
                  <c:v>3.1178859067789522E-3</c:v>
                </c:pt>
                <c:pt idx="18">
                  <c:v>2.5526017646233909E-3</c:v>
                </c:pt>
                <c:pt idx="19">
                  <c:v>2.0668452259383916E-3</c:v>
                </c:pt>
                <c:pt idx="20">
                  <c:v>1.6558171497184082E-3</c:v>
                </c:pt>
                <c:pt idx="21">
                  <c:v>1.3142421833260177E-3</c:v>
                </c:pt>
                <c:pt idx="22">
                  <c:v>1.0362872632559503E-3</c:v>
                </c:pt>
                <c:pt idx="23">
                  <c:v>8.1546767903845074E-4</c:v>
                </c:pt>
                <c:pt idx="24">
                  <c:v>6.4453907622919783E-4</c:v>
                </c:pt>
                <c:pt idx="25">
                  <c:v>5.1537339456154616E-4</c:v>
                </c:pt>
                <c:pt idx="26">
                  <c:v>4.1881645570225265E-4</c:v>
                </c:pt>
                <c:pt idx="27">
                  <c:v>3.4452496459777202E-4</c:v>
                </c:pt>
                <c:pt idx="28">
                  <c:v>2.8078137801294811E-4</c:v>
                </c:pt>
                <c:pt idx="29">
                  <c:v>2.1428679813390028E-4</c:v>
                </c:pt>
                <c:pt idx="30">
                  <c:v>1.2993521395650645E-4</c:v>
                </c:pt>
                <c:pt idx="31">
                  <c:v>1.0577610904092399E-5</c:v>
                </c:pt>
                <c:pt idx="32">
                  <c:v>-1.6320746064362943E-4</c:v>
                </c:pt>
                <c:pt idx="33">
                  <c:v>-4.133079948407184E-4</c:v>
                </c:pt>
                <c:pt idx="34">
                  <c:v>-7.641899912369382E-4</c:v>
                </c:pt>
                <c:pt idx="35">
                  <c:v>-1.2428519320460026E-3</c:v>
                </c:pt>
                <c:pt idx="36">
                  <c:v>-1.8785112314255725E-3</c:v>
                </c:pt>
                <c:pt idx="37">
                  <c:v>-2.7018691010209997E-3</c:v>
                </c:pt>
                <c:pt idx="38">
                  <c:v>-3.7437673846818093E-3</c:v>
                </c:pt>
                <c:pt idx="39">
                  <c:v>-5.0330610841439437E-3</c:v>
                </c:pt>
                <c:pt idx="40">
                  <c:v>-6.5936333995647578E-3</c:v>
                </c:pt>
                <c:pt idx="41">
                  <c:v>-8.4407199969586295E-3</c:v>
                </c:pt>
                <c:pt idx="42">
                  <c:v>-1.057707418056204E-2</c:v>
                </c:pt>
                <c:pt idx="43">
                  <c:v>-1.2989873542143808E-2</c:v>
                </c:pt>
                <c:pt idx="44">
                  <c:v>-1.5649415089614666E-2</c:v>
                </c:pt>
                <c:pt idx="45">
                  <c:v>-1.8510358621072948E-2</c:v>
                </c:pt>
                <c:pt idx="46">
                  <c:v>-2.151555541823702E-2</c:v>
                </c:pt>
                <c:pt idx="47">
                  <c:v>-2.4601642116757923E-2</c:v>
                </c:pt>
                <c:pt idx="48">
                  <c:v>-2.7705033278145018E-2</c:v>
                </c:pt>
                <c:pt idx="49">
                  <c:v>-3.0766981913679284E-2</c:v>
                </c:pt>
                <c:pt idx="50">
                  <c:v>-3.3736903516417803E-2</c:v>
                </c:pt>
                <c:pt idx="51">
                  <c:v>-3.6573832714671815E-2</c:v>
                </c:pt>
                <c:pt idx="52">
                  <c:v>-3.9246379148886255E-2</c:v>
                </c:pt>
                <c:pt idx="53">
                  <c:v>-4.1731745224948935E-2</c:v>
                </c:pt>
                <c:pt idx="54">
                  <c:v>-4.4014322692920396E-2</c:v>
                </c:pt>
                <c:pt idx="55">
                  <c:v>-4.6084227877750621E-2</c:v>
                </c:pt>
                <c:pt idx="56">
                  <c:v>-4.7935972479310196E-2</c:v>
                </c:pt>
                <c:pt idx="57">
                  <c:v>-4.9567347766727221E-2</c:v>
                </c:pt>
                <c:pt idx="58">
                  <c:v>-5.097853109796676E-2</c:v>
                </c:pt>
                <c:pt idx="59">
                  <c:v>-5.2171391982964166E-2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13-4A9C-AC87-52785CDEF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15104"/>
        <c:axId val="1"/>
      </c:scatterChart>
      <c:valAx>
        <c:axId val="854815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145102282062063"/>
              <c:y val="0.926027397260273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76622387846E-2"/>
              <c:y val="0.36890317477438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15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877878623950631"/>
          <c:y val="0.93150684931506844"/>
          <c:w val="0.63969513734447325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V599 Aur- O-C Diagr.</a:t>
            </a:r>
          </a:p>
        </c:rich>
      </c:tx>
      <c:layout>
        <c:manualLayout>
          <c:xMode val="edge"/>
          <c:yMode val="edge"/>
          <c:x val="0.3761473337174317"/>
          <c:y val="3.3536709550650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073170731708"/>
          <c:y val="0.13388013864022646"/>
          <c:w val="0.81402439024390238"/>
          <c:h val="0.6994554182019995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</c:numCache>
            </c:numRef>
          </c:xVal>
          <c:yVal>
            <c:numRef>
              <c:f>'Active 1'!$H$21:$H$979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AE-4379-8249-B0A66274ACC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</c:numCache>
            </c:numRef>
          </c:xVal>
          <c:yVal>
            <c:numRef>
              <c:f>'Active 1'!$I$21:$I$979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AE-4379-8249-B0A66274AC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</c:numCache>
            </c:numRef>
          </c:xVal>
          <c:yVal>
            <c:numRef>
              <c:f>'Active 1'!$J$21:$J$979</c:f>
              <c:numCache>
                <c:formatCode>General</c:formatCode>
                <c:ptCount val="959"/>
                <c:pt idx="15">
                  <c:v>1.4089767500991002E-4</c:v>
                </c:pt>
                <c:pt idx="16">
                  <c:v>-1.4274395362008363E-3</c:v>
                </c:pt>
                <c:pt idx="17">
                  <c:v>2.2240369944483973E-3</c:v>
                </c:pt>
                <c:pt idx="18">
                  <c:v>9.5569977565901354E-4</c:v>
                </c:pt>
                <c:pt idx="19">
                  <c:v>-1.2126374349463731E-3</c:v>
                </c:pt>
                <c:pt idx="20">
                  <c:v>-6.5956797334365547E-4</c:v>
                </c:pt>
                <c:pt idx="21">
                  <c:v>-6.2790518131805584E-4</c:v>
                </c:pt>
                <c:pt idx="22">
                  <c:v>-1.4721154802828096E-3</c:v>
                </c:pt>
                <c:pt idx="23">
                  <c:v>-4.0452701796311885E-5</c:v>
                </c:pt>
                <c:pt idx="24">
                  <c:v>-4.4725811312673613E-3</c:v>
                </c:pt>
                <c:pt idx="25">
                  <c:v>1.6590816521784291E-3</c:v>
                </c:pt>
                <c:pt idx="26">
                  <c:v>-2.3894418191048317E-3</c:v>
                </c:pt>
                <c:pt idx="27">
                  <c:v>6.422209698939696E-4</c:v>
                </c:pt>
                <c:pt idx="35">
                  <c:v>-6.2582284590462223E-4</c:v>
                </c:pt>
                <c:pt idx="41">
                  <c:v>-4.0427952117170207E-3</c:v>
                </c:pt>
                <c:pt idx="44">
                  <c:v>-1.0514686546230223E-2</c:v>
                </c:pt>
                <c:pt idx="45">
                  <c:v>-8.6830237560207024E-3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AE-4379-8249-B0A66274AC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</c:numCache>
            </c:numRef>
          </c:xVal>
          <c:yVal>
            <c:numRef>
              <c:f>'Active 1'!$K$21:$K$979</c:f>
              <c:numCache>
                <c:formatCode>General</c:formatCode>
                <c:ptCount val="959"/>
                <c:pt idx="0">
                  <c:v>8.5474464794970118E-3</c:v>
                </c:pt>
                <c:pt idx="1">
                  <c:v>3.6282821820350364E-3</c:v>
                </c:pt>
                <c:pt idx="2">
                  <c:v>1.5123720731935464E-3</c:v>
                </c:pt>
                <c:pt idx="3">
                  <c:v>1.9103136146441102E-3</c:v>
                </c:pt>
                <c:pt idx="4">
                  <c:v>3.1119064296944998E-3</c:v>
                </c:pt>
                <c:pt idx="5">
                  <c:v>9.018830896820873E-4</c:v>
                </c:pt>
                <c:pt idx="6">
                  <c:v>4.6335458901012316E-3</c:v>
                </c:pt>
                <c:pt idx="7">
                  <c:v>3.1918600288918242E-3</c:v>
                </c:pt>
                <c:pt idx="8">
                  <c:v>-3.6764773321920075E-3</c:v>
                </c:pt>
                <c:pt idx="9">
                  <c:v>5.8818367469939403E-3</c:v>
                </c:pt>
                <c:pt idx="10">
                  <c:v>7.3034759116126224E-3</c:v>
                </c:pt>
                <c:pt idx="11">
                  <c:v>3.8351388357114047E-3</c:v>
                </c:pt>
                <c:pt idx="12">
                  <c:v>3.1393047393066809E-3</c:v>
                </c:pt>
                <c:pt idx="13">
                  <c:v>-1.3290325077832676E-3</c:v>
                </c:pt>
                <c:pt idx="14">
                  <c:v>-5.9102319937665015E-5</c:v>
                </c:pt>
                <c:pt idx="28">
                  <c:v>2.1515079424716532E-5</c:v>
                </c:pt>
                <c:pt idx="29">
                  <c:v>4.5550131835625507E-3</c:v>
                </c:pt>
                <c:pt idx="30">
                  <c:v>-2.5480308686383069E-3</c:v>
                </c:pt>
                <c:pt idx="31">
                  <c:v>2.2021331824362278E-4</c:v>
                </c:pt>
                <c:pt idx="32">
                  <c:v>-1.2481239027692936E-3</c:v>
                </c:pt>
                <c:pt idx="33">
                  <c:v>-8.8503106962889433E-4</c:v>
                </c:pt>
                <c:pt idx="34">
                  <c:v>8.4663139568874612E-4</c:v>
                </c:pt>
                <c:pt idx="36">
                  <c:v>-5.1252816047053784E-4</c:v>
                </c:pt>
                <c:pt idx="37">
                  <c:v>-8.4127471927786246E-4</c:v>
                </c:pt>
                <c:pt idx="38">
                  <c:v>2.5203106124536134E-3</c:v>
                </c:pt>
                <c:pt idx="39">
                  <c:v>-1.3621183534269221E-3</c:v>
                </c:pt>
                <c:pt idx="40">
                  <c:v>1.0570456215646118E-3</c:v>
                </c:pt>
                <c:pt idx="42">
                  <c:v>-6.6212661768076941E-3</c:v>
                </c:pt>
                <c:pt idx="43">
                  <c:v>-4.0185459438362159E-3</c:v>
                </c:pt>
                <c:pt idx="46">
                  <c:v>-2.1910016068432014E-2</c:v>
                </c:pt>
                <c:pt idx="47">
                  <c:v>-2.4878972122678533E-2</c:v>
                </c:pt>
                <c:pt idx="48">
                  <c:v>-2.4011170447920449E-2</c:v>
                </c:pt>
                <c:pt idx="49">
                  <c:v>-2.4288869295560289E-2</c:v>
                </c:pt>
                <c:pt idx="50">
                  <c:v>-3.3144703462312464E-2</c:v>
                </c:pt>
                <c:pt idx="51">
                  <c:v>-3.0296356475446373E-2</c:v>
                </c:pt>
                <c:pt idx="52">
                  <c:v>-3.7128166550246533E-2</c:v>
                </c:pt>
                <c:pt idx="53">
                  <c:v>-3.5963690526841674E-2</c:v>
                </c:pt>
                <c:pt idx="54">
                  <c:v>-3.459677318460308E-2</c:v>
                </c:pt>
                <c:pt idx="55">
                  <c:v>-3.6465110650169663E-2</c:v>
                </c:pt>
                <c:pt idx="56">
                  <c:v>-3.8080721671576612E-2</c:v>
                </c:pt>
                <c:pt idx="57">
                  <c:v>-4.1592421119275969E-2</c:v>
                </c:pt>
                <c:pt idx="58">
                  <c:v>-4.1360758426890243E-2</c:v>
                </c:pt>
                <c:pt idx="59">
                  <c:v>-4.7345362545456737E-2</c:v>
                </c:pt>
                <c:pt idx="60">
                  <c:v>-4.5143699760956224E-2</c:v>
                </c:pt>
                <c:pt idx="61">
                  <c:v>-5.6718450941843912E-2</c:v>
                </c:pt>
                <c:pt idx="62">
                  <c:v>-3.8080721671576612E-2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AE-4379-8249-B0A66274AC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</c:numCache>
            </c:numRef>
          </c:xVal>
          <c:yVal>
            <c:numRef>
              <c:f>'Active 1'!$L$21:$L$979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AE-4379-8249-B0A66274AC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</c:numCache>
            </c:numRef>
          </c:xVal>
          <c:yVal>
            <c:numRef>
              <c:f>'Active 1'!$M$21:$M$979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AE-4379-8249-B0A66274AC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</c:numCache>
            </c:numRef>
          </c:xVal>
          <c:yVal>
            <c:numRef>
              <c:f>'Active 1'!$N$21:$N$979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AE-4379-8249-B0A66274ACCD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1'!$AW$2:$AW$179</c:f>
              <c:numCache>
                <c:formatCode>General</c:formatCode>
                <c:ptCount val="178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</c:numCache>
            </c:numRef>
          </c:xVal>
          <c:yVal>
            <c:numRef>
              <c:f>'Active 1'!$AX$2:$AX$179</c:f>
              <c:numCache>
                <c:formatCode>General</c:formatCode>
                <c:ptCount val="178"/>
                <c:pt idx="0">
                  <c:v>2.825235940524479E-2</c:v>
                </c:pt>
                <c:pt idx="1">
                  <c:v>2.5834879877234585E-2</c:v>
                </c:pt>
                <c:pt idx="2">
                  <c:v>2.354745668966015E-2</c:v>
                </c:pt>
                <c:pt idx="3">
                  <c:v>2.1387585850015243E-2</c:v>
                </c:pt>
                <c:pt idx="4">
                  <c:v>1.9352798708861176E-2</c:v>
                </c:pt>
                <c:pt idx="5">
                  <c:v>1.7440646971632667E-2</c:v>
                </c:pt>
                <c:pt idx="6">
                  <c:v>1.5648686198045658E-2</c:v>
                </c:pt>
                <c:pt idx="7">
                  <c:v>1.3974458084260424E-2</c:v>
                </c:pt>
                <c:pt idx="8">
                  <c:v>1.2415471881350993E-2</c:v>
                </c:pt>
                <c:pt idx="9">
                  <c:v>1.0969185272154635E-2</c:v>
                </c:pt>
                <c:pt idx="10">
                  <c:v>9.6329849042640376E-3</c:v>
                </c:pt>
                <c:pt idx="11">
                  <c:v>8.4041665708494157E-3</c:v>
                </c:pt>
                <c:pt idx="12">
                  <c:v>7.2799147670835531E-3</c:v>
                </c:pt>
                <c:pt idx="13">
                  <c:v>6.2572810616619446E-3</c:v>
                </c:pt>
                <c:pt idx="14">
                  <c:v>5.333160448295576E-3</c:v>
                </c:pt>
                <c:pt idx="15">
                  <c:v>4.5042646173768016E-3</c:v>
                </c:pt>
                <c:pt idx="16">
                  <c:v>3.7670909409044072E-3</c:v>
                </c:pt>
                <c:pt idx="17">
                  <c:v>3.1178859067789522E-3</c:v>
                </c:pt>
                <c:pt idx="18">
                  <c:v>2.5526017646233909E-3</c:v>
                </c:pt>
                <c:pt idx="19">
                  <c:v>2.0668452259383916E-3</c:v>
                </c:pt>
                <c:pt idx="20">
                  <c:v>1.6558171497184082E-3</c:v>
                </c:pt>
                <c:pt idx="21">
                  <c:v>1.3142421833260177E-3</c:v>
                </c:pt>
                <c:pt idx="22">
                  <c:v>1.0362872632559503E-3</c:v>
                </c:pt>
                <c:pt idx="23">
                  <c:v>8.1546767903845074E-4</c:v>
                </c:pt>
                <c:pt idx="24">
                  <c:v>6.4453907622919783E-4</c:v>
                </c:pt>
                <c:pt idx="25">
                  <c:v>5.1537339456154616E-4</c:v>
                </c:pt>
                <c:pt idx="26">
                  <c:v>4.1881645570225265E-4</c:v>
                </c:pt>
                <c:pt idx="27">
                  <c:v>3.4452496459777202E-4</c:v>
                </c:pt>
                <c:pt idx="28">
                  <c:v>2.8078137801294811E-4</c:v>
                </c:pt>
                <c:pt idx="29">
                  <c:v>2.1428679813390028E-4</c:v>
                </c:pt>
                <c:pt idx="30">
                  <c:v>1.2993521395650645E-4</c:v>
                </c:pt>
                <c:pt idx="31">
                  <c:v>1.0577610904092399E-5</c:v>
                </c:pt>
                <c:pt idx="32">
                  <c:v>-1.6320746064362943E-4</c:v>
                </c:pt>
                <c:pt idx="33">
                  <c:v>-4.133079948407184E-4</c:v>
                </c:pt>
                <c:pt idx="34">
                  <c:v>-7.641899912369382E-4</c:v>
                </c:pt>
                <c:pt idx="35">
                  <c:v>-1.2428519320460026E-3</c:v>
                </c:pt>
                <c:pt idx="36">
                  <c:v>-1.8785112314255725E-3</c:v>
                </c:pt>
                <c:pt idx="37">
                  <c:v>-2.7018691010209997E-3</c:v>
                </c:pt>
                <c:pt idx="38">
                  <c:v>-3.7437673846818093E-3</c:v>
                </c:pt>
                <c:pt idx="39">
                  <c:v>-5.0330610841439437E-3</c:v>
                </c:pt>
                <c:pt idx="40">
                  <c:v>-6.5936333995647578E-3</c:v>
                </c:pt>
                <c:pt idx="41">
                  <c:v>-8.4407199969586295E-3</c:v>
                </c:pt>
                <c:pt idx="42">
                  <c:v>-1.057707418056204E-2</c:v>
                </c:pt>
                <c:pt idx="43">
                  <c:v>-1.2989873542143808E-2</c:v>
                </c:pt>
                <c:pt idx="44">
                  <c:v>-1.5649415089614666E-2</c:v>
                </c:pt>
                <c:pt idx="45">
                  <c:v>-1.8510358621072948E-2</c:v>
                </c:pt>
                <c:pt idx="46">
                  <c:v>-2.151555541823702E-2</c:v>
                </c:pt>
                <c:pt idx="47">
                  <c:v>-2.4601642116757923E-2</c:v>
                </c:pt>
                <c:pt idx="48">
                  <c:v>-2.7705033278145018E-2</c:v>
                </c:pt>
                <c:pt idx="49">
                  <c:v>-3.0766981913679284E-2</c:v>
                </c:pt>
                <c:pt idx="50">
                  <c:v>-3.3736903516417803E-2</c:v>
                </c:pt>
                <c:pt idx="51">
                  <c:v>-3.6573832714671815E-2</c:v>
                </c:pt>
                <c:pt idx="52">
                  <c:v>-3.9246379148886255E-2</c:v>
                </c:pt>
                <c:pt idx="53">
                  <c:v>-4.1731745224948935E-2</c:v>
                </c:pt>
                <c:pt idx="54">
                  <c:v>-4.4014322692920396E-2</c:v>
                </c:pt>
                <c:pt idx="55">
                  <c:v>-4.6084227877750621E-2</c:v>
                </c:pt>
                <c:pt idx="56">
                  <c:v>-4.7935972479310196E-2</c:v>
                </c:pt>
                <c:pt idx="57">
                  <c:v>-4.9567347766727221E-2</c:v>
                </c:pt>
                <c:pt idx="58">
                  <c:v>-5.097853109796676E-2</c:v>
                </c:pt>
                <c:pt idx="59">
                  <c:v>-5.2171391982964166E-2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AE-4379-8249-B0A66274A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13136"/>
        <c:axId val="1"/>
      </c:scatterChart>
      <c:valAx>
        <c:axId val="854813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310975609756095"/>
              <c:y val="0.92623208984122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677421419879E-2"/>
              <c:y val="0.36890294450898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13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0609756097561"/>
          <c:y val="0.93169657071554579"/>
          <c:w val="0.63871951219512191"/>
          <c:h val="5.4645095592559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V599 Aur- LiTE Residuals</a:t>
            </a:r>
          </a:p>
        </c:rich>
      </c:tx>
      <c:layout>
        <c:manualLayout>
          <c:xMode val="edge"/>
          <c:yMode val="edge"/>
          <c:x val="0.3761473337174317"/>
          <c:y val="3.3536709550650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073170731708"/>
          <c:y val="0.13388013864022646"/>
          <c:w val="0.81402439024390238"/>
          <c:h val="0.69945541820199952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1'!$AB$20</c:f>
              <c:strCache>
                <c:ptCount val="1"/>
                <c:pt idx="0">
                  <c:v>LiTE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</c:numCache>
            </c:numRef>
          </c:xVal>
          <c:yVal>
            <c:numRef>
              <c:f>'Active 1'!$AB$21:$AB$979</c:f>
              <c:numCache>
                <c:formatCode>General</c:formatCode>
                <c:ptCount val="959"/>
                <c:pt idx="0">
                  <c:v>1.9902153645766661E-2</c:v>
                </c:pt>
                <c:pt idx="1">
                  <c:v>-2.0336692731065678E-3</c:v>
                </c:pt>
                <c:pt idx="2">
                  <c:v>-5.2565930491245147E-3</c:v>
                </c:pt>
                <c:pt idx="3">
                  <c:v>-5.0270813754919813E-3</c:v>
                </c:pt>
                <c:pt idx="4">
                  <c:v>-3.8571728705822979E-3</c:v>
                </c:pt>
                <c:pt idx="5">
                  <c:v>-6.0772017287266797E-3</c:v>
                </c:pt>
                <c:pt idx="6">
                  <c:v>-2.3472065119780061E-3</c:v>
                </c:pt>
                <c:pt idx="7">
                  <c:v>-3.7972302796605651E-3</c:v>
                </c:pt>
                <c:pt idx="8">
                  <c:v>-1.066723521961957E-2</c:v>
                </c:pt>
                <c:pt idx="9">
                  <c:v>-1.1172590223699494E-3</c:v>
                </c:pt>
                <c:pt idx="10">
                  <c:v>2.9270714350244052E-4</c:v>
                </c:pt>
                <c:pt idx="11">
                  <c:v>-3.1772975001150448E-3</c:v>
                </c:pt>
                <c:pt idx="12">
                  <c:v>-7.0869393193206277E-3</c:v>
                </c:pt>
                <c:pt idx="13">
                  <c:v>-1.1556929873888322E-2</c:v>
                </c:pt>
                <c:pt idx="14">
                  <c:v>-1.0316756762153049E-2</c:v>
                </c:pt>
                <c:pt idx="15">
                  <c:v>-1.0116756767205474E-2</c:v>
                </c:pt>
                <c:pt idx="16">
                  <c:v>-1.1686747012238527E-2</c:v>
                </c:pt>
                <c:pt idx="17">
                  <c:v>-8.1162512484431164E-3</c:v>
                </c:pt>
                <c:pt idx="18">
                  <c:v>-9.3862407675312318E-3</c:v>
                </c:pt>
                <c:pt idx="19">
                  <c:v>-1.1556230263566617E-2</c:v>
                </c:pt>
                <c:pt idx="20">
                  <c:v>-1.111548090176742E-2</c:v>
                </c:pt>
                <c:pt idx="21">
                  <c:v>-1.1085469350361419E-2</c:v>
                </c:pt>
                <c:pt idx="22">
                  <c:v>-1.2302449374024246E-2</c:v>
                </c:pt>
                <c:pt idx="23">
                  <c:v>-1.0872434133388842E-2</c:v>
                </c:pt>
                <c:pt idx="24">
                  <c:v>-1.5500494321502179E-2</c:v>
                </c:pt>
                <c:pt idx="25">
                  <c:v>-9.3704769512854384E-3</c:v>
                </c:pt>
                <c:pt idx="26">
                  <c:v>-1.3499603218078108E-2</c:v>
                </c:pt>
                <c:pt idx="27">
                  <c:v>-1.046958492238491E-2</c:v>
                </c:pt>
                <c:pt idx="28">
                  <c:v>-1.4171262204996152E-2</c:v>
                </c:pt>
                <c:pt idx="29">
                  <c:v>-1.0251481422371251E-2</c:v>
                </c:pt>
                <c:pt idx="30">
                  <c:v>-2.0522624492219664E-2</c:v>
                </c:pt>
                <c:pt idx="31">
                  <c:v>-1.7788157890162859E-2</c:v>
                </c:pt>
                <c:pt idx="32">
                  <c:v>-1.9257962907374297E-2</c:v>
                </c:pt>
                <c:pt idx="33">
                  <c:v>-1.8985743348998101E-2</c:v>
                </c:pt>
                <c:pt idx="34">
                  <c:v>-1.7255544473892354E-2</c:v>
                </c:pt>
                <c:pt idx="35">
                  <c:v>-1.9023695708124899E-2</c:v>
                </c:pt>
                <c:pt idx="36">
                  <c:v>-2.1297281644249065E-2</c:v>
                </c:pt>
                <c:pt idx="37">
                  <c:v>-2.2310800669057104E-2</c:v>
                </c:pt>
                <c:pt idx="38">
                  <c:v>-2.0939739530009539E-2</c:v>
                </c:pt>
                <c:pt idx="39">
                  <c:v>-2.6777943739265241E-2</c:v>
                </c:pt>
                <c:pt idx="40">
                  <c:v>-2.51617527645643E-2</c:v>
                </c:pt>
                <c:pt idx="41">
                  <c:v>-3.0193781895148934E-2</c:v>
                </c:pt>
                <c:pt idx="42">
                  <c:v>-3.222276083363497E-2</c:v>
                </c:pt>
                <c:pt idx="43">
                  <c:v>-2.9515889320162331E-2</c:v>
                </c:pt>
                <c:pt idx="44">
                  <c:v>-3.2599778324720864E-2</c:v>
                </c:pt>
                <c:pt idx="45">
                  <c:v>-3.0766425268297141E-2</c:v>
                </c:pt>
                <c:pt idx="46">
                  <c:v>-3.6224873406187789E-2</c:v>
                </c:pt>
                <c:pt idx="47">
                  <c:v>-3.7621188556888077E-2</c:v>
                </c:pt>
                <c:pt idx="48">
                  <c:v>-3.6381381654078462E-2</c:v>
                </c:pt>
                <c:pt idx="49">
                  <c:v>-3.5930586445711114E-2</c:v>
                </c:pt>
                <c:pt idx="50">
                  <c:v>-3.934894583100567E-2</c:v>
                </c:pt>
                <c:pt idx="51">
                  <c:v>-3.529360745537688E-2</c:v>
                </c:pt>
                <c:pt idx="52">
                  <c:v>-3.7245872511280545E-2</c:v>
                </c:pt>
                <c:pt idx="53">
                  <c:v>-3.5715956426777801E-2</c:v>
                </c:pt>
                <c:pt idx="54">
                  <c:v>-3.3370233957773388E-2</c:v>
                </c:pt>
                <c:pt idx="55">
                  <c:v>-3.5235909090308E-2</c:v>
                </c:pt>
                <c:pt idx="56">
                  <c:v>-3.3126340844605924E-2</c:v>
                </c:pt>
                <c:pt idx="57">
                  <c:v>-3.556348757092076E-2</c:v>
                </c:pt>
                <c:pt idx="58">
                  <c:v>-3.5329402258445428E-2</c:v>
                </c:pt>
                <c:pt idx="59">
                  <c:v>-3.577338550145856E-2</c:v>
                </c:pt>
                <c:pt idx="60">
                  <c:v>-3.3569674086693986E-2</c:v>
                </c:pt>
                <c:pt idx="61">
                  <c:v>-3.7872035170298357E-2</c:v>
                </c:pt>
                <c:pt idx="62">
                  <c:v>-3.3126340844605924E-2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C5-4307-B834-1E5EA60AF47C}"/>
            </c:ext>
          </c:extLst>
        </c:ser>
        <c:ser>
          <c:idx val="7"/>
          <c:order val="1"/>
          <c:tx>
            <c:strRef>
              <c:f>'Active 1'!$AY$1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1'!$AW$2:$AW$179</c:f>
              <c:numCache>
                <c:formatCode>General</c:formatCode>
                <c:ptCount val="178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</c:numCache>
            </c:numRef>
          </c:xVal>
          <c:yVal>
            <c:numRef>
              <c:f>'Active 1'!$AY$2:$AY$179</c:f>
              <c:numCache>
                <c:formatCode>General</c:formatCode>
                <c:ptCount val="178"/>
                <c:pt idx="0">
                  <c:v>5.0090951436538744E-2</c:v>
                </c:pt>
                <c:pt idx="1">
                  <c:v>4.681003284981726E-2</c:v>
                </c:pt>
                <c:pt idx="2">
                  <c:v>4.3592750557107915E-2</c:v>
                </c:pt>
                <c:pt idx="3">
                  <c:v>4.0439104558410724E-2</c:v>
                </c:pt>
                <c:pt idx="4">
                  <c:v>3.7349094853725673E-2</c:v>
                </c:pt>
                <c:pt idx="5">
                  <c:v>3.4322721443052776E-2</c:v>
                </c:pt>
                <c:pt idx="6">
                  <c:v>3.1359984326392018E-2</c:v>
                </c:pt>
                <c:pt idx="7">
                  <c:v>2.8460883503743418E-2</c:v>
                </c:pt>
                <c:pt idx="8">
                  <c:v>2.5625418975106951E-2</c:v>
                </c:pt>
                <c:pt idx="9">
                  <c:v>2.2853590740482637E-2</c:v>
                </c:pt>
                <c:pt idx="10">
                  <c:v>2.0145398799870474E-2</c:v>
                </c:pt>
                <c:pt idx="11">
                  <c:v>1.7500843153270454E-2</c:v>
                </c:pt>
                <c:pt idx="12">
                  <c:v>1.4919923800682579E-2</c:v>
                </c:pt>
                <c:pt idx="13">
                  <c:v>1.2402640742106853E-2</c:v>
                </c:pt>
                <c:pt idx="14">
                  <c:v>9.948993977543277E-3</c:v>
                </c:pt>
                <c:pt idx="15">
                  <c:v>7.5589835069918426E-3</c:v>
                </c:pt>
                <c:pt idx="16">
                  <c:v>5.2326093304525569E-3</c:v>
                </c:pt>
                <c:pt idx="17">
                  <c:v>2.969871447925417E-3</c:v>
                </c:pt>
                <c:pt idx="18">
                  <c:v>7.7076985941042491E-4</c:v>
                </c:pt>
                <c:pt idx="19">
                  <c:v>-1.3646954350924191E-3</c:v>
                </c:pt>
                <c:pt idx="20">
                  <c:v>-3.4365244355831163E-3</c:v>
                </c:pt>
                <c:pt idx="21">
                  <c:v>-5.4447171420616679E-3</c:v>
                </c:pt>
                <c:pt idx="22">
                  <c:v>-7.3892735545280711E-3</c:v>
                </c:pt>
                <c:pt idx="23">
                  <c:v>-9.2701936729823291E-3</c:v>
                </c:pt>
                <c:pt idx="24">
                  <c:v>-1.1087477497424442E-2</c:v>
                </c:pt>
                <c:pt idx="25">
                  <c:v>-1.2841125027854405E-2</c:v>
                </c:pt>
                <c:pt idx="26">
                  <c:v>-1.4531136264272222E-2</c:v>
                </c:pt>
                <c:pt idx="27">
                  <c:v>-1.6157511206677893E-2</c:v>
                </c:pt>
                <c:pt idx="28">
                  <c:v>-1.7720249855071413E-2</c:v>
                </c:pt>
                <c:pt idx="29">
                  <c:v>-1.921935220945279E-2</c:v>
                </c:pt>
                <c:pt idx="30">
                  <c:v>-2.0654818269822021E-2</c:v>
                </c:pt>
                <c:pt idx="31">
                  <c:v>-2.2026648036179104E-2</c:v>
                </c:pt>
                <c:pt idx="32">
                  <c:v>-2.3334841508524041E-2</c:v>
                </c:pt>
                <c:pt idx="33">
                  <c:v>-2.4579398686856827E-2</c:v>
                </c:pt>
                <c:pt idx="34">
                  <c:v>-2.576031957117747E-2</c:v>
                </c:pt>
                <c:pt idx="35">
                  <c:v>-2.6877604161485966E-2</c:v>
                </c:pt>
                <c:pt idx="36">
                  <c:v>-2.7931252457782316E-2</c:v>
                </c:pt>
                <c:pt idx="37">
                  <c:v>-2.8921264460066518E-2</c:v>
                </c:pt>
                <c:pt idx="38">
                  <c:v>-2.9847640168338574E-2</c:v>
                </c:pt>
                <c:pt idx="39">
                  <c:v>-3.0710379582598483E-2</c:v>
                </c:pt>
                <c:pt idx="40">
                  <c:v>-3.1509482702846245E-2</c:v>
                </c:pt>
                <c:pt idx="41">
                  <c:v>-3.224494952908185E-2</c:v>
                </c:pt>
                <c:pt idx="42">
                  <c:v>-3.2916780061305322E-2</c:v>
                </c:pt>
                <c:pt idx="43">
                  <c:v>-3.352497429951664E-2</c:v>
                </c:pt>
                <c:pt idx="44">
                  <c:v>-3.4069532243715811E-2</c:v>
                </c:pt>
                <c:pt idx="45">
                  <c:v>-3.4550453893902842E-2</c:v>
                </c:pt>
                <c:pt idx="46">
                  <c:v>-3.496773925007772E-2</c:v>
                </c:pt>
                <c:pt idx="47">
                  <c:v>-3.5321388312240451E-2</c:v>
                </c:pt>
                <c:pt idx="48">
                  <c:v>-3.5611401080391035E-2</c:v>
                </c:pt>
                <c:pt idx="49">
                  <c:v>-3.5837777554529479E-2</c:v>
                </c:pt>
                <c:pt idx="50">
                  <c:v>-3.6000517734655769E-2</c:v>
                </c:pt>
                <c:pt idx="51">
                  <c:v>-3.609962162076992E-2</c:v>
                </c:pt>
                <c:pt idx="52">
                  <c:v>-3.6135089212871917E-2</c:v>
                </c:pt>
                <c:pt idx="53">
                  <c:v>-3.6106920510961767E-2</c:v>
                </c:pt>
                <c:pt idx="54">
                  <c:v>-3.601511551503947E-2</c:v>
                </c:pt>
                <c:pt idx="55">
                  <c:v>-3.5859674225105033E-2</c:v>
                </c:pt>
                <c:pt idx="56">
                  <c:v>-3.5640596641158442E-2</c:v>
                </c:pt>
                <c:pt idx="57">
                  <c:v>-3.5357882763199705E-2</c:v>
                </c:pt>
                <c:pt idx="58">
                  <c:v>-3.5011532591228828E-2</c:v>
                </c:pt>
                <c:pt idx="59">
                  <c:v>-3.4601546125245797E-2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C5-4307-B834-1E5EA60AF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26256"/>
        <c:axId val="1"/>
      </c:scatterChart>
      <c:valAx>
        <c:axId val="85482625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310975609756095"/>
              <c:y val="0.92623208984122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677421419879E-2"/>
              <c:y val="0.36890294450898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26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0609756097561"/>
          <c:y val="0.93169657071554579"/>
          <c:w val="0.63871951219512191"/>
          <c:h val="5.4645095592559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V599 Aur- Quad. Residuals</a:t>
            </a:r>
          </a:p>
        </c:rich>
      </c:tx>
      <c:layout>
        <c:manualLayout>
          <c:xMode val="edge"/>
          <c:yMode val="edge"/>
          <c:x val="0.37614720534362428"/>
          <c:y val="3.353658449369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6443270850086"/>
          <c:y val="0.13351516401349095"/>
          <c:w val="0.81430866852862882"/>
          <c:h val="0.7002734112544321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1'!$AF$20</c:f>
              <c:strCache>
                <c:ptCount val="1"/>
                <c:pt idx="0">
                  <c:v>Q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</c:numCache>
            </c:numRef>
          </c:xVal>
          <c:yVal>
            <c:numRef>
              <c:f>'Active 1'!$AF$21:$AF$979</c:f>
              <c:numCache>
                <c:formatCode>General</c:formatCode>
                <c:ptCount val="959"/>
                <c:pt idx="0">
                  <c:v>-1.3242379866974137E-2</c:v>
                </c:pt>
                <c:pt idx="1">
                  <c:v>7.7587687517634762E-3</c:v>
                </c:pt>
                <c:pt idx="2">
                  <c:v>6.9689463171587578E-3</c:v>
                </c:pt>
                <c:pt idx="3">
                  <c:v>7.566138548604261E-3</c:v>
                </c:pt>
                <c:pt idx="4">
                  <c:v>8.8051416213478315E-3</c:v>
                </c:pt>
                <c:pt idx="5">
                  <c:v>6.6069272742006885E-3</c:v>
                </c:pt>
                <c:pt idx="6">
                  <c:v>1.0340558017370348E-2</c:v>
                </c:pt>
                <c:pt idx="7">
                  <c:v>8.9087109153691106E-3</c:v>
                </c:pt>
                <c:pt idx="8">
                  <c:v>2.0423411152180309E-3</c:v>
                </c:pt>
                <c:pt idx="9">
                  <c:v>1.1610492044523328E-2</c:v>
                </c:pt>
                <c:pt idx="10">
                  <c:v>1.3045900126584749E-2</c:v>
                </c:pt>
                <c:pt idx="11">
                  <c:v>9.5795297843444607E-3</c:v>
                </c:pt>
                <c:pt idx="12">
                  <c:v>1.2566442193749989E-2</c:v>
                </c:pt>
                <c:pt idx="13">
                  <c:v>8.0999486077283495E-3</c:v>
                </c:pt>
                <c:pt idx="14">
                  <c:v>9.4030538129972578E-3</c:v>
                </c:pt>
                <c:pt idx="15">
                  <c:v>9.6030538079448328E-3</c:v>
                </c:pt>
                <c:pt idx="16">
                  <c:v>8.036559048712812E-3</c:v>
                </c:pt>
                <c:pt idx="17">
                  <c:v>1.1778237771859351E-2</c:v>
                </c:pt>
                <c:pt idx="18">
                  <c:v>1.0511739823233992E-2</c:v>
                </c:pt>
                <c:pt idx="19">
                  <c:v>8.3452418191563328E-3</c:v>
                </c:pt>
                <c:pt idx="20">
                  <c:v>9.0232280338988918E-3</c:v>
                </c:pt>
                <c:pt idx="21">
                  <c:v>9.0567256415479344E-3</c:v>
                </c:pt>
                <c:pt idx="22">
                  <c:v>8.6255513389034682E-3</c:v>
                </c:pt>
                <c:pt idx="23">
                  <c:v>1.005903448757467E-2</c:v>
                </c:pt>
                <c:pt idx="24">
                  <c:v>5.8430757469438745E-3</c:v>
                </c:pt>
                <c:pt idx="25">
                  <c:v>1.1976551264219086E-2</c:v>
                </c:pt>
                <c:pt idx="26">
                  <c:v>8.0167737961172516E-3</c:v>
                </c:pt>
                <c:pt idx="27">
                  <c:v>1.1050246137130772E-2</c:v>
                </c:pt>
                <c:pt idx="28">
                  <c:v>1.3752765109457589E-2</c:v>
                </c:pt>
                <c:pt idx="29">
                  <c:v>1.8934990390622946E-2</c:v>
                </c:pt>
                <c:pt idx="30">
                  <c:v>1.5144652108328504E-2</c:v>
                </c:pt>
                <c:pt idx="31">
                  <c:v>1.79481169803683E-2</c:v>
                </c:pt>
                <c:pt idx="32">
                  <c:v>1.6481310329857154E-2</c:v>
                </c:pt>
                <c:pt idx="33">
                  <c:v>1.693917425242511E-2</c:v>
                </c:pt>
                <c:pt idx="34">
                  <c:v>1.8672363279158E-2</c:v>
                </c:pt>
                <c:pt idx="35">
                  <c:v>1.7508483351756081E-2</c:v>
                </c:pt>
                <c:pt idx="36">
                  <c:v>2.0142290109351483E-2</c:v>
                </c:pt>
                <c:pt idx="37">
                  <c:v>2.0556757605744554E-2</c:v>
                </c:pt>
                <c:pt idx="38">
                  <c:v>2.6203749088078505E-2</c:v>
                </c:pt>
                <c:pt idx="39">
                  <c:v>2.5097304339123272E-2</c:v>
                </c:pt>
                <c:pt idx="40">
                  <c:v>2.9961052283156493E-2</c:v>
                </c:pt>
                <c:pt idx="41">
                  <c:v>2.562466071848811E-2</c:v>
                </c:pt>
                <c:pt idx="42">
                  <c:v>2.4191658407101895E-2</c:v>
                </c:pt>
                <c:pt idx="43">
                  <c:v>2.6923623129805334E-2</c:v>
                </c:pt>
                <c:pt idx="44">
                  <c:v>2.2499270579010092E-2</c:v>
                </c:pt>
                <c:pt idx="45">
                  <c:v>2.43315636134337E-2</c:v>
                </c:pt>
                <c:pt idx="46">
                  <c:v>1.2928679366065454E-2</c:v>
                </c:pt>
                <c:pt idx="47">
                  <c:v>1.0188312873046015E-2</c:v>
                </c:pt>
                <c:pt idx="48">
                  <c:v>1.1106024763177243E-2</c:v>
                </c:pt>
                <c:pt idx="49">
                  <c:v>1.0921821039429638E-2</c:v>
                </c:pt>
                <c:pt idx="50">
                  <c:v>2.610159857843096E-3</c:v>
                </c:pt>
                <c:pt idx="51">
                  <c:v>5.5464580865211693E-3</c:v>
                </c:pt>
                <c:pt idx="52">
                  <c:v>-1.044806536489841E-3</c:v>
                </c:pt>
                <c:pt idx="53">
                  <c:v>1.3005458299788358E-4</c:v>
                </c:pt>
                <c:pt idx="54">
                  <c:v>1.5192433361504581E-3</c:v>
                </c:pt>
                <c:pt idx="55">
                  <c:v>-3.4904475729377604E-4</c:v>
                </c:pt>
                <c:pt idx="56">
                  <c:v>-1.9598387714977183E-3</c:v>
                </c:pt>
                <c:pt idx="57">
                  <c:v>-5.4963352060931892E-3</c:v>
                </c:pt>
                <c:pt idx="58">
                  <c:v>-5.2647430959993358E-3</c:v>
                </c:pt>
                <c:pt idx="59">
                  <c:v>-1.1619023173610132E-2</c:v>
                </c:pt>
                <c:pt idx="60">
                  <c:v>-9.417588534865462E-3</c:v>
                </c:pt>
                <c:pt idx="61">
                  <c:v>-2.2527347167213004E-2</c:v>
                </c:pt>
                <c:pt idx="62">
                  <c:v>-1.9598387714977183E-3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77-491A-9A89-937421F7D238}"/>
            </c:ext>
          </c:extLst>
        </c:ser>
        <c:ser>
          <c:idx val="7"/>
          <c:order val="1"/>
          <c:tx>
            <c:strRef>
              <c:f>'Active 1'!$AZ$1</c:f>
              <c:strCache>
                <c:ptCount val="1"/>
                <c:pt idx="0">
                  <c:v>A.BOX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1'!$AW$2:$AW$179</c:f>
              <c:numCache>
                <c:formatCode>General</c:formatCode>
                <c:ptCount val="178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</c:numCache>
            </c:numRef>
          </c:xVal>
          <c:yVal>
            <c:numRef>
              <c:f>'Active 1'!$AZ$2:$AZ$179</c:f>
              <c:numCache>
                <c:formatCode>General</c:formatCode>
                <c:ptCount val="178"/>
                <c:pt idx="0">
                  <c:v>-2.1838592031293954E-2</c:v>
                </c:pt>
                <c:pt idx="1">
                  <c:v>-2.0975152972582674E-2</c:v>
                </c:pt>
                <c:pt idx="2">
                  <c:v>-2.0045293867447765E-2</c:v>
                </c:pt>
                <c:pt idx="3">
                  <c:v>-1.9051518708395481E-2</c:v>
                </c:pt>
                <c:pt idx="4">
                  <c:v>-1.7996296144864497E-2</c:v>
                </c:pt>
                <c:pt idx="5">
                  <c:v>-1.6882074471420108E-2</c:v>
                </c:pt>
                <c:pt idx="6">
                  <c:v>-1.571129812834636E-2</c:v>
                </c:pt>
                <c:pt idx="7">
                  <c:v>-1.4486425419482994E-2</c:v>
                </c:pt>
                <c:pt idx="8">
                  <c:v>-1.3209947093755958E-2</c:v>
                </c:pt>
                <c:pt idx="9">
                  <c:v>-1.1884405468328002E-2</c:v>
                </c:pt>
                <c:pt idx="10">
                  <c:v>-1.0512413895606436E-2</c:v>
                </c:pt>
                <c:pt idx="11">
                  <c:v>-9.0966765824210382E-3</c:v>
                </c:pt>
                <c:pt idx="12">
                  <c:v>-7.640009033599026E-3</c:v>
                </c:pt>
                <c:pt idx="13">
                  <c:v>-6.1453596804449083E-3</c:v>
                </c:pt>
                <c:pt idx="14">
                  <c:v>-4.615833529247701E-3</c:v>
                </c:pt>
                <c:pt idx="15">
                  <c:v>-3.0547188896150415E-3</c:v>
                </c:pt>
                <c:pt idx="16">
                  <c:v>-1.4655183895481499E-3</c:v>
                </c:pt>
                <c:pt idx="17">
                  <c:v>1.4801445885353516E-4</c:v>
                </c:pt>
                <c:pt idx="18">
                  <c:v>1.781831905212966E-3</c:v>
                </c:pt>
                <c:pt idx="19">
                  <c:v>3.4315406610308107E-3</c:v>
                </c:pt>
                <c:pt idx="20">
                  <c:v>5.0923415853015245E-3</c:v>
                </c:pt>
                <c:pt idx="21">
                  <c:v>6.7589593253876857E-3</c:v>
                </c:pt>
                <c:pt idx="22">
                  <c:v>8.4255608177840214E-3</c:v>
                </c:pt>
                <c:pt idx="23">
                  <c:v>1.008566135202078E-2</c:v>
                </c:pt>
                <c:pt idx="24">
                  <c:v>1.173201657365364E-2</c:v>
                </c:pt>
                <c:pt idx="25">
                  <c:v>1.3356498422415951E-2</c:v>
                </c:pt>
                <c:pt idx="26">
                  <c:v>1.4949952719974475E-2</c:v>
                </c:pt>
                <c:pt idx="27">
                  <c:v>1.6502036171275665E-2</c:v>
                </c:pt>
                <c:pt idx="28">
                  <c:v>1.8001031233084362E-2</c:v>
                </c:pt>
                <c:pt idx="29">
                  <c:v>1.9433639007586691E-2</c:v>
                </c:pt>
                <c:pt idx="30">
                  <c:v>2.0784753483778527E-2</c:v>
                </c:pt>
                <c:pt idx="31">
                  <c:v>2.2037225647083197E-2</c:v>
                </c:pt>
                <c:pt idx="32">
                  <c:v>2.3171634047880411E-2</c:v>
                </c:pt>
                <c:pt idx="33">
                  <c:v>2.4166090692016109E-2</c:v>
                </c:pt>
                <c:pt idx="34">
                  <c:v>2.4996129579940532E-2</c:v>
                </c:pt>
                <c:pt idx="35">
                  <c:v>2.5634752229439964E-2</c:v>
                </c:pt>
                <c:pt idx="36">
                  <c:v>2.6052741226356743E-2</c:v>
                </c:pt>
                <c:pt idx="37">
                  <c:v>2.6219395359045519E-2</c:v>
                </c:pt>
                <c:pt idx="38">
                  <c:v>2.6103872783656765E-2</c:v>
                </c:pt>
                <c:pt idx="39">
                  <c:v>2.5677318498454539E-2</c:v>
                </c:pt>
                <c:pt idx="40">
                  <c:v>2.4915849303281487E-2</c:v>
                </c:pt>
                <c:pt idx="41">
                  <c:v>2.380422953212322E-2</c:v>
                </c:pt>
                <c:pt idx="42">
                  <c:v>2.2339705880743282E-2</c:v>
                </c:pt>
                <c:pt idx="43">
                  <c:v>2.0535100757372832E-2</c:v>
                </c:pt>
                <c:pt idx="44">
                  <c:v>1.8420117154101145E-2</c:v>
                </c:pt>
                <c:pt idx="45">
                  <c:v>1.6040095272829895E-2</c:v>
                </c:pt>
                <c:pt idx="46">
                  <c:v>1.34521838318407E-2</c:v>
                </c:pt>
                <c:pt idx="47">
                  <c:v>1.0719746195482528E-2</c:v>
                </c:pt>
                <c:pt idx="48">
                  <c:v>7.9063678022460188E-3</c:v>
                </c:pt>
                <c:pt idx="49">
                  <c:v>5.070795640850197E-3</c:v>
                </c:pt>
                <c:pt idx="50">
                  <c:v>2.2636142182379691E-3</c:v>
                </c:pt>
                <c:pt idx="51">
                  <c:v>-4.7421109390189368E-4</c:v>
                </c:pt>
                <c:pt idx="52">
                  <c:v>-3.1112899360143356E-3</c:v>
                </c:pt>
                <c:pt idx="53">
                  <c:v>-5.6248247139871676E-3</c:v>
                </c:pt>
                <c:pt idx="54">
                  <c:v>-7.9992071778809248E-3</c:v>
                </c:pt>
                <c:pt idx="55">
                  <c:v>-1.0224553652645586E-2</c:v>
                </c:pt>
                <c:pt idx="56">
                  <c:v>-1.229537583815175E-2</c:v>
                </c:pt>
                <c:pt idx="57">
                  <c:v>-1.4209465003527513E-2</c:v>
                </c:pt>
                <c:pt idx="58">
                  <c:v>-1.5966998506737932E-2</c:v>
                </c:pt>
                <c:pt idx="59">
                  <c:v>-1.7569845857718373E-2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77-491A-9A89-937421F7D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27240"/>
        <c:axId val="1"/>
      </c:scatterChart>
      <c:valAx>
        <c:axId val="854827240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172121749621471"/>
              <c:y val="0.92643166198230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38319810487E-2"/>
              <c:y val="0.368903001566221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27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981751139555045"/>
          <c:y val="0.93188125326296056"/>
          <c:w val="0.63774829516173492"/>
          <c:h val="5.44959128065395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V599 Aur- O-C Diagr.</a:t>
            </a:r>
          </a:p>
        </c:rich>
      </c:tx>
      <c:layout>
        <c:manualLayout>
          <c:xMode val="edge"/>
          <c:yMode val="edge"/>
          <c:x val="0.3761473388605252"/>
          <c:y val="3.3536678222389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806776131609"/>
          <c:y val="0.16040955631399317"/>
          <c:w val="0.77693833528246037"/>
          <c:h val="0.593856655290102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plus>
            <c:minus>
              <c:numRef>
                <c:f>'Active 2'!$D$21:$D$42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2'!$F$21:$F$979</c:f>
              <c:numCache>
                <c:formatCode>General</c:formatCode>
                <c:ptCount val="959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15031</c:v>
                </c:pt>
                <c:pt idx="58">
                  <c:v>15031.5</c:v>
                </c:pt>
                <c:pt idx="59">
                  <c:v>16269</c:v>
                </c:pt>
                <c:pt idx="60">
                  <c:v>16269.5</c:v>
                </c:pt>
                <c:pt idx="61">
                  <c:v>18385</c:v>
                </c:pt>
                <c:pt idx="62">
                  <c:v>14812</c:v>
                </c:pt>
              </c:numCache>
            </c:numRef>
          </c:xVal>
          <c:yVal>
            <c:numRef>
              <c:f>'Active 2'!$H$21:$H$979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0E-47BA-872A-168913BE39C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2'!$F$21:$F$979</c:f>
              <c:numCache>
                <c:formatCode>General</c:formatCode>
                <c:ptCount val="959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15031</c:v>
                </c:pt>
                <c:pt idx="58">
                  <c:v>15031.5</c:v>
                </c:pt>
                <c:pt idx="59">
                  <c:v>16269</c:v>
                </c:pt>
                <c:pt idx="60">
                  <c:v>16269.5</c:v>
                </c:pt>
                <c:pt idx="61">
                  <c:v>18385</c:v>
                </c:pt>
                <c:pt idx="62">
                  <c:v>14812</c:v>
                </c:pt>
              </c:numCache>
            </c:numRef>
          </c:xVal>
          <c:yVal>
            <c:numRef>
              <c:f>'Active 2'!$I$21:$I$979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0E-47BA-872A-168913BE39C3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2'!$F$21:$F$979</c:f>
              <c:numCache>
                <c:formatCode>General</c:formatCode>
                <c:ptCount val="959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15031</c:v>
                </c:pt>
                <c:pt idx="58">
                  <c:v>15031.5</c:v>
                </c:pt>
                <c:pt idx="59">
                  <c:v>16269</c:v>
                </c:pt>
                <c:pt idx="60">
                  <c:v>16269.5</c:v>
                </c:pt>
                <c:pt idx="61">
                  <c:v>18385</c:v>
                </c:pt>
                <c:pt idx="62">
                  <c:v>14812</c:v>
                </c:pt>
              </c:numCache>
            </c:numRef>
          </c:xVal>
          <c:yVal>
            <c:numRef>
              <c:f>'Active 2'!$J$21:$J$979</c:f>
              <c:numCache>
                <c:formatCode>General</c:formatCode>
                <c:ptCount val="959"/>
                <c:pt idx="15">
                  <c:v>-8.9999999909196049E-4</c:v>
                </c:pt>
                <c:pt idx="16">
                  <c:v>-2.4679549969732761E-3</c:v>
                </c:pt>
                <c:pt idx="17">
                  <c:v>1.2022500013699755E-3</c:v>
                </c:pt>
                <c:pt idx="18">
                  <c:v>-6.5704996814019978E-5</c:v>
                </c:pt>
                <c:pt idx="19">
                  <c:v>-2.233659994089976E-3</c:v>
                </c:pt>
                <c:pt idx="20">
                  <c:v>-1.6545999969821423E-3</c:v>
                </c:pt>
                <c:pt idx="21">
                  <c:v>-1.6225549989030696E-3</c:v>
                </c:pt>
                <c:pt idx="22">
                  <c:v>-2.3803849981050007E-3</c:v>
                </c:pt>
                <c:pt idx="23">
                  <c:v>-9.4833999901311472E-4</c:v>
                </c:pt>
                <c:pt idx="24">
                  <c:v>-5.3349849986261688E-3</c:v>
                </c:pt>
                <c:pt idx="25">
                  <c:v>7.9706000542500988E-4</c:v>
                </c:pt>
                <c:pt idx="26">
                  <c:v>-3.2327349981642328E-3</c:v>
                </c:pt>
                <c:pt idx="27">
                  <c:v>-2.0068999583600089E-4</c:v>
                </c:pt>
                <c:pt idx="35">
                  <c:v>3.0856000375933945E-4</c:v>
                </c:pt>
                <c:pt idx="41">
                  <c:v>5.3332000243244693E-4</c:v>
                </c:pt>
                <c:pt idx="44">
                  <c:v>-4.2747949992190115E-3</c:v>
                </c:pt>
                <c:pt idx="45">
                  <c:v>-2.4427499956800602E-3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0E-47BA-872A-168913BE39C3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2'!$F$21:$F$979</c:f>
              <c:numCache>
                <c:formatCode>General</c:formatCode>
                <c:ptCount val="959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15031</c:v>
                </c:pt>
                <c:pt idx="58">
                  <c:v>15031.5</c:v>
                </c:pt>
                <c:pt idx="59">
                  <c:v>16269</c:v>
                </c:pt>
                <c:pt idx="60">
                  <c:v>16269.5</c:v>
                </c:pt>
                <c:pt idx="61">
                  <c:v>18385</c:v>
                </c:pt>
                <c:pt idx="62">
                  <c:v>14812</c:v>
                </c:pt>
              </c:numCache>
            </c:numRef>
          </c:xVal>
          <c:yVal>
            <c:numRef>
              <c:f>'Active 2'!$K$21:$K$979</c:f>
              <c:numCache>
                <c:formatCode>General</c:formatCode>
                <c:ptCount val="959"/>
                <c:pt idx="0">
                  <c:v>2.2648697995464318E-3</c:v>
                </c:pt>
                <c:pt idx="1">
                  <c:v>1.5317102079279721E-3</c:v>
                </c:pt>
                <c:pt idx="2">
                  <c:v>-3.3040999551303685E-4</c:v>
                </c:pt>
                <c:pt idx="3">
                  <c:v>1.0613513586577028E-4</c:v>
                </c:pt>
                <c:pt idx="4">
                  <c:v>1.3149900041753426E-3</c:v>
                </c:pt>
                <c:pt idx="5">
                  <c:v>-8.9274004858452827E-4</c:v>
                </c:pt>
                <c:pt idx="6">
                  <c:v>2.8393049651640467E-3</c:v>
                </c:pt>
                <c:pt idx="7">
                  <c:v>1.3995301706017926E-3</c:v>
                </c:pt>
                <c:pt idx="8">
                  <c:v>-5.4684249698766507E-3</c:v>
                </c:pt>
                <c:pt idx="9">
                  <c:v>4.0918001759564504E-3</c:v>
                </c:pt>
                <c:pt idx="10">
                  <c:v>5.5161148411571048E-3</c:v>
                </c:pt>
                <c:pt idx="11">
                  <c:v>2.0481599713093601E-3</c:v>
                </c:pt>
                <c:pt idx="12">
                  <c:v>2.09114500466967E-3</c:v>
                </c:pt>
                <c:pt idx="13">
                  <c:v>-2.3768100290908478E-3</c:v>
                </c:pt>
                <c:pt idx="14">
                  <c:v>-1.0999999940395355E-3</c:v>
                </c:pt>
                <c:pt idx="28">
                  <c:v>-9.5189810963347554E-5</c:v>
                </c:pt>
                <c:pt idx="29">
                  <c:v>4.5862250044592656E-3</c:v>
                </c:pt>
                <c:pt idx="30">
                  <c:v>-1.7244900009245612E-3</c:v>
                </c:pt>
                <c:pt idx="31">
                  <c:v>1.0525450998102315E-3</c:v>
                </c:pt>
                <c:pt idx="32">
                  <c:v>-4.1540990059729666E-4</c:v>
                </c:pt>
                <c:pt idx="33">
                  <c:v>-2.8619819204322994E-5</c:v>
                </c:pt>
                <c:pt idx="34">
                  <c:v>1.7034248594427481E-3</c:v>
                </c:pt>
                <c:pt idx="36">
                  <c:v>1.0823200063896365E-3</c:v>
                </c:pt>
                <c:pt idx="37">
                  <c:v>9.5844000315992162E-4</c:v>
                </c:pt>
                <c:pt idx="38">
                  <c:v>4.9846949987113476E-3</c:v>
                </c:pt>
                <c:pt idx="39">
                  <c:v>1.9981750010629185E-3</c:v>
                </c:pt>
                <c:pt idx="40">
                  <c:v>5.3205100048216991E-3</c:v>
                </c:pt>
                <c:pt idx="42">
                  <c:v>-1.5390999978990294E-3</c:v>
                </c:pt>
                <c:pt idx="43">
                  <c:v>1.1240100066061132E-3</c:v>
                </c:pt>
                <c:pt idx="46">
                  <c:v>-1.4324349998787511E-2</c:v>
                </c:pt>
                <c:pt idx="47">
                  <c:v>-1.7067799955839291E-2</c:v>
                </c:pt>
                <c:pt idx="48">
                  <c:v>-1.6147635004017502E-2</c:v>
                </c:pt>
                <c:pt idx="49">
                  <c:v>-1.632366499688942E-2</c:v>
                </c:pt>
                <c:pt idx="50">
                  <c:v>-2.4440680033876561E-2</c:v>
                </c:pt>
                <c:pt idx="51">
                  <c:v>-2.142951000132598E-2</c:v>
                </c:pt>
                <c:pt idx="52">
                  <c:v>-2.7590534991759341E-2</c:v>
                </c:pt>
                <c:pt idx="53">
                  <c:v>-2.6374460117949639E-2</c:v>
                </c:pt>
                <c:pt idx="54">
                  <c:v>-2.4868034764949698E-2</c:v>
                </c:pt>
                <c:pt idx="55">
                  <c:v>-2.673599001718685E-2</c:v>
                </c:pt>
                <c:pt idx="56">
                  <c:v>-2.7798919996712357E-2</c:v>
                </c:pt>
                <c:pt idx="57">
                  <c:v>-3.1143209831498098E-2</c:v>
                </c:pt>
                <c:pt idx="58">
                  <c:v>-3.0911164925782941E-2</c:v>
                </c:pt>
                <c:pt idx="59">
                  <c:v>-3.5949790079030208E-2</c:v>
                </c:pt>
                <c:pt idx="60">
                  <c:v>-3.3747745073924307E-2</c:v>
                </c:pt>
                <c:pt idx="61">
                  <c:v>-4.3705349991796538E-2</c:v>
                </c:pt>
                <c:pt idx="62">
                  <c:v>-2.7798919996712357E-2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0E-47BA-872A-168913BE39C3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2'!$F$21:$F$979</c:f>
              <c:numCache>
                <c:formatCode>General</c:formatCode>
                <c:ptCount val="959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15031</c:v>
                </c:pt>
                <c:pt idx="58">
                  <c:v>15031.5</c:v>
                </c:pt>
                <c:pt idx="59">
                  <c:v>16269</c:v>
                </c:pt>
                <c:pt idx="60">
                  <c:v>16269.5</c:v>
                </c:pt>
                <c:pt idx="61">
                  <c:v>18385</c:v>
                </c:pt>
                <c:pt idx="62">
                  <c:v>14812</c:v>
                </c:pt>
              </c:numCache>
            </c:numRef>
          </c:xVal>
          <c:yVal>
            <c:numRef>
              <c:f>'Active 2'!$L$21:$L$979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0E-47BA-872A-168913BE39C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2'!$F$21:$F$979</c:f>
              <c:numCache>
                <c:formatCode>General</c:formatCode>
                <c:ptCount val="959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15031</c:v>
                </c:pt>
                <c:pt idx="58">
                  <c:v>15031.5</c:v>
                </c:pt>
                <c:pt idx="59">
                  <c:v>16269</c:v>
                </c:pt>
                <c:pt idx="60">
                  <c:v>16269.5</c:v>
                </c:pt>
                <c:pt idx="61">
                  <c:v>18385</c:v>
                </c:pt>
                <c:pt idx="62">
                  <c:v>14812</c:v>
                </c:pt>
              </c:numCache>
            </c:numRef>
          </c:xVal>
          <c:yVal>
            <c:numRef>
              <c:f>'Active 2'!$M$21:$M$979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0E-47BA-872A-168913BE39C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2'!$F$21:$F$979</c:f>
              <c:numCache>
                <c:formatCode>General</c:formatCode>
                <c:ptCount val="959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15031</c:v>
                </c:pt>
                <c:pt idx="58">
                  <c:v>15031.5</c:v>
                </c:pt>
                <c:pt idx="59">
                  <c:v>16269</c:v>
                </c:pt>
                <c:pt idx="60">
                  <c:v>16269.5</c:v>
                </c:pt>
                <c:pt idx="61">
                  <c:v>18385</c:v>
                </c:pt>
                <c:pt idx="62">
                  <c:v>14812</c:v>
                </c:pt>
              </c:numCache>
            </c:numRef>
          </c:xVal>
          <c:yVal>
            <c:numRef>
              <c:f>'Active 2'!$N$21:$N$979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0E-47BA-872A-168913BE39C3}"/>
            </c:ext>
          </c:extLst>
        </c:ser>
        <c:ser>
          <c:idx val="7"/>
          <c:order val="7"/>
          <c:tx>
            <c:strRef>
              <c:f>'Active 2'!$W$1</c:f>
              <c:strCache>
                <c:ptCount val="1"/>
                <c:pt idx="0">
                  <c:v>Q+Sine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2'!$V$2:$V$61</c:f>
              <c:numCache>
                <c:formatCode>General</c:formatCode>
                <c:ptCount val="60"/>
                <c:pt idx="0">
                  <c:v>-10000</c:v>
                </c:pt>
                <c:pt idx="1">
                  <c:v>-9500</c:v>
                </c:pt>
                <c:pt idx="2">
                  <c:v>-9000</c:v>
                </c:pt>
                <c:pt idx="3">
                  <c:v>-8500</c:v>
                </c:pt>
                <c:pt idx="4">
                  <c:v>-8000</c:v>
                </c:pt>
                <c:pt idx="5">
                  <c:v>-7500</c:v>
                </c:pt>
                <c:pt idx="6">
                  <c:v>-7000</c:v>
                </c:pt>
                <c:pt idx="7">
                  <c:v>-6500</c:v>
                </c:pt>
                <c:pt idx="8">
                  <c:v>-6000</c:v>
                </c:pt>
                <c:pt idx="9">
                  <c:v>-5500</c:v>
                </c:pt>
                <c:pt idx="10">
                  <c:v>-5000</c:v>
                </c:pt>
                <c:pt idx="11">
                  <c:v>-4500</c:v>
                </c:pt>
                <c:pt idx="12">
                  <c:v>-4000</c:v>
                </c:pt>
                <c:pt idx="13">
                  <c:v>-3500</c:v>
                </c:pt>
                <c:pt idx="14">
                  <c:v>-3000</c:v>
                </c:pt>
                <c:pt idx="15">
                  <c:v>-2500</c:v>
                </c:pt>
                <c:pt idx="16">
                  <c:v>-2000</c:v>
                </c:pt>
                <c:pt idx="17">
                  <c:v>-1500</c:v>
                </c:pt>
                <c:pt idx="18">
                  <c:v>-1000</c:v>
                </c:pt>
                <c:pt idx="19">
                  <c:v>-500</c:v>
                </c:pt>
                <c:pt idx="20">
                  <c:v>0</c:v>
                </c:pt>
                <c:pt idx="21">
                  <c:v>500</c:v>
                </c:pt>
                <c:pt idx="22">
                  <c:v>1000</c:v>
                </c:pt>
                <c:pt idx="23">
                  <c:v>1500</c:v>
                </c:pt>
                <c:pt idx="24">
                  <c:v>2000</c:v>
                </c:pt>
                <c:pt idx="25">
                  <c:v>2500</c:v>
                </c:pt>
                <c:pt idx="26">
                  <c:v>3000</c:v>
                </c:pt>
                <c:pt idx="27">
                  <c:v>3500</c:v>
                </c:pt>
                <c:pt idx="28">
                  <c:v>4000</c:v>
                </c:pt>
                <c:pt idx="29">
                  <c:v>4500</c:v>
                </c:pt>
                <c:pt idx="30">
                  <c:v>5000</c:v>
                </c:pt>
                <c:pt idx="31">
                  <c:v>5500</c:v>
                </c:pt>
                <c:pt idx="32">
                  <c:v>6000</c:v>
                </c:pt>
                <c:pt idx="33">
                  <c:v>6500</c:v>
                </c:pt>
                <c:pt idx="34">
                  <c:v>7000</c:v>
                </c:pt>
                <c:pt idx="35">
                  <c:v>7500</c:v>
                </c:pt>
                <c:pt idx="36">
                  <c:v>8000</c:v>
                </c:pt>
                <c:pt idx="37">
                  <c:v>8500</c:v>
                </c:pt>
                <c:pt idx="38">
                  <c:v>9000</c:v>
                </c:pt>
                <c:pt idx="39">
                  <c:v>9500</c:v>
                </c:pt>
                <c:pt idx="40">
                  <c:v>10000</c:v>
                </c:pt>
                <c:pt idx="41">
                  <c:v>10500</c:v>
                </c:pt>
                <c:pt idx="42">
                  <c:v>11000</c:v>
                </c:pt>
                <c:pt idx="43">
                  <c:v>11500</c:v>
                </c:pt>
                <c:pt idx="44">
                  <c:v>12000</c:v>
                </c:pt>
                <c:pt idx="45">
                  <c:v>12500</c:v>
                </c:pt>
                <c:pt idx="46">
                  <c:v>13000</c:v>
                </c:pt>
                <c:pt idx="47">
                  <c:v>13500</c:v>
                </c:pt>
                <c:pt idx="48">
                  <c:v>14000</c:v>
                </c:pt>
                <c:pt idx="49">
                  <c:v>14500</c:v>
                </c:pt>
                <c:pt idx="50">
                  <c:v>15000</c:v>
                </c:pt>
                <c:pt idx="51">
                  <c:v>15500</c:v>
                </c:pt>
                <c:pt idx="52">
                  <c:v>16000</c:v>
                </c:pt>
                <c:pt idx="53">
                  <c:v>16500</c:v>
                </c:pt>
                <c:pt idx="54">
                  <c:v>17000</c:v>
                </c:pt>
                <c:pt idx="55">
                  <c:v>17500</c:v>
                </c:pt>
                <c:pt idx="56">
                  <c:v>18000</c:v>
                </c:pt>
                <c:pt idx="57">
                  <c:v>18500</c:v>
                </c:pt>
                <c:pt idx="58">
                  <c:v>19000</c:v>
                </c:pt>
                <c:pt idx="59">
                  <c:v>19500</c:v>
                </c:pt>
              </c:numCache>
            </c:numRef>
          </c:xVal>
          <c:yVal>
            <c:numRef>
              <c:f>'Active 2'!$W$2:$W$61</c:f>
              <c:numCache>
                <c:formatCode>0.00E+00</c:formatCode>
                <c:ptCount val="60"/>
                <c:pt idx="0">
                  <c:v>-1.1379285499453096E-2</c:v>
                </c:pt>
                <c:pt idx="1">
                  <c:v>-8.8389587384891093E-3</c:v>
                </c:pt>
                <c:pt idx="2">
                  <c:v>-6.3465931924777102E-3</c:v>
                </c:pt>
                <c:pt idx="3">
                  <c:v>-3.9680912944077386E-3</c:v>
                </c:pt>
                <c:pt idx="4">
                  <c:v>-1.7668737291984147E-3</c:v>
                </c:pt>
                <c:pt idx="5">
                  <c:v>1.9960032925641844E-4</c:v>
                </c:pt>
                <c:pt idx="6">
                  <c:v>1.8829858851563911E-3</c:v>
                </c:pt>
                <c:pt idx="7">
                  <c:v>3.2467047115967256E-3</c:v>
                </c:pt>
                <c:pt idx="8">
                  <c:v>4.2679523228854052E-3</c:v>
                </c:pt>
                <c:pt idx="9">
                  <c:v>4.9389492099190906E-3</c:v>
                </c:pt>
                <c:pt idx="10">
                  <c:v>5.2673676858979749E-3</c:v>
                </c:pt>
                <c:pt idx="11">
                  <c:v>5.2759109222303615E-3</c:v>
                </c:pt>
                <c:pt idx="12">
                  <c:v>5.0010672720637774E-3</c:v>
                </c:pt>
                <c:pt idx="13">
                  <c:v>4.4911082291566014E-3</c:v>
                </c:pt>
                <c:pt idx="14">
                  <c:v>3.8034398699823072E-3</c:v>
                </c:pt>
                <c:pt idx="15">
                  <c:v>3.0014531000079367E-3</c:v>
                </c:pt>
                <c:pt idx="16">
                  <c:v>2.1510455246758721E-3</c:v>
                </c:pt>
                <c:pt idx="17">
                  <c:v>1.3170057828972154E-3</c:v>
                </c:pt>
                <c:pt idx="18">
                  <c:v>5.594587272651475E-4</c:v>
                </c:pt>
                <c:pt idx="19">
                  <c:v>-6.9433503338234628E-5</c:v>
                </c:pt>
                <c:pt idx="20">
                  <c:v>-5.2833351335896186E-4</c:v>
                </c:pt>
                <c:pt idx="21">
                  <c:v>-7.8899674871484981E-4</c:v>
                </c:pt>
                <c:pt idx="22">
                  <c:v>-8.3782121757069138E-4</c:v>
                </c:pt>
                <c:pt idx="23">
                  <c:v>-6.7659380374329812E-4</c:v>
                </c:pt>
                <c:pt idx="24">
                  <c:v>-3.2239222404995167E-4</c:v>
                </c:pt>
                <c:pt idx="25">
                  <c:v>1.9335199100041804E-4</c:v>
                </c:pt>
                <c:pt idx="26">
                  <c:v>8.2657808084499965E-4</c:v>
                </c:pt>
                <c:pt idx="27">
                  <c:v>1.5230135784653012E-3</c:v>
                </c:pt>
                <c:pt idx="28">
                  <c:v>2.2211521293824437E-3</c:v>
                </c:pt>
                <c:pt idx="29">
                  <c:v>2.8556282192263916E-3</c:v>
                </c:pt>
                <c:pt idx="30">
                  <c:v>3.3608036454963325E-3</c:v>
                </c:pt>
                <c:pt idx="31">
                  <c:v>3.6743689511597268E-3</c:v>
                </c:pt>
                <c:pt idx="32">
                  <c:v>3.7407622168121107E-3</c:v>
                </c:pt>
                <c:pt idx="33">
                  <c:v>3.5142176292811749E-3</c:v>
                </c:pt>
                <c:pt idx="34">
                  <c:v>2.9612765579659283E-3</c:v>
                </c:pt>
                <c:pt idx="35">
                  <c:v>2.0626233613005255E-3</c:v>
                </c:pt>
                <c:pt idx="36">
                  <c:v>8.141451964058322E-4</c:v>
                </c:pt>
                <c:pt idx="37">
                  <c:v>-7.7284231765398486E-4</c:v>
                </c:pt>
                <c:pt idx="38">
                  <c:v>-2.6722159646901159E-3</c:v>
                </c:pt>
                <c:pt idx="39">
                  <c:v>-4.8444782587032413E-3</c:v>
                </c:pt>
                <c:pt idx="40">
                  <c:v>-7.238924589962184E-3</c:v>
                </c:pt>
                <c:pt idx="41">
                  <c:v>-9.7964252829846402E-3</c:v>
                </c:pt>
                <c:pt idx="42">
                  <c:v>-1.2452669920602604E-2</c:v>
                </c:pt>
                <c:pt idx="43">
                  <c:v>-1.5141695924702433E-2</c:v>
                </c:pt>
                <c:pt idx="44">
                  <c:v>-1.7799507787648706E-2</c:v>
                </c:pt>
                <c:pt idx="45">
                  <c:v>-2.0367588374583932E-2</c:v>
                </c:pt>
                <c:pt idx="46">
                  <c:v>-2.279610963864559E-2</c:v>
                </c:pt>
                <c:pt idx="47">
                  <c:v>-2.5046666583739559E-2</c:v>
                </c:pt>
                <c:pt idx="48">
                  <c:v>-2.7094384467937396E-2</c:v>
                </c:pt>
                <c:pt idx="49">
                  <c:v>-2.8929283629567478E-2</c:v>
                </c:pt>
                <c:pt idx="50">
                  <c:v>-3.0556827050790523E-2</c:v>
                </c:pt>
                <c:pt idx="51">
                  <c:v>-3.1997620614968698E-2</c:v>
                </c:pt>
                <c:pt idx="52">
                  <c:v>-3.3286282504091907E-2</c:v>
                </c:pt>
                <c:pt idx="53">
                  <c:v>-3.4469543770106699E-2</c:v>
                </c:pt>
                <c:pt idx="54">
                  <c:v>-3.5603684297904351E-2</c:v>
                </c:pt>
                <c:pt idx="55">
                  <c:v>-3.6751444843422611E-2</c:v>
                </c:pt>
                <c:pt idx="56">
                  <c:v>-3.7978584576999222E-2</c:v>
                </c:pt>
                <c:pt idx="57">
                  <c:v>-3.9350273012515584E-2</c:v>
                </c:pt>
                <c:pt idx="58">
                  <c:v>-4.0927514289781454E-2</c:v>
                </c:pt>
                <c:pt idx="59">
                  <c:v>-4.276380000245486E-2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0E-47BA-872A-168913BE3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02312"/>
        <c:axId val="1"/>
      </c:scatterChart>
      <c:valAx>
        <c:axId val="854802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88540255713"/>
              <c:y val="0.83841588060878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9662017673E-2"/>
              <c:y val="0.36890310212929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02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5009650258746"/>
          <c:y val="0.81569965870307171"/>
          <c:w val="0.79206128534500286"/>
          <c:h val="6.82593856655290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V599 Aur- Quadr. Residals</a:t>
            </a:r>
          </a:p>
        </c:rich>
      </c:tx>
      <c:layout>
        <c:manualLayout>
          <c:xMode val="edge"/>
          <c:yMode val="edge"/>
          <c:x val="0.37614729976934702"/>
          <c:y val="3.3536430949326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265188996635661"/>
          <c:y val="0.15335487182207191"/>
          <c:w val="0.73674378688703479"/>
          <c:h val="0.6166143804512475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2'!$T$20</c:f>
              <c:strCache>
                <c:ptCount val="1"/>
                <c:pt idx="0">
                  <c:v>Q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2'!$F$21:$F$81</c:f>
              <c:numCache>
                <c:formatCode>General</c:formatCode>
                <c:ptCount val="61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15031</c:v>
                </c:pt>
                <c:pt idx="58">
                  <c:v>15031.5</c:v>
                </c:pt>
                <c:pt idx="59">
                  <c:v>16269</c:v>
                </c:pt>
                <c:pt idx="60">
                  <c:v>16269.5</c:v>
                </c:pt>
              </c:numCache>
            </c:numRef>
          </c:xVal>
          <c:yVal>
            <c:numRef>
              <c:f>'Active 2'!$T$21:$T$81</c:f>
              <c:numCache>
                <c:formatCode>0.00E+00</c:formatCode>
                <c:ptCount val="61"/>
                <c:pt idx="0">
                  <c:v>4.6789675894649734E-3</c:v>
                </c:pt>
                <c:pt idx="1">
                  <c:v>-2.4824734359245332E-3</c:v>
                </c:pt>
                <c:pt idx="2">
                  <c:v>-4.4696472270149565E-3</c:v>
                </c:pt>
                <c:pt idx="3">
                  <c:v>-4.0494723613626717E-3</c:v>
                </c:pt>
                <c:pt idx="4">
                  <c:v>-2.8436188071020571E-3</c:v>
                </c:pt>
                <c:pt idx="5">
                  <c:v>-5.0522914958188569E-3</c:v>
                </c:pt>
                <c:pt idx="6">
                  <c:v>-1.3204033478498448E-3</c:v>
                </c:pt>
                <c:pt idx="7">
                  <c:v>-2.7609614418245268E-3</c:v>
                </c:pt>
                <c:pt idx="8">
                  <c:v>-9.629073036288377E-3</c:v>
                </c:pt>
                <c:pt idx="9">
                  <c:v>-6.9629130896921645E-5</c:v>
                </c:pt>
                <c:pt idx="10">
                  <c:v>1.3535946802445227E-3</c:v>
                </c:pt>
                <c:pt idx="11">
                  <c:v>-2.1145157513679565E-3</c:v>
                </c:pt>
                <c:pt idx="12">
                  <c:v>-2.243943248131099E-3</c:v>
                </c:pt>
                <c:pt idx="13">
                  <c:v>-6.71192110867331E-3</c:v>
                </c:pt>
                <c:pt idx="14">
                  <c:v>-5.4355102195590274E-3</c:v>
                </c:pt>
                <c:pt idx="15">
                  <c:v>-5.2355102246114523E-3</c:v>
                </c:pt>
                <c:pt idx="16">
                  <c:v>-6.8034867452596327E-3</c:v>
                </c:pt>
                <c:pt idx="17">
                  <c:v>-3.1342522878525392E-3</c:v>
                </c:pt>
                <c:pt idx="18">
                  <c:v>-4.4022253771854305E-3</c:v>
                </c:pt>
                <c:pt idx="19">
                  <c:v>-6.5701983969779238E-3</c:v>
                </c:pt>
                <c:pt idx="20">
                  <c:v>-5.9922029194794911E-3</c:v>
                </c:pt>
                <c:pt idx="21">
                  <c:v>-5.9601712082841584E-3</c:v>
                </c:pt>
                <c:pt idx="22">
                  <c:v>-6.7192435545607764E-3</c:v>
                </c:pt>
                <c:pt idx="23">
                  <c:v>-5.2871962628070505E-3</c:v>
                </c:pt>
                <c:pt idx="24">
                  <c:v>-9.6730784006151989E-3</c:v>
                </c:pt>
                <c:pt idx="25">
                  <c:v>-3.5410228680190555E-3</c:v>
                </c:pt>
                <c:pt idx="26">
                  <c:v>-7.5702178982647523E-3</c:v>
                </c:pt>
                <c:pt idx="27">
                  <c:v>-4.5381589357735858E-3</c:v>
                </c:pt>
                <c:pt idx="28">
                  <c:v>-4.2821878319024044E-3</c:v>
                </c:pt>
                <c:pt idx="29">
                  <c:v>4.6024772070584353E-4</c:v>
                </c:pt>
                <c:pt idx="30">
                  <c:v>-5.348606162485274E-3</c:v>
                </c:pt>
                <c:pt idx="31">
                  <c:v>-2.5643485824731293E-3</c:v>
                </c:pt>
                <c:pt idx="32">
                  <c:v>-4.0319887384541991E-3</c:v>
                </c:pt>
                <c:pt idx="33">
                  <c:v>-3.6255442636229387E-3</c:v>
                </c:pt>
                <c:pt idx="34">
                  <c:v>-1.8931804167107678E-3</c:v>
                </c:pt>
                <c:pt idx="35">
                  <c:v>-3.2218330129456852E-3</c:v>
                </c:pt>
                <c:pt idx="36">
                  <c:v>-1.7699482528162201E-3</c:v>
                </c:pt>
                <c:pt idx="37">
                  <c:v>-1.6418411812435859E-3</c:v>
                </c:pt>
                <c:pt idx="38">
                  <c:v>3.3377239599917778E-3</c:v>
                </c:pt>
                <c:pt idx="39">
                  <c:v>1.9645965314468534E-3</c:v>
                </c:pt>
                <c:pt idx="40">
                  <c:v>7.2950884922855543E-3</c:v>
                </c:pt>
                <c:pt idx="41">
                  <c:v>3.2923551200728174E-3</c:v>
                </c:pt>
                <c:pt idx="42">
                  <c:v>2.5869633883731291E-3</c:v>
                </c:pt>
                <c:pt idx="43">
                  <c:v>5.4212435256363904E-3</c:v>
                </c:pt>
                <c:pt idx="44">
                  <c:v>3.4311738882409201E-3</c:v>
                </c:pt>
                <c:pt idx="45">
                  <c:v>5.2645047468268449E-3</c:v>
                </c:pt>
                <c:pt idx="46">
                  <c:v>-1.6655735051492038E-3</c:v>
                </c:pt>
                <c:pt idx="47">
                  <c:v>-3.4958675918293734E-3</c:v>
                </c:pt>
                <c:pt idx="48">
                  <c:v>-2.3602468942826998E-3</c:v>
                </c:pt>
                <c:pt idx="49">
                  <c:v>-2.1142681272890099E-3</c:v>
                </c:pt>
                <c:pt idx="50">
                  <c:v>-7.0187137567375955E-3</c:v>
                </c:pt>
                <c:pt idx="51">
                  <c:v>-3.2650631081291917E-3</c:v>
                </c:pt>
                <c:pt idx="52">
                  <c:v>-6.2359266131014404E-3</c:v>
                </c:pt>
                <c:pt idx="53">
                  <c:v>-4.7656989287006152E-3</c:v>
                </c:pt>
                <c:pt idx="54">
                  <c:v>-2.5658569776052798E-3</c:v>
                </c:pt>
                <c:pt idx="55">
                  <c:v>-4.4318998986190329E-3</c:v>
                </c:pt>
                <c:pt idx="56">
                  <c:v>-2.6577970587422541E-3</c:v>
                </c:pt>
                <c:pt idx="57">
                  <c:v>-5.1144192664676486E-3</c:v>
                </c:pt>
                <c:pt idx="58">
                  <c:v>-4.8803326575316622E-3</c:v>
                </c:pt>
                <c:pt idx="59">
                  <c:v>-4.6554493584649789E-3</c:v>
                </c:pt>
                <c:pt idx="60">
                  <c:v>-2.4511927164164241E-3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34-412C-826C-1C81756E6925}"/>
            </c:ext>
          </c:extLst>
        </c:ser>
        <c:ser>
          <c:idx val="7"/>
          <c:order val="1"/>
          <c:tx>
            <c:strRef>
              <c:f>'Active 2'!$W$1</c:f>
              <c:strCache>
                <c:ptCount val="1"/>
                <c:pt idx="0">
                  <c:v>Q+Sine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2'!$V$2:$V$61</c:f>
              <c:numCache>
                <c:formatCode>General</c:formatCode>
                <c:ptCount val="60"/>
                <c:pt idx="0">
                  <c:v>-10000</c:v>
                </c:pt>
                <c:pt idx="1">
                  <c:v>-9500</c:v>
                </c:pt>
                <c:pt idx="2">
                  <c:v>-9000</c:v>
                </c:pt>
                <c:pt idx="3">
                  <c:v>-8500</c:v>
                </c:pt>
                <c:pt idx="4">
                  <c:v>-8000</c:v>
                </c:pt>
                <c:pt idx="5">
                  <c:v>-7500</c:v>
                </c:pt>
                <c:pt idx="6">
                  <c:v>-7000</c:v>
                </c:pt>
                <c:pt idx="7">
                  <c:v>-6500</c:v>
                </c:pt>
                <c:pt idx="8">
                  <c:v>-6000</c:v>
                </c:pt>
                <c:pt idx="9">
                  <c:v>-5500</c:v>
                </c:pt>
                <c:pt idx="10">
                  <c:v>-5000</c:v>
                </c:pt>
                <c:pt idx="11">
                  <c:v>-4500</c:v>
                </c:pt>
                <c:pt idx="12">
                  <c:v>-4000</c:v>
                </c:pt>
                <c:pt idx="13">
                  <c:v>-3500</c:v>
                </c:pt>
                <c:pt idx="14">
                  <c:v>-3000</c:v>
                </c:pt>
                <c:pt idx="15">
                  <c:v>-2500</c:v>
                </c:pt>
                <c:pt idx="16">
                  <c:v>-2000</c:v>
                </c:pt>
                <c:pt idx="17">
                  <c:v>-1500</c:v>
                </c:pt>
                <c:pt idx="18">
                  <c:v>-1000</c:v>
                </c:pt>
                <c:pt idx="19">
                  <c:v>-500</c:v>
                </c:pt>
                <c:pt idx="20">
                  <c:v>0</c:v>
                </c:pt>
                <c:pt idx="21">
                  <c:v>500</c:v>
                </c:pt>
                <c:pt idx="22">
                  <c:v>1000</c:v>
                </c:pt>
                <c:pt idx="23">
                  <c:v>1500</c:v>
                </c:pt>
                <c:pt idx="24">
                  <c:v>2000</c:v>
                </c:pt>
                <c:pt idx="25">
                  <c:v>2500</c:v>
                </c:pt>
                <c:pt idx="26">
                  <c:v>3000</c:v>
                </c:pt>
                <c:pt idx="27">
                  <c:v>3500</c:v>
                </c:pt>
                <c:pt idx="28">
                  <c:v>4000</c:v>
                </c:pt>
                <c:pt idx="29">
                  <c:v>4500</c:v>
                </c:pt>
                <c:pt idx="30">
                  <c:v>5000</c:v>
                </c:pt>
                <c:pt idx="31">
                  <c:v>5500</c:v>
                </c:pt>
                <c:pt idx="32">
                  <c:v>6000</c:v>
                </c:pt>
                <c:pt idx="33">
                  <c:v>6500</c:v>
                </c:pt>
                <c:pt idx="34">
                  <c:v>7000</c:v>
                </c:pt>
                <c:pt idx="35">
                  <c:v>7500</c:v>
                </c:pt>
                <c:pt idx="36">
                  <c:v>8000</c:v>
                </c:pt>
                <c:pt idx="37">
                  <c:v>8500</c:v>
                </c:pt>
                <c:pt idx="38">
                  <c:v>9000</c:v>
                </c:pt>
                <c:pt idx="39">
                  <c:v>9500</c:v>
                </c:pt>
                <c:pt idx="40">
                  <c:v>10000</c:v>
                </c:pt>
                <c:pt idx="41">
                  <c:v>10500</c:v>
                </c:pt>
                <c:pt idx="42">
                  <c:v>11000</c:v>
                </c:pt>
                <c:pt idx="43">
                  <c:v>11500</c:v>
                </c:pt>
                <c:pt idx="44">
                  <c:v>12000</c:v>
                </c:pt>
                <c:pt idx="45">
                  <c:v>12500</c:v>
                </c:pt>
                <c:pt idx="46">
                  <c:v>13000</c:v>
                </c:pt>
                <c:pt idx="47">
                  <c:v>13500</c:v>
                </c:pt>
                <c:pt idx="48">
                  <c:v>14000</c:v>
                </c:pt>
                <c:pt idx="49">
                  <c:v>14500</c:v>
                </c:pt>
                <c:pt idx="50">
                  <c:v>15000</c:v>
                </c:pt>
                <c:pt idx="51">
                  <c:v>15500</c:v>
                </c:pt>
                <c:pt idx="52">
                  <c:v>16000</c:v>
                </c:pt>
                <c:pt idx="53">
                  <c:v>16500</c:v>
                </c:pt>
                <c:pt idx="54">
                  <c:v>17000</c:v>
                </c:pt>
                <c:pt idx="55">
                  <c:v>17500</c:v>
                </c:pt>
                <c:pt idx="56">
                  <c:v>18000</c:v>
                </c:pt>
                <c:pt idx="57">
                  <c:v>18500</c:v>
                </c:pt>
                <c:pt idx="58">
                  <c:v>19000</c:v>
                </c:pt>
                <c:pt idx="59">
                  <c:v>19500</c:v>
                </c:pt>
              </c:numCache>
            </c:numRef>
          </c:xVal>
          <c:yVal>
            <c:numRef>
              <c:f>'Active 2'!$Y$2:$Y$61</c:f>
              <c:numCache>
                <c:formatCode>General</c:formatCode>
                <c:ptCount val="60"/>
                <c:pt idx="0">
                  <c:v>-1.5571821879819126E-3</c:v>
                </c:pt>
                <c:pt idx="1">
                  <c:v>-3.767435179817975E-4</c:v>
                </c:pt>
                <c:pt idx="2">
                  <c:v>8.2436629644619007E-4</c:v>
                </c:pt>
                <c:pt idx="3">
                  <c:v>1.9802448223132036E-3</c:v>
                </c:pt>
                <c:pt idx="4">
                  <c:v>3.0274713747000257E-3</c:v>
                </c:pt>
                <c:pt idx="5">
                  <c:v>3.9085867797128155E-3</c:v>
                </c:pt>
                <c:pt idx="6">
                  <c:v>4.5752460415511998E-3</c:v>
                </c:pt>
                <c:pt idx="7">
                  <c:v>4.9908709333104026E-3</c:v>
                </c:pt>
                <c:pt idx="8">
                  <c:v>5.1326569692984074E-3</c:v>
                </c:pt>
                <c:pt idx="9">
                  <c:v>4.9928246404118736E-3</c:v>
                </c:pt>
                <c:pt idx="10">
                  <c:v>4.5790462598509964E-3</c:v>
                </c:pt>
                <c:pt idx="11">
                  <c:v>3.9140249990240773E-3</c:v>
                </c:pt>
                <c:pt idx="12">
                  <c:v>3.0342492110786443E-3</c:v>
                </c:pt>
                <c:pt idx="13">
                  <c:v>1.987990389773076E-3</c:v>
                </c:pt>
                <c:pt idx="14">
                  <c:v>8.3265461158084548E-4</c:v>
                </c:pt>
                <c:pt idx="15">
                  <c:v>-3.6836721803100382E-4</c:v>
                </c:pt>
                <c:pt idx="16">
                  <c:v>-1.5491774936200924E-3</c:v>
                </c:pt>
                <c:pt idx="17">
                  <c:v>-2.6449875762753153E-3</c:v>
                </c:pt>
                <c:pt idx="18">
                  <c:v>-3.5956726134034936E-3</c:v>
                </c:pt>
                <c:pt idx="19">
                  <c:v>-4.3490704661225295E-3</c:v>
                </c:pt>
                <c:pt idx="20">
                  <c:v>-4.8638437388784537E-3</c:v>
                </c:pt>
                <c:pt idx="21">
                  <c:v>-5.111747877589082E-3</c:v>
                </c:pt>
                <c:pt idx="22">
                  <c:v>-5.0791808904192088E-3</c:v>
                </c:pt>
                <c:pt idx="23">
                  <c:v>-4.7679296611856424E-3</c:v>
                </c:pt>
                <c:pt idx="24">
                  <c:v>-4.195071906705667E-3</c:v>
                </c:pt>
                <c:pt idx="25">
                  <c:v>-3.3920391574882125E-3</c:v>
                </c:pt>
                <c:pt idx="26">
                  <c:v>-2.4028921740960893E-3</c:v>
                </c:pt>
                <c:pt idx="27">
                  <c:v>-1.2819034235477887E-3</c:v>
                </c:pt>
                <c:pt idx="28">
                  <c:v>-9.0579260322192718E-5</c:v>
                </c:pt>
                <c:pt idx="29">
                  <c:v>1.1057148012106671E-3</c:v>
                </c:pt>
                <c:pt idx="30">
                  <c:v>2.2413405585499759E-3</c:v>
                </c:pt>
                <c:pt idx="31">
                  <c:v>3.2539885546631945E-3</c:v>
                </c:pt>
                <c:pt idx="32">
                  <c:v>4.0880968701458584E-3</c:v>
                </c:pt>
                <c:pt idx="33">
                  <c:v>4.6978996918256603E-3</c:v>
                </c:pt>
                <c:pt idx="34">
                  <c:v>5.049938389101608E-3</c:v>
                </c:pt>
                <c:pt idx="35">
                  <c:v>5.1248973204078545E-3</c:v>
                </c:pt>
                <c:pt idx="36">
                  <c:v>4.9186636428652673E-3</c:v>
                </c:pt>
                <c:pt idx="37">
                  <c:v>4.4425529755380147E-3</c:v>
                </c:pt>
                <c:pt idx="38">
                  <c:v>3.7226885346149023E-3</c:v>
                </c:pt>
                <c:pt idx="39">
                  <c:v>2.7985678060952531E-3</c:v>
                </c:pt>
                <c:pt idx="40">
                  <c:v>1.7208953997102439E-3</c:v>
                </c:pt>
                <c:pt idx="41">
                  <c:v>5.4880099094217663E-4</c:v>
                </c:pt>
                <c:pt idx="42">
                  <c:v>-6.5340500304094339E-4</c:v>
                </c:pt>
                <c:pt idx="43">
                  <c:v>-1.8197600041254698E-3</c:v>
                </c:pt>
                <c:pt idx="44">
                  <c:v>-2.8862685046759872E-3</c:v>
                </c:pt>
                <c:pt idx="45">
                  <c:v>-3.7944133698349963E-3</c:v>
                </c:pt>
                <c:pt idx="46">
                  <c:v>-4.4943665527399802E-3</c:v>
                </c:pt>
                <c:pt idx="47">
                  <c:v>-4.9477230572968229E-3</c:v>
                </c:pt>
                <c:pt idx="48">
                  <c:v>-5.1296081415770746E-3</c:v>
                </c:pt>
                <c:pt idx="49">
                  <c:v>-5.0300421439091166E-3</c:v>
                </c:pt>
                <c:pt idx="50">
                  <c:v>-4.6544880464536621E-3</c:v>
                </c:pt>
                <c:pt idx="51">
                  <c:v>-4.0235517325728793E-3</c:v>
                </c:pt>
                <c:pt idx="52">
                  <c:v>-3.1718513842566853E-3</c:v>
                </c:pt>
                <c:pt idx="53">
                  <c:v>-2.1461180534516106E-3</c:v>
                </c:pt>
                <c:pt idx="54">
                  <c:v>-1.0026316250489338E-3</c:v>
                </c:pt>
                <c:pt idx="55">
                  <c:v>1.9586714501357915E-4</c:v>
                </c:pt>
                <c:pt idx="56">
                  <c:v>1.3836190863982137E-3</c:v>
                </c:pt>
                <c:pt idx="57">
                  <c:v>2.4954546852235418E-3</c:v>
                </c:pt>
                <c:pt idx="58">
                  <c:v>3.4703698016798215E-3</c:v>
                </c:pt>
                <c:pt idx="59">
                  <c:v>4.2548728421090134E-3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34-412C-826C-1C81756E6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28880"/>
        <c:axId val="1"/>
      </c:scatterChart>
      <c:valAx>
        <c:axId val="854828880"/>
        <c:scaling>
          <c:orientation val="minMax"/>
          <c:max val="20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73204485803"/>
              <c:y val="0.8384158050531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21068957289E-2"/>
              <c:y val="0.368903088391906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28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24282191998725"/>
          <c:y val="0.82747738002398252"/>
          <c:w val="0.79356199793207671"/>
          <c:h val="6.3897763578274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V599 Aur- Sine Residals</a:t>
            </a:r>
          </a:p>
        </c:rich>
      </c:tx>
      <c:layout>
        <c:manualLayout>
          <c:xMode val="edge"/>
          <c:yMode val="edge"/>
          <c:x val="0.3761472188857749"/>
          <c:y val="3.35366817011951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0756239620556"/>
          <c:y val="0.15534029676216363"/>
          <c:w val="0.77777920819210544"/>
          <c:h val="0.61165241850101926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2'!$U$20</c:f>
              <c:strCache>
                <c:ptCount val="1"/>
                <c:pt idx="0">
                  <c:v>Sine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2'!$F$21:$F$81</c:f>
              <c:numCache>
                <c:formatCode>General</c:formatCode>
                <c:ptCount val="61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15031</c:v>
                </c:pt>
                <c:pt idx="58">
                  <c:v>15031.5</c:v>
                </c:pt>
                <c:pt idx="59">
                  <c:v>16269</c:v>
                </c:pt>
                <c:pt idx="60">
                  <c:v>16269.5</c:v>
                </c:pt>
              </c:numCache>
            </c:numRef>
          </c:xVal>
          <c:yVal>
            <c:numRef>
              <c:f>'Active 2'!$U$21:$U$81</c:f>
              <c:numCache>
                <c:formatCode>General</c:formatCode>
                <c:ptCount val="61"/>
                <c:pt idx="0">
                  <c:v>-2.4561463139054877E-3</c:v>
                </c:pt>
                <c:pt idx="1">
                  <c:v>4.4182264883348768E-3</c:v>
                </c:pt>
                <c:pt idx="2">
                  <c:v>3.1800462381840009E-3</c:v>
                </c:pt>
                <c:pt idx="3">
                  <c:v>3.7043866159522914E-3</c:v>
                </c:pt>
                <c:pt idx="4">
                  <c:v>4.9295328011962989E-3</c:v>
                </c:pt>
                <c:pt idx="5">
                  <c:v>2.7269324474795348E-3</c:v>
                </c:pt>
                <c:pt idx="6">
                  <c:v>6.4598317130276518E-3</c:v>
                </c:pt>
                <c:pt idx="7">
                  <c:v>5.024325183033561E-3</c:v>
                </c:pt>
                <c:pt idx="8">
                  <c:v>-1.8427769037465389E-3</c:v>
                </c:pt>
                <c:pt idx="9">
                  <c:v>7.7217105119156892E-3</c:v>
                </c:pt>
                <c:pt idx="10">
                  <c:v>9.1519839500730851E-3</c:v>
                </c:pt>
                <c:pt idx="11">
                  <c:v>5.6848795322338493E-3</c:v>
                </c:pt>
                <c:pt idx="12">
                  <c:v>6.9476279479550561E-3</c:v>
                </c:pt>
                <c:pt idx="13">
                  <c:v>2.4800627350079641E-3</c:v>
                </c:pt>
                <c:pt idx="14">
                  <c:v>3.7638437448389182E-3</c:v>
                </c:pt>
                <c:pt idx="15">
                  <c:v>3.9638437397864932E-3</c:v>
                </c:pt>
                <c:pt idx="16">
                  <c:v>2.3962734724930742E-3</c:v>
                </c:pt>
                <c:pt idx="17">
                  <c:v>6.0850014112296801E-3</c:v>
                </c:pt>
                <c:pt idx="18">
                  <c:v>4.8174177119855869E-3</c:v>
                </c:pt>
                <c:pt idx="19">
                  <c:v>2.6498337444885089E-3</c:v>
                </c:pt>
                <c:pt idx="20">
                  <c:v>3.2534912089091364E-3</c:v>
                </c:pt>
                <c:pt idx="21">
                  <c:v>3.2858886160796056E-3</c:v>
                </c:pt>
                <c:pt idx="22">
                  <c:v>2.6007272910191911E-3</c:v>
                </c:pt>
                <c:pt idx="23">
                  <c:v>4.0330628137402102E-3</c:v>
                </c:pt>
                <c:pt idx="24">
                  <c:v>-3.2097473156585121E-4</c:v>
                </c:pt>
                <c:pt idx="25">
                  <c:v>5.8113277367468179E-3</c:v>
                </c:pt>
                <c:pt idx="26">
                  <c:v>1.7938096300889571E-3</c:v>
                </c:pt>
                <c:pt idx="27">
                  <c:v>4.8260982601201902E-3</c:v>
                </c:pt>
                <c:pt idx="28">
                  <c:v>4.8871460812536143E-3</c:v>
                </c:pt>
                <c:pt idx="29">
                  <c:v>9.4361261014681546E-3</c:v>
                </c:pt>
                <c:pt idx="30">
                  <c:v>1.7764765098173246E-3</c:v>
                </c:pt>
                <c:pt idx="31">
                  <c:v>4.5331931376111113E-3</c:v>
                </c:pt>
                <c:pt idx="32">
                  <c:v>3.0643524187780671E-3</c:v>
                </c:pt>
                <c:pt idx="33">
                  <c:v>3.3958553044551002E-3</c:v>
                </c:pt>
                <c:pt idx="34">
                  <c:v>5.1270022766320908E-3</c:v>
                </c:pt>
                <c:pt idx="35">
                  <c:v>3.54606530394688E-3</c:v>
                </c:pt>
                <c:pt idx="36">
                  <c:v>2.4851813026986417E-3</c:v>
                </c:pt>
                <c:pt idx="37">
                  <c:v>1.7305417980952443E-3</c:v>
                </c:pt>
                <c:pt idx="38">
                  <c:v>3.6787025701149447E-3</c:v>
                </c:pt>
                <c:pt idx="39">
                  <c:v>-1.7108250127996008E-3</c:v>
                </c:pt>
                <c:pt idx="40">
                  <c:v>2.9892709508855687E-4</c:v>
                </c:pt>
                <c:pt idx="41">
                  <c:v>-4.5986508265315282E-3</c:v>
                </c:pt>
                <c:pt idx="42">
                  <c:v>-6.4508229077689045E-3</c:v>
                </c:pt>
                <c:pt idx="43">
                  <c:v>-3.7290868596156421E-3</c:v>
                </c:pt>
                <c:pt idx="44">
                  <c:v>-7.0236813093407487E-3</c:v>
                </c:pt>
                <c:pt idx="45">
                  <c:v>-5.1906185873127498E-3</c:v>
                </c:pt>
                <c:pt idx="46">
                  <c:v>-1.2997537308050493E-2</c:v>
                </c:pt>
                <c:pt idx="47">
                  <c:v>-1.5069085397617784E-2</c:v>
                </c:pt>
                <c:pt idx="48">
                  <c:v>-1.3997922200184611E-2</c:v>
                </c:pt>
                <c:pt idx="49">
                  <c:v>-1.3887261687792777E-2</c:v>
                </c:pt>
                <c:pt idx="50">
                  <c:v>-2.0270378088454014E-2</c:v>
                </c:pt>
                <c:pt idx="51">
                  <c:v>-1.6981289456137819E-2</c:v>
                </c:pt>
                <c:pt idx="52">
                  <c:v>-2.2489073763737235E-2</c:v>
                </c:pt>
                <c:pt idx="53">
                  <c:v>-2.1257654884167081E-2</c:v>
                </c:pt>
                <c:pt idx="54">
                  <c:v>-1.9735504599762355E-2</c:v>
                </c:pt>
                <c:pt idx="55">
                  <c:v>-2.1603468521102058E-2</c:v>
                </c:pt>
                <c:pt idx="56">
                  <c:v>-2.2971833952704038E-2</c:v>
                </c:pt>
                <c:pt idx="57">
                  <c:v>-2.6520703465199851E-2</c:v>
                </c:pt>
                <c:pt idx="58">
                  <c:v>-2.6289182437450584E-2</c:v>
                </c:pt>
                <c:pt idx="59">
                  <c:v>-3.3311552511086084E-2</c:v>
                </c:pt>
                <c:pt idx="60">
                  <c:v>-3.1110541238679283E-2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F3-400C-9F9B-8D52AB08913D}"/>
            </c:ext>
          </c:extLst>
        </c:ser>
        <c:ser>
          <c:idx val="7"/>
          <c:order val="1"/>
          <c:tx>
            <c:strRef>
              <c:f>'Active 2'!$X$1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2'!$V$2:$V$61</c:f>
              <c:numCache>
                <c:formatCode>General</c:formatCode>
                <c:ptCount val="60"/>
                <c:pt idx="0">
                  <c:v>-10000</c:v>
                </c:pt>
                <c:pt idx="1">
                  <c:v>-9500</c:v>
                </c:pt>
                <c:pt idx="2">
                  <c:v>-9000</c:v>
                </c:pt>
                <c:pt idx="3">
                  <c:v>-8500</c:v>
                </c:pt>
                <c:pt idx="4">
                  <c:v>-8000</c:v>
                </c:pt>
                <c:pt idx="5">
                  <c:v>-7500</c:v>
                </c:pt>
                <c:pt idx="6">
                  <c:v>-7000</c:v>
                </c:pt>
                <c:pt idx="7">
                  <c:v>-6500</c:v>
                </c:pt>
                <c:pt idx="8">
                  <c:v>-6000</c:v>
                </c:pt>
                <c:pt idx="9">
                  <c:v>-5500</c:v>
                </c:pt>
                <c:pt idx="10">
                  <c:v>-5000</c:v>
                </c:pt>
                <c:pt idx="11">
                  <c:v>-4500</c:v>
                </c:pt>
                <c:pt idx="12">
                  <c:v>-4000</c:v>
                </c:pt>
                <c:pt idx="13">
                  <c:v>-3500</c:v>
                </c:pt>
                <c:pt idx="14">
                  <c:v>-3000</c:v>
                </c:pt>
                <c:pt idx="15">
                  <c:v>-2500</c:v>
                </c:pt>
                <c:pt idx="16">
                  <c:v>-2000</c:v>
                </c:pt>
                <c:pt idx="17">
                  <c:v>-1500</c:v>
                </c:pt>
                <c:pt idx="18">
                  <c:v>-1000</c:v>
                </c:pt>
                <c:pt idx="19">
                  <c:v>-500</c:v>
                </c:pt>
                <c:pt idx="20">
                  <c:v>0</c:v>
                </c:pt>
                <c:pt idx="21">
                  <c:v>500</c:v>
                </c:pt>
                <c:pt idx="22">
                  <c:v>1000</c:v>
                </c:pt>
                <c:pt idx="23">
                  <c:v>1500</c:v>
                </c:pt>
                <c:pt idx="24">
                  <c:v>2000</c:v>
                </c:pt>
                <c:pt idx="25">
                  <c:v>2500</c:v>
                </c:pt>
                <c:pt idx="26">
                  <c:v>3000</c:v>
                </c:pt>
                <c:pt idx="27">
                  <c:v>3500</c:v>
                </c:pt>
                <c:pt idx="28">
                  <c:v>4000</c:v>
                </c:pt>
                <c:pt idx="29">
                  <c:v>4500</c:v>
                </c:pt>
                <c:pt idx="30">
                  <c:v>5000</c:v>
                </c:pt>
                <c:pt idx="31">
                  <c:v>5500</c:v>
                </c:pt>
                <c:pt idx="32">
                  <c:v>6000</c:v>
                </c:pt>
                <c:pt idx="33">
                  <c:v>6500</c:v>
                </c:pt>
                <c:pt idx="34">
                  <c:v>7000</c:v>
                </c:pt>
                <c:pt idx="35">
                  <c:v>7500</c:v>
                </c:pt>
                <c:pt idx="36">
                  <c:v>8000</c:v>
                </c:pt>
                <c:pt idx="37">
                  <c:v>8500</c:v>
                </c:pt>
                <c:pt idx="38">
                  <c:v>9000</c:v>
                </c:pt>
                <c:pt idx="39">
                  <c:v>9500</c:v>
                </c:pt>
                <c:pt idx="40">
                  <c:v>10000</c:v>
                </c:pt>
                <c:pt idx="41">
                  <c:v>10500</c:v>
                </c:pt>
                <c:pt idx="42">
                  <c:v>11000</c:v>
                </c:pt>
                <c:pt idx="43">
                  <c:v>11500</c:v>
                </c:pt>
                <c:pt idx="44">
                  <c:v>12000</c:v>
                </c:pt>
                <c:pt idx="45">
                  <c:v>12500</c:v>
                </c:pt>
                <c:pt idx="46">
                  <c:v>13000</c:v>
                </c:pt>
                <c:pt idx="47">
                  <c:v>13500</c:v>
                </c:pt>
                <c:pt idx="48">
                  <c:v>14000</c:v>
                </c:pt>
                <c:pt idx="49">
                  <c:v>14500</c:v>
                </c:pt>
                <c:pt idx="50">
                  <c:v>15000</c:v>
                </c:pt>
                <c:pt idx="51">
                  <c:v>15500</c:v>
                </c:pt>
                <c:pt idx="52">
                  <c:v>16000</c:v>
                </c:pt>
                <c:pt idx="53">
                  <c:v>16500</c:v>
                </c:pt>
                <c:pt idx="54">
                  <c:v>17000</c:v>
                </c:pt>
                <c:pt idx="55">
                  <c:v>17500</c:v>
                </c:pt>
                <c:pt idx="56">
                  <c:v>18000</c:v>
                </c:pt>
                <c:pt idx="57">
                  <c:v>18500</c:v>
                </c:pt>
                <c:pt idx="58">
                  <c:v>19000</c:v>
                </c:pt>
                <c:pt idx="59">
                  <c:v>19500</c:v>
                </c:pt>
              </c:numCache>
            </c:numRef>
          </c:xVal>
          <c:yVal>
            <c:numRef>
              <c:f>'Active 2'!$X$2:$X$61</c:f>
              <c:numCache>
                <c:formatCode>0.00E+00</c:formatCode>
                <c:ptCount val="60"/>
                <c:pt idx="0">
                  <c:v>-9.8221033114711843E-3</c:v>
                </c:pt>
                <c:pt idx="1">
                  <c:v>-8.4622152205073124E-3</c:v>
                </c:pt>
                <c:pt idx="2">
                  <c:v>-7.1709594889238998E-3</c:v>
                </c:pt>
                <c:pt idx="3">
                  <c:v>-5.9483361167209422E-3</c:v>
                </c:pt>
                <c:pt idx="4">
                  <c:v>-4.7943451038984404E-3</c:v>
                </c:pt>
                <c:pt idx="5">
                  <c:v>-3.7089864504563971E-3</c:v>
                </c:pt>
                <c:pt idx="6">
                  <c:v>-2.6922601563948087E-3</c:v>
                </c:pt>
                <c:pt idx="7">
                  <c:v>-1.7441662217136771E-3</c:v>
                </c:pt>
                <c:pt idx="8">
                  <c:v>-8.6470464641300211E-4</c:v>
                </c:pt>
                <c:pt idx="9">
                  <c:v>-5.3875430492783018E-5</c:v>
                </c:pt>
                <c:pt idx="10">
                  <c:v>6.883214260469785E-4</c:v>
                </c:pt>
                <c:pt idx="11">
                  <c:v>1.3618859232062837E-3</c:v>
                </c:pt>
                <c:pt idx="12">
                  <c:v>1.9668180609851327E-3</c:v>
                </c:pt>
                <c:pt idx="13">
                  <c:v>2.5031178393835254E-3</c:v>
                </c:pt>
                <c:pt idx="14">
                  <c:v>2.9707852584014618E-3</c:v>
                </c:pt>
                <c:pt idx="15">
                  <c:v>3.3698203180389406E-3</c:v>
                </c:pt>
                <c:pt idx="16">
                  <c:v>3.7002230182959644E-3</c:v>
                </c:pt>
                <c:pt idx="17">
                  <c:v>3.9619933591725307E-3</c:v>
                </c:pt>
                <c:pt idx="18">
                  <c:v>4.1551313406686411E-3</c:v>
                </c:pt>
                <c:pt idx="19">
                  <c:v>4.2796369627842949E-3</c:v>
                </c:pt>
                <c:pt idx="20">
                  <c:v>4.3355102255194919E-3</c:v>
                </c:pt>
                <c:pt idx="21">
                  <c:v>4.3227511288742321E-3</c:v>
                </c:pt>
                <c:pt idx="22">
                  <c:v>4.2413596728485175E-3</c:v>
                </c:pt>
                <c:pt idx="23">
                  <c:v>4.0913358574423443E-3</c:v>
                </c:pt>
                <c:pt idx="24">
                  <c:v>3.8726796826557153E-3</c:v>
                </c:pt>
                <c:pt idx="25">
                  <c:v>3.5853911484886305E-3</c:v>
                </c:pt>
                <c:pt idx="26">
                  <c:v>3.229470254941089E-3</c:v>
                </c:pt>
                <c:pt idx="27">
                  <c:v>2.8049170020130899E-3</c:v>
                </c:pt>
                <c:pt idx="28">
                  <c:v>2.3117313897046362E-3</c:v>
                </c:pt>
                <c:pt idx="29">
                  <c:v>1.7499134180157245E-3</c:v>
                </c:pt>
                <c:pt idx="30">
                  <c:v>1.1194630869463566E-3</c:v>
                </c:pt>
                <c:pt idx="31">
                  <c:v>4.2038039649653237E-4</c:v>
                </c:pt>
                <c:pt idx="32">
                  <c:v>-3.473346533337477E-4</c:v>
                </c:pt>
                <c:pt idx="33">
                  <c:v>-1.1836820625444854E-3</c:v>
                </c:pt>
                <c:pt idx="34">
                  <c:v>-2.0886618311356797E-3</c:v>
                </c:pt>
                <c:pt idx="35">
                  <c:v>-3.0622739591073291E-3</c:v>
                </c:pt>
                <c:pt idx="36">
                  <c:v>-4.1045184464594351E-3</c:v>
                </c:pt>
                <c:pt idx="37">
                  <c:v>-5.2153952931919996E-3</c:v>
                </c:pt>
                <c:pt idx="38">
                  <c:v>-6.3949044993050182E-3</c:v>
                </c:pt>
                <c:pt idx="39">
                  <c:v>-7.6430460647984944E-3</c:v>
                </c:pt>
                <c:pt idx="40">
                  <c:v>-8.9598199896724282E-3</c:v>
                </c:pt>
                <c:pt idx="41">
                  <c:v>-1.0345226273926816E-2</c:v>
                </c:pt>
                <c:pt idx="42">
                  <c:v>-1.1799264917561661E-2</c:v>
                </c:pt>
                <c:pt idx="43">
                  <c:v>-1.3321935920576964E-2</c:v>
                </c:pt>
                <c:pt idx="44">
                  <c:v>-1.491323928297272E-2</c:v>
                </c:pt>
                <c:pt idx="45">
                  <c:v>-1.6573175004748936E-2</c:v>
                </c:pt>
                <c:pt idx="46">
                  <c:v>-1.8301743085905608E-2</c:v>
                </c:pt>
                <c:pt idx="47">
                  <c:v>-2.0098943526442738E-2</c:v>
                </c:pt>
                <c:pt idx="48">
                  <c:v>-2.1964776326360323E-2</c:v>
                </c:pt>
                <c:pt idx="49">
                  <c:v>-2.3899241485658362E-2</c:v>
                </c:pt>
                <c:pt idx="50">
                  <c:v>-2.5902339004336861E-2</c:v>
                </c:pt>
                <c:pt idx="51">
                  <c:v>-2.7974068882395817E-2</c:v>
                </c:pt>
                <c:pt idx="52">
                  <c:v>-3.0114431119835222E-2</c:v>
                </c:pt>
                <c:pt idx="53">
                  <c:v>-3.2323425716655085E-2</c:v>
                </c:pt>
                <c:pt idx="54">
                  <c:v>-3.4601052672855417E-2</c:v>
                </c:pt>
                <c:pt idx="55">
                  <c:v>-3.6947311988436191E-2</c:v>
                </c:pt>
                <c:pt idx="56">
                  <c:v>-3.9362203663397433E-2</c:v>
                </c:pt>
                <c:pt idx="57">
                  <c:v>-4.1845727697739123E-2</c:v>
                </c:pt>
                <c:pt idx="58">
                  <c:v>-4.4397884091461275E-2</c:v>
                </c:pt>
                <c:pt idx="59">
                  <c:v>-4.7018672844563875E-2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F3-400C-9F9B-8D52AB089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24944"/>
        <c:axId val="1"/>
      </c:scatterChart>
      <c:valAx>
        <c:axId val="854824944"/>
        <c:scaling>
          <c:orientation val="minMax"/>
          <c:max val="20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79495430302"/>
              <c:y val="0.8384160232398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49153530949E-2"/>
              <c:y val="0.368903158949791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24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630904893950404"/>
          <c:y val="0.82524543655344051"/>
          <c:w val="0.78907859681381631"/>
          <c:h val="6.472525885720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2393-0680 - O-C Diagr.</a:t>
            </a:r>
          </a:p>
        </c:rich>
      </c:tx>
      <c:layout>
        <c:manualLayout>
          <c:xMode val="edge"/>
          <c:yMode val="edge"/>
          <c:x val="0.3379209708878133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4678942920199375"/>
          <c:w val="0.8211021435130917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A!$H$21:$H$984</c:f>
              <c:numCache>
                <c:formatCode>General</c:formatCode>
                <c:ptCount val="964"/>
                <c:pt idx="0">
                  <c:v>0</c:v>
                </c:pt>
                <c:pt idx="1">
                  <c:v>-3.3015000000887085E-2</c:v>
                </c:pt>
                <c:pt idx="2">
                  <c:v>-3.7499999998544808E-2</c:v>
                </c:pt>
                <c:pt idx="3">
                  <c:v>-3.6529999997583218E-2</c:v>
                </c:pt>
                <c:pt idx="4">
                  <c:v>-3.6330000002635643E-2</c:v>
                </c:pt>
                <c:pt idx="5">
                  <c:v>-3.7915000000793952E-2</c:v>
                </c:pt>
                <c:pt idx="6">
                  <c:v>-3.508000000147149E-2</c:v>
                </c:pt>
                <c:pt idx="7">
                  <c:v>-3.6364999999932479E-2</c:v>
                </c:pt>
                <c:pt idx="8">
                  <c:v>-3.8549999997485429E-2</c:v>
                </c:pt>
                <c:pt idx="9">
                  <c:v>-3.9130000004661269E-2</c:v>
                </c:pt>
                <c:pt idx="10">
                  <c:v>-3.9114999999583233E-2</c:v>
                </c:pt>
                <c:pt idx="11">
                  <c:v>-4.3724999995902181E-2</c:v>
                </c:pt>
                <c:pt idx="12">
                  <c:v>-4.2310000004363246E-2</c:v>
                </c:pt>
                <c:pt idx="13">
                  <c:v>-4.8725000000558794E-2</c:v>
                </c:pt>
                <c:pt idx="14">
                  <c:v>-4.2610000004060566E-2</c:v>
                </c:pt>
                <c:pt idx="15">
                  <c:v>-4.747499999939464E-2</c:v>
                </c:pt>
                <c:pt idx="16">
                  <c:v>-4.4459999997343402E-2</c:v>
                </c:pt>
                <c:pt idx="17">
                  <c:v>-7.865499999752501E-2</c:v>
                </c:pt>
                <c:pt idx="18">
                  <c:v>-0.12321000000520144</c:v>
                </c:pt>
                <c:pt idx="19">
                  <c:v>-0.1518900000010035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8B-489B-97FC-A46880A68EEE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A!$I$21:$I$984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8B-489B-97FC-A46880A68EEE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A!$J$21:$J$984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8B-489B-97FC-A46880A68EEE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A!$K$21:$K$984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8B-489B-97FC-A46880A68EEE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8B-489B-97FC-A46880A68EEE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8B-489B-97FC-A46880A68EEE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8B-489B-97FC-A46880A68EEE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A!$O$21:$O$984</c:f>
              <c:numCache>
                <c:formatCode>General</c:formatCode>
                <c:ptCount val="964"/>
                <c:pt idx="0">
                  <c:v>-1.5123720705267213E-3</c:v>
                </c:pt>
                <c:pt idx="1">
                  <c:v>-3.6154304738845233E-2</c:v>
                </c:pt>
                <c:pt idx="2">
                  <c:v>-3.6170967525121479E-2</c:v>
                </c:pt>
                <c:pt idx="3">
                  <c:v>-3.6470897678093937E-2</c:v>
                </c:pt>
                <c:pt idx="4">
                  <c:v>-3.6470897678093937E-2</c:v>
                </c:pt>
                <c:pt idx="5">
                  <c:v>-3.6487560464370183E-2</c:v>
                </c:pt>
                <c:pt idx="6">
                  <c:v>-3.7304036991906313E-2</c:v>
                </c:pt>
                <c:pt idx="7">
                  <c:v>-3.7320699778182559E-2</c:v>
                </c:pt>
                <c:pt idx="8">
                  <c:v>-3.7337362564458805E-2</c:v>
                </c:pt>
                <c:pt idx="9">
                  <c:v>-3.8470432031243632E-2</c:v>
                </c:pt>
                <c:pt idx="10">
                  <c:v>-3.8487094817519878E-2</c:v>
                </c:pt>
                <c:pt idx="11">
                  <c:v>-4.2252884515951813E-2</c:v>
                </c:pt>
                <c:pt idx="12">
                  <c:v>-4.226954730222806E-2</c:v>
                </c:pt>
                <c:pt idx="13">
                  <c:v>-4.4252418869101508E-2</c:v>
                </c:pt>
                <c:pt idx="14">
                  <c:v>-4.4269081655377754E-2</c:v>
                </c:pt>
                <c:pt idx="15">
                  <c:v>-4.5085558182913883E-2</c:v>
                </c:pt>
                <c:pt idx="16">
                  <c:v>-4.5102220969190129E-2</c:v>
                </c:pt>
                <c:pt idx="17">
                  <c:v>-8.3210013182968126E-2</c:v>
                </c:pt>
                <c:pt idx="18">
                  <c:v>-0.12258417715374091</c:v>
                </c:pt>
                <c:pt idx="19">
                  <c:v>-0.15137747183909656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8B-489B-97FC-A46880A68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15760"/>
        <c:axId val="1"/>
      </c:scatterChart>
      <c:valAx>
        <c:axId val="854815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946864440110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15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464831804281345"/>
          <c:y val="0.92048929663608559"/>
          <c:w val="0.64678899082568808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V599 Aur- O-C Diagr.</a:t>
            </a:r>
          </a:p>
        </c:rich>
      </c:tx>
      <c:layout>
        <c:manualLayout>
          <c:xMode val="edge"/>
          <c:yMode val="edge"/>
          <c:x val="0.3761472705820029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601557425395"/>
          <c:y val="0.14634168126798494"/>
          <c:w val="0.8073406550743248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73-4CA5-B54F-BA8BA8CBF5A1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B!$I$21:$I$981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73-4CA5-B54F-BA8BA8CBF5A1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B!$J$21:$J$981</c:f>
              <c:numCache>
                <c:formatCode>General</c:formatCode>
                <c:ptCount val="961"/>
                <c:pt idx="1">
                  <c:v>3.1393047393066809E-3</c:v>
                </c:pt>
                <c:pt idx="2">
                  <c:v>-1.3290324786794372E-3</c:v>
                </c:pt>
                <c:pt idx="4">
                  <c:v>1.4089767500991002E-4</c:v>
                </c:pt>
                <c:pt idx="5">
                  <c:v>-1.4274395362008363E-3</c:v>
                </c:pt>
                <c:pt idx="6">
                  <c:v>2.2240369944483973E-3</c:v>
                </c:pt>
                <c:pt idx="7">
                  <c:v>9.5569977565901354E-4</c:v>
                </c:pt>
                <c:pt idx="8">
                  <c:v>-1.2126374349463731E-3</c:v>
                </c:pt>
                <c:pt idx="9">
                  <c:v>-6.5956797334365547E-4</c:v>
                </c:pt>
                <c:pt idx="10">
                  <c:v>-6.2790518131805584E-4</c:v>
                </c:pt>
                <c:pt idx="11">
                  <c:v>-1.4721154802828096E-3</c:v>
                </c:pt>
                <c:pt idx="12">
                  <c:v>-4.0452701796311885E-5</c:v>
                </c:pt>
                <c:pt idx="13">
                  <c:v>-4.4725811312673613E-3</c:v>
                </c:pt>
                <c:pt idx="14">
                  <c:v>1.6590816521784291E-3</c:v>
                </c:pt>
                <c:pt idx="15">
                  <c:v>-2.3894418191048317E-3</c:v>
                </c:pt>
                <c:pt idx="16">
                  <c:v>6.422209698939696E-4</c:v>
                </c:pt>
                <c:pt idx="18">
                  <c:v>-6.2582284590462223E-4</c:v>
                </c:pt>
                <c:pt idx="24">
                  <c:v>-4.0427952117170207E-3</c:v>
                </c:pt>
                <c:pt idx="27">
                  <c:v>-1.0514686546230223E-2</c:v>
                </c:pt>
                <c:pt idx="28">
                  <c:v>-8.6830237560207024E-3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73-4CA5-B54F-BA8BA8CBF5A1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B!$K$21:$K$981</c:f>
              <c:numCache>
                <c:formatCode>General</c:formatCode>
                <c:ptCount val="961"/>
                <c:pt idx="0">
                  <c:v>1.5123720731935464E-3</c:v>
                </c:pt>
                <c:pt idx="3">
                  <c:v>-5.9102319937665015E-5</c:v>
                </c:pt>
                <c:pt idx="17">
                  <c:v>4.5550131835625507E-3</c:v>
                </c:pt>
                <c:pt idx="19">
                  <c:v>-5.1252816047053784E-4</c:v>
                </c:pt>
                <c:pt idx="20">
                  <c:v>-8.4127471927786246E-4</c:v>
                </c:pt>
                <c:pt idx="21">
                  <c:v>2.5203106124536134E-3</c:v>
                </c:pt>
                <c:pt idx="22">
                  <c:v>-1.3621183534269221E-3</c:v>
                </c:pt>
                <c:pt idx="23">
                  <c:v>1.0570456215646118E-3</c:v>
                </c:pt>
                <c:pt idx="25">
                  <c:v>-6.6212661768076941E-3</c:v>
                </c:pt>
                <c:pt idx="26">
                  <c:v>-4.0185459438362159E-3</c:v>
                </c:pt>
                <c:pt idx="29">
                  <c:v>-2.1910016068432014E-2</c:v>
                </c:pt>
                <c:pt idx="30">
                  <c:v>-2.4058585258899257E-2</c:v>
                </c:pt>
                <c:pt idx="31">
                  <c:v>-2.4288869295560289E-2</c:v>
                </c:pt>
                <c:pt idx="32">
                  <c:v>-3.0296356475446373E-2</c:v>
                </c:pt>
                <c:pt idx="33">
                  <c:v>-3.7128166550246533E-2</c:v>
                </c:pt>
                <c:pt idx="34">
                  <c:v>-3.459677318460308E-2</c:v>
                </c:pt>
                <c:pt idx="35">
                  <c:v>-3.6465110650169663E-2</c:v>
                </c:pt>
                <c:pt idx="36">
                  <c:v>-3.8080721671576612E-2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73-4CA5-B54F-BA8BA8CBF5A1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73-4CA5-B54F-BA8BA8CBF5A1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73-4CA5-B54F-BA8BA8CBF5A1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73-4CA5-B54F-BA8BA8CBF5A1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B!$O$21:$O$981</c:f>
              <c:numCache>
                <c:formatCode>General</c:formatCode>
                <c:ptCount val="961"/>
                <c:pt idx="22">
                  <c:v>6.7541883791281138E-3</c:v>
                </c:pt>
                <c:pt idx="23">
                  <c:v>7.2530716000031303E-4</c:v>
                </c:pt>
                <c:pt idx="24">
                  <c:v>-1.3617113915217124E-3</c:v>
                </c:pt>
                <c:pt idx="25">
                  <c:v>-4.7397218587774091E-3</c:v>
                </c:pt>
                <c:pt idx="26">
                  <c:v>-5.1428379115163805E-3</c:v>
                </c:pt>
                <c:pt idx="27">
                  <c:v>-1.2467813781222654E-2</c:v>
                </c:pt>
                <c:pt idx="28">
                  <c:v>-1.2470365148645052E-2</c:v>
                </c:pt>
                <c:pt idx="29">
                  <c:v>-2.1451178475487991E-2</c:v>
                </c:pt>
                <c:pt idx="30">
                  <c:v>-2.3306022591571746E-2</c:v>
                </c:pt>
                <c:pt idx="31">
                  <c:v>-2.398468632592976E-2</c:v>
                </c:pt>
                <c:pt idx="32">
                  <c:v>-3.0003362075367968E-2</c:v>
                </c:pt>
                <c:pt idx="33">
                  <c:v>-3.4481011901677447E-2</c:v>
                </c:pt>
                <c:pt idx="34">
                  <c:v>-3.5756695612876727E-2</c:v>
                </c:pt>
                <c:pt idx="35">
                  <c:v>-3.5759246980299128E-2</c:v>
                </c:pt>
                <c:pt idx="36">
                  <c:v>-3.9448524273087447E-2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73-4CA5-B54F-BA8BA8CBF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20680"/>
        <c:axId val="1"/>
      </c:scatterChart>
      <c:valAx>
        <c:axId val="854820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7904195462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20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92354740061162"/>
          <c:y val="0.92073170731707321"/>
          <c:w val="0.6406727828746177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847725</xdr:colOff>
      <xdr:row>0</xdr:row>
      <xdr:rowOff>0</xdr:rowOff>
    </xdr:from>
    <xdr:to>
      <xdr:col>16</xdr:col>
      <xdr:colOff>342900</xdr:colOff>
      <xdr:row>18</xdr:row>
      <xdr:rowOff>38100</xdr:rowOff>
    </xdr:to>
    <xdr:graphicFrame macro="">
      <xdr:nvGraphicFramePr>
        <xdr:cNvPr id="66573" name="Chart 1">
          <a:extLst>
            <a:ext uri="{FF2B5EF4-FFF2-40B4-BE49-F238E27FC236}">
              <a16:creationId xmlns:a16="http://schemas.microsoft.com/office/drawing/2014/main" id="{C2D9A585-F354-2373-6205-786962FE4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28575</xdr:colOff>
      <xdr:row>0</xdr:row>
      <xdr:rowOff>0</xdr:rowOff>
    </xdr:from>
    <xdr:to>
      <xdr:col>41</xdr:col>
      <xdr:colOff>323850</xdr:colOff>
      <xdr:row>18</xdr:row>
      <xdr:rowOff>47625</xdr:rowOff>
    </xdr:to>
    <xdr:graphicFrame macro="">
      <xdr:nvGraphicFramePr>
        <xdr:cNvPr id="66574" name="Chart 9">
          <a:extLst>
            <a:ext uri="{FF2B5EF4-FFF2-40B4-BE49-F238E27FC236}">
              <a16:creationId xmlns:a16="http://schemas.microsoft.com/office/drawing/2014/main" id="{EBE7FC53-8C22-D75D-65FF-87A2D2466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371475</xdr:colOff>
      <xdr:row>0</xdr:row>
      <xdr:rowOff>0</xdr:rowOff>
    </xdr:from>
    <xdr:to>
      <xdr:col>25</xdr:col>
      <xdr:colOff>476250</xdr:colOff>
      <xdr:row>18</xdr:row>
      <xdr:rowOff>57150</xdr:rowOff>
    </xdr:to>
    <xdr:graphicFrame macro="">
      <xdr:nvGraphicFramePr>
        <xdr:cNvPr id="66575" name="Chart 10">
          <a:extLst>
            <a:ext uri="{FF2B5EF4-FFF2-40B4-BE49-F238E27FC236}">
              <a16:creationId xmlns:a16="http://schemas.microsoft.com/office/drawing/2014/main" id="{492F6097-67F8-FCD4-FCAB-7CC054C2C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847725</xdr:colOff>
      <xdr:row>18</xdr:row>
      <xdr:rowOff>9525</xdr:rowOff>
    </xdr:from>
    <xdr:to>
      <xdr:col>16</xdr:col>
      <xdr:colOff>361950</xdr:colOff>
      <xdr:row>39</xdr:row>
      <xdr:rowOff>57150</xdr:rowOff>
    </xdr:to>
    <xdr:graphicFrame macro="">
      <xdr:nvGraphicFramePr>
        <xdr:cNvPr id="66576" name="Chart 11">
          <a:extLst>
            <a:ext uri="{FF2B5EF4-FFF2-40B4-BE49-F238E27FC236}">
              <a16:creationId xmlns:a16="http://schemas.microsoft.com/office/drawing/2014/main" id="{025A91B3-3E8E-41E8-7C65-DCC565DC1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342900</xdr:colOff>
      <xdr:row>18</xdr:row>
      <xdr:rowOff>9525</xdr:rowOff>
    </xdr:from>
    <xdr:to>
      <xdr:col>25</xdr:col>
      <xdr:colOff>457200</xdr:colOff>
      <xdr:row>39</xdr:row>
      <xdr:rowOff>66675</xdr:rowOff>
    </xdr:to>
    <xdr:graphicFrame macro="">
      <xdr:nvGraphicFramePr>
        <xdr:cNvPr id="66577" name="Chart 12">
          <a:extLst>
            <a:ext uri="{FF2B5EF4-FFF2-40B4-BE49-F238E27FC236}">
              <a16:creationId xmlns:a16="http://schemas.microsoft.com/office/drawing/2014/main" id="{EB6003D1-4BF2-B8ED-18EA-28F7213AF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523875</xdr:colOff>
      <xdr:row>0</xdr:row>
      <xdr:rowOff>0</xdr:rowOff>
    </xdr:from>
    <xdr:to>
      <xdr:col>22</xdr:col>
      <xdr:colOff>28575</xdr:colOff>
      <xdr:row>16</xdr:row>
      <xdr:rowOff>19050</xdr:rowOff>
    </xdr:to>
    <xdr:graphicFrame macro="">
      <xdr:nvGraphicFramePr>
        <xdr:cNvPr id="77829" name="Chart 1">
          <a:extLst>
            <a:ext uri="{FF2B5EF4-FFF2-40B4-BE49-F238E27FC236}">
              <a16:creationId xmlns:a16="http://schemas.microsoft.com/office/drawing/2014/main" id="{1F501F1F-B39C-1F33-D64B-61EA92D80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238125</xdr:colOff>
      <xdr:row>25</xdr:row>
      <xdr:rowOff>85725</xdr:rowOff>
    </xdr:from>
    <xdr:to>
      <xdr:col>26</xdr:col>
      <xdr:colOff>466725</xdr:colOff>
      <xdr:row>43</xdr:row>
      <xdr:rowOff>152400</xdr:rowOff>
    </xdr:to>
    <xdr:graphicFrame macro="">
      <xdr:nvGraphicFramePr>
        <xdr:cNvPr id="77830" name="Chart 3">
          <a:extLst>
            <a:ext uri="{FF2B5EF4-FFF2-40B4-BE49-F238E27FC236}">
              <a16:creationId xmlns:a16="http://schemas.microsoft.com/office/drawing/2014/main" id="{89F383B9-14E2-3CAC-074D-B1EE90509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1066800</xdr:colOff>
      <xdr:row>0</xdr:row>
      <xdr:rowOff>142875</xdr:rowOff>
    </xdr:from>
    <xdr:to>
      <xdr:col>14</xdr:col>
      <xdr:colOff>438150</xdr:colOff>
      <xdr:row>17</xdr:row>
      <xdr:rowOff>142875</xdr:rowOff>
    </xdr:to>
    <xdr:graphicFrame macro="">
      <xdr:nvGraphicFramePr>
        <xdr:cNvPr id="77831" name="Chart 4">
          <a:extLst>
            <a:ext uri="{FF2B5EF4-FFF2-40B4-BE49-F238E27FC236}">
              <a16:creationId xmlns:a16="http://schemas.microsoft.com/office/drawing/2014/main" id="{3EF657E2-1EB4-CD0C-AC8D-35798AF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47625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FD9F084-8DD6-EACF-E9CA-7EED0ED8A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1133475</xdr:colOff>
      <xdr:row>0</xdr:row>
      <xdr:rowOff>0</xdr:rowOff>
    </xdr:from>
    <xdr:to>
      <xdr:col>16</xdr:col>
      <xdr:colOff>628650</xdr:colOff>
      <xdr:row>18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38C1D47F-777E-4A91-F71D-A2E555908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aavso.org/ejaavso" TargetMode="External"/><Relationship Id="rId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5" Type="http://schemas.openxmlformats.org/officeDocument/2006/relationships/hyperlink" Target="https://www.aavso.org/ejaavso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4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2"/>
  </sheetPr>
  <dimension ref="A1:BO6920"/>
  <sheetViews>
    <sheetView tabSelected="1" workbookViewId="0">
      <pane xSplit="13" ySplit="19" topLeftCell="N71" activePane="bottomRight" state="frozen"/>
      <selection pane="topRight" activeCell="N1" sqref="N1"/>
      <selection pane="bottomLeft" activeCell="A20" sqref="A20"/>
      <selection pane="bottomRight" activeCell="C18" sqref="C18:D18"/>
    </sheetView>
  </sheetViews>
  <sheetFormatPr defaultColWidth="10.28515625" defaultRowHeight="12.75" x14ac:dyDescent="0.2"/>
  <cols>
    <col min="1" max="1" width="14.42578125" style="99" customWidth="1"/>
    <col min="2" max="2" width="5.140625" style="99" customWidth="1"/>
    <col min="3" max="3" width="13.5703125" style="99" customWidth="1"/>
    <col min="4" max="4" width="9.42578125" style="100" customWidth="1"/>
    <col min="5" max="5" width="10.28515625" style="99" customWidth="1"/>
    <col min="6" max="6" width="17.140625" style="99" customWidth="1"/>
    <col min="7" max="7" width="8.140625" style="99" customWidth="1"/>
    <col min="8" max="14" width="8.5703125" style="99" customWidth="1"/>
    <col min="15" max="15" width="8" style="99" customWidth="1"/>
    <col min="16" max="16" width="7.7109375" style="99" customWidth="1"/>
    <col min="17" max="17" width="9.85546875" style="99" customWidth="1"/>
    <col min="18" max="25" width="10.28515625" style="99"/>
    <col min="26" max="26" width="10.28515625" style="99" customWidth="1"/>
    <col min="27" max="27" width="12.140625" style="99" customWidth="1"/>
    <col min="28" max="28" width="11.140625" style="99" customWidth="1"/>
    <col min="29" max="31" width="10.42578125" style="99" customWidth="1"/>
    <col min="32" max="32" width="10.5703125" style="99" customWidth="1"/>
    <col min="33" max="33" width="10.28515625" style="99" customWidth="1"/>
    <col min="34" max="37" width="9.42578125" style="99" customWidth="1"/>
    <col min="38" max="52" width="10.28515625" style="99" customWidth="1"/>
    <col min="53" max="53" width="11.85546875" style="99" customWidth="1"/>
    <col min="54" max="54" width="14.7109375" style="99" customWidth="1"/>
    <col min="55" max="16384" width="10.28515625" style="99"/>
  </cols>
  <sheetData>
    <row r="1" spans="1:67" ht="21" thickBot="1" x14ac:dyDescent="0.25">
      <c r="A1" s="98" t="s">
        <v>121</v>
      </c>
      <c r="AA1" s="101" t="s">
        <v>135</v>
      </c>
      <c r="AB1" s="102"/>
      <c r="AC1" s="102" t="s">
        <v>136</v>
      </c>
      <c r="AD1" s="102" t="s">
        <v>137</v>
      </c>
      <c r="AE1" s="103"/>
      <c r="AF1" s="104"/>
      <c r="AM1" s="105"/>
      <c r="AN1" s="105"/>
      <c r="AR1" s="99" t="s">
        <v>138</v>
      </c>
      <c r="AW1" s="106" t="s">
        <v>75</v>
      </c>
      <c r="AX1" s="107" t="s">
        <v>139</v>
      </c>
      <c r="AY1" s="108" t="s">
        <v>140</v>
      </c>
      <c r="AZ1" s="109" t="s">
        <v>141</v>
      </c>
      <c r="BA1" s="110" t="s">
        <v>142</v>
      </c>
      <c r="BB1" s="109" t="s">
        <v>143</v>
      </c>
      <c r="BC1" s="110" t="s">
        <v>144</v>
      </c>
      <c r="BD1" s="109" t="s">
        <v>145</v>
      </c>
      <c r="BE1" s="111" t="s">
        <v>146</v>
      </c>
      <c r="BF1" s="110" t="s">
        <v>147</v>
      </c>
      <c r="BG1" s="109" t="s">
        <v>148</v>
      </c>
      <c r="BH1" s="111" t="s">
        <v>149</v>
      </c>
      <c r="BI1" s="110" t="s">
        <v>150</v>
      </c>
      <c r="BJ1" s="109" t="s">
        <v>151</v>
      </c>
      <c r="BK1" s="111" t="s">
        <v>152</v>
      </c>
      <c r="BL1" s="112" t="s">
        <v>153</v>
      </c>
      <c r="BN1" s="113"/>
      <c r="BO1" s="113"/>
    </row>
    <row r="2" spans="1:67" ht="16.5" thickBot="1" x14ac:dyDescent="0.25">
      <c r="A2" s="99" t="s">
        <v>89</v>
      </c>
      <c r="B2" s="99" t="s">
        <v>108</v>
      </c>
      <c r="C2" s="114"/>
      <c r="AA2" s="115" t="s">
        <v>186</v>
      </c>
      <c r="AB2" s="116">
        <f>C7</f>
        <v>54777.859912528162</v>
      </c>
      <c r="AC2" s="117" t="s">
        <v>187</v>
      </c>
      <c r="AD2" s="116">
        <f>C8</f>
        <v>0.31653667442744754</v>
      </c>
      <c r="AE2" s="118" t="s">
        <v>155</v>
      </c>
      <c r="AL2" s="114"/>
      <c r="AR2" s="99" t="s">
        <v>156</v>
      </c>
      <c r="AW2" s="104">
        <v>-15000</v>
      </c>
      <c r="AX2" s="104">
        <f>AB$3+AB$4*AW2+AB$5*AW2^2+AZ2</f>
        <v>2.825235940524479E-2</v>
      </c>
      <c r="AY2" s="119">
        <f>AB$3+AB$4*AW2+AB$5*AW2^2</f>
        <v>5.0090951436538744E-2</v>
      </c>
      <c r="AZ2" s="120">
        <f>$AB$6*($AB$11/BA2*BB2+$AB$12)</f>
        <v>-2.1838592031293954E-2</v>
      </c>
      <c r="BA2" s="99">
        <f>1+$AB$7*COS(BC2)</f>
        <v>0.64275729196872788</v>
      </c>
      <c r="BB2" s="99">
        <f>SIN(BC2+RADIANS($AB$9))</f>
        <v>-0.77824882701980214</v>
      </c>
      <c r="BC2" s="99">
        <f>2*ATAN(BD2)</f>
        <v>3.0150498437027649</v>
      </c>
      <c r="BD2" s="99">
        <f>SQRT((1+$AB$7)/(1-$AB$7))*TAN(BE2/2)</f>
        <v>15.783831907277904</v>
      </c>
      <c r="BE2" s="99">
        <f t="shared" ref="BE2:BK17" si="0">$BL2+$AB$7*SIN(BF2)</f>
        <v>53.222859095612442</v>
      </c>
      <c r="BF2" s="99">
        <f t="shared" si="0"/>
        <v>53.222684144242095</v>
      </c>
      <c r="BG2" s="99">
        <f t="shared" si="0"/>
        <v>53.22317831005418</v>
      </c>
      <c r="BH2" s="99">
        <f t="shared" si="0"/>
        <v>53.2217823769966</v>
      </c>
      <c r="BI2" s="99">
        <f t="shared" si="0"/>
        <v>53.225724714958091</v>
      </c>
      <c r="BJ2" s="99">
        <f t="shared" si="0"/>
        <v>53.214583364923492</v>
      </c>
      <c r="BK2" s="99">
        <f t="shared" si="0"/>
        <v>53.24601213220717</v>
      </c>
      <c r="BL2" s="99">
        <f>RADIANS($AB$9)+$AB$18*(AW2-AB$15)</f>
        <v>53.156831462177699</v>
      </c>
      <c r="BN2" s="121"/>
    </row>
    <row r="3" spans="1:67" ht="13.5" thickBot="1" x14ac:dyDescent="0.25">
      <c r="Z3" s="99">
        <f t="shared" ref="Z3:Z10" si="1">AC3-AF3</f>
        <v>-2.065481826982202</v>
      </c>
      <c r="AA3" s="122" t="s">
        <v>157</v>
      </c>
      <c r="AB3" s="123">
        <f t="shared" ref="AB3:AB10" si="2">AC3*AD3</f>
        <v>-2.0654818269822021E-2</v>
      </c>
      <c r="AC3" s="124">
        <v>-2.065481826982202</v>
      </c>
      <c r="AD3" s="125">
        <v>0.01</v>
      </c>
      <c r="AE3" s="126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W3" s="104">
        <v>-14500</v>
      </c>
      <c r="AX3" s="104">
        <f>AB$3+AB$4*AW3+AB$5*AW3^2+AZ3</f>
        <v>2.5834879877234585E-2</v>
      </c>
      <c r="AY3" s="119">
        <f>AB$3+AB$4*AW3+AB$5*AW3^2</f>
        <v>4.681003284981726E-2</v>
      </c>
      <c r="AZ3" s="120">
        <f>$AB$6*($AB$11/BA3*BB3+$AB$12)</f>
        <v>-2.0975152972582674E-2</v>
      </c>
      <c r="BA3" s="99">
        <f>1+$AB$7*COS(BC3)</f>
        <v>0.6412482072416934</v>
      </c>
      <c r="BB3" s="99">
        <f>SIN(BC3+RADIANS($AB$9))</f>
        <v>-0.75299176523775557</v>
      </c>
      <c r="BC3" s="99">
        <f>2*ATAN(BD3)</f>
        <v>3.0543252569355976</v>
      </c>
      <c r="BD3" s="99">
        <f>SQRT((1+$AB$7)/(1-$AB$7))*TAN(BE3/2)</f>
        <v>22.90352008972372</v>
      </c>
      <c r="BE3" s="99">
        <f t="shared" si="0"/>
        <v>53.279934986475141</v>
      </c>
      <c r="BF3" s="99">
        <f t="shared" si="0"/>
        <v>53.279806521174386</v>
      </c>
      <c r="BG3" s="99">
        <f t="shared" si="0"/>
        <v>53.280166148512983</v>
      </c>
      <c r="BH3" s="99">
        <f t="shared" si="0"/>
        <v>53.279159361613779</v>
      </c>
      <c r="BI3" s="99">
        <f t="shared" si="0"/>
        <v>53.281977564976799</v>
      </c>
      <c r="BJ3" s="99">
        <f t="shared" si="0"/>
        <v>53.274086245702989</v>
      </c>
      <c r="BK3" s="99">
        <f t="shared" si="0"/>
        <v>53.296163545946172</v>
      </c>
      <c r="BL3" s="99">
        <f>RADIANS($AB$9)+$AB$18*(AW3-AB$15)</f>
        <v>53.234226368672331</v>
      </c>
      <c r="BN3" s="121"/>
    </row>
    <row r="4" spans="1:67" ht="14.25" thickTop="1" thickBot="1" x14ac:dyDescent="0.25">
      <c r="A4" s="127" t="s">
        <v>65</v>
      </c>
      <c r="C4" s="128">
        <v>53686.441400000003</v>
      </c>
      <c r="D4" s="129">
        <v>0.31653500000000001</v>
      </c>
      <c r="Z4" s="99">
        <f t="shared" si="1"/>
        <v>-2.8072958267263122</v>
      </c>
      <c r="AA4" s="130" t="s">
        <v>158</v>
      </c>
      <c r="AB4" s="131">
        <f t="shared" si="2"/>
        <v>-2.8072958267263122E-6</v>
      </c>
      <c r="AC4" s="132">
        <v>-2.8072958267263122</v>
      </c>
      <c r="AD4" s="133">
        <v>9.9999999999999995E-7</v>
      </c>
      <c r="AE4" s="126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W4" s="104">
        <v>-14000</v>
      </c>
      <c r="AX4" s="104">
        <f t="shared" ref="AX4:AX33" si="3">AB$3+AB$4*AW4+AB$5*AW4^2+AZ4</f>
        <v>2.354745668966015E-2</v>
      </c>
      <c r="AY4" s="119">
        <f t="shared" ref="AY4:AY33" si="4">AB$3+AB$4*AW4+AB$5*AW4^2</f>
        <v>4.3592750557107915E-2</v>
      </c>
      <c r="AZ4" s="120">
        <f t="shared" ref="AZ4:AZ33" si="5">$AB$6*($AB$11/BA4*BB4+$AB$12)</f>
        <v>-2.0045293867447765E-2</v>
      </c>
      <c r="BA4" s="99">
        <f t="shared" ref="BA4:BA33" si="6">1+$AB$7*COS(BC4)</f>
        <v>0.64029507937485752</v>
      </c>
      <c r="BB4" s="99">
        <f t="shared" ref="BB4:BB33" si="7">SIN(BC4+RADIANS($AB$9))</f>
        <v>-0.72667784172077565</v>
      </c>
      <c r="BC4" s="99">
        <f t="shared" ref="BC4:BC33" si="8">2*ATAN(BD4)</f>
        <v>3.0934485342520284</v>
      </c>
      <c r="BD4" s="99">
        <f t="shared" ref="BD4:BD33" si="9">SQRT((1+$AB$7)/(1-$AB$7))*TAN(BE4/2)</f>
        <v>41.533913242360057</v>
      </c>
      <c r="BE4" s="99">
        <f t="shared" si="0"/>
        <v>53.336898998930387</v>
      </c>
      <c r="BF4" s="99">
        <f t="shared" si="0"/>
        <v>53.336825270457794</v>
      </c>
      <c r="BG4" s="99">
        <f t="shared" si="0"/>
        <v>53.337030507018106</v>
      </c>
      <c r="BH4" s="99">
        <f t="shared" si="0"/>
        <v>53.336459186507206</v>
      </c>
      <c r="BI4" s="99">
        <f t="shared" si="0"/>
        <v>53.338049524421024</v>
      </c>
      <c r="BJ4" s="99">
        <f t="shared" si="0"/>
        <v>53.333622184774825</v>
      </c>
      <c r="BK4" s="99">
        <f t="shared" si="0"/>
        <v>53.345944142909268</v>
      </c>
      <c r="BL4" s="99">
        <f t="shared" ref="BL4:BL33" si="10">RADIANS($AB$9)+$AB$18*(AW4-AB$15)</f>
        <v>53.311621275166956</v>
      </c>
      <c r="BN4" s="121"/>
    </row>
    <row r="5" spans="1:67" ht="13.5" thickTop="1" x14ac:dyDescent="0.2">
      <c r="A5" s="134" t="s">
        <v>97</v>
      </c>
      <c r="C5" s="135">
        <v>-9.5</v>
      </c>
      <c r="D5" s="100" t="s">
        <v>98</v>
      </c>
      <c r="Z5" s="99">
        <f t="shared" si="1"/>
        <v>12.727258802429372</v>
      </c>
      <c r="AA5" s="130" t="s">
        <v>159</v>
      </c>
      <c r="AB5" s="131">
        <f t="shared" si="2"/>
        <v>1.2727258802429371E-10</v>
      </c>
      <c r="AC5" s="132">
        <v>12.727258802429372</v>
      </c>
      <c r="AD5" s="125">
        <v>9.9999999999999994E-12</v>
      </c>
      <c r="AE5" s="126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W5" s="104">
        <v>-13500</v>
      </c>
      <c r="AX5" s="104">
        <f t="shared" si="3"/>
        <v>2.1387585850015243E-2</v>
      </c>
      <c r="AY5" s="119">
        <f t="shared" si="4"/>
        <v>4.0439104558410724E-2</v>
      </c>
      <c r="AZ5" s="120">
        <f t="shared" si="5"/>
        <v>-1.9051518708395481E-2</v>
      </c>
      <c r="BA5" s="99">
        <f t="shared" si="6"/>
        <v>0.6398927298559931</v>
      </c>
      <c r="BB5" s="99">
        <f t="shared" si="7"/>
        <v>-0.6993116096103611</v>
      </c>
      <c r="BC5" s="99">
        <f t="shared" si="8"/>
        <v>3.1324881221738181</v>
      </c>
      <c r="BD5" s="99">
        <f t="shared" si="9"/>
        <v>219.66931555163026</v>
      </c>
      <c r="BE5" s="99">
        <f t="shared" si="0"/>
        <v>53.39380132956645</v>
      </c>
      <c r="BF5" s="99">
        <f t="shared" si="0"/>
        <v>53.393787152708491</v>
      </c>
      <c r="BG5" s="99">
        <f t="shared" si="0"/>
        <v>53.393826522972567</v>
      </c>
      <c r="BH5" s="99">
        <f t="shared" si="0"/>
        <v>53.393717188561574</v>
      </c>
      <c r="BI5" s="99">
        <f t="shared" si="0"/>
        <v>53.394020818683302</v>
      </c>
      <c r="BJ5" s="99">
        <f t="shared" si="0"/>
        <v>53.393177611277686</v>
      </c>
      <c r="BK5" s="99">
        <f t="shared" si="0"/>
        <v>53.395519249475235</v>
      </c>
      <c r="BL5" s="99">
        <f t="shared" si="10"/>
        <v>53.389016181661582</v>
      </c>
      <c r="BN5" s="121"/>
    </row>
    <row r="6" spans="1:67" x14ac:dyDescent="0.2">
      <c r="A6" s="127" t="s">
        <v>66</v>
      </c>
      <c r="Z6" s="99">
        <f t="shared" si="1"/>
        <v>2.7152703432834602</v>
      </c>
      <c r="AA6" s="130" t="s">
        <v>161</v>
      </c>
      <c r="AB6" s="131">
        <f t="shared" si="2"/>
        <v>2.7152703432834602E-2</v>
      </c>
      <c r="AC6" s="132">
        <v>2.7152703432834602</v>
      </c>
      <c r="AD6" s="125">
        <v>0.01</v>
      </c>
      <c r="AE6" s="126" t="s">
        <v>155</v>
      </c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W6" s="104">
        <v>-13000</v>
      </c>
      <c r="AX6" s="104">
        <f t="shared" si="3"/>
        <v>1.9352798708861176E-2</v>
      </c>
      <c r="AY6" s="119">
        <f t="shared" si="4"/>
        <v>3.7349094853725673E-2</v>
      </c>
      <c r="AZ6" s="120">
        <f t="shared" si="5"/>
        <v>-1.7996296144864497E-2</v>
      </c>
      <c r="BA6" s="99">
        <f t="shared" si="6"/>
        <v>0.64003897597938875</v>
      </c>
      <c r="BB6" s="99">
        <f t="shared" si="7"/>
        <v>-0.67089142155519188</v>
      </c>
      <c r="BC6" s="99">
        <f t="shared" si="8"/>
        <v>-3.1116734044505381</v>
      </c>
      <c r="BD6" s="99">
        <f t="shared" si="9"/>
        <v>-66.841610726521722</v>
      </c>
      <c r="BE6" s="99">
        <f t="shared" si="0"/>
        <v>53.450691998503672</v>
      </c>
      <c r="BF6" s="99">
        <f t="shared" si="0"/>
        <v>53.450738305417524</v>
      </c>
      <c r="BG6" s="99">
        <f t="shared" si="0"/>
        <v>53.450609596438277</v>
      </c>
      <c r="BH6" s="99">
        <f t="shared" si="0"/>
        <v>53.450967341813893</v>
      </c>
      <c r="BI6" s="99">
        <f t="shared" si="0"/>
        <v>53.449973005724978</v>
      </c>
      <c r="BJ6" s="99">
        <f t="shared" si="0"/>
        <v>53.452736823152293</v>
      </c>
      <c r="BK6" s="99">
        <f t="shared" si="0"/>
        <v>53.44505542229016</v>
      </c>
      <c r="BL6" s="99">
        <f t="shared" si="10"/>
        <v>53.466411088156214</v>
      </c>
      <c r="BN6" s="121"/>
    </row>
    <row r="7" spans="1:67" x14ac:dyDescent="0.2">
      <c r="A7" s="99" t="s">
        <v>67</v>
      </c>
      <c r="C7" s="99">
        <v>54777.859912528162</v>
      </c>
      <c r="D7" s="136" t="s">
        <v>111</v>
      </c>
      <c r="Z7" s="99">
        <f t="shared" si="1"/>
        <v>0.36012219575407484</v>
      </c>
      <c r="AA7" s="137" t="s">
        <v>162</v>
      </c>
      <c r="AB7" s="138">
        <f t="shared" si="2"/>
        <v>0.36012219575407484</v>
      </c>
      <c r="AC7" s="132">
        <v>0.36012219575407484</v>
      </c>
      <c r="AD7" s="104">
        <v>1</v>
      </c>
      <c r="AE7" s="126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W7" s="104">
        <v>-12500</v>
      </c>
      <c r="AX7" s="104">
        <f t="shared" si="3"/>
        <v>1.7440646971632667E-2</v>
      </c>
      <c r="AY7" s="119">
        <f t="shared" si="4"/>
        <v>3.4322721443052776E-2</v>
      </c>
      <c r="AZ7" s="120">
        <f t="shared" si="5"/>
        <v>-1.6882074471420108E-2</v>
      </c>
      <c r="BA7" s="99">
        <f t="shared" si="6"/>
        <v>0.64073461088997052</v>
      </c>
      <c r="BB7" s="99">
        <f t="shared" si="7"/>
        <v>-0.64140982292022541</v>
      </c>
      <c r="BC7" s="99">
        <f t="shared" si="8"/>
        <v>-3.0725976550233796</v>
      </c>
      <c r="BD7" s="99">
        <f t="shared" si="9"/>
        <v>-28.976108321116683</v>
      </c>
      <c r="BE7" s="99">
        <f t="shared" si="0"/>
        <v>53.507620993501725</v>
      </c>
      <c r="BF7" s="99">
        <f t="shared" si="0"/>
        <v>53.507724746925732</v>
      </c>
      <c r="BG7" s="99">
        <f t="shared" si="0"/>
        <v>53.507435179499538</v>
      </c>
      <c r="BH7" s="99">
        <f t="shared" si="0"/>
        <v>53.508243359977534</v>
      </c>
      <c r="BI7" s="99">
        <f t="shared" si="0"/>
        <v>53.505987898440559</v>
      </c>
      <c r="BJ7" s="99">
        <f t="shared" si="0"/>
        <v>53.512283715213329</v>
      </c>
      <c r="BK7" s="99">
        <f t="shared" si="0"/>
        <v>53.494719451095818</v>
      </c>
      <c r="BL7" s="99">
        <f t="shared" si="10"/>
        <v>53.543805994650839</v>
      </c>
      <c r="BN7" s="121"/>
    </row>
    <row r="8" spans="1:67" ht="15.75" x14ac:dyDescent="0.2">
      <c r="A8" s="99" t="s">
        <v>68</v>
      </c>
      <c r="C8" s="99">
        <v>0.31653667442744754</v>
      </c>
      <c r="D8" s="136" t="s">
        <v>110</v>
      </c>
      <c r="Z8" s="99">
        <f t="shared" si="1"/>
        <v>3.517876412465518</v>
      </c>
      <c r="AA8" s="130" t="s">
        <v>188</v>
      </c>
      <c r="AB8" s="138">
        <f t="shared" si="2"/>
        <v>35.178764124655181</v>
      </c>
      <c r="AC8" s="132">
        <v>3.517876412465518</v>
      </c>
      <c r="AD8" s="139">
        <v>10</v>
      </c>
      <c r="AE8" s="126" t="s">
        <v>160</v>
      </c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W8" s="104">
        <v>-12000</v>
      </c>
      <c r="AX8" s="104">
        <f t="shared" si="3"/>
        <v>1.5648686198045658E-2</v>
      </c>
      <c r="AY8" s="119">
        <f t="shared" si="4"/>
        <v>3.1359984326392018E-2</v>
      </c>
      <c r="AZ8" s="120">
        <f t="shared" si="5"/>
        <v>-1.571129812834636E-2</v>
      </c>
      <c r="BA8" s="99">
        <f t="shared" si="6"/>
        <v>0.64198341080951571</v>
      </c>
      <c r="BB8" s="99">
        <f t="shared" si="7"/>
        <v>-0.61085389198854756</v>
      </c>
      <c r="BC8" s="99">
        <f t="shared" si="8"/>
        <v>-3.0334018116884618</v>
      </c>
      <c r="BD8" s="99">
        <f t="shared" si="9"/>
        <v>-18.467817680406558</v>
      </c>
      <c r="BE8" s="99">
        <f t="shared" si="0"/>
        <v>53.56463840987837</v>
      </c>
      <c r="BF8" s="99">
        <f t="shared" si="0"/>
        <v>53.564792885549451</v>
      </c>
      <c r="BG8" s="99">
        <f t="shared" si="0"/>
        <v>53.564358556103414</v>
      </c>
      <c r="BH8" s="99">
        <f t="shared" si="0"/>
        <v>53.56557980913194</v>
      </c>
      <c r="BI8" s="99">
        <f t="shared" si="0"/>
        <v>53.562146475470762</v>
      </c>
      <c r="BJ8" s="99">
        <f t="shared" si="0"/>
        <v>53.571803506916432</v>
      </c>
      <c r="BK8" s="99">
        <f t="shared" si="0"/>
        <v>53.544677360162446</v>
      </c>
      <c r="BL8" s="99">
        <f t="shared" si="10"/>
        <v>53.621200901145471</v>
      </c>
      <c r="BN8" s="121"/>
    </row>
    <row r="9" spans="1:67" ht="15.75" x14ac:dyDescent="0.2">
      <c r="A9" s="140" t="s">
        <v>114</v>
      </c>
      <c r="B9" s="141">
        <v>61</v>
      </c>
      <c r="C9" s="142" t="str">
        <f>"F"&amp;B9</f>
        <v>F61</v>
      </c>
      <c r="D9" s="142" t="str">
        <f>"G"&amp;B9</f>
        <v>G61</v>
      </c>
      <c r="Z9" s="99">
        <f t="shared" si="1"/>
        <v>13.614985082168769</v>
      </c>
      <c r="AA9" s="143" t="s">
        <v>189</v>
      </c>
      <c r="AB9" s="138">
        <f t="shared" si="2"/>
        <v>136.14985082168769</v>
      </c>
      <c r="AC9" s="132">
        <v>13.614985082168769</v>
      </c>
      <c r="AD9" s="104">
        <v>10</v>
      </c>
      <c r="AE9" s="126" t="s">
        <v>163</v>
      </c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W9" s="104">
        <v>-11500</v>
      </c>
      <c r="AX9" s="104">
        <f t="shared" si="3"/>
        <v>1.3974458084260424E-2</v>
      </c>
      <c r="AY9" s="119">
        <f t="shared" si="4"/>
        <v>2.8460883503743418E-2</v>
      </c>
      <c r="AZ9" s="120">
        <f t="shared" si="5"/>
        <v>-1.4486425419482994E-2</v>
      </c>
      <c r="BA9" s="99">
        <f t="shared" si="6"/>
        <v>0.64379216983346321</v>
      </c>
      <c r="BB9" s="99">
        <f t="shared" si="7"/>
        <v>-0.57920552958510474</v>
      </c>
      <c r="BC9" s="99">
        <f t="shared" si="8"/>
        <v>-2.9940169325549593</v>
      </c>
      <c r="BD9" s="99">
        <f t="shared" si="9"/>
        <v>-13.527759866084249</v>
      </c>
      <c r="BE9" s="99">
        <f t="shared" si="0"/>
        <v>53.621794604062252</v>
      </c>
      <c r="BF9" s="99">
        <f t="shared" si="0"/>
        <v>53.621990011953336</v>
      </c>
      <c r="BG9" s="99">
        <f t="shared" si="0"/>
        <v>53.621434653012919</v>
      </c>
      <c r="BH9" s="99">
        <f t="shared" si="0"/>
        <v>53.623013187123149</v>
      </c>
      <c r="BI9" s="99">
        <f t="shared" si="0"/>
        <v>53.618527829920929</v>
      </c>
      <c r="BJ9" s="99">
        <f t="shared" si="0"/>
        <v>53.631284471024728</v>
      </c>
      <c r="BK9" s="99">
        <f t="shared" si="0"/>
        <v>53.595093414304387</v>
      </c>
      <c r="BL9" s="99">
        <f t="shared" si="10"/>
        <v>53.698595807640096</v>
      </c>
      <c r="BN9" s="121"/>
    </row>
    <row r="10" spans="1:67" ht="13.5" thickBot="1" x14ac:dyDescent="0.25">
      <c r="C10" s="144" t="s">
        <v>85</v>
      </c>
      <c r="D10" s="145" t="s">
        <v>86</v>
      </c>
      <c r="Z10" s="99">
        <f t="shared" si="1"/>
        <v>-5.3813666085126926</v>
      </c>
      <c r="AA10" s="146" t="s">
        <v>164</v>
      </c>
      <c r="AB10" s="147">
        <f t="shared" si="2"/>
        <v>-53813.666085126926</v>
      </c>
      <c r="AC10" s="148">
        <v>-5.3813666085126926</v>
      </c>
      <c r="AD10" s="125">
        <v>10000</v>
      </c>
      <c r="AE10" s="126" t="s">
        <v>165</v>
      </c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W10" s="104">
        <v>-11000</v>
      </c>
      <c r="AX10" s="104">
        <f t="shared" si="3"/>
        <v>1.2415471881350993E-2</v>
      </c>
      <c r="AY10" s="119">
        <f t="shared" si="4"/>
        <v>2.5625418975106951E-2</v>
      </c>
      <c r="AZ10" s="120">
        <f t="shared" si="5"/>
        <v>-1.3209947093755958E-2</v>
      </c>
      <c r="BA10" s="99">
        <f t="shared" si="6"/>
        <v>0.64617076409720897</v>
      </c>
      <c r="BB10" s="99">
        <f t="shared" si="7"/>
        <v>-0.54644169901746953</v>
      </c>
      <c r="BC10" s="99">
        <f t="shared" si="8"/>
        <v>-2.954372760387558</v>
      </c>
      <c r="BD10" s="99">
        <f t="shared" si="9"/>
        <v>-10.651403912701053</v>
      </c>
      <c r="BE10" s="99">
        <f t="shared" si="0"/>
        <v>53.679140377188645</v>
      </c>
      <c r="BF10" s="99">
        <f t="shared" si="0"/>
        <v>53.679364754766667</v>
      </c>
      <c r="BG10" s="99">
        <f t="shared" si="0"/>
        <v>53.678717920527916</v>
      </c>
      <c r="BH10" s="99">
        <f t="shared" si="0"/>
        <v>53.680582927484103</v>
      </c>
      <c r="BI10" s="99">
        <f t="shared" si="0"/>
        <v>53.675208204896286</v>
      </c>
      <c r="BJ10" s="99">
        <f t="shared" si="0"/>
        <v>53.690719663229665</v>
      </c>
      <c r="BK10" s="99">
        <f t="shared" si="0"/>
        <v>53.646129135429611</v>
      </c>
      <c r="BL10" s="99">
        <f t="shared" si="10"/>
        <v>53.775990714134721</v>
      </c>
      <c r="BN10" s="121"/>
    </row>
    <row r="11" spans="1:67" ht="14.25" x14ac:dyDescent="0.2">
      <c r="A11" s="99" t="s">
        <v>80</v>
      </c>
      <c r="C11" s="149">
        <f ca="1">INTERCEPT(INDIRECT($D$9):G987,INDIRECT($C$9):F987)</f>
        <v>1.7952747025819456E-2</v>
      </c>
      <c r="AA11" s="150" t="s">
        <v>190</v>
      </c>
      <c r="AB11" s="151">
        <f>1-AB7^2</f>
        <v>0.87031200412526377</v>
      </c>
      <c r="AC11" s="151">
        <f>SUM(AE21:AE606)</f>
        <v>3.1771397205522148E-4</v>
      </c>
      <c r="AD11" s="150" t="s">
        <v>191</v>
      </c>
      <c r="AE11" s="126"/>
      <c r="AF11" s="152"/>
      <c r="AG11" s="152"/>
      <c r="AH11" s="152"/>
      <c r="AI11" s="151"/>
      <c r="AJ11" s="152"/>
      <c r="AK11" s="152"/>
      <c r="AL11" s="152"/>
      <c r="AM11" s="152"/>
      <c r="AN11" s="152"/>
      <c r="AO11" s="152"/>
      <c r="AP11" s="152"/>
      <c r="AQ11" s="152"/>
      <c r="AR11" s="152"/>
      <c r="AW11" s="104">
        <v>-10500</v>
      </c>
      <c r="AX11" s="104">
        <f t="shared" si="3"/>
        <v>1.0969185272154635E-2</v>
      </c>
      <c r="AY11" s="119">
        <f t="shared" si="4"/>
        <v>2.2853590740482637E-2</v>
      </c>
      <c r="AZ11" s="120">
        <f t="shared" si="5"/>
        <v>-1.1884405468328002E-2</v>
      </c>
      <c r="BA11" s="99">
        <f t="shared" si="6"/>
        <v>0.64913224834394001</v>
      </c>
      <c r="BB11" s="99">
        <f t="shared" si="7"/>
        <v>-0.51253461750319773</v>
      </c>
      <c r="BC11" s="99">
        <f t="shared" si="8"/>
        <v>-2.9143971780849545</v>
      </c>
      <c r="BD11" s="99">
        <f t="shared" si="9"/>
        <v>-8.7650936769467496</v>
      </c>
      <c r="BE11" s="99">
        <f t="shared" si="0"/>
        <v>53.736727202054659</v>
      </c>
      <c r="BF11" s="99">
        <f t="shared" si="0"/>
        <v>53.736967483673752</v>
      </c>
      <c r="BG11" s="99">
        <f t="shared" si="0"/>
        <v>53.736262317151592</v>
      </c>
      <c r="BH11" s="99">
        <f t="shared" si="0"/>
        <v>53.73833228863851</v>
      </c>
      <c r="BI11" s="99">
        <f t="shared" si="0"/>
        <v>53.732260163514319</v>
      </c>
      <c r="BJ11" s="99">
        <f t="shared" si="0"/>
        <v>53.75010865014049</v>
      </c>
      <c r="BK11" s="99">
        <f t="shared" si="0"/>
        <v>53.697942335510895</v>
      </c>
      <c r="BL11" s="99">
        <f t="shared" si="10"/>
        <v>53.853385620629354</v>
      </c>
      <c r="BN11" s="121"/>
    </row>
    <row r="12" spans="1:67" x14ac:dyDescent="0.2">
      <c r="A12" s="99" t="s">
        <v>81</v>
      </c>
      <c r="C12" s="149">
        <f ca="1">SLOPE(INDIRECT($D$9):G987,INDIRECT($C$9):F987)</f>
        <v>-5.0642405670680972E-6</v>
      </c>
      <c r="AA12" s="153" t="s">
        <v>166</v>
      </c>
      <c r="AB12" s="151">
        <f>AB7*SIN(RADIANS(AB9))</f>
        <v>0.24948352541937543</v>
      </c>
      <c r="AC12" s="125"/>
      <c r="AD12" s="125"/>
      <c r="AE12" s="126"/>
      <c r="AW12" s="104">
        <v>-10000</v>
      </c>
      <c r="AX12" s="104">
        <f t="shared" si="3"/>
        <v>9.6329849042640376E-3</v>
      </c>
      <c r="AY12" s="119">
        <f t="shared" si="4"/>
        <v>2.0145398799870474E-2</v>
      </c>
      <c r="AZ12" s="120">
        <f t="shared" si="5"/>
        <v>-1.0512413895606436E-2</v>
      </c>
      <c r="BA12" s="99">
        <f t="shared" si="6"/>
        <v>0.65269298886062965</v>
      </c>
      <c r="BB12" s="99">
        <f t="shared" si="7"/>
        <v>-0.47745190241072899</v>
      </c>
      <c r="BC12" s="99">
        <f t="shared" si="8"/>
        <v>-2.8740156044285268</v>
      </c>
      <c r="BD12" s="99">
        <f t="shared" si="9"/>
        <v>-7.429833125076243</v>
      </c>
      <c r="BE12" s="99">
        <f t="shared" si="0"/>
        <v>53.794607502356691</v>
      </c>
      <c r="BF12" s="99">
        <f t="shared" si="0"/>
        <v>53.794850650444161</v>
      </c>
      <c r="BG12" s="99">
        <f t="shared" si="0"/>
        <v>53.794121425616652</v>
      </c>
      <c r="BH12" s="99">
        <f t="shared" si="0"/>
        <v>53.79630909389256</v>
      </c>
      <c r="BI12" s="99">
        <f t="shared" si="0"/>
        <v>53.789751939109536</v>
      </c>
      <c r="BJ12" s="99">
        <f t="shared" si="0"/>
        <v>53.809459228955603</v>
      </c>
      <c r="BK12" s="99">
        <f t="shared" si="0"/>
        <v>53.750686171768365</v>
      </c>
      <c r="BL12" s="99">
        <f t="shared" si="10"/>
        <v>53.930780527123979</v>
      </c>
      <c r="BN12" s="121"/>
    </row>
    <row r="13" spans="1:67" ht="15.75" x14ac:dyDescent="0.2">
      <c r="A13" s="99" t="s">
        <v>84</v>
      </c>
      <c r="C13" s="114" t="s">
        <v>78</v>
      </c>
      <c r="AA13" s="154" t="s">
        <v>192</v>
      </c>
      <c r="AB13" s="155">
        <f>AB6*86400*300000/149600000</f>
        <v>4.7045325733895238</v>
      </c>
      <c r="AC13" s="125" t="s">
        <v>167</v>
      </c>
      <c r="AD13" s="139"/>
      <c r="AE13" s="126"/>
      <c r="AW13" s="104">
        <v>-9500</v>
      </c>
      <c r="AX13" s="104">
        <f t="shared" si="3"/>
        <v>8.4041665708494157E-3</v>
      </c>
      <c r="AY13" s="119">
        <f t="shared" si="4"/>
        <v>1.7500843153270454E-2</v>
      </c>
      <c r="AZ13" s="120">
        <f t="shared" si="5"/>
        <v>-9.0966765824210382E-3</v>
      </c>
      <c r="BA13" s="99">
        <f t="shared" si="6"/>
        <v>0.65687283729288348</v>
      </c>
      <c r="BB13" s="99">
        <f t="shared" si="7"/>
        <v>-0.44115667963616667</v>
      </c>
      <c r="BC13" s="99">
        <f t="shared" si="8"/>
        <v>-2.8331503185619615</v>
      </c>
      <c r="BD13" s="99">
        <f t="shared" si="9"/>
        <v>-6.4327054480571899</v>
      </c>
      <c r="BE13" s="99">
        <f t="shared" si="0"/>
        <v>53.852834987984743</v>
      </c>
      <c r="BF13" s="99">
        <f t="shared" si="0"/>
        <v>53.853069066091905</v>
      </c>
      <c r="BG13" s="99">
        <f t="shared" si="0"/>
        <v>53.852348718962944</v>
      </c>
      <c r="BH13" s="99">
        <f t="shared" si="0"/>
        <v>53.8545662943595</v>
      </c>
      <c r="BI13" s="99">
        <f t="shared" si="0"/>
        <v>53.847747008715451</v>
      </c>
      <c r="BJ13" s="99">
        <f t="shared" si="0"/>
        <v>53.868789126621536</v>
      </c>
      <c r="BK13" s="99">
        <f t="shared" si="0"/>
        <v>53.804508229719964</v>
      </c>
      <c r="BL13" s="99">
        <f t="shared" si="10"/>
        <v>54.008175433618611</v>
      </c>
      <c r="BN13" s="121"/>
    </row>
    <row r="14" spans="1:67" x14ac:dyDescent="0.2">
      <c r="AA14" s="154" t="s">
        <v>154</v>
      </c>
      <c r="AB14" s="151">
        <f>2*AB5*365.24/C8</f>
        <v>2.9371029523877643E-7</v>
      </c>
      <c r="AC14" s="125" t="s">
        <v>168</v>
      </c>
      <c r="AD14" s="125"/>
      <c r="AE14" s="12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W14" s="104">
        <v>-9000</v>
      </c>
      <c r="AX14" s="104">
        <f t="shared" si="3"/>
        <v>7.2799147670835531E-3</v>
      </c>
      <c r="AY14" s="119">
        <f t="shared" si="4"/>
        <v>1.4919923800682579E-2</v>
      </c>
      <c r="AZ14" s="120">
        <f t="shared" si="5"/>
        <v>-7.640009033599026E-3</v>
      </c>
      <c r="BA14" s="99">
        <f t="shared" si="6"/>
        <v>0.6616953499491387</v>
      </c>
      <c r="BB14" s="99">
        <f t="shared" si="7"/>
        <v>-0.40360766712188134</v>
      </c>
      <c r="BC14" s="99">
        <f t="shared" si="8"/>
        <v>-2.791719703717201</v>
      </c>
      <c r="BD14" s="99">
        <f t="shared" si="9"/>
        <v>-5.6579292816351039</v>
      </c>
      <c r="BE14" s="99">
        <f t="shared" si="0"/>
        <v>53.911465044912994</v>
      </c>
      <c r="BF14" s="99">
        <f t="shared" si="0"/>
        <v>53.911680120892278</v>
      </c>
      <c r="BG14" s="99">
        <f t="shared" si="0"/>
        <v>53.910997985122329</v>
      </c>
      <c r="BH14" s="99">
        <f t="shared" si="0"/>
        <v>53.913162335602728</v>
      </c>
      <c r="BI14" s="99">
        <f t="shared" si="0"/>
        <v>53.90630392958861</v>
      </c>
      <c r="BJ14" s="99">
        <f t="shared" si="0"/>
        <v>53.928127659467748</v>
      </c>
      <c r="BK14" s="99">
        <f t="shared" si="0"/>
        <v>53.859549639589574</v>
      </c>
      <c r="BL14" s="99">
        <f t="shared" si="10"/>
        <v>54.085570340113236</v>
      </c>
      <c r="BN14" s="121"/>
    </row>
    <row r="15" spans="1:67" ht="15.75" x14ac:dyDescent="0.2">
      <c r="A15" s="127" t="s">
        <v>82</v>
      </c>
      <c r="C15" s="157">
        <f ca="1">(C7+C11)+(C8+C12)*INT(MAX(F21:F3528))</f>
        <v>59505.910526636617</v>
      </c>
      <c r="E15" s="140" t="s">
        <v>122</v>
      </c>
      <c r="F15" s="135">
        <v>1</v>
      </c>
      <c r="AA15" s="153" t="s">
        <v>193</v>
      </c>
      <c r="AB15" s="158">
        <f>(AB10-AB2)/AD2</f>
        <v>-343061.43575330015</v>
      </c>
      <c r="AC15" s="125" t="s">
        <v>169</v>
      </c>
      <c r="AD15" s="125"/>
      <c r="AE15" s="126"/>
      <c r="AF15" s="104"/>
      <c r="AG15" s="104"/>
      <c r="AH15" s="104"/>
      <c r="AI15" s="104"/>
      <c r="AJ15" s="104"/>
      <c r="AK15" s="104"/>
      <c r="AL15" s="159"/>
      <c r="AP15" s="114"/>
      <c r="AQ15" s="114"/>
      <c r="AR15" s="114"/>
      <c r="AS15" s="114"/>
      <c r="AW15" s="104">
        <v>-8500</v>
      </c>
      <c r="AX15" s="104">
        <f t="shared" si="3"/>
        <v>6.2572810616619446E-3</v>
      </c>
      <c r="AY15" s="119">
        <f t="shared" si="4"/>
        <v>1.2402640742106853E-2</v>
      </c>
      <c r="AZ15" s="120">
        <f t="shared" si="5"/>
        <v>-6.1453596804449083E-3</v>
      </c>
      <c r="BA15" s="99">
        <f t="shared" si="6"/>
        <v>0.66718805684792559</v>
      </c>
      <c r="BB15" s="99">
        <f t="shared" si="7"/>
        <v>-0.36475925368136897</v>
      </c>
      <c r="BC15" s="99">
        <f t="shared" si="8"/>
        <v>-2.7496374022479229</v>
      </c>
      <c r="BD15" s="99">
        <f t="shared" si="9"/>
        <v>-5.0371295498247655</v>
      </c>
      <c r="BE15" s="99">
        <f t="shared" si="0"/>
        <v>53.970555173616965</v>
      </c>
      <c r="BF15" s="99">
        <f t="shared" si="0"/>
        <v>53.970743962542038</v>
      </c>
      <c r="BG15" s="99">
        <f t="shared" si="0"/>
        <v>53.970123907284481</v>
      </c>
      <c r="BH15" s="99">
        <f t="shared" si="0"/>
        <v>53.972161319465478</v>
      </c>
      <c r="BI15" s="99">
        <f t="shared" si="0"/>
        <v>53.965476474494672</v>
      </c>
      <c r="BJ15" s="99">
        <f t="shared" si="0"/>
        <v>53.987517326332885</v>
      </c>
      <c r="BK15" s="99">
        <f t="shared" si="0"/>
        <v>53.915944231362879</v>
      </c>
      <c r="BL15" s="99">
        <f t="shared" si="10"/>
        <v>54.162965246607861</v>
      </c>
      <c r="BN15" s="121"/>
    </row>
    <row r="16" spans="1:67" ht="15.75" x14ac:dyDescent="0.2">
      <c r="A16" s="127" t="s">
        <v>69</v>
      </c>
      <c r="C16" s="157">
        <f ca="1">+C8+C12</f>
        <v>0.31653161018688047</v>
      </c>
      <c r="E16" s="140" t="s">
        <v>99</v>
      </c>
      <c r="F16" s="149">
        <f ca="1">NOW()+15018.5+$C$5/24</f>
        <v>59946.74667951389</v>
      </c>
      <c r="AA16" s="150" t="s">
        <v>194</v>
      </c>
      <c r="AB16" s="158">
        <f>365.24*AB8</f>
        <v>12848.691808889058</v>
      </c>
      <c r="AC16" s="104" t="s">
        <v>155</v>
      </c>
      <c r="AD16" s="151"/>
      <c r="AE16" s="126"/>
      <c r="AF16" s="104"/>
      <c r="AG16" s="104"/>
      <c r="AH16" s="104"/>
      <c r="AI16" s="104"/>
      <c r="AJ16" s="104"/>
      <c r="AK16" s="104"/>
      <c r="AL16" s="159"/>
      <c r="AP16" s="114"/>
      <c r="AQ16" s="114"/>
      <c r="AR16" s="114"/>
      <c r="AS16" s="114"/>
      <c r="AW16" s="104">
        <v>-8000</v>
      </c>
      <c r="AX16" s="104">
        <f t="shared" si="3"/>
        <v>5.333160448295576E-3</v>
      </c>
      <c r="AY16" s="119">
        <f t="shared" si="4"/>
        <v>9.948993977543277E-3</v>
      </c>
      <c r="AZ16" s="120">
        <f t="shared" si="5"/>
        <v>-4.615833529247701E-3</v>
      </c>
      <c r="BA16" s="99">
        <f t="shared" si="6"/>
        <v>0.67338278397321338</v>
      </c>
      <c r="BB16" s="99">
        <f t="shared" si="7"/>
        <v>-0.32456160171431558</v>
      </c>
      <c r="BC16" s="99">
        <f t="shared" si="8"/>
        <v>-2.7068113746544316</v>
      </c>
      <c r="BD16" s="99">
        <f t="shared" si="9"/>
        <v>-4.527321187837078</v>
      </c>
      <c r="BE16" s="99">
        <f t="shared" si="0"/>
        <v>54.030165466643233</v>
      </c>
      <c r="BF16" s="99">
        <f t="shared" si="0"/>
        <v>54.030323655438622</v>
      </c>
      <c r="BG16" s="99">
        <f t="shared" si="0"/>
        <v>54.029782785870545</v>
      </c>
      <c r="BH16" s="99">
        <f t="shared" si="0"/>
        <v>54.03163296520907</v>
      </c>
      <c r="BI16" s="99">
        <f t="shared" si="0"/>
        <v>54.02531409661492</v>
      </c>
      <c r="BJ16" s="99">
        <f t="shared" si="0"/>
        <v>54.047015299301258</v>
      </c>
      <c r="BK16" s="99">
        <f t="shared" si="0"/>
        <v>53.973817733549666</v>
      </c>
      <c r="BL16" s="99">
        <f t="shared" si="10"/>
        <v>54.240360153102493</v>
      </c>
      <c r="BN16" s="121"/>
    </row>
    <row r="17" spans="1:66" ht="16.5" thickBot="1" x14ac:dyDescent="0.25">
      <c r="A17" s="140" t="s">
        <v>96</v>
      </c>
      <c r="C17" s="99">
        <f>COUNT(C21:C2186)</f>
        <v>63</v>
      </c>
      <c r="E17" s="140" t="s">
        <v>123</v>
      </c>
      <c r="F17" s="149">
        <f ca="1">ROUND(2*(F16-$C$7)/$C$8,0)/2+F15</f>
        <v>16330.5</v>
      </c>
      <c r="AA17" s="150" t="s">
        <v>195</v>
      </c>
      <c r="AB17" s="160">
        <f>AB13^3/AB8^2</f>
        <v>8.4137244250223467E-2</v>
      </c>
      <c r="AC17" s="161" t="s">
        <v>196</v>
      </c>
      <c r="AD17" s="125"/>
      <c r="AE17" s="126"/>
      <c r="AW17" s="104">
        <v>-7500</v>
      </c>
      <c r="AX17" s="104">
        <f t="shared" si="3"/>
        <v>4.5042646173768016E-3</v>
      </c>
      <c r="AY17" s="119">
        <f t="shared" si="4"/>
        <v>7.5589835069918426E-3</v>
      </c>
      <c r="AZ17" s="120">
        <f t="shared" si="5"/>
        <v>-3.0547188896150415E-3</v>
      </c>
      <c r="BA17" s="99">
        <f t="shared" si="6"/>
        <v>0.68031603102938343</v>
      </c>
      <c r="BB17" s="99">
        <f t="shared" si="7"/>
        <v>-0.28296081195410466</v>
      </c>
      <c r="BC17" s="99">
        <f t="shared" si="8"/>
        <v>-2.6631428546035911</v>
      </c>
      <c r="BD17" s="99">
        <f t="shared" si="9"/>
        <v>-4.1001193386591295</v>
      </c>
      <c r="BE17" s="99">
        <f t="shared" si="0"/>
        <v>54.090359114508672</v>
      </c>
      <c r="BF17" s="99">
        <f t="shared" si="0"/>
        <v>54.090485349975786</v>
      </c>
      <c r="BG17" s="99">
        <f t="shared" si="0"/>
        <v>54.090033377030551</v>
      </c>
      <c r="BH17" s="99">
        <f t="shared" si="0"/>
        <v>54.091652388486381</v>
      </c>
      <c r="BI17" s="99">
        <f t="shared" si="0"/>
        <v>54.085862749076085</v>
      </c>
      <c r="BJ17" s="99">
        <f t="shared" si="0"/>
        <v>54.1066947666773</v>
      </c>
      <c r="BK17" s="99">
        <f t="shared" si="0"/>
        <v>54.033287020449414</v>
      </c>
      <c r="BL17" s="99">
        <f t="shared" si="10"/>
        <v>54.317755059597118</v>
      </c>
      <c r="BN17" s="121"/>
    </row>
    <row r="18" spans="1:66" ht="17.25" thickTop="1" thickBot="1" x14ac:dyDescent="0.25">
      <c r="A18" s="127" t="s">
        <v>70</v>
      </c>
      <c r="C18" s="162">
        <f ca="1">+C15</f>
        <v>59505.910526636617</v>
      </c>
      <c r="D18" s="129">
        <f ca="1">+C16</f>
        <v>0.31653161018688047</v>
      </c>
      <c r="E18" s="140" t="s">
        <v>100</v>
      </c>
      <c r="F18" s="149">
        <f ca="1">ROUND(2*(F16-$C$15)/$C$16,0)/2+F15</f>
        <v>1393.5</v>
      </c>
      <c r="AA18" s="163" t="s">
        <v>197</v>
      </c>
      <c r="AB18" s="164">
        <f>2*PI()/(AB8*365.2422)*AD2</f>
        <v>1.5478981298925598E-4</v>
      </c>
      <c r="AC18" s="113" t="s">
        <v>170</v>
      </c>
      <c r="AD18" s="113"/>
      <c r="AE18" s="165"/>
      <c r="AH18" s="114" t="s">
        <v>171</v>
      </c>
      <c r="AW18" s="104">
        <v>-7000</v>
      </c>
      <c r="AX18" s="104">
        <f t="shared" si="3"/>
        <v>3.7670909409044072E-3</v>
      </c>
      <c r="AY18" s="119">
        <f t="shared" si="4"/>
        <v>5.2326093304525569E-3</v>
      </c>
      <c r="AZ18" s="120">
        <f t="shared" si="5"/>
        <v>-1.4655183895481499E-3</v>
      </c>
      <c r="BA18" s="99">
        <f t="shared" si="6"/>
        <v>0.6880294054703685</v>
      </c>
      <c r="BB18" s="99">
        <f t="shared" si="7"/>
        <v>-0.23989919917809815</v>
      </c>
      <c r="BC18" s="99">
        <f t="shared" si="8"/>
        <v>-2.6185251896713546</v>
      </c>
      <c r="BD18" s="99">
        <f t="shared" si="9"/>
        <v>-3.7360205077539352</v>
      </c>
      <c r="BE18" s="99">
        <f t="shared" ref="BE18:BK33" si="11">$BL18+$AB$7*SIN(BF18)</f>
        <v>54.151202929842974</v>
      </c>
      <c r="BF18" s="99">
        <f t="shared" si="11"/>
        <v>54.151298494061521</v>
      </c>
      <c r="BG18" s="99">
        <f t="shared" si="11"/>
        <v>54.150937813108314</v>
      </c>
      <c r="BH18" s="99">
        <f t="shared" si="11"/>
        <v>54.152299732409517</v>
      </c>
      <c r="BI18" s="99">
        <f t="shared" si="11"/>
        <v>54.147166076956104</v>
      </c>
      <c r="BJ18" s="99">
        <f t="shared" si="11"/>
        <v>54.166646073182882</v>
      </c>
      <c r="BK18" s="99">
        <f t="shared" si="11"/>
        <v>54.094459412426993</v>
      </c>
      <c r="BL18" s="99">
        <f t="shared" si="10"/>
        <v>54.395149966091751</v>
      </c>
      <c r="BN18" s="121"/>
    </row>
    <row r="19" spans="1:66" ht="13.5" thickTop="1" x14ac:dyDescent="0.2">
      <c r="E19" s="140" t="s">
        <v>101</v>
      </c>
      <c r="F19" s="166">
        <f ca="1">+$C$15+$C$16*F18-15018.5-$C$5/24</f>
        <v>44928.893158765371</v>
      </c>
      <c r="AA19" s="167"/>
      <c r="AB19" s="104"/>
      <c r="AC19" s="167"/>
      <c r="AD19" s="104"/>
      <c r="AE19" s="125">
        <f>COUNT(AE21:AE1132)</f>
        <v>63</v>
      </c>
      <c r="AH19" s="114" t="s">
        <v>172</v>
      </c>
      <c r="AW19" s="104">
        <v>-6500</v>
      </c>
      <c r="AX19" s="104">
        <f t="shared" si="3"/>
        <v>3.1178859067789522E-3</v>
      </c>
      <c r="AY19" s="119">
        <f t="shared" si="4"/>
        <v>2.969871447925417E-3</v>
      </c>
      <c r="AZ19" s="120">
        <f t="shared" si="5"/>
        <v>1.4801445885353516E-4</v>
      </c>
      <c r="BA19" s="99">
        <f t="shared" si="6"/>
        <v>0.69657011170718341</v>
      </c>
      <c r="BB19" s="99">
        <f t="shared" si="7"/>
        <v>-0.19531574028443144</v>
      </c>
      <c r="BC19" s="99">
        <f t="shared" si="8"/>
        <v>-2.5728425535161059</v>
      </c>
      <c r="BD19" s="99">
        <f t="shared" si="9"/>
        <v>-3.4211761979911066</v>
      </c>
      <c r="BE19" s="99">
        <f t="shared" si="11"/>
        <v>54.212767882634644</v>
      </c>
      <c r="BF19" s="99">
        <f t="shared" si="11"/>
        <v>54.212836119067759</v>
      </c>
      <c r="BG19" s="99">
        <f t="shared" si="11"/>
        <v>54.212562563468602</v>
      </c>
      <c r="BH19" s="99">
        <f t="shared" si="11"/>
        <v>54.213659701374752</v>
      </c>
      <c r="BI19" s="99">
        <f t="shared" si="11"/>
        <v>54.209266990707768</v>
      </c>
      <c r="BJ19" s="99">
        <f t="shared" si="11"/>
        <v>54.226977593138663</v>
      </c>
      <c r="BK19" s="99">
        <f t="shared" si="11"/>
        <v>54.157432033387536</v>
      </c>
      <c r="BL19" s="99">
        <f t="shared" si="10"/>
        <v>54.472544872586376</v>
      </c>
      <c r="BN19" s="121"/>
    </row>
    <row r="20" spans="1:66" ht="15" thickBot="1" x14ac:dyDescent="0.25">
      <c r="A20" s="144" t="s">
        <v>71</v>
      </c>
      <c r="B20" s="144" t="s">
        <v>72</v>
      </c>
      <c r="C20" s="144" t="s">
        <v>73</v>
      </c>
      <c r="D20" s="145" t="s">
        <v>77</v>
      </c>
      <c r="E20" s="144" t="s">
        <v>74</v>
      </c>
      <c r="F20" s="144" t="s">
        <v>75</v>
      </c>
      <c r="G20" s="144" t="s">
        <v>76</v>
      </c>
      <c r="H20" s="108" t="s">
        <v>64</v>
      </c>
      <c r="I20" s="108" t="s">
        <v>129</v>
      </c>
      <c r="J20" s="108" t="s">
        <v>62</v>
      </c>
      <c r="K20" s="108" t="s">
        <v>63</v>
      </c>
      <c r="L20" s="108" t="s">
        <v>91</v>
      </c>
      <c r="M20" s="108" t="s">
        <v>92</v>
      </c>
      <c r="N20" s="108" t="s">
        <v>93</v>
      </c>
      <c r="O20" s="108" t="s">
        <v>88</v>
      </c>
      <c r="P20" s="108" t="s">
        <v>87</v>
      </c>
      <c r="Q20" s="144" t="s">
        <v>79</v>
      </c>
      <c r="S20" s="168" t="s">
        <v>0</v>
      </c>
      <c r="Z20" s="144" t="s">
        <v>75</v>
      </c>
      <c r="AA20" s="108" t="s">
        <v>174</v>
      </c>
      <c r="AB20" s="108" t="s">
        <v>175</v>
      </c>
      <c r="AC20" s="108" t="s">
        <v>140</v>
      </c>
      <c r="AD20" s="108" t="s">
        <v>176</v>
      </c>
      <c r="AE20" s="168" t="s">
        <v>199</v>
      </c>
      <c r="AF20" s="168" t="s">
        <v>177</v>
      </c>
      <c r="AG20" s="112"/>
      <c r="AH20" s="108" t="s">
        <v>141</v>
      </c>
      <c r="AI20" s="108" t="s">
        <v>142</v>
      </c>
      <c r="AJ20" s="108" t="s">
        <v>143</v>
      </c>
      <c r="AK20" s="108" t="s">
        <v>178</v>
      </c>
      <c r="AL20" s="108" t="s">
        <v>144</v>
      </c>
      <c r="AM20" s="108" t="s">
        <v>145</v>
      </c>
      <c r="AN20" s="144" t="s">
        <v>179</v>
      </c>
      <c r="AO20" s="144" t="s">
        <v>180</v>
      </c>
      <c r="AP20" s="144" t="s">
        <v>181</v>
      </c>
      <c r="AQ20" s="144" t="s">
        <v>182</v>
      </c>
      <c r="AR20" s="144" t="s">
        <v>183</v>
      </c>
      <c r="AS20" s="144" t="s">
        <v>184</v>
      </c>
      <c r="AT20" s="144" t="s">
        <v>185</v>
      </c>
      <c r="AU20" s="169" t="s">
        <v>153</v>
      </c>
      <c r="AV20" s="170"/>
      <c r="AW20" s="104">
        <v>-6000</v>
      </c>
      <c r="AX20" s="104">
        <f t="shared" si="3"/>
        <v>2.5526017646233909E-3</v>
      </c>
      <c r="AY20" s="119">
        <f t="shared" si="4"/>
        <v>7.7076985941042491E-4</v>
      </c>
      <c r="AZ20" s="120">
        <f t="shared" si="5"/>
        <v>1.781831905212966E-3</v>
      </c>
      <c r="BA20" s="99">
        <f t="shared" si="6"/>
        <v>0.70599149204807798</v>
      </c>
      <c r="BB20" s="99">
        <f t="shared" si="7"/>
        <v>-0.1491467712937756</v>
      </c>
      <c r="BC20" s="99">
        <f t="shared" si="8"/>
        <v>-2.5259685094882083</v>
      </c>
      <c r="BD20" s="99">
        <f t="shared" si="9"/>
        <v>-3.1454774493407709</v>
      </c>
      <c r="BE20" s="99">
        <f t="shared" si="11"/>
        <v>54.275129644250349</v>
      </c>
      <c r="BF20" s="99">
        <f t="shared" si="11"/>
        <v>54.275175228684084</v>
      </c>
      <c r="BG20" s="99">
        <f t="shared" si="11"/>
        <v>54.274979390479345</v>
      </c>
      <c r="BH20" s="99">
        <f t="shared" si="11"/>
        <v>54.275821064457041</v>
      </c>
      <c r="BI20" s="99">
        <f t="shared" si="11"/>
        <v>54.27220961861039</v>
      </c>
      <c r="BJ20" s="99">
        <f t="shared" si="11"/>
        <v>54.287816264285802</v>
      </c>
      <c r="BK20" s="99">
        <f t="shared" si="11"/>
        <v>54.222291229297376</v>
      </c>
      <c r="BL20" s="99">
        <f t="shared" si="10"/>
        <v>54.549939779081001</v>
      </c>
      <c r="BN20" s="121"/>
    </row>
    <row r="21" spans="1:66" x14ac:dyDescent="0.2">
      <c r="A21" s="171" t="s">
        <v>46</v>
      </c>
      <c r="B21" s="172" t="s">
        <v>105</v>
      </c>
      <c r="C21" s="173">
        <v>51515.958029999798</v>
      </c>
      <c r="D21" s="174">
        <v>3.79E-3</v>
      </c>
      <c r="E21" s="175">
        <f t="shared" ref="E21:E52" si="12">+(C21-C$7)/C$8</f>
        <v>-10304.972996978948</v>
      </c>
      <c r="F21" s="99">
        <f t="shared" ref="F21:F52" si="13">ROUND(2*E21,0)/2</f>
        <v>-10305</v>
      </c>
      <c r="G21" s="99">
        <f t="shared" ref="G21:G52" si="14">+C21-(C$7+F21*C$8)</f>
        <v>8.5474464794970118E-3</v>
      </c>
      <c r="K21" s="99">
        <f t="shared" ref="K21:K35" si="15">+G21</f>
        <v>8.5474464794970118E-3</v>
      </c>
      <c r="Q21" s="176">
        <f t="shared" ref="Q21:Q52" si="16">+C21-15018.5</f>
        <v>36497.458029999798</v>
      </c>
      <c r="S21" s="114">
        <v>1</v>
      </c>
      <c r="Z21" s="99">
        <f t="shared" ref="Z21:Z81" si="17">F21</f>
        <v>-10305</v>
      </c>
      <c r="AA21" s="175">
        <f t="shared" ref="AA21:AA32" si="18">AB$3+AB$4*Z21+AB$5*Z21^2+AH21</f>
        <v>1.0435119180201501E-2</v>
      </c>
      <c r="AB21" s="175">
        <f>G21-AH21</f>
        <v>1.9902153645766661E-2</v>
      </c>
      <c r="AC21" s="175">
        <f>AB$3+AB$4*Z21+AB$5*Z21^2</f>
        <v>2.1789826346471149E-2</v>
      </c>
      <c r="AD21" s="175">
        <f t="shared" ref="AD21:AD32" si="19">IF(S21&lt;&gt;0,G21-AA21, -9999)</f>
        <v>-1.8876727007044892E-3</v>
      </c>
      <c r="AE21" s="175">
        <f t="shared" ref="AE21:AE32" si="20">+(G21-AA21)^2*S21</f>
        <v>3.5633082249849799E-6</v>
      </c>
      <c r="AF21" s="99">
        <f>G21-AC21</f>
        <v>-1.3242379866974137E-2</v>
      </c>
      <c r="AG21" s="177"/>
      <c r="AH21" s="99">
        <f t="shared" ref="AH21:AH32" si="21">$AB$6*($AB$11/AI21*AJ21+$AB$12)</f>
        <v>-1.1354707166269648E-2</v>
      </c>
      <c r="AI21" s="99">
        <f t="shared" ref="AI21:AI32" si="22">1+$AB$7*COS(AL21)</f>
        <v>0.65044864094031896</v>
      </c>
      <c r="AJ21" s="99">
        <f t="shared" ref="AJ21:AJ32" si="23">SIN(AL21+RADIANS($AB$9))</f>
        <v>-0.49899413382012142</v>
      </c>
      <c r="AK21" s="99">
        <f t="shared" ref="AK21:AK32" si="24">$AB$7*SIN(AL21)</f>
        <v>-8.661318175812556E-2</v>
      </c>
      <c r="AL21" s="99">
        <f t="shared" ref="AL21:AL32" si="25">2*ATAN(AM21)</f>
        <v>-2.8987008632239522</v>
      </c>
      <c r="AM21" s="99">
        <f t="shared" ref="AM21:AM32" si="26">SQRT((1+$AB$7)/(1-$AB$7))*TAN(AN21/2)</f>
        <v>-8.1935975611146361</v>
      </c>
      <c r="AN21" s="175">
        <f t="shared" ref="AN21:AT32" si="27">$AU21+$AB$7*SIN(AO21)</f>
        <v>53.759262682552993</v>
      </c>
      <c r="AO21" s="175">
        <f t="shared" si="27"/>
        <v>53.759505594709893</v>
      </c>
      <c r="AP21" s="175">
        <f t="shared" si="27"/>
        <v>53.75878698872522</v>
      </c>
      <c r="AQ21" s="175">
        <f t="shared" si="27"/>
        <v>53.760913388465752</v>
      </c>
      <c r="AR21" s="175">
        <f t="shared" si="27"/>
        <v>53.754626032784664</v>
      </c>
      <c r="AS21" s="175">
        <f t="shared" si="27"/>
        <v>53.773259205632797</v>
      </c>
      <c r="AT21" s="175">
        <f t="shared" si="27"/>
        <v>53.718393465390491</v>
      </c>
      <c r="AU21" s="175">
        <f t="shared" ref="AU21:AU32" si="28">RADIANS($AB$9)+$AB$18*(F21-AB$15)</f>
        <v>53.883569634162257</v>
      </c>
      <c r="AW21" s="104">
        <v>-5500</v>
      </c>
      <c r="AX21" s="104">
        <f t="shared" si="3"/>
        <v>2.0668452259383916E-3</v>
      </c>
      <c r="AY21" s="119">
        <f t="shared" si="4"/>
        <v>-1.3646954350924191E-3</v>
      </c>
      <c r="AZ21" s="120">
        <f t="shared" si="5"/>
        <v>3.4315406610308107E-3</v>
      </c>
      <c r="BA21" s="99">
        <f t="shared" si="6"/>
        <v>0.71635361276322984</v>
      </c>
      <c r="BB21" s="99">
        <f t="shared" si="7"/>
        <v>-0.10132702940091794</v>
      </c>
      <c r="BC21" s="99">
        <f t="shared" si="8"/>
        <v>-2.4777643986243159</v>
      </c>
      <c r="BD21" s="99">
        <f t="shared" si="9"/>
        <v>-2.9013682266642378</v>
      </c>
      <c r="BE21" s="99">
        <f t="shared" si="11"/>
        <v>54.338369143821595</v>
      </c>
      <c r="BF21" s="99">
        <f t="shared" si="11"/>
        <v>54.33839731158664</v>
      </c>
      <c r="BG21" s="99">
        <f t="shared" si="11"/>
        <v>54.338266256263175</v>
      </c>
      <c r="BH21" s="99">
        <f t="shared" si="11"/>
        <v>54.338876209851897</v>
      </c>
      <c r="BI21" s="99">
        <f t="shared" si="11"/>
        <v>54.33604162122009</v>
      </c>
      <c r="BJ21" s="99">
        <f t="shared" si="11"/>
        <v>54.349307703740315</v>
      </c>
      <c r="BK21" s="99">
        <f t="shared" si="11"/>
        <v>54.289112051232244</v>
      </c>
      <c r="BL21" s="99">
        <f t="shared" si="10"/>
        <v>54.627334685575633</v>
      </c>
      <c r="BN21" s="121"/>
    </row>
    <row r="22" spans="1:66" x14ac:dyDescent="0.2">
      <c r="A22" s="171" t="s">
        <v>46</v>
      </c>
      <c r="B22" s="172" t="s">
        <v>105</v>
      </c>
      <c r="C22" s="173">
        <v>53249.307940000203</v>
      </c>
      <c r="D22" s="174">
        <v>1.7899999999999999E-3</v>
      </c>
      <c r="E22" s="175">
        <f t="shared" si="12"/>
        <v>-4828.9885375614322</v>
      </c>
      <c r="F22" s="99">
        <f t="shared" si="13"/>
        <v>-4829</v>
      </c>
      <c r="G22" s="99">
        <f t="shared" si="14"/>
        <v>3.6282821820350364E-3</v>
      </c>
      <c r="K22" s="99">
        <f t="shared" si="15"/>
        <v>3.6282821820350364E-3</v>
      </c>
      <c r="Q22" s="176">
        <f t="shared" si="16"/>
        <v>38230.807940000203</v>
      </c>
      <c r="S22" s="114">
        <v>1</v>
      </c>
      <c r="Z22" s="99">
        <f t="shared" si="17"/>
        <v>-4829</v>
      </c>
      <c r="AA22" s="175">
        <f t="shared" si="18"/>
        <v>1.5314648854131644E-3</v>
      </c>
      <c r="AB22" s="175">
        <f t="shared" ref="AB22:AB81" si="29">G22-AH22</f>
        <v>-2.0336692731065678E-3</v>
      </c>
      <c r="AC22" s="175">
        <f t="shared" ref="AC22:AC81" si="30">AB$3+AB$4*Z22+AB$5*Z22^2</f>
        <v>-4.1304865697284398E-3</v>
      </c>
      <c r="AD22" s="175">
        <f t="shared" si="19"/>
        <v>2.096817296621872E-3</v>
      </c>
      <c r="AE22" s="175">
        <f t="shared" si="20"/>
        <v>4.3966427754126552E-6</v>
      </c>
      <c r="AF22" s="99">
        <f t="shared" ref="AF22:AF81" si="31">G22-AC22</f>
        <v>7.7587687517634762E-3</v>
      </c>
      <c r="AG22" s="177"/>
      <c r="AH22" s="99">
        <f t="shared" si="21"/>
        <v>5.6619514551416042E-3</v>
      </c>
      <c r="AI22" s="99">
        <f t="shared" si="22"/>
        <v>0.73185712756710108</v>
      </c>
      <c r="AJ22" s="99">
        <f t="shared" si="23"/>
        <v>-3.4444622507333295E-2</v>
      </c>
      <c r="AK22" s="99">
        <f t="shared" si="24"/>
        <v>-0.24039009097333927</v>
      </c>
      <c r="AL22" s="99">
        <f t="shared" si="25"/>
        <v>-2.4107146101176751</v>
      </c>
      <c r="AM22" s="99">
        <f t="shared" si="26"/>
        <v>-2.6135231516537507</v>
      </c>
      <c r="AN22" s="175">
        <f t="shared" si="27"/>
        <v>54.424768748063563</v>
      </c>
      <c r="AO22" s="175">
        <f t="shared" si="27"/>
        <v>54.424781430476635</v>
      </c>
      <c r="AP22" s="175">
        <f t="shared" si="27"/>
        <v>54.424714394909486</v>
      </c>
      <c r="AQ22" s="175">
        <f t="shared" si="27"/>
        <v>54.425068808014927</v>
      </c>
      <c r="AR22" s="175">
        <f t="shared" si="27"/>
        <v>54.423197345880872</v>
      </c>
      <c r="AS22" s="175">
        <f t="shared" si="27"/>
        <v>54.433144602108634</v>
      </c>
      <c r="AT22" s="175">
        <f t="shared" si="27"/>
        <v>54.381977273043219</v>
      </c>
      <c r="AU22" s="175">
        <f t="shared" si="28"/>
        <v>54.731198650091422</v>
      </c>
      <c r="AV22" s="178"/>
      <c r="AW22" s="104">
        <v>-5000</v>
      </c>
      <c r="AX22" s="104">
        <f t="shared" si="3"/>
        <v>1.6558171497184082E-3</v>
      </c>
      <c r="AY22" s="119">
        <f t="shared" si="4"/>
        <v>-3.4365244355831163E-3</v>
      </c>
      <c r="AZ22" s="120">
        <f t="shared" si="5"/>
        <v>5.0923415853015245E-3</v>
      </c>
      <c r="BA22" s="99">
        <f t="shared" si="6"/>
        <v>0.72772388403546417</v>
      </c>
      <c r="BB22" s="99">
        <f t="shared" si="7"/>
        <v>-5.1791162840817591E-2</v>
      </c>
      <c r="BC22" s="99">
        <f t="shared" si="8"/>
        <v>-2.428077517221606</v>
      </c>
      <c r="BD22" s="99">
        <f t="shared" si="9"/>
        <v>-2.6830833125690172</v>
      </c>
      <c r="BE22" s="99">
        <f t="shared" si="11"/>
        <v>54.402573146497147</v>
      </c>
      <c r="BF22" s="99">
        <f t="shared" si="11"/>
        <v>54.40258898781557</v>
      </c>
      <c r="BG22" s="99">
        <f t="shared" si="11"/>
        <v>54.402508141888241</v>
      </c>
      <c r="BH22" s="99">
        <f t="shared" si="11"/>
        <v>54.402920843450552</v>
      </c>
      <c r="BI22" s="99">
        <f t="shared" si="11"/>
        <v>54.400816831750284</v>
      </c>
      <c r="BJ22" s="99">
        <f t="shared" si="11"/>
        <v>54.411615824269575</v>
      </c>
      <c r="BK22" s="99">
        <f t="shared" si="11"/>
        <v>54.357957806047843</v>
      </c>
      <c r="BL22" s="99">
        <f t="shared" si="10"/>
        <v>54.704729592070258</v>
      </c>
      <c r="BM22" s="178"/>
      <c r="BN22" s="121"/>
    </row>
    <row r="23" spans="1:66" x14ac:dyDescent="0.2">
      <c r="A23" s="179" t="s">
        <v>110</v>
      </c>
      <c r="B23" s="74"/>
      <c r="C23" s="73">
        <v>53354.396000000001</v>
      </c>
      <c r="D23" s="73" t="s">
        <v>78</v>
      </c>
      <c r="E23" s="99">
        <f t="shared" si="12"/>
        <v>-4496.9952221268722</v>
      </c>
      <c r="F23" s="99">
        <f t="shared" si="13"/>
        <v>-4497</v>
      </c>
      <c r="G23" s="99">
        <f t="shared" si="14"/>
        <v>1.5123720731935464E-3</v>
      </c>
      <c r="K23" s="99">
        <f t="shared" si="15"/>
        <v>1.5123720731935464E-3</v>
      </c>
      <c r="Q23" s="176">
        <f t="shared" si="16"/>
        <v>38335.896000000001</v>
      </c>
      <c r="S23" s="114">
        <v>1</v>
      </c>
      <c r="Z23" s="99">
        <f t="shared" si="17"/>
        <v>-4497</v>
      </c>
      <c r="AA23" s="175">
        <f t="shared" si="18"/>
        <v>1.3123908783528497E-3</v>
      </c>
      <c r="AB23" s="175">
        <f t="shared" si="29"/>
        <v>-5.2565930491245147E-3</v>
      </c>
      <c r="AC23" s="175">
        <f t="shared" si="30"/>
        <v>-5.4565742439652114E-3</v>
      </c>
      <c r="AD23" s="175">
        <f t="shared" si="19"/>
        <v>1.9998119484069665E-4</v>
      </c>
      <c r="AE23" s="175">
        <f t="shared" si="20"/>
        <v>3.9992478289912675E-8</v>
      </c>
      <c r="AF23" s="99">
        <f t="shared" si="31"/>
        <v>6.9689463171587578E-3</v>
      </c>
      <c r="AG23" s="177"/>
      <c r="AH23" s="99">
        <f t="shared" si="21"/>
        <v>6.7689651223180611E-3</v>
      </c>
      <c r="AI23" s="99">
        <f t="shared" si="22"/>
        <v>0.74025585332925792</v>
      </c>
      <c r="AJ23" s="99">
        <f t="shared" si="23"/>
        <v>-1.6248550858355982E-4</v>
      </c>
      <c r="AK23" s="99">
        <f t="shared" si="24"/>
        <v>-0.24944132405241967</v>
      </c>
      <c r="AL23" s="99">
        <f t="shared" si="25"/>
        <v>-2.3764256584468559</v>
      </c>
      <c r="AM23" s="99">
        <f t="shared" si="26"/>
        <v>-2.4850186502961042</v>
      </c>
      <c r="AN23" s="175">
        <f t="shared" si="27"/>
        <v>54.468229828717654</v>
      </c>
      <c r="AO23" s="175">
        <f t="shared" si="27"/>
        <v>54.4682377101539</v>
      </c>
      <c r="AP23" s="175">
        <f t="shared" si="27"/>
        <v>54.4681928516261</v>
      </c>
      <c r="AQ23" s="175">
        <f t="shared" si="27"/>
        <v>54.468448219619809</v>
      </c>
      <c r="AR23" s="175">
        <f t="shared" si="27"/>
        <v>54.466996030525394</v>
      </c>
      <c r="AS23" s="175">
        <f t="shared" si="27"/>
        <v>54.475305107834096</v>
      </c>
      <c r="AT23" s="175">
        <f t="shared" si="27"/>
        <v>54.429311558827933</v>
      </c>
      <c r="AU23" s="175">
        <f t="shared" si="28"/>
        <v>54.782588868003856</v>
      </c>
      <c r="AV23" s="178"/>
      <c r="AW23" s="104">
        <v>-4500</v>
      </c>
      <c r="AX23" s="104">
        <f t="shared" si="3"/>
        <v>1.3142421833260177E-3</v>
      </c>
      <c r="AY23" s="119">
        <f t="shared" si="4"/>
        <v>-5.4447171420616679E-3</v>
      </c>
      <c r="AZ23" s="120">
        <f t="shared" si="5"/>
        <v>6.7589593253876857E-3</v>
      </c>
      <c r="BA23" s="99">
        <f t="shared" si="6"/>
        <v>0.74017769533467637</v>
      </c>
      <c r="BB23" s="99">
        <f t="shared" si="7"/>
        <v>-4.7586881215768052E-4</v>
      </c>
      <c r="BC23" s="99">
        <f t="shared" si="8"/>
        <v>-2.3767390417676753</v>
      </c>
      <c r="BD23" s="99">
        <f t="shared" si="9"/>
        <v>-2.4861434007057093</v>
      </c>
      <c r="BE23" s="99">
        <f t="shared" si="11"/>
        <v>54.467834867508067</v>
      </c>
      <c r="BF23" s="99">
        <f t="shared" si="11"/>
        <v>54.467842785144107</v>
      </c>
      <c r="BG23" s="99">
        <f t="shared" si="11"/>
        <v>54.467797752402817</v>
      </c>
      <c r="BH23" s="99">
        <f t="shared" si="11"/>
        <v>54.468053931213653</v>
      </c>
      <c r="BI23" s="99">
        <f t="shared" si="11"/>
        <v>54.466598161629776</v>
      </c>
      <c r="BJ23" s="99">
        <f t="shared" si="11"/>
        <v>54.474921869613389</v>
      </c>
      <c r="BK23" s="99">
        <f t="shared" si="11"/>
        <v>54.428879677362836</v>
      </c>
      <c r="BL23" s="99">
        <f t="shared" si="10"/>
        <v>54.78212449856489</v>
      </c>
      <c r="BM23" s="178"/>
      <c r="BN23" s="121"/>
    </row>
    <row r="24" spans="1:66" x14ac:dyDescent="0.2">
      <c r="A24" s="171" t="s">
        <v>28</v>
      </c>
      <c r="B24" s="172" t="s">
        <v>104</v>
      </c>
      <c r="C24" s="173">
        <v>53370.381500000134</v>
      </c>
      <c r="D24" s="174">
        <v>2.5000000000000001E-3</v>
      </c>
      <c r="E24" s="175">
        <f t="shared" si="12"/>
        <v>-4446.4939649532826</v>
      </c>
      <c r="F24" s="99">
        <f t="shared" si="13"/>
        <v>-4446.5</v>
      </c>
      <c r="G24" s="99">
        <f t="shared" si="14"/>
        <v>1.9103136146441102E-3</v>
      </c>
      <c r="K24" s="99">
        <f t="shared" si="15"/>
        <v>1.9103136146441102E-3</v>
      </c>
      <c r="Q24" s="176">
        <f t="shared" si="16"/>
        <v>38351.881500000134</v>
      </c>
      <c r="S24" s="114">
        <v>1</v>
      </c>
      <c r="Z24" s="99">
        <f t="shared" si="17"/>
        <v>-4446.5</v>
      </c>
      <c r="AA24" s="175">
        <f t="shared" si="18"/>
        <v>1.2815700561759407E-3</v>
      </c>
      <c r="AB24" s="175">
        <f t="shared" si="29"/>
        <v>-5.0270813754919813E-3</v>
      </c>
      <c r="AC24" s="175">
        <f t="shared" si="30"/>
        <v>-5.6558249339601508E-3</v>
      </c>
      <c r="AD24" s="175">
        <f t="shared" si="19"/>
        <v>6.2874355846816946E-4</v>
      </c>
      <c r="AE24" s="175">
        <f t="shared" si="20"/>
        <v>3.9531846231521643E-7</v>
      </c>
      <c r="AF24" s="99">
        <f t="shared" si="31"/>
        <v>7.566138548604261E-3</v>
      </c>
      <c r="AG24" s="177"/>
      <c r="AH24" s="99">
        <f t="shared" si="21"/>
        <v>6.9373949901360915E-3</v>
      </c>
      <c r="AI24" s="99">
        <f t="shared" si="22"/>
        <v>0.74157783556963286</v>
      </c>
      <c r="AJ24" s="99">
        <f t="shared" si="23"/>
        <v>5.12274527200305E-3</v>
      </c>
      <c r="AK24" s="99">
        <f t="shared" si="24"/>
        <v>-0.25081064731358693</v>
      </c>
      <c r="AL24" s="99">
        <f t="shared" si="25"/>
        <v>-2.3711404052596663</v>
      </c>
      <c r="AM24" s="99">
        <f t="shared" si="26"/>
        <v>-2.4661806299278837</v>
      </c>
      <c r="AN24" s="175">
        <f t="shared" si="27"/>
        <v>54.474884617624234</v>
      </c>
      <c r="AO24" s="175">
        <f t="shared" si="27"/>
        <v>54.474891907854506</v>
      </c>
      <c r="AP24" s="175">
        <f t="shared" si="27"/>
        <v>54.474849913265508</v>
      </c>
      <c r="AQ24" s="175">
        <f t="shared" si="27"/>
        <v>54.475091862554343</v>
      </c>
      <c r="AR24" s="175">
        <f t="shared" si="27"/>
        <v>54.473699342337667</v>
      </c>
      <c r="AS24" s="175">
        <f t="shared" si="27"/>
        <v>54.481762776665477</v>
      </c>
      <c r="AT24" s="175">
        <f t="shared" si="27"/>
        <v>54.436593003438652</v>
      </c>
      <c r="AU24" s="175">
        <f t="shared" si="28"/>
        <v>54.79040575355981</v>
      </c>
      <c r="AW24" s="104">
        <v>-4000</v>
      </c>
      <c r="AX24" s="104">
        <f t="shared" si="3"/>
        <v>1.0362872632559503E-3</v>
      </c>
      <c r="AY24" s="119">
        <f t="shared" si="4"/>
        <v>-7.3892735545280711E-3</v>
      </c>
      <c r="AZ24" s="120">
        <f t="shared" si="5"/>
        <v>8.4255608177840214E-3</v>
      </c>
      <c r="BA24" s="99">
        <f t="shared" si="6"/>
        <v>0.75379903616164123</v>
      </c>
      <c r="BB24" s="99">
        <f t="shared" si="7"/>
        <v>5.267712698839893E-2</v>
      </c>
      <c r="BC24" s="99">
        <f t="shared" si="8"/>
        <v>-2.3235616533628205</v>
      </c>
      <c r="BD24" s="99">
        <f t="shared" si="9"/>
        <v>-2.3070114089876226</v>
      </c>
      <c r="BE24" s="99">
        <f t="shared" si="11"/>
        <v>54.534254637387519</v>
      </c>
      <c r="BF24" s="99">
        <f t="shared" si="11"/>
        <v>54.534258026884409</v>
      </c>
      <c r="BG24" s="99">
        <f t="shared" si="11"/>
        <v>54.534236098348828</v>
      </c>
      <c r="BH24" s="99">
        <f t="shared" si="11"/>
        <v>54.534377984117775</v>
      </c>
      <c r="BI24" s="99">
        <f t="shared" si="11"/>
        <v>54.533460678908028</v>
      </c>
      <c r="BJ24" s="99">
        <f t="shared" si="11"/>
        <v>54.539422792909761</v>
      </c>
      <c r="BK24" s="99">
        <f t="shared" si="11"/>
        <v>54.501916419123411</v>
      </c>
      <c r="BL24" s="99">
        <f t="shared" si="10"/>
        <v>54.859519405059515</v>
      </c>
      <c r="BN24" s="121"/>
    </row>
    <row r="25" spans="1:66" x14ac:dyDescent="0.2">
      <c r="A25" s="171" t="s">
        <v>28</v>
      </c>
      <c r="B25" s="172" t="s">
        <v>105</v>
      </c>
      <c r="C25" s="173">
        <v>53373.389800000004</v>
      </c>
      <c r="D25" s="174">
        <v>2.2000000000000001E-3</v>
      </c>
      <c r="E25" s="175">
        <f t="shared" si="12"/>
        <v>-4436.9901688913833</v>
      </c>
      <c r="F25" s="99">
        <f t="shared" si="13"/>
        <v>-4437</v>
      </c>
      <c r="G25" s="99">
        <f t="shared" si="14"/>
        <v>3.1119064296944998E-3</v>
      </c>
      <c r="K25" s="99">
        <f t="shared" si="15"/>
        <v>3.1119064296944998E-3</v>
      </c>
      <c r="Q25" s="176">
        <f t="shared" si="16"/>
        <v>38354.889800000004</v>
      </c>
      <c r="S25" s="114">
        <v>1</v>
      </c>
      <c r="Z25" s="99">
        <f t="shared" si="17"/>
        <v>-4437</v>
      </c>
      <c r="AA25" s="175">
        <f t="shared" si="18"/>
        <v>1.2758441086234661E-3</v>
      </c>
      <c r="AB25" s="175">
        <f t="shared" si="29"/>
        <v>-3.8571728705822979E-3</v>
      </c>
      <c r="AC25" s="175">
        <f t="shared" si="30"/>
        <v>-5.6932351916533317E-3</v>
      </c>
      <c r="AD25" s="175">
        <f t="shared" si="19"/>
        <v>1.8360623210710338E-3</v>
      </c>
      <c r="AE25" s="175">
        <f t="shared" si="20"/>
        <v>3.3711248468567517E-6</v>
      </c>
      <c r="AF25" s="99">
        <f t="shared" si="31"/>
        <v>8.8051416213478315E-3</v>
      </c>
      <c r="AG25" s="177"/>
      <c r="AH25" s="99">
        <f t="shared" si="21"/>
        <v>6.9690793002767978E-3</v>
      </c>
      <c r="AI25" s="99">
        <f t="shared" si="22"/>
        <v>0.74182786347912932</v>
      </c>
      <c r="AJ25" s="99">
        <f t="shared" si="23"/>
        <v>6.1190973855700355E-3</v>
      </c>
      <c r="AK25" s="99">
        <f t="shared" si="24"/>
        <v>-0.2510680063229585</v>
      </c>
      <c r="AL25" s="99">
        <f t="shared" si="25"/>
        <v>-2.3701440373647569</v>
      </c>
      <c r="AM25" s="99">
        <f t="shared" si="26"/>
        <v>-2.4626567969779853</v>
      </c>
      <c r="AN25" s="175">
        <f t="shared" si="27"/>
        <v>54.476137837520511</v>
      </c>
      <c r="AO25" s="175">
        <f t="shared" si="27"/>
        <v>54.476145020311336</v>
      </c>
      <c r="AP25" s="175">
        <f t="shared" si="27"/>
        <v>54.476103550113471</v>
      </c>
      <c r="AQ25" s="175">
        <f t="shared" si="27"/>
        <v>54.476343023570429</v>
      </c>
      <c r="AR25" s="175">
        <f t="shared" si="27"/>
        <v>54.474961599995034</v>
      </c>
      <c r="AS25" s="175">
        <f t="shared" si="27"/>
        <v>54.482978965144653</v>
      </c>
      <c r="AT25" s="175">
        <f t="shared" si="27"/>
        <v>54.437965195201926</v>
      </c>
      <c r="AU25" s="175">
        <f t="shared" si="28"/>
        <v>54.791876256783212</v>
      </c>
      <c r="AW25" s="104">
        <v>-3500</v>
      </c>
      <c r="AX25" s="104">
        <f t="shared" si="3"/>
        <v>8.1546767903845074E-4</v>
      </c>
      <c r="AY25" s="119">
        <f t="shared" si="4"/>
        <v>-9.2701936729823291E-3</v>
      </c>
      <c r="AZ25" s="120">
        <f t="shared" si="5"/>
        <v>1.008566135202078E-2</v>
      </c>
      <c r="BA25" s="99">
        <f t="shared" si="6"/>
        <v>0.76868105350989269</v>
      </c>
      <c r="BB25" s="99">
        <f t="shared" si="7"/>
        <v>0.10771696029722544</v>
      </c>
      <c r="BC25" s="99">
        <f t="shared" si="8"/>
        <v>-2.2683368118027367</v>
      </c>
      <c r="BD25" s="99">
        <f t="shared" si="9"/>
        <v>-2.1428528870290542</v>
      </c>
      <c r="BE25" s="99">
        <f t="shared" si="11"/>
        <v>54.601940630491143</v>
      </c>
      <c r="BF25" s="99">
        <f t="shared" si="11"/>
        <v>54.601941798262487</v>
      </c>
      <c r="BG25" s="99">
        <f t="shared" si="11"/>
        <v>54.601932965949914</v>
      </c>
      <c r="BH25" s="99">
        <f t="shared" si="11"/>
        <v>54.601999773099344</v>
      </c>
      <c r="BI25" s="99">
        <f t="shared" si="11"/>
        <v>54.601494727702516</v>
      </c>
      <c r="BJ25" s="99">
        <f t="shared" si="11"/>
        <v>54.605328913307737</v>
      </c>
      <c r="BK25" s="99">
        <f t="shared" si="11"/>
        <v>54.577094123584118</v>
      </c>
      <c r="BL25" s="99">
        <f t="shared" si="10"/>
        <v>54.936914311554141</v>
      </c>
      <c r="BN25" s="121"/>
    </row>
    <row r="26" spans="1:66" x14ac:dyDescent="0.2">
      <c r="A26" s="171" t="s">
        <v>28</v>
      </c>
      <c r="B26" s="172" t="s">
        <v>105</v>
      </c>
      <c r="C26" s="173">
        <v>53374.337199999951</v>
      </c>
      <c r="D26" s="174">
        <v>2.3E-3</v>
      </c>
      <c r="E26" s="175">
        <f t="shared" si="12"/>
        <v>-4433.9971507785212</v>
      </c>
      <c r="F26" s="99">
        <f t="shared" si="13"/>
        <v>-4434</v>
      </c>
      <c r="G26" s="99">
        <f t="shared" si="14"/>
        <v>9.018830896820873E-4</v>
      </c>
      <c r="K26" s="99">
        <f t="shared" si="15"/>
        <v>9.018830896820873E-4</v>
      </c>
      <c r="Q26" s="176">
        <f t="shared" si="16"/>
        <v>38355.837199999951</v>
      </c>
      <c r="S26" s="114">
        <v>1</v>
      </c>
      <c r="Z26" s="99">
        <f t="shared" si="17"/>
        <v>-4434</v>
      </c>
      <c r="AA26" s="175">
        <f t="shared" si="18"/>
        <v>1.2740406338901658E-3</v>
      </c>
      <c r="AB26" s="175">
        <f t="shared" si="29"/>
        <v>-6.0772017287266797E-3</v>
      </c>
      <c r="AC26" s="175">
        <f t="shared" si="30"/>
        <v>-5.7050441845186012E-3</v>
      </c>
      <c r="AD26" s="175">
        <f t="shared" si="19"/>
        <v>-3.7215754420807847E-4</v>
      </c>
      <c r="AE26" s="175">
        <f t="shared" si="20"/>
        <v>1.3850123771098788E-7</v>
      </c>
      <c r="AF26" s="99">
        <f t="shared" si="31"/>
        <v>6.6069272742006885E-3</v>
      </c>
      <c r="AG26" s="177"/>
      <c r="AH26" s="99">
        <f t="shared" si="21"/>
        <v>6.979084818408767E-3</v>
      </c>
      <c r="AI26" s="99">
        <f t="shared" si="22"/>
        <v>0.74190690798058401</v>
      </c>
      <c r="AJ26" s="99">
        <f t="shared" si="23"/>
        <v>6.4338732744919531E-3</v>
      </c>
      <c r="AK26" s="99">
        <f t="shared" si="24"/>
        <v>-0.25114926184759828</v>
      </c>
      <c r="AL26" s="99">
        <f t="shared" si="25"/>
        <v>-2.3698292552741691</v>
      </c>
      <c r="AM26" s="99">
        <f t="shared" si="26"/>
        <v>-2.4615453106473173</v>
      </c>
      <c r="AN26" s="175">
        <f t="shared" si="27"/>
        <v>54.476533678930601</v>
      </c>
      <c r="AO26" s="175">
        <f t="shared" si="27"/>
        <v>54.476540828038196</v>
      </c>
      <c r="AP26" s="175">
        <f t="shared" si="27"/>
        <v>54.476499522499822</v>
      </c>
      <c r="AQ26" s="175">
        <f t="shared" si="27"/>
        <v>54.476738217300394</v>
      </c>
      <c r="AR26" s="175">
        <f t="shared" si="27"/>
        <v>54.475360289425979</v>
      </c>
      <c r="AS26" s="175">
        <f t="shared" si="27"/>
        <v>54.483363116067885</v>
      </c>
      <c r="AT26" s="175">
        <f t="shared" si="27"/>
        <v>54.438398677900373</v>
      </c>
      <c r="AU26" s="175">
        <f t="shared" si="28"/>
        <v>54.792340626222177</v>
      </c>
      <c r="AW26" s="104">
        <v>-3000</v>
      </c>
      <c r="AX26" s="104">
        <f t="shared" si="3"/>
        <v>6.4453907622919783E-4</v>
      </c>
      <c r="AY26" s="119">
        <f t="shared" si="4"/>
        <v>-1.1087477497424442E-2</v>
      </c>
      <c r="AZ26" s="120">
        <f t="shared" si="5"/>
        <v>1.173201657365364E-2</v>
      </c>
      <c r="BA26" s="99">
        <f t="shared" si="6"/>
        <v>0.78492646804103416</v>
      </c>
      <c r="BB26" s="99">
        <f t="shared" si="7"/>
        <v>0.16467799401758579</v>
      </c>
      <c r="BC26" s="99">
        <f t="shared" si="8"/>
        <v>-2.2108316335891116</v>
      </c>
      <c r="BD26" s="99">
        <f t="shared" si="9"/>
        <v>-1.9913654121311553</v>
      </c>
      <c r="BE26" s="99">
        <f t="shared" si="11"/>
        <v>54.67100965993027</v>
      </c>
      <c r="BF26" s="99">
        <f t="shared" si="11"/>
        <v>54.671009946581748</v>
      </c>
      <c r="BG26" s="99">
        <f t="shared" si="11"/>
        <v>54.671007311479713</v>
      </c>
      <c r="BH26" s="99">
        <f t="shared" si="11"/>
        <v>54.671031536016628</v>
      </c>
      <c r="BI26" s="99">
        <f t="shared" si="11"/>
        <v>54.670808909142885</v>
      </c>
      <c r="BJ26" s="99">
        <f t="shared" si="11"/>
        <v>54.672860803246643</v>
      </c>
      <c r="BK26" s="99">
        <f t="shared" si="11"/>
        <v>54.654426065094007</v>
      </c>
      <c r="BL26" s="99">
        <f t="shared" si="10"/>
        <v>55.014309218048773</v>
      </c>
      <c r="BN26" s="121"/>
    </row>
    <row r="27" spans="1:66" x14ac:dyDescent="0.2">
      <c r="A27" s="171" t="s">
        <v>28</v>
      </c>
      <c r="B27" s="172" t="s">
        <v>104</v>
      </c>
      <c r="C27" s="173">
        <v>53374.499199999962</v>
      </c>
      <c r="D27" s="174">
        <v>1.8E-3</v>
      </c>
      <c r="E27" s="175">
        <f t="shared" si="12"/>
        <v>-4433.4853617407925</v>
      </c>
      <c r="F27" s="99">
        <f t="shared" si="13"/>
        <v>-4433.5</v>
      </c>
      <c r="G27" s="99">
        <f t="shared" si="14"/>
        <v>4.6335458901012316E-3</v>
      </c>
      <c r="K27" s="99">
        <f t="shared" si="15"/>
        <v>4.6335458901012316E-3</v>
      </c>
      <c r="Q27" s="176">
        <f t="shared" si="16"/>
        <v>38355.999199999962</v>
      </c>
      <c r="S27" s="114">
        <v>1</v>
      </c>
      <c r="Z27" s="99">
        <f t="shared" si="17"/>
        <v>-4433.5</v>
      </c>
      <c r="AA27" s="175">
        <f t="shared" si="18"/>
        <v>1.2737402748101215E-3</v>
      </c>
      <c r="AB27" s="175">
        <f t="shared" si="29"/>
        <v>-2.3472065119780061E-3</v>
      </c>
      <c r="AC27" s="175">
        <f t="shared" si="30"/>
        <v>-5.7070121272691163E-3</v>
      </c>
      <c r="AD27" s="175">
        <f t="shared" si="19"/>
        <v>3.3598056152911102E-3</v>
      </c>
      <c r="AE27" s="175">
        <f t="shared" si="20"/>
        <v>1.1288293772541676E-5</v>
      </c>
      <c r="AF27" s="99">
        <f t="shared" si="31"/>
        <v>1.0340558017370348E-2</v>
      </c>
      <c r="AG27" s="177"/>
      <c r="AH27" s="99">
        <f t="shared" si="21"/>
        <v>6.9807524020792378E-3</v>
      </c>
      <c r="AI27" s="99">
        <f t="shared" si="22"/>
        <v>0.74192008618845395</v>
      </c>
      <c r="AJ27" s="99">
        <f t="shared" si="23"/>
        <v>6.4863423819784124E-3</v>
      </c>
      <c r="AK27" s="99">
        <f t="shared" si="24"/>
        <v>-0.25116280369863914</v>
      </c>
      <c r="AL27" s="99">
        <f t="shared" si="25"/>
        <v>-2.3697767850717959</v>
      </c>
      <c r="AM27" s="99">
        <f t="shared" si="26"/>
        <v>-2.4613601236406741</v>
      </c>
      <c r="AN27" s="175">
        <f t="shared" si="27"/>
        <v>54.476599656597536</v>
      </c>
      <c r="AO27" s="175">
        <f t="shared" si="27"/>
        <v>54.476606800102665</v>
      </c>
      <c r="AP27" s="175">
        <f t="shared" si="27"/>
        <v>54.476565521963849</v>
      </c>
      <c r="AQ27" s="175">
        <f t="shared" si="27"/>
        <v>54.476804087136962</v>
      </c>
      <c r="AR27" s="175">
        <f t="shared" si="27"/>
        <v>54.475426741482003</v>
      </c>
      <c r="AS27" s="175">
        <f t="shared" si="27"/>
        <v>54.483427145493501</v>
      </c>
      <c r="AT27" s="175">
        <f t="shared" si="27"/>
        <v>54.438470932436964</v>
      </c>
      <c r="AU27" s="175">
        <f t="shared" si="28"/>
        <v>54.792418021128675</v>
      </c>
      <c r="AW27" s="104">
        <v>-2500</v>
      </c>
      <c r="AX27" s="104">
        <f t="shared" si="3"/>
        <v>5.1537339456154616E-4</v>
      </c>
      <c r="AY27" s="119">
        <f t="shared" si="4"/>
        <v>-1.2841125027854405E-2</v>
      </c>
      <c r="AZ27" s="120">
        <f t="shared" si="5"/>
        <v>1.3356498422415951E-2</v>
      </c>
      <c r="BA27" s="99">
        <f t="shared" si="6"/>
        <v>0.802647725704003</v>
      </c>
      <c r="BB27" s="99">
        <f t="shared" si="7"/>
        <v>0.2235721240704702</v>
      </c>
      <c r="BC27" s="99">
        <f t="shared" si="8"/>
        <v>-2.1507853413388305</v>
      </c>
      <c r="BD27" s="99">
        <f t="shared" si="9"/>
        <v>-1.8506547860823763</v>
      </c>
      <c r="BE27" s="99">
        <f t="shared" si="11"/>
        <v>54.741588026432993</v>
      </c>
      <c r="BF27" s="99">
        <f t="shared" si="11"/>
        <v>54.741588062386384</v>
      </c>
      <c r="BG27" s="99">
        <f t="shared" si="11"/>
        <v>54.741587635900117</v>
      </c>
      <c r="BH27" s="99">
        <f t="shared" si="11"/>
        <v>54.74159269501375</v>
      </c>
      <c r="BI27" s="99">
        <f t="shared" si="11"/>
        <v>54.741532689070638</v>
      </c>
      <c r="BJ27" s="99">
        <f t="shared" si="11"/>
        <v>54.742245383045315</v>
      </c>
      <c r="BK27" s="99">
        <f t="shared" si="11"/>
        <v>54.733912620623308</v>
      </c>
      <c r="BL27" s="99">
        <f t="shared" si="10"/>
        <v>55.091704124543398</v>
      </c>
      <c r="BN27" s="121"/>
    </row>
    <row r="28" spans="1:66" x14ac:dyDescent="0.2">
      <c r="A28" s="171" t="s">
        <v>28</v>
      </c>
      <c r="B28" s="172" t="s">
        <v>105</v>
      </c>
      <c r="C28" s="173">
        <v>53375.289100000169</v>
      </c>
      <c r="D28" s="174">
        <v>2E-3</v>
      </c>
      <c r="E28" s="175">
        <f t="shared" si="12"/>
        <v>-4430.9899163026421</v>
      </c>
      <c r="F28" s="99">
        <f t="shared" si="13"/>
        <v>-4431</v>
      </c>
      <c r="G28" s="99">
        <f t="shared" si="14"/>
        <v>3.1918600288918242E-3</v>
      </c>
      <c r="K28" s="99">
        <f t="shared" si="15"/>
        <v>3.1918600288918242E-3</v>
      </c>
      <c r="Q28" s="176">
        <f t="shared" si="16"/>
        <v>38356.789100000169</v>
      </c>
      <c r="S28" s="114">
        <v>1</v>
      </c>
      <c r="Z28" s="99">
        <f t="shared" si="17"/>
        <v>-4431</v>
      </c>
      <c r="AA28" s="175">
        <f t="shared" si="18"/>
        <v>1.2722394220751028E-3</v>
      </c>
      <c r="AB28" s="175">
        <f t="shared" si="29"/>
        <v>-3.7972302796605651E-3</v>
      </c>
      <c r="AC28" s="175">
        <f t="shared" si="30"/>
        <v>-5.7168508864772864E-3</v>
      </c>
      <c r="AD28" s="175">
        <f t="shared" si="19"/>
        <v>1.9196206068167214E-3</v>
      </c>
      <c r="AE28" s="175">
        <f t="shared" si="20"/>
        <v>3.6849432741153974E-6</v>
      </c>
      <c r="AF28" s="99">
        <f t="shared" si="31"/>
        <v>8.9087109153691106E-3</v>
      </c>
      <c r="AG28" s="177"/>
      <c r="AH28" s="99">
        <f t="shared" si="21"/>
        <v>6.9890903085523893E-3</v>
      </c>
      <c r="AI28" s="99">
        <f t="shared" si="22"/>
        <v>0.74198599490873351</v>
      </c>
      <c r="AJ28" s="99">
        <f t="shared" si="23"/>
        <v>6.7487156055039011E-3</v>
      </c>
      <c r="AK28" s="99">
        <f t="shared" si="24"/>
        <v>-0.25123050979429246</v>
      </c>
      <c r="AL28" s="99">
        <f t="shared" si="25"/>
        <v>-2.3695144061024456</v>
      </c>
      <c r="AM28" s="99">
        <f t="shared" si="26"/>
        <v>-2.4604344486323386</v>
      </c>
      <c r="AN28" s="175">
        <f t="shared" si="27"/>
        <v>54.476929562503912</v>
      </c>
      <c r="AO28" s="175">
        <f t="shared" si="27"/>
        <v>54.476936678045476</v>
      </c>
      <c r="AP28" s="175">
        <f t="shared" si="27"/>
        <v>54.4768955367174</v>
      </c>
      <c r="AQ28" s="175">
        <f t="shared" si="27"/>
        <v>54.477133454389971</v>
      </c>
      <c r="AR28" s="175">
        <f t="shared" si="27"/>
        <v>54.475759018127974</v>
      </c>
      <c r="AS28" s="175">
        <f t="shared" si="27"/>
        <v>54.483747310941418</v>
      </c>
      <c r="AT28" s="175">
        <f t="shared" si="27"/>
        <v>54.438832236922501</v>
      </c>
      <c r="AU28" s="175">
        <f t="shared" si="28"/>
        <v>54.792804995661143</v>
      </c>
      <c r="AW28" s="104">
        <v>-2000</v>
      </c>
      <c r="AX28" s="104">
        <f t="shared" si="3"/>
        <v>4.1881645570225265E-4</v>
      </c>
      <c r="AY28" s="119">
        <f t="shared" si="4"/>
        <v>-1.4531136264272222E-2</v>
      </c>
      <c r="AZ28" s="120">
        <f t="shared" si="5"/>
        <v>1.4949952719974475E-2</v>
      </c>
      <c r="BA28" s="99">
        <f t="shared" si="6"/>
        <v>0.82196669346332696</v>
      </c>
      <c r="BB28" s="99">
        <f t="shared" si="7"/>
        <v>0.2843783027986812</v>
      </c>
      <c r="BC28" s="99">
        <f t="shared" si="8"/>
        <v>-2.0879052783734213</v>
      </c>
      <c r="BD28" s="99">
        <f t="shared" si="9"/>
        <v>-1.719143656963299</v>
      </c>
      <c r="BE28" s="99">
        <f t="shared" si="11"/>
        <v>54.813812386357917</v>
      </c>
      <c r="BF28" s="99">
        <f t="shared" si="11"/>
        <v>54.813812385075771</v>
      </c>
      <c r="BG28" s="99">
        <f t="shared" si="11"/>
        <v>54.813812406874831</v>
      </c>
      <c r="BH28" s="99">
        <f t="shared" si="11"/>
        <v>54.813812036247647</v>
      </c>
      <c r="BI28" s="99">
        <f t="shared" si="11"/>
        <v>54.813818337755592</v>
      </c>
      <c r="BJ28" s="99">
        <f t="shared" si="11"/>
        <v>54.813711230351885</v>
      </c>
      <c r="BK28" s="99">
        <f t="shared" si="11"/>
        <v>54.815541267506561</v>
      </c>
      <c r="BL28" s="99">
        <f t="shared" si="10"/>
        <v>55.16909903103803</v>
      </c>
      <c r="BN28" s="121"/>
    </row>
    <row r="29" spans="1:66" x14ac:dyDescent="0.2">
      <c r="A29" s="171" t="s">
        <v>28</v>
      </c>
      <c r="B29" s="172" t="s">
        <v>104</v>
      </c>
      <c r="C29" s="173">
        <v>53375.440500000026</v>
      </c>
      <c r="D29" s="174">
        <v>5.7000000000000002E-3</v>
      </c>
      <c r="E29" s="175">
        <f t="shared" si="12"/>
        <v>-4430.5116146962619</v>
      </c>
      <c r="F29" s="99">
        <f t="shared" si="13"/>
        <v>-4430.5</v>
      </c>
      <c r="G29" s="99">
        <f t="shared" si="14"/>
        <v>-3.6764773321920075E-3</v>
      </c>
      <c r="K29" s="99">
        <f t="shared" si="15"/>
        <v>-3.6764773321920075E-3</v>
      </c>
      <c r="Q29" s="176">
        <f t="shared" si="16"/>
        <v>38356.940500000026</v>
      </c>
      <c r="S29" s="114">
        <v>1</v>
      </c>
      <c r="Z29" s="99">
        <f t="shared" si="17"/>
        <v>-4430.5</v>
      </c>
      <c r="AA29" s="175">
        <f t="shared" si="18"/>
        <v>1.271939440017523E-3</v>
      </c>
      <c r="AB29" s="175">
        <f t="shared" si="29"/>
        <v>-1.066723521961957E-2</v>
      </c>
      <c r="AC29" s="175">
        <f t="shared" si="30"/>
        <v>-5.7188184474100383E-3</v>
      </c>
      <c r="AD29" s="175">
        <f t="shared" si="19"/>
        <v>-4.9484167722095304E-3</v>
      </c>
      <c r="AE29" s="175">
        <f t="shared" si="20"/>
        <v>2.4486828551484589E-5</v>
      </c>
      <c r="AF29" s="99">
        <f t="shared" si="31"/>
        <v>2.0423411152180309E-3</v>
      </c>
      <c r="AG29" s="177"/>
      <c r="AH29" s="99">
        <f t="shared" si="21"/>
        <v>6.9907578874275613E-3</v>
      </c>
      <c r="AI29" s="99">
        <f t="shared" si="22"/>
        <v>0.74199918018960265</v>
      </c>
      <c r="AJ29" s="99">
        <f t="shared" si="23"/>
        <v>6.8011957878013054E-3</v>
      </c>
      <c r="AK29" s="99">
        <f t="shared" si="24"/>
        <v>-0.25124405038109682</v>
      </c>
      <c r="AL29" s="99">
        <f t="shared" si="25"/>
        <v>-2.3694619247156798</v>
      </c>
      <c r="AM29" s="99">
        <f t="shared" si="26"/>
        <v>-2.460249365614346</v>
      </c>
      <c r="AN29" s="175">
        <f t="shared" si="27"/>
        <v>54.476995547200261</v>
      </c>
      <c r="AO29" s="175">
        <f t="shared" si="27"/>
        <v>54.477002657158863</v>
      </c>
      <c r="AP29" s="175">
        <f t="shared" si="27"/>
        <v>54.476961543155539</v>
      </c>
      <c r="AQ29" s="175">
        <f t="shared" si="27"/>
        <v>54.477199331455346</v>
      </c>
      <c r="AR29" s="175">
        <f t="shared" si="27"/>
        <v>54.475825476730932</v>
      </c>
      <c r="AS29" s="175">
        <f t="shared" si="27"/>
        <v>54.483811347696417</v>
      </c>
      <c r="AT29" s="175">
        <f t="shared" si="27"/>
        <v>54.43890450418035</v>
      </c>
      <c r="AU29" s="175">
        <f t="shared" si="28"/>
        <v>54.792882390567641</v>
      </c>
      <c r="AW29" s="104">
        <v>-1500</v>
      </c>
      <c r="AX29" s="104">
        <f t="shared" si="3"/>
        <v>3.4452496459777202E-4</v>
      </c>
      <c r="AY29" s="119">
        <f t="shared" si="4"/>
        <v>-1.6157511206677893E-2</v>
      </c>
      <c r="AZ29" s="120">
        <f t="shared" si="5"/>
        <v>1.6502036171275665E-2</v>
      </c>
      <c r="BA29" s="99">
        <f t="shared" si="6"/>
        <v>0.84301360796552816</v>
      </c>
      <c r="BB29" s="99">
        <f t="shared" si="7"/>
        <v>0.34702832026358321</v>
      </c>
      <c r="BC29" s="99">
        <f t="shared" si="8"/>
        <v>-2.0218625273646782</v>
      </c>
      <c r="BD29" s="99">
        <f t="shared" si="9"/>
        <v>-1.5955030427625709</v>
      </c>
      <c r="BE29" s="99">
        <f t="shared" si="11"/>
        <v>54.887830575370913</v>
      </c>
      <c r="BF29" s="99">
        <f t="shared" si="11"/>
        <v>54.887830574975801</v>
      </c>
      <c r="BG29" s="99">
        <f t="shared" si="11"/>
        <v>54.887830587177469</v>
      </c>
      <c r="BH29" s="99">
        <f t="shared" si="11"/>
        <v>54.887830210373195</v>
      </c>
      <c r="BI29" s="99">
        <f t="shared" si="11"/>
        <v>54.887841847332204</v>
      </c>
      <c r="BJ29" s="99">
        <f t="shared" si="11"/>
        <v>54.887483149111503</v>
      </c>
      <c r="BK29" s="99">
        <f t="shared" si="11"/>
        <v>54.899286658415534</v>
      </c>
      <c r="BL29" s="99">
        <f t="shared" si="10"/>
        <v>55.246493937532655</v>
      </c>
      <c r="BN29" s="121"/>
    </row>
    <row r="30" spans="1:66" x14ac:dyDescent="0.2">
      <c r="A30" s="171" t="s">
        <v>28</v>
      </c>
      <c r="B30" s="172" t="s">
        <v>105</v>
      </c>
      <c r="C30" s="173">
        <v>53376.241400000174</v>
      </c>
      <c r="D30" s="174">
        <v>1.8E-3</v>
      </c>
      <c r="E30" s="175">
        <f t="shared" si="12"/>
        <v>-4427.9814181508027</v>
      </c>
      <c r="F30" s="99">
        <f t="shared" si="13"/>
        <v>-4428</v>
      </c>
      <c r="G30" s="99">
        <f t="shared" si="14"/>
        <v>5.8818367469939403E-3</v>
      </c>
      <c r="K30" s="99">
        <f t="shared" si="15"/>
        <v>5.8818367469939403E-3</v>
      </c>
      <c r="Q30" s="176">
        <f t="shared" si="16"/>
        <v>38357.741400000174</v>
      </c>
      <c r="S30" s="114">
        <v>1</v>
      </c>
      <c r="Z30" s="99">
        <f t="shared" si="17"/>
        <v>-4428</v>
      </c>
      <c r="AA30" s="175">
        <f t="shared" si="18"/>
        <v>1.2704404718345023E-3</v>
      </c>
      <c r="AB30" s="175">
        <f t="shared" si="29"/>
        <v>-1.1172590223699494E-3</v>
      </c>
      <c r="AC30" s="175">
        <f t="shared" si="30"/>
        <v>-5.7286552975293874E-3</v>
      </c>
      <c r="AD30" s="175">
        <f t="shared" si="19"/>
        <v>4.611396275159438E-3</v>
      </c>
      <c r="AE30" s="175">
        <f t="shared" si="20"/>
        <v>2.1264975606554339E-5</v>
      </c>
      <c r="AF30" s="99">
        <f t="shared" si="31"/>
        <v>1.1610492044523328E-2</v>
      </c>
      <c r="AG30" s="177"/>
      <c r="AH30" s="99">
        <f t="shared" si="21"/>
        <v>6.9990957693638898E-3</v>
      </c>
      <c r="AI30" s="99">
        <f t="shared" si="22"/>
        <v>0.74206512428295146</v>
      </c>
      <c r="AJ30" s="99">
        <f t="shared" si="23"/>
        <v>7.0636243902027114E-3</v>
      </c>
      <c r="AK30" s="99">
        <f t="shared" si="24"/>
        <v>-0.2513117501502205</v>
      </c>
      <c r="AL30" s="99">
        <f t="shared" si="25"/>
        <v>-2.3691994898063604</v>
      </c>
      <c r="AM30" s="99">
        <f t="shared" si="26"/>
        <v>-2.4593242102754154</v>
      </c>
      <c r="AN30" s="175">
        <f t="shared" si="27"/>
        <v>54.477325488263162</v>
      </c>
      <c r="AO30" s="175">
        <f t="shared" si="27"/>
        <v>54.477332570355642</v>
      </c>
      <c r="AP30" s="175">
        <f t="shared" si="27"/>
        <v>54.477291592789214</v>
      </c>
      <c r="AQ30" s="175">
        <f t="shared" si="27"/>
        <v>54.477528734861842</v>
      </c>
      <c r="AR30" s="175">
        <f t="shared" si="27"/>
        <v>54.476157786119167</v>
      </c>
      <c r="AS30" s="175">
        <f t="shared" si="27"/>
        <v>54.484131549809781</v>
      </c>
      <c r="AT30" s="175">
        <f t="shared" si="27"/>
        <v>54.439265872274959</v>
      </c>
      <c r="AU30" s="175">
        <f t="shared" si="28"/>
        <v>54.793269365100116</v>
      </c>
      <c r="AW30" s="104">
        <v>-1000</v>
      </c>
      <c r="AX30" s="104">
        <f t="shared" si="3"/>
        <v>2.8078137801294811E-4</v>
      </c>
      <c r="AY30" s="119">
        <f t="shared" si="4"/>
        <v>-1.7720249855071413E-2</v>
      </c>
      <c r="AZ30" s="120">
        <f t="shared" si="5"/>
        <v>1.8001031233084362E-2</v>
      </c>
      <c r="BA30" s="99">
        <f t="shared" si="6"/>
        <v>0.86592484304410722</v>
      </c>
      <c r="BB30" s="99">
        <f t="shared" si="7"/>
        <v>0.41138759684199416</v>
      </c>
      <c r="BC30" s="99">
        <f t="shared" si="8"/>
        <v>-1.9522872445008388</v>
      </c>
      <c r="BD30" s="99">
        <f t="shared" si="9"/>
        <v>-1.47860032133705</v>
      </c>
      <c r="BE30" s="99">
        <f t="shared" si="11"/>
        <v>54.963802289149065</v>
      </c>
      <c r="BF30" s="99">
        <f t="shared" si="11"/>
        <v>54.963802289149051</v>
      </c>
      <c r="BG30" s="99">
        <f t="shared" si="11"/>
        <v>54.963802289152476</v>
      </c>
      <c r="BH30" s="99">
        <f t="shared" si="11"/>
        <v>54.963802288475804</v>
      </c>
      <c r="BI30" s="99">
        <f t="shared" si="11"/>
        <v>54.963802422035251</v>
      </c>
      <c r="BJ30" s="99">
        <f t="shared" si="11"/>
        <v>54.9637760848696</v>
      </c>
      <c r="BK30" s="99">
        <f t="shared" si="11"/>
        <v>54.985110773113298</v>
      </c>
      <c r="BL30" s="99">
        <f t="shared" si="10"/>
        <v>55.323888844027287</v>
      </c>
      <c r="BN30" s="121"/>
    </row>
    <row r="31" spans="1:66" x14ac:dyDescent="0.2">
      <c r="A31" s="171" t="s">
        <v>28</v>
      </c>
      <c r="B31" s="172" t="s">
        <v>104</v>
      </c>
      <c r="C31" s="173">
        <v>53377.350699999835</v>
      </c>
      <c r="D31" s="174">
        <v>2.2000000000000001E-3</v>
      </c>
      <c r="E31" s="175">
        <f t="shared" si="12"/>
        <v>-4424.4769269203052</v>
      </c>
      <c r="F31" s="99">
        <f t="shared" si="13"/>
        <v>-4424.5</v>
      </c>
      <c r="G31" s="99">
        <f t="shared" si="14"/>
        <v>7.3034759116126224E-3</v>
      </c>
      <c r="K31" s="99">
        <f t="shared" si="15"/>
        <v>7.3034759116126224E-3</v>
      </c>
      <c r="Q31" s="176">
        <f t="shared" si="16"/>
        <v>38358.850699999835</v>
      </c>
      <c r="S31" s="114">
        <v>1</v>
      </c>
      <c r="Z31" s="99">
        <f t="shared" si="17"/>
        <v>-4424.5</v>
      </c>
      <c r="AA31" s="175">
        <f t="shared" si="18"/>
        <v>1.2683445531380547E-3</v>
      </c>
      <c r="AB31" s="175">
        <f t="shared" si="29"/>
        <v>2.9270714350244052E-4</v>
      </c>
      <c r="AC31" s="175">
        <f t="shared" si="30"/>
        <v>-5.7424242149721272E-3</v>
      </c>
      <c r="AD31" s="175">
        <f t="shared" si="19"/>
        <v>6.0351313584745677E-3</v>
      </c>
      <c r="AE31" s="175">
        <f t="shared" si="20"/>
        <v>3.642281051404308E-5</v>
      </c>
      <c r="AF31" s="99">
        <f t="shared" si="31"/>
        <v>1.3045900126584749E-2</v>
      </c>
      <c r="AG31" s="177"/>
      <c r="AH31" s="99">
        <f t="shared" si="21"/>
        <v>7.0107687681101819E-3</v>
      </c>
      <c r="AI31" s="99">
        <f t="shared" si="22"/>
        <v>0.74215749555917843</v>
      </c>
      <c r="AJ31" s="99">
        <f t="shared" si="23"/>
        <v>7.431101977861441E-3</v>
      </c>
      <c r="AK31" s="99">
        <f t="shared" si="24"/>
        <v>-0.2514065209544516</v>
      </c>
      <c r="AL31" s="99">
        <f t="shared" si="25"/>
        <v>-2.3688320025655067</v>
      </c>
      <c r="AM31" s="99">
        <f t="shared" si="26"/>
        <v>-2.4580297195507352</v>
      </c>
      <c r="AN31" s="175">
        <f t="shared" si="27"/>
        <v>54.477787454997589</v>
      </c>
      <c r="AO31" s="175">
        <f t="shared" si="27"/>
        <v>54.47779449821364</v>
      </c>
      <c r="AP31" s="175">
        <f t="shared" si="27"/>
        <v>54.477753711136131</v>
      </c>
      <c r="AQ31" s="175">
        <f t="shared" si="27"/>
        <v>54.477989950272999</v>
      </c>
      <c r="AR31" s="175">
        <f t="shared" si="27"/>
        <v>54.476623065123647</v>
      </c>
      <c r="AS31" s="175">
        <f t="shared" si="27"/>
        <v>54.484579884153526</v>
      </c>
      <c r="AT31" s="175">
        <f t="shared" si="27"/>
        <v>54.43977187666804</v>
      </c>
      <c r="AU31" s="175">
        <f t="shared" si="28"/>
        <v>54.793811129445579</v>
      </c>
      <c r="AW31" s="104">
        <v>-500</v>
      </c>
      <c r="AX31" s="104">
        <f t="shared" si="3"/>
        <v>2.1428679813390028E-4</v>
      </c>
      <c r="AY31" s="119">
        <f t="shared" si="4"/>
        <v>-1.921935220945279E-2</v>
      </c>
      <c r="AZ31" s="120">
        <f t="shared" si="5"/>
        <v>1.9433639007586691E-2</v>
      </c>
      <c r="BA31" s="99">
        <f t="shared" si="6"/>
        <v>0.89083886236539755</v>
      </c>
      <c r="BB31" s="99">
        <f t="shared" si="7"/>
        <v>0.47722941673986585</v>
      </c>
      <c r="BC31" s="99">
        <f t="shared" si="8"/>
        <v>-1.8787639348370637</v>
      </c>
      <c r="BD31" s="99">
        <f t="shared" si="9"/>
        <v>-1.3674592611496279</v>
      </c>
      <c r="BE31" s="99">
        <f t="shared" si="11"/>
        <v>55.041899479316662</v>
      </c>
      <c r="BF31" s="99">
        <f t="shared" si="11"/>
        <v>55.041899479563249</v>
      </c>
      <c r="BG31" s="99">
        <f t="shared" si="11"/>
        <v>55.041899490264605</v>
      </c>
      <c r="BH31" s="99">
        <f t="shared" si="11"/>
        <v>55.041899954687715</v>
      </c>
      <c r="BI31" s="99">
        <f t="shared" si="11"/>
        <v>55.041920106728433</v>
      </c>
      <c r="BJ31" s="99">
        <f t="shared" si="11"/>
        <v>55.042788518647157</v>
      </c>
      <c r="BK31" s="99">
        <f t="shared" si="11"/>
        <v>55.072963146080632</v>
      </c>
      <c r="BL31" s="99">
        <f t="shared" si="10"/>
        <v>55.401283750521912</v>
      </c>
      <c r="BN31" s="121"/>
    </row>
    <row r="32" spans="1:66" x14ac:dyDescent="0.2">
      <c r="A32" s="171" t="s">
        <v>28</v>
      </c>
      <c r="B32" s="172" t="s">
        <v>105</v>
      </c>
      <c r="C32" s="173">
        <v>53377.50549999997</v>
      </c>
      <c r="D32" s="174">
        <v>2.2000000000000001E-3</v>
      </c>
      <c r="E32" s="175">
        <f t="shared" si="12"/>
        <v>-4423.9878840616384</v>
      </c>
      <c r="F32" s="99">
        <f t="shared" si="13"/>
        <v>-4424</v>
      </c>
      <c r="G32" s="99">
        <f t="shared" si="14"/>
        <v>3.8351388357114047E-3</v>
      </c>
      <c r="K32" s="99">
        <f t="shared" si="15"/>
        <v>3.8351388357114047E-3</v>
      </c>
      <c r="Q32" s="176">
        <f t="shared" si="16"/>
        <v>38359.00549999997</v>
      </c>
      <c r="S32" s="114">
        <v>1</v>
      </c>
      <c r="Z32" s="99">
        <f t="shared" si="17"/>
        <v>-4424</v>
      </c>
      <c r="AA32" s="175">
        <f t="shared" si="18"/>
        <v>1.2680453871933934E-3</v>
      </c>
      <c r="AB32" s="175">
        <f t="shared" si="29"/>
        <v>-3.1772975001150448E-3</v>
      </c>
      <c r="AC32" s="175">
        <f t="shared" si="30"/>
        <v>-5.744390948633056E-3</v>
      </c>
      <c r="AD32" s="175">
        <f t="shared" si="19"/>
        <v>2.5670934485180113E-3</v>
      </c>
      <c r="AE32" s="175">
        <f t="shared" si="20"/>
        <v>6.5899687734240956E-6</v>
      </c>
      <c r="AF32" s="99">
        <f t="shared" si="31"/>
        <v>9.5795297843444607E-3</v>
      </c>
      <c r="AG32" s="177"/>
      <c r="AH32" s="99">
        <f t="shared" si="21"/>
        <v>7.0124363358264495E-3</v>
      </c>
      <c r="AI32" s="99">
        <f t="shared" si="22"/>
        <v>0.74217069617596121</v>
      </c>
      <c r="AJ32" s="99">
        <f t="shared" si="23"/>
        <v>7.4836061621969888E-3</v>
      </c>
      <c r="AK32" s="99">
        <f t="shared" si="24"/>
        <v>-0.25142005879473445</v>
      </c>
      <c r="AL32" s="99">
        <f t="shared" si="25"/>
        <v>-2.3687794969211695</v>
      </c>
      <c r="AM32" s="99">
        <f t="shared" si="26"/>
        <v>-2.4578448614659845</v>
      </c>
      <c r="AN32" s="175">
        <f t="shared" si="27"/>
        <v>54.477853454937318</v>
      </c>
      <c r="AO32" s="175">
        <f t="shared" si="27"/>
        <v>54.477860492612535</v>
      </c>
      <c r="AP32" s="175">
        <f t="shared" si="27"/>
        <v>54.477819732697995</v>
      </c>
      <c r="AQ32" s="175">
        <f t="shared" si="27"/>
        <v>54.478055843013749</v>
      </c>
      <c r="AR32" s="175">
        <f t="shared" si="27"/>
        <v>54.476689537922027</v>
      </c>
      <c r="AS32" s="175">
        <f t="shared" si="27"/>
        <v>54.484643936814301</v>
      </c>
      <c r="AT32" s="175">
        <f t="shared" si="27"/>
        <v>54.439844171492396</v>
      </c>
      <c r="AU32" s="175">
        <f t="shared" si="28"/>
        <v>54.79388852435207</v>
      </c>
      <c r="AW32" s="104">
        <v>0</v>
      </c>
      <c r="AX32" s="104">
        <f t="shared" si="3"/>
        <v>1.2993521395650645E-4</v>
      </c>
      <c r="AY32" s="119">
        <f t="shared" si="4"/>
        <v>-2.0654818269822021E-2</v>
      </c>
      <c r="AZ32" s="120">
        <f t="shared" si="5"/>
        <v>2.0784753483778527E-2</v>
      </c>
      <c r="BA32" s="99">
        <f t="shared" si="6"/>
        <v>0.91788945270719358</v>
      </c>
      <c r="BB32" s="99">
        <f t="shared" si="7"/>
        <v>0.54420071028909334</v>
      </c>
      <c r="BC32" s="99">
        <f t="shared" si="8"/>
        <v>-1.8008270734523792</v>
      </c>
      <c r="BD32" s="99">
        <f t="shared" si="9"/>
        <v>-1.261229008147134</v>
      </c>
      <c r="BE32" s="99">
        <f t="shared" si="11"/>
        <v>55.12230626660466</v>
      </c>
      <c r="BF32" s="99">
        <f t="shared" si="11"/>
        <v>55.122306283099128</v>
      </c>
      <c r="BG32" s="99">
        <f t="shared" si="11"/>
        <v>55.122306601318755</v>
      </c>
      <c r="BH32" s="99">
        <f t="shared" si="11"/>
        <v>55.122312740437458</v>
      </c>
      <c r="BI32" s="99">
        <f t="shared" si="11"/>
        <v>55.122431126133542</v>
      </c>
      <c r="BJ32" s="99">
        <f t="shared" si="11"/>
        <v>55.124695517874208</v>
      </c>
      <c r="BK32" s="99">
        <f t="shared" si="11"/>
        <v>55.162781168652245</v>
      </c>
      <c r="BL32" s="99">
        <f t="shared" si="10"/>
        <v>55.478678657016538</v>
      </c>
      <c r="BN32" s="121"/>
    </row>
    <row r="33" spans="1:66" x14ac:dyDescent="0.2">
      <c r="A33" s="171" t="s">
        <v>29</v>
      </c>
      <c r="B33" s="172" t="s">
        <v>104</v>
      </c>
      <c r="C33" s="173">
        <v>53683.4375</v>
      </c>
      <c r="D33" s="174">
        <v>1.5E-3</v>
      </c>
      <c r="E33" s="175">
        <f t="shared" si="12"/>
        <v>-3457.4900823348703</v>
      </c>
      <c r="F33" s="99">
        <f t="shared" si="13"/>
        <v>-3457.5</v>
      </c>
      <c r="G33" s="99">
        <f t="shared" si="14"/>
        <v>3.1393047393066809E-3</v>
      </c>
      <c r="K33" s="99">
        <f t="shared" si="15"/>
        <v>3.1393047393066809E-3</v>
      </c>
      <c r="Q33" s="176">
        <f t="shared" si="16"/>
        <v>38664.9375</v>
      </c>
      <c r="S33" s="114">
        <v>1</v>
      </c>
      <c r="Z33" s="99">
        <f t="shared" si="17"/>
        <v>-3457.5</v>
      </c>
      <c r="AA33" s="175">
        <f t="shared" ref="AA33:AA81" si="32">AB$3+AB$4*Z33+AB$5*Z33^2+AH33</f>
        <v>7.9910660418400052E-4</v>
      </c>
      <c r="AB33" s="175">
        <f t="shared" si="29"/>
        <v>-7.0869393193206277E-3</v>
      </c>
      <c r="AC33" s="175">
        <f t="shared" si="30"/>
        <v>-9.427137454443308E-3</v>
      </c>
      <c r="AD33" s="175">
        <f t="shared" ref="AD33:AD81" si="33">IF(S33&lt;&gt;0,G33-AA33, -9999)</f>
        <v>2.3401981351226803E-3</v>
      </c>
      <c r="AE33" s="175">
        <f t="shared" ref="AE33:AE81" si="34">+(G33-AA33)^2*S33</f>
        <v>5.4765273116316711E-6</v>
      </c>
      <c r="AF33" s="99">
        <f t="shared" si="31"/>
        <v>1.2566442193749989E-2</v>
      </c>
      <c r="AG33" s="177"/>
      <c r="AH33" s="99">
        <f t="shared" ref="AH33:AH81" si="35">$AB$6*($AB$11/AI33*AJ33+$AB$12)</f>
        <v>1.0226244058627309E-2</v>
      </c>
      <c r="AI33" s="99">
        <f t="shared" ref="AI33:AI81" si="36">1+$AB$7*COS(AL33)</f>
        <v>0.77000737855359802</v>
      </c>
      <c r="AJ33" s="99">
        <f t="shared" ref="AJ33:AJ81" si="37">SIN(AL33+RADIANS($AB$9))</f>
        <v>0.11248359377763432</v>
      </c>
      <c r="AK33" s="99">
        <f t="shared" ref="AK33:AK81" si="38">$AB$7*SIN(AL33)</f>
        <v>-0.27711259436364177</v>
      </c>
      <c r="AL33" s="99">
        <f t="shared" ref="AL33:AL81" si="39">2*ATAN(AM33)</f>
        <v>-2.2635410174790516</v>
      </c>
      <c r="AM33" s="99">
        <f t="shared" ref="AM33:AM81" si="40">SQRT((1+$AB$7)/(1-$AB$7))*TAN(AN33/2)</f>
        <v>-2.1295128016668095</v>
      </c>
      <c r="AN33" s="175">
        <f t="shared" ref="AN33:AN81" si="41">$AU33+$AB$7*SIN(AO33)</f>
        <v>54.607756005157889</v>
      </c>
      <c r="AO33" s="175">
        <f t="shared" ref="AO33:AO81" si="42">$AU33+$AB$7*SIN(AP33)</f>
        <v>54.60775705785106</v>
      </c>
      <c r="AP33" s="175">
        <f t="shared" ref="AP33:AP81" si="43">$AU33+$AB$7*SIN(AQ33)</f>
        <v>54.607748976715591</v>
      </c>
      <c r="AQ33" s="175">
        <f t="shared" ref="AQ33:AQ81" si="44">$AU33+$AB$7*SIN(AR33)</f>
        <v>54.607811016912606</v>
      </c>
      <c r="AR33" s="175">
        <f t="shared" ref="AR33:AR81" si="45">$AU33+$AB$7*SIN(AS33)</f>
        <v>54.607334978160289</v>
      </c>
      <c r="AS33" s="175">
        <f t="shared" ref="AS33:AS81" si="46">$AU33+$AB$7*SIN(AT33)</f>
        <v>54.611002740989171</v>
      </c>
      <c r="AT33" s="175">
        <f t="shared" ref="AT33:AT81" si="47">$AU33+$AB$7*SIN(AU33)</f>
        <v>54.583583473463783</v>
      </c>
      <c r="AU33" s="175">
        <f t="shared" ref="AU33:AU81" si="48">RADIANS($AB$9)+$AB$18*(F33-AB$15)</f>
        <v>54.943492878606186</v>
      </c>
      <c r="AW33" s="104">
        <v>500</v>
      </c>
      <c r="AX33" s="104">
        <f t="shared" si="3"/>
        <v>1.0577610904092399E-5</v>
      </c>
      <c r="AY33" s="119">
        <f t="shared" si="4"/>
        <v>-2.2026648036179104E-2</v>
      </c>
      <c r="AZ33" s="120">
        <f t="shared" si="5"/>
        <v>2.2037225647083197E-2</v>
      </c>
      <c r="BA33" s="99">
        <f t="shared" si="6"/>
        <v>0.94719498028425897</v>
      </c>
      <c r="BB33" s="99">
        <f t="shared" si="7"/>
        <v>0.6117772636139851</v>
      </c>
      <c r="BC33" s="99">
        <f t="shared" si="8"/>
        <v>-1.7179577575532037</v>
      </c>
      <c r="BD33" s="99">
        <f t="shared" si="9"/>
        <v>-1.1591598684308371</v>
      </c>
      <c r="BE33" s="99">
        <f t="shared" si="11"/>
        <v>55.205218093473938</v>
      </c>
      <c r="BF33" s="99">
        <f t="shared" si="11"/>
        <v>55.205218271742339</v>
      </c>
      <c r="BG33" s="99">
        <f t="shared" si="11"/>
        <v>55.205220467989356</v>
      </c>
      <c r="BH33" s="99">
        <f t="shared" si="11"/>
        <v>55.205247523798924</v>
      </c>
      <c r="BI33" s="99">
        <f t="shared" si="11"/>
        <v>55.20558056813271</v>
      </c>
      <c r="BJ33" s="99">
        <f t="shared" si="11"/>
        <v>55.209641666956472</v>
      </c>
      <c r="BK33" s="99">
        <f t="shared" si="11"/>
        <v>55.25449046385372</v>
      </c>
      <c r="BL33" s="99">
        <f t="shared" si="10"/>
        <v>55.55607356351117</v>
      </c>
      <c r="BN33" s="121"/>
    </row>
    <row r="34" spans="1:66" x14ac:dyDescent="0.2">
      <c r="A34" s="171" t="s">
        <v>29</v>
      </c>
      <c r="B34" s="172" t="s">
        <v>105</v>
      </c>
      <c r="C34" s="173">
        <v>53683.591299999971</v>
      </c>
      <c r="D34" s="174">
        <v>1.1000000000000001E-3</v>
      </c>
      <c r="E34" s="175">
        <f t="shared" si="12"/>
        <v>-3457.0041986683123</v>
      </c>
      <c r="F34" s="99">
        <f t="shared" si="13"/>
        <v>-3457</v>
      </c>
      <c r="G34" s="99">
        <f t="shared" si="14"/>
        <v>-1.3290325077832676E-3</v>
      </c>
      <c r="K34" s="99">
        <f t="shared" si="15"/>
        <v>-1.3290325077832676E-3</v>
      </c>
      <c r="Q34" s="176">
        <f t="shared" si="16"/>
        <v>38665.091299999971</v>
      </c>
      <c r="S34" s="114">
        <v>1</v>
      </c>
      <c r="Z34" s="99">
        <f t="shared" si="17"/>
        <v>-3457</v>
      </c>
      <c r="AA34" s="175">
        <f t="shared" si="32"/>
        <v>7.9891625059343684E-4</v>
      </c>
      <c r="AB34" s="175">
        <f t="shared" si="29"/>
        <v>-1.1556929873888322E-2</v>
      </c>
      <c r="AC34" s="175">
        <f t="shared" si="30"/>
        <v>-9.4289811155116171E-3</v>
      </c>
      <c r="AD34" s="175">
        <f t="shared" si="33"/>
        <v>-2.1279487583767045E-3</v>
      </c>
      <c r="AE34" s="175">
        <f t="shared" si="34"/>
        <v>4.5281659182769581E-6</v>
      </c>
      <c r="AF34" s="99">
        <f t="shared" si="31"/>
        <v>8.0999486077283495E-3</v>
      </c>
      <c r="AG34" s="177"/>
      <c r="AH34" s="99">
        <f t="shared" si="35"/>
        <v>1.0227897366105054E-2</v>
      </c>
      <c r="AI34" s="99">
        <f t="shared" si="36"/>
        <v>0.77002304123313148</v>
      </c>
      <c r="AJ34" s="99">
        <f t="shared" si="37"/>
        <v>0.11253975456978688</v>
      </c>
      <c r="AK34" s="99">
        <f t="shared" si="38"/>
        <v>-0.27712559302792344</v>
      </c>
      <c r="AL34" s="99">
        <f t="shared" si="39"/>
        <v>-2.2634844978097628</v>
      </c>
      <c r="AM34" s="99">
        <f t="shared" si="40"/>
        <v>-2.129356397846244</v>
      </c>
      <c r="AN34" s="175">
        <f t="shared" si="41"/>
        <v>54.607824481065165</v>
      </c>
      <c r="AO34" s="175">
        <f t="shared" si="42"/>
        <v>54.607825532459074</v>
      </c>
      <c r="AP34" s="175">
        <f t="shared" si="43"/>
        <v>54.607817459872805</v>
      </c>
      <c r="AQ34" s="175">
        <f t="shared" si="44"/>
        <v>54.607879445373499</v>
      </c>
      <c r="AR34" s="175">
        <f t="shared" si="45"/>
        <v>54.607403742251797</v>
      </c>
      <c r="AS34" s="175">
        <f t="shared" si="46"/>
        <v>54.61106956233958</v>
      </c>
      <c r="AT34" s="175">
        <f t="shared" si="47"/>
        <v>54.583659911450674</v>
      </c>
      <c r="AU34" s="175">
        <f t="shared" si="48"/>
        <v>54.943570273512684</v>
      </c>
      <c r="AW34" s="104">
        <v>1000</v>
      </c>
      <c r="AX34" s="104">
        <f t="shared" ref="AX34:AX61" si="49">AB$3+AB$4*AW34+AB$5*AW34^2+AZ34</f>
        <v>-1.6320746064362943E-4</v>
      </c>
      <c r="AY34" s="119">
        <f t="shared" ref="AY34:AY61" si="50">AB$3+AB$4*AW34+AB$5*AW34^2</f>
        <v>-2.3334841508524041E-2</v>
      </c>
      <c r="AZ34" s="120">
        <f t="shared" ref="AZ34:AZ61" si="51">$AB$6*($AB$11/BA34*BB34+$AB$12)</f>
        <v>2.3171634047880411E-2</v>
      </c>
      <c r="BA34" s="99">
        <f t="shared" ref="BA34:BA61" si="52">1+$AB$7*COS(BC34)</f>
        <v>0.97884198154450597</v>
      </c>
      <c r="BB34" s="99">
        <f t="shared" ref="BB34:BB61" si="53">SIN(BC34+RADIANS($AB$9))</f>
        <v>0.67920628661965998</v>
      </c>
      <c r="BC34" s="99">
        <f t="shared" ref="BC34:BC61" si="54">2*ATAN(BD34)</f>
        <v>-1.6295825110068884</v>
      </c>
      <c r="BD34" s="99">
        <f t="shared" ref="BD34:BD61" si="55">SQRT((1+$AB$7)/(1-$AB$7))*TAN(BE34/2)</f>
        <v>-1.0605843953024308</v>
      </c>
      <c r="BE34" s="99">
        <f t="shared" ref="BE34:BE61" si="56">$BL34+$AB$7*SIN(BF34)</f>
        <v>55.290839718574809</v>
      </c>
      <c r="BF34" s="99">
        <f t="shared" ref="BF34:BF61" si="57">$BL34+$AB$7*SIN(BG34)</f>
        <v>55.290840656127813</v>
      </c>
      <c r="BG34" s="99">
        <f t="shared" ref="BG34:BG61" si="58">$BL34+$AB$7*SIN(BH34)</f>
        <v>55.290849111870763</v>
      </c>
      <c r="BH34" s="99">
        <f t="shared" ref="BH34:BH61" si="59">$BL34+$AB$7*SIN(BI34)</f>
        <v>55.290925363807453</v>
      </c>
      <c r="BI34" s="99">
        <f t="shared" ref="BI34:BI61" si="60">$BL34+$AB$7*SIN(BJ34)</f>
        <v>55.291612176593219</v>
      </c>
      <c r="BJ34" s="99">
        <f t="shared" ref="BJ34:BJ61" si="61">$BL34+$AB$7*SIN(BK34)</f>
        <v>55.297734138583372</v>
      </c>
      <c r="BK34" s="99">
        <f t="shared" ref="BK34:BK61" si="62">$BL34+$AB$7*SIN(BL34)</f>
        <v>55.348005331695099</v>
      </c>
      <c r="BL34" s="99">
        <f t="shared" ref="BL34:BL61" si="63">RADIANS($AB$9)+$AB$18*(AW34-AB$15)</f>
        <v>55.633468470005795</v>
      </c>
      <c r="BN34" s="121"/>
    </row>
    <row r="35" spans="1:66" x14ac:dyDescent="0.2">
      <c r="A35" s="179" t="s">
        <v>113</v>
      </c>
      <c r="B35" s="179"/>
      <c r="C35" s="73">
        <v>53686.441400000003</v>
      </c>
      <c r="D35" s="73" t="s">
        <v>78</v>
      </c>
      <c r="E35" s="99">
        <f t="shared" si="12"/>
        <v>-3448.0001867155497</v>
      </c>
      <c r="F35" s="99">
        <f t="shared" si="13"/>
        <v>-3448</v>
      </c>
      <c r="G35" s="99">
        <f t="shared" si="14"/>
        <v>-5.9102319937665015E-5</v>
      </c>
      <c r="K35" s="99">
        <f t="shared" si="15"/>
        <v>-5.9102319937665015E-5</v>
      </c>
      <c r="Q35" s="176">
        <f t="shared" si="16"/>
        <v>38667.941400000003</v>
      </c>
      <c r="S35" s="114">
        <v>1</v>
      </c>
      <c r="Z35" s="99">
        <f t="shared" si="17"/>
        <v>-3448</v>
      </c>
      <c r="AA35" s="175">
        <f t="shared" si="32"/>
        <v>7.95498309280461E-4</v>
      </c>
      <c r="AB35" s="175">
        <f t="shared" si="29"/>
        <v>-1.0316756762153049E-2</v>
      </c>
      <c r="AC35" s="175">
        <f t="shared" si="30"/>
        <v>-9.4621561329349228E-3</v>
      </c>
      <c r="AD35" s="175">
        <f t="shared" si="33"/>
        <v>-8.5460062921812602E-4</v>
      </c>
      <c r="AE35" s="175">
        <f t="shared" si="34"/>
        <v>7.3034223546001694E-7</v>
      </c>
      <c r="AF35" s="99">
        <f t="shared" si="31"/>
        <v>9.4030538129972578E-3</v>
      </c>
      <c r="AG35" s="177"/>
      <c r="AH35" s="99">
        <f t="shared" si="35"/>
        <v>1.0257654442215384E-2</v>
      </c>
      <c r="AI35" s="99">
        <f t="shared" si="36"/>
        <v>0.77030520415973891</v>
      </c>
      <c r="AJ35" s="99">
        <f t="shared" si="37"/>
        <v>0.11355097805009204</v>
      </c>
      <c r="AK35" s="99">
        <f t="shared" si="38"/>
        <v>-0.27735950792903596</v>
      </c>
      <c r="AL35" s="99">
        <f t="shared" si="39"/>
        <v>-2.2624667503472438</v>
      </c>
      <c r="AM35" s="99">
        <f t="shared" si="40"/>
        <v>-2.1265432578761425</v>
      </c>
      <c r="AN35" s="175">
        <f t="shared" si="41"/>
        <v>54.609057285669046</v>
      </c>
      <c r="AO35" s="175">
        <f t="shared" si="42"/>
        <v>54.609058313888333</v>
      </c>
      <c r="AP35" s="175">
        <f t="shared" si="43"/>
        <v>54.609050394060283</v>
      </c>
      <c r="AQ35" s="175">
        <f t="shared" si="44"/>
        <v>54.609111400486711</v>
      </c>
      <c r="AR35" s="175">
        <f t="shared" si="45"/>
        <v>54.608641716374756</v>
      </c>
      <c r="AS35" s="175">
        <f t="shared" si="46"/>
        <v>54.612272628090182</v>
      </c>
      <c r="AT35" s="175">
        <f t="shared" si="47"/>
        <v>54.585036163870981</v>
      </c>
      <c r="AU35" s="175">
        <f t="shared" si="48"/>
        <v>54.944963381829588</v>
      </c>
      <c r="AW35" s="104">
        <v>1500</v>
      </c>
      <c r="AX35" s="104">
        <f t="shared" si="49"/>
        <v>-4.133079948407184E-4</v>
      </c>
      <c r="AY35" s="119">
        <f t="shared" si="50"/>
        <v>-2.4579398686856827E-2</v>
      </c>
      <c r="AZ35" s="120">
        <f t="shared" si="51"/>
        <v>2.4166090692016109E-2</v>
      </c>
      <c r="BA35" s="99">
        <f t="shared" si="52"/>
        <v>1.0128609382995826</v>
      </c>
      <c r="BB35" s="99">
        <f t="shared" si="53"/>
        <v>0.7454349724696715</v>
      </c>
      <c r="BC35" s="99">
        <f t="shared" si="54"/>
        <v>-1.5350760245678219</v>
      </c>
      <c r="BD35" s="99">
        <f t="shared" si="55"/>
        <v>-0.96490280703752729</v>
      </c>
      <c r="BE35" s="99">
        <f t="shared" si="56"/>
        <v>55.379381476224864</v>
      </c>
      <c r="BF35" s="99">
        <f t="shared" si="57"/>
        <v>55.379384774311681</v>
      </c>
      <c r="BG35" s="99">
        <f t="shared" si="58"/>
        <v>55.379408207564218</v>
      </c>
      <c r="BH35" s="99">
        <f t="shared" si="59"/>
        <v>55.379574666058048</v>
      </c>
      <c r="BI35" s="99">
        <f t="shared" si="60"/>
        <v>55.380755234839349</v>
      </c>
      <c r="BJ35" s="99">
        <f t="shared" si="61"/>
        <v>55.389036196283108</v>
      </c>
      <c r="BK35" s="99">
        <f t="shared" si="62"/>
        <v>55.443229262255258</v>
      </c>
      <c r="BL35" s="99">
        <f t="shared" si="63"/>
        <v>55.710863376500427</v>
      </c>
      <c r="BN35" s="121"/>
    </row>
    <row r="36" spans="1:66" x14ac:dyDescent="0.2">
      <c r="A36" s="179" t="s">
        <v>103</v>
      </c>
      <c r="B36" s="74" t="s">
        <v>105</v>
      </c>
      <c r="C36" s="73">
        <v>53686.441599999998</v>
      </c>
      <c r="D36" s="73">
        <v>1.6999999999999999E-3</v>
      </c>
      <c r="E36" s="99">
        <f t="shared" si="12"/>
        <v>-3447.9995548772476</v>
      </c>
      <c r="F36" s="99">
        <f t="shared" si="13"/>
        <v>-3448</v>
      </c>
      <c r="G36" s="99">
        <f t="shared" si="14"/>
        <v>1.4089767500991002E-4</v>
      </c>
      <c r="J36" s="99">
        <f t="shared" ref="J36:J48" si="64">+G36</f>
        <v>1.4089767500991002E-4</v>
      </c>
      <c r="Q36" s="176">
        <f t="shared" si="16"/>
        <v>38667.941599999998</v>
      </c>
      <c r="S36" s="114">
        <v>1</v>
      </c>
      <c r="Z36" s="99">
        <f t="shared" si="17"/>
        <v>-3448</v>
      </c>
      <c r="AA36" s="175">
        <f t="shared" si="32"/>
        <v>7.95498309280461E-4</v>
      </c>
      <c r="AB36" s="175">
        <f t="shared" si="29"/>
        <v>-1.0116756767205474E-2</v>
      </c>
      <c r="AC36" s="175">
        <f t="shared" si="30"/>
        <v>-9.4621561329349228E-3</v>
      </c>
      <c r="AD36" s="175">
        <f t="shared" si="33"/>
        <v>-6.5460063427055099E-4</v>
      </c>
      <c r="AE36" s="175">
        <f t="shared" si="34"/>
        <v>4.2850199038740764E-7</v>
      </c>
      <c r="AF36" s="99">
        <f t="shared" si="31"/>
        <v>9.6030538079448328E-3</v>
      </c>
      <c r="AG36" s="177"/>
      <c r="AH36" s="99">
        <f t="shared" si="35"/>
        <v>1.0257654442215384E-2</v>
      </c>
      <c r="AI36" s="99">
        <f t="shared" si="36"/>
        <v>0.77030520415973891</v>
      </c>
      <c r="AJ36" s="99">
        <f t="shared" si="37"/>
        <v>0.11355097805009204</v>
      </c>
      <c r="AK36" s="99">
        <f t="shared" si="38"/>
        <v>-0.27735950792903596</v>
      </c>
      <c r="AL36" s="99">
        <f t="shared" si="39"/>
        <v>-2.2624667503472438</v>
      </c>
      <c r="AM36" s="99">
        <f t="shared" si="40"/>
        <v>-2.1265432578761425</v>
      </c>
      <c r="AN36" s="175">
        <f t="shared" si="41"/>
        <v>54.609057285669046</v>
      </c>
      <c r="AO36" s="175">
        <f t="shared" si="42"/>
        <v>54.609058313888333</v>
      </c>
      <c r="AP36" s="175">
        <f t="shared" si="43"/>
        <v>54.609050394060283</v>
      </c>
      <c r="AQ36" s="175">
        <f t="shared" si="44"/>
        <v>54.609111400486711</v>
      </c>
      <c r="AR36" s="175">
        <f t="shared" si="45"/>
        <v>54.608641716374756</v>
      </c>
      <c r="AS36" s="175">
        <f t="shared" si="46"/>
        <v>54.612272628090182</v>
      </c>
      <c r="AT36" s="175">
        <f t="shared" si="47"/>
        <v>54.585036163870981</v>
      </c>
      <c r="AU36" s="175">
        <f t="shared" si="48"/>
        <v>54.944963381829588</v>
      </c>
      <c r="AW36" s="104">
        <v>2000</v>
      </c>
      <c r="AX36" s="104">
        <f t="shared" si="49"/>
        <v>-7.641899912369382E-4</v>
      </c>
      <c r="AY36" s="119">
        <f t="shared" si="50"/>
        <v>-2.576031957117747E-2</v>
      </c>
      <c r="AZ36" s="120">
        <f t="shared" si="51"/>
        <v>2.4996129579940532E-2</v>
      </c>
      <c r="BA36" s="99">
        <f t="shared" si="52"/>
        <v>1.0491917414879353</v>
      </c>
      <c r="BB36" s="99">
        <f t="shared" si="53"/>
        <v>0.80902569882834319</v>
      </c>
      <c r="BC36" s="99">
        <f t="shared" si="54"/>
        <v>-1.4337705678090584</v>
      </c>
      <c r="BD36" s="99">
        <f t="shared" si="55"/>
        <v>-0.87157218984252127</v>
      </c>
      <c r="BE36" s="99">
        <f t="shared" si="56"/>
        <v>55.471052975768785</v>
      </c>
      <c r="BF36" s="99">
        <f t="shared" si="57"/>
        <v>55.47106186705664</v>
      </c>
      <c r="BG36" s="99">
        <f t="shared" si="58"/>
        <v>55.471114014153436</v>
      </c>
      <c r="BH36" s="99">
        <f t="shared" si="59"/>
        <v>55.471419753303856</v>
      </c>
      <c r="BI36" s="99">
        <f t="shared" si="60"/>
        <v>55.473208822772335</v>
      </c>
      <c r="BJ36" s="99">
        <f t="shared" si="61"/>
        <v>55.483561435519896</v>
      </c>
      <c r="BK36" s="99">
        <f t="shared" si="62"/>
        <v>55.540055513485036</v>
      </c>
      <c r="BL36" s="99">
        <f t="shared" si="63"/>
        <v>55.788258282995052</v>
      </c>
      <c r="BN36" s="121"/>
    </row>
    <row r="37" spans="1:66" x14ac:dyDescent="0.2">
      <c r="A37" s="179" t="s">
        <v>103</v>
      </c>
      <c r="B37" s="74" t="s">
        <v>104</v>
      </c>
      <c r="C37" s="73">
        <v>53686.598299999998</v>
      </c>
      <c r="D37" s="73">
        <v>8.0000000000000004E-4</v>
      </c>
      <c r="E37" s="99">
        <f t="shared" si="12"/>
        <v>-3447.5045095549863</v>
      </c>
      <c r="F37" s="99">
        <f t="shared" si="13"/>
        <v>-3447.5</v>
      </c>
      <c r="G37" s="99">
        <f t="shared" si="14"/>
        <v>-1.4274395362008363E-3</v>
      </c>
      <c r="J37" s="99">
        <f t="shared" si="64"/>
        <v>-1.4274395362008363E-3</v>
      </c>
      <c r="Q37" s="176">
        <f t="shared" si="16"/>
        <v>38668.098299999998</v>
      </c>
      <c r="S37" s="114">
        <v>1</v>
      </c>
      <c r="Z37" s="99">
        <f t="shared" si="17"/>
        <v>-3447.5</v>
      </c>
      <c r="AA37" s="175">
        <f t="shared" si="32"/>
        <v>7.9530889112404239E-4</v>
      </c>
      <c r="AB37" s="175">
        <f t="shared" si="29"/>
        <v>-1.1686747012238527E-2</v>
      </c>
      <c r="AC37" s="175">
        <f t="shared" si="30"/>
        <v>-9.4639985849136483E-3</v>
      </c>
      <c r="AD37" s="175">
        <f t="shared" si="33"/>
        <v>-2.2227484273248787E-3</v>
      </c>
      <c r="AE37" s="175">
        <f t="shared" si="34"/>
        <v>4.9406105711752216E-6</v>
      </c>
      <c r="AF37" s="99">
        <f t="shared" si="31"/>
        <v>8.036559048712812E-3</v>
      </c>
      <c r="AG37" s="177"/>
      <c r="AH37" s="99">
        <f t="shared" si="35"/>
        <v>1.0259307476037691E-2</v>
      </c>
      <c r="AI37" s="99">
        <f t="shared" si="36"/>
        <v>0.77032089292336847</v>
      </c>
      <c r="AJ37" s="99">
        <f t="shared" si="37"/>
        <v>0.11360717542389001</v>
      </c>
      <c r="AK37" s="99">
        <f t="shared" si="38"/>
        <v>-0.27737249980345458</v>
      </c>
      <c r="AL37" s="99">
        <f t="shared" si="39"/>
        <v>-2.2624101869493987</v>
      </c>
      <c r="AM37" s="99">
        <f t="shared" si="40"/>
        <v>-2.1263870904600783</v>
      </c>
      <c r="AN37" s="175">
        <f t="shared" si="41"/>
        <v>54.609125788058833</v>
      </c>
      <c r="AO37" s="175">
        <f t="shared" si="42"/>
        <v>54.609126815002369</v>
      </c>
      <c r="AP37" s="175">
        <f t="shared" si="43"/>
        <v>54.60911890359845</v>
      </c>
      <c r="AQ37" s="175">
        <f t="shared" si="44"/>
        <v>54.609179855934627</v>
      </c>
      <c r="AR37" s="175">
        <f t="shared" si="45"/>
        <v>54.608710504971206</v>
      </c>
      <c r="AS37" s="175">
        <f t="shared" si="46"/>
        <v>54.612339480726334</v>
      </c>
      <c r="AT37" s="175">
        <f t="shared" si="47"/>
        <v>54.585112642820036</v>
      </c>
      <c r="AU37" s="175">
        <f t="shared" si="48"/>
        <v>54.945040776736079</v>
      </c>
      <c r="AW37" s="104">
        <v>2500</v>
      </c>
      <c r="AX37" s="104">
        <f t="shared" si="49"/>
        <v>-1.2428519320460026E-3</v>
      </c>
      <c r="AY37" s="119">
        <f t="shared" si="50"/>
        <v>-2.6877604161485966E-2</v>
      </c>
      <c r="AZ37" s="120">
        <f t="shared" si="51"/>
        <v>2.5634752229439964E-2</v>
      </c>
      <c r="BA37" s="99">
        <f t="shared" si="52"/>
        <v>1.087636462835174</v>
      </c>
      <c r="BB37" s="99">
        <f t="shared" si="53"/>
        <v>0.86806293848808247</v>
      </c>
      <c r="BC37" s="99">
        <f t="shared" si="54"/>
        <v>-1.3249760570787705</v>
      </c>
      <c r="BD37" s="99">
        <f t="shared" si="55"/>
        <v>-0.78009929888317919</v>
      </c>
      <c r="BE37" s="99">
        <f t="shared" si="56"/>
        <v>55.566053123277221</v>
      </c>
      <c r="BF37" s="99">
        <f t="shared" si="57"/>
        <v>55.566072814258334</v>
      </c>
      <c r="BG37" s="99">
        <f t="shared" si="58"/>
        <v>55.566171350865801</v>
      </c>
      <c r="BH37" s="99">
        <f t="shared" si="59"/>
        <v>55.566664224277737</v>
      </c>
      <c r="BI37" s="99">
        <f t="shared" si="60"/>
        <v>55.569124105700396</v>
      </c>
      <c r="BJ37" s="99">
        <f t="shared" si="61"/>
        <v>55.581269071782053</v>
      </c>
      <c r="BK37" s="99">
        <f t="shared" si="62"/>
        <v>55.638367750269992</v>
      </c>
      <c r="BL37" s="99">
        <f t="shared" si="63"/>
        <v>55.865653189489677</v>
      </c>
      <c r="BN37" s="121"/>
    </row>
    <row r="38" spans="1:66" x14ac:dyDescent="0.2">
      <c r="A38" s="179" t="s">
        <v>103</v>
      </c>
      <c r="B38" s="74" t="s">
        <v>105</v>
      </c>
      <c r="C38" s="73">
        <v>53694.357100000001</v>
      </c>
      <c r="D38" s="73">
        <v>6.9999999999999999E-4</v>
      </c>
      <c r="E38" s="99">
        <f t="shared" si="12"/>
        <v>-3422.9929738410365</v>
      </c>
      <c r="F38" s="99">
        <f t="shared" si="13"/>
        <v>-3423</v>
      </c>
      <c r="G38" s="99">
        <f t="shared" si="14"/>
        <v>2.2240369944483973E-3</v>
      </c>
      <c r="J38" s="99">
        <f t="shared" si="64"/>
        <v>2.2240369944483973E-3</v>
      </c>
      <c r="Q38" s="176">
        <f t="shared" si="16"/>
        <v>38675.857100000001</v>
      </c>
      <c r="S38" s="114">
        <v>1</v>
      </c>
      <c r="Z38" s="99">
        <f t="shared" si="17"/>
        <v>-3423</v>
      </c>
      <c r="AA38" s="175">
        <f t="shared" si="32"/>
        <v>7.860874654805599E-4</v>
      </c>
      <c r="AB38" s="175">
        <f t="shared" si="29"/>
        <v>-8.1162512484431164E-3</v>
      </c>
      <c r="AC38" s="175">
        <f t="shared" si="30"/>
        <v>-9.5542007774109539E-3</v>
      </c>
      <c r="AD38" s="175">
        <f t="shared" si="33"/>
        <v>1.4379495289678374E-3</v>
      </c>
      <c r="AE38" s="175">
        <f t="shared" si="34"/>
        <v>2.0676988478588256E-6</v>
      </c>
      <c r="AF38" s="99">
        <f t="shared" si="31"/>
        <v>1.1778237771859351E-2</v>
      </c>
      <c r="AG38" s="177"/>
      <c r="AH38" s="99">
        <f t="shared" si="35"/>
        <v>1.0340288242891514E-2</v>
      </c>
      <c r="AI38" s="99">
        <f t="shared" si="36"/>
        <v>0.77109132754000309</v>
      </c>
      <c r="AJ38" s="99">
        <f t="shared" si="37"/>
        <v>0.11636320602192583</v>
      </c>
      <c r="AK38" s="99">
        <f t="shared" si="38"/>
        <v>-0.27800866092145043</v>
      </c>
      <c r="AL38" s="99">
        <f t="shared" si="39"/>
        <v>-2.2596357531842046</v>
      </c>
      <c r="AM38" s="99">
        <f t="shared" si="40"/>
        <v>-2.1187500643388182</v>
      </c>
      <c r="AN38" s="175">
        <f t="shared" si="41"/>
        <v>54.612484116481362</v>
      </c>
      <c r="AO38" s="175">
        <f t="shared" si="42"/>
        <v>54.612485082403161</v>
      </c>
      <c r="AP38" s="175">
        <f t="shared" si="43"/>
        <v>54.612477575817579</v>
      </c>
      <c r="AQ38" s="175">
        <f t="shared" si="44"/>
        <v>54.61253591653503</v>
      </c>
      <c r="AR38" s="175">
        <f t="shared" si="45"/>
        <v>54.612082729968449</v>
      </c>
      <c r="AS38" s="175">
        <f t="shared" si="46"/>
        <v>54.615617284188374</v>
      </c>
      <c r="AT38" s="175">
        <f t="shared" si="47"/>
        <v>54.588862752478249</v>
      </c>
      <c r="AU38" s="175">
        <f t="shared" si="48"/>
        <v>54.948833127154316</v>
      </c>
      <c r="AW38" s="104">
        <v>3000</v>
      </c>
      <c r="AX38" s="104">
        <f t="shared" si="49"/>
        <v>-1.8785112314255725E-3</v>
      </c>
      <c r="AY38" s="119">
        <f t="shared" si="50"/>
        <v>-2.7931252457782316E-2</v>
      </c>
      <c r="AZ38" s="120">
        <f t="shared" si="51"/>
        <v>2.6052741226356743E-2</v>
      </c>
      <c r="BA38" s="99">
        <f t="shared" si="52"/>
        <v>1.127798308703281</v>
      </c>
      <c r="BB38" s="99">
        <f t="shared" si="53"/>
        <v>0.92006526427718516</v>
      </c>
      <c r="BC38" s="99">
        <f t="shared" si="54"/>
        <v>-1.2080161299770575</v>
      </c>
      <c r="BD38" s="99">
        <f t="shared" si="55"/>
        <v>-0.69003703117132875</v>
      </c>
      <c r="BE38" s="99">
        <f t="shared" si="56"/>
        <v>55.664555111576313</v>
      </c>
      <c r="BF38" s="99">
        <f t="shared" si="57"/>
        <v>55.664592343696633</v>
      </c>
      <c r="BG38" s="99">
        <f t="shared" si="58"/>
        <v>55.664755397963006</v>
      </c>
      <c r="BH38" s="99">
        <f t="shared" si="59"/>
        <v>55.665469095985486</v>
      </c>
      <c r="BI38" s="99">
        <f t="shared" si="60"/>
        <v>55.668585727899945</v>
      </c>
      <c r="BJ38" s="99">
        <f t="shared" si="61"/>
        <v>55.682060567382365</v>
      </c>
      <c r="BK38" s="99">
        <f t="shared" si="62"/>
        <v>55.738040740926678</v>
      </c>
      <c r="BL38" s="99">
        <f t="shared" si="63"/>
        <v>55.943048095984309</v>
      </c>
      <c r="BN38" s="121"/>
    </row>
    <row r="39" spans="1:66" x14ac:dyDescent="0.2">
      <c r="A39" s="179" t="s">
        <v>103</v>
      </c>
      <c r="B39" s="74" t="s">
        <v>104</v>
      </c>
      <c r="C39" s="73">
        <v>53694.5141</v>
      </c>
      <c r="D39" s="73">
        <v>2E-3</v>
      </c>
      <c r="E39" s="99">
        <f t="shared" si="12"/>
        <v>-3422.4969807612983</v>
      </c>
      <c r="F39" s="99">
        <f t="shared" si="13"/>
        <v>-3422.5</v>
      </c>
      <c r="G39" s="99">
        <f t="shared" si="14"/>
        <v>9.5569977565901354E-4</v>
      </c>
      <c r="J39" s="99">
        <f t="shared" si="64"/>
        <v>9.5569977565901354E-4</v>
      </c>
      <c r="Q39" s="176">
        <f t="shared" si="16"/>
        <v>38676.0141</v>
      </c>
      <c r="S39" s="114">
        <v>1</v>
      </c>
      <c r="Z39" s="99">
        <f t="shared" si="17"/>
        <v>-3422.5</v>
      </c>
      <c r="AA39" s="175">
        <f t="shared" si="32"/>
        <v>7.8590049561526668E-4</v>
      </c>
      <c r="AB39" s="175">
        <f t="shared" si="29"/>
        <v>-9.3862407675312318E-3</v>
      </c>
      <c r="AC39" s="175">
        <f t="shared" si="30"/>
        <v>-9.5560400475749787E-3</v>
      </c>
      <c r="AD39" s="175">
        <f t="shared" si="33"/>
        <v>1.6979928004374686E-4</v>
      </c>
      <c r="AE39" s="175">
        <f t="shared" si="34"/>
        <v>2.8831795503374774E-8</v>
      </c>
      <c r="AF39" s="99">
        <f t="shared" si="31"/>
        <v>1.0511739823233992E-2</v>
      </c>
      <c r="AG39" s="177"/>
      <c r="AH39" s="99">
        <f t="shared" si="35"/>
        <v>1.0341940543190245E-2</v>
      </c>
      <c r="AI39" s="99">
        <f t="shared" si="36"/>
        <v>0.77110708513352022</v>
      </c>
      <c r="AJ39" s="99">
        <f t="shared" si="37"/>
        <v>0.1164194997024743</v>
      </c>
      <c r="AK39" s="99">
        <f t="shared" si="38"/>
        <v>-0.27802163476726527</v>
      </c>
      <c r="AL39" s="99">
        <f t="shared" si="39"/>
        <v>-2.2595790742815076</v>
      </c>
      <c r="AM39" s="99">
        <f t="shared" si="40"/>
        <v>-2.1185945155441779</v>
      </c>
      <c r="AN39" s="175">
        <f t="shared" si="41"/>
        <v>54.612552688773157</v>
      </c>
      <c r="AO39" s="175">
        <f t="shared" si="42"/>
        <v>54.612553653479679</v>
      </c>
      <c r="AP39" s="175">
        <f t="shared" si="43"/>
        <v>54.612546154994483</v>
      </c>
      <c r="AQ39" s="175">
        <f t="shared" si="44"/>
        <v>54.612604443201853</v>
      </c>
      <c r="AR39" s="175">
        <f t="shared" si="45"/>
        <v>54.612151583260122</v>
      </c>
      <c r="AS39" s="175">
        <f t="shared" si="46"/>
        <v>54.615684219544519</v>
      </c>
      <c r="AT39" s="175">
        <f t="shared" si="47"/>
        <v>54.588939339231729</v>
      </c>
      <c r="AU39" s="175">
        <f t="shared" si="48"/>
        <v>54.948910522060814</v>
      </c>
      <c r="AW39" s="104">
        <v>3500</v>
      </c>
      <c r="AX39" s="104">
        <f t="shared" si="49"/>
        <v>-2.7018691010209997E-3</v>
      </c>
      <c r="AY39" s="119">
        <f t="shared" si="50"/>
        <v>-2.8921264460066518E-2</v>
      </c>
      <c r="AZ39" s="120">
        <f t="shared" si="51"/>
        <v>2.6219395359045519E-2</v>
      </c>
      <c r="BA39" s="99">
        <f t="shared" si="52"/>
        <v>1.1690091413473422</v>
      </c>
      <c r="BB39" s="99">
        <f t="shared" si="53"/>
        <v>0.96192948323835492</v>
      </c>
      <c r="BC39" s="99">
        <f t="shared" si="54"/>
        <v>-1.0822864995220025</v>
      </c>
      <c r="BD39" s="99">
        <f t="shared" si="55"/>
        <v>-0.60098472709634554</v>
      </c>
      <c r="BE39" s="99">
        <f t="shared" si="56"/>
        <v>55.766685062689902</v>
      </c>
      <c r="BF39" s="99">
        <f t="shared" si="57"/>
        <v>55.766746480958403</v>
      </c>
      <c r="BG39" s="99">
        <f t="shared" si="58"/>
        <v>55.766986809918578</v>
      </c>
      <c r="BH39" s="99">
        <f t="shared" si="59"/>
        <v>55.767926663876693</v>
      </c>
      <c r="BI39" s="99">
        <f t="shared" si="60"/>
        <v>55.771593783712483</v>
      </c>
      <c r="BJ39" s="99">
        <f t="shared" si="61"/>
        <v>55.785777852959939</v>
      </c>
      <c r="BK39" s="99">
        <f t="shared" si="62"/>
        <v>55.838941106962466</v>
      </c>
      <c r="BL39" s="99">
        <f t="shared" si="63"/>
        <v>56.020443002478935</v>
      </c>
      <c r="BN39" s="121"/>
    </row>
    <row r="40" spans="1:66" x14ac:dyDescent="0.2">
      <c r="A40" s="179" t="s">
        <v>103</v>
      </c>
      <c r="B40" s="74" t="s">
        <v>105</v>
      </c>
      <c r="C40" s="73">
        <v>53694.6702</v>
      </c>
      <c r="D40" s="73">
        <v>2.9999999999999997E-4</v>
      </c>
      <c r="E40" s="99">
        <f t="shared" si="12"/>
        <v>-3422.0038309539896</v>
      </c>
      <c r="F40" s="99">
        <f t="shared" si="13"/>
        <v>-3422</v>
      </c>
      <c r="G40" s="99">
        <f t="shared" si="14"/>
        <v>-1.2126374349463731E-3</v>
      </c>
      <c r="J40" s="99">
        <f t="shared" si="64"/>
        <v>-1.2126374349463731E-3</v>
      </c>
      <c r="Q40" s="176">
        <f t="shared" si="16"/>
        <v>38676.1702</v>
      </c>
      <c r="S40" s="114">
        <v>1</v>
      </c>
      <c r="Z40" s="99">
        <f t="shared" si="17"/>
        <v>-3422</v>
      </c>
      <c r="AA40" s="175">
        <f t="shared" si="32"/>
        <v>7.8571357451753809E-4</v>
      </c>
      <c r="AB40" s="175">
        <f t="shared" si="29"/>
        <v>-1.1556230263566617E-2</v>
      </c>
      <c r="AC40" s="175">
        <f t="shared" si="30"/>
        <v>-9.5578792541027059E-3</v>
      </c>
      <c r="AD40" s="175">
        <f t="shared" si="33"/>
        <v>-1.9983510094639112E-3</v>
      </c>
      <c r="AE40" s="175">
        <f t="shared" si="34"/>
        <v>3.9934067570254326E-6</v>
      </c>
      <c r="AF40" s="99">
        <f t="shared" si="31"/>
        <v>8.3452418191563328E-3</v>
      </c>
      <c r="AG40" s="177"/>
      <c r="AH40" s="99">
        <f t="shared" si="35"/>
        <v>1.0343592828620244E-2</v>
      </c>
      <c r="AI40" s="99">
        <f t="shared" si="36"/>
        <v>0.77112284410641341</v>
      </c>
      <c r="AJ40" s="99">
        <f t="shared" si="37"/>
        <v>0.11647579530972542</v>
      </c>
      <c r="AK40" s="99">
        <f t="shared" si="38"/>
        <v>-0.27803460825012249</v>
      </c>
      <c r="AL40" s="99">
        <f t="shared" si="39"/>
        <v>-2.2595223930623436</v>
      </c>
      <c r="AM40" s="99">
        <f t="shared" si="40"/>
        <v>-2.11843897907052</v>
      </c>
      <c r="AN40" s="175">
        <f t="shared" si="41"/>
        <v>54.612621262466121</v>
      </c>
      <c r="AO40" s="175">
        <f t="shared" si="42"/>
        <v>54.612622225958546</v>
      </c>
      <c r="AP40" s="175">
        <f t="shared" si="43"/>
        <v>54.612614735567341</v>
      </c>
      <c r="AQ40" s="175">
        <f t="shared" si="44"/>
        <v>54.612672971296007</v>
      </c>
      <c r="AR40" s="175">
        <f t="shared" si="45"/>
        <v>54.612220437848791</v>
      </c>
      <c r="AS40" s="175">
        <f t="shared" si="46"/>
        <v>54.615751156560812</v>
      </c>
      <c r="AT40" s="175">
        <f t="shared" si="47"/>
        <v>54.589015928141414</v>
      </c>
      <c r="AU40" s="175">
        <f t="shared" si="48"/>
        <v>54.948987916967305</v>
      </c>
      <c r="AW40" s="104">
        <v>4000</v>
      </c>
      <c r="AX40" s="104">
        <f t="shared" si="49"/>
        <v>-3.7437673846818093E-3</v>
      </c>
      <c r="AY40" s="119">
        <f t="shared" si="50"/>
        <v>-2.9847640168338574E-2</v>
      </c>
      <c r="AZ40" s="120">
        <f t="shared" si="51"/>
        <v>2.6103872783656765E-2</v>
      </c>
      <c r="BA40" s="99">
        <f t="shared" si="52"/>
        <v>1.2102551006313245</v>
      </c>
      <c r="BB40" s="99">
        <f t="shared" si="53"/>
        <v>0.98995270909215649</v>
      </c>
      <c r="BC40" s="99">
        <f t="shared" si="54"/>
        <v>-0.9473411624066358</v>
      </c>
      <c r="BD40" s="99">
        <f t="shared" si="55"/>
        <v>-0.51259224277774618</v>
      </c>
      <c r="BE40" s="99">
        <f t="shared" si="56"/>
        <v>55.872493667338333</v>
      </c>
      <c r="BF40" s="99">
        <f t="shared" si="57"/>
        <v>55.87258300422647</v>
      </c>
      <c r="BG40" s="99">
        <f t="shared" si="58"/>
        <v>55.872900995357057</v>
      </c>
      <c r="BH40" s="99">
        <f t="shared" si="59"/>
        <v>55.874032215255177</v>
      </c>
      <c r="BI40" s="99">
        <f t="shared" si="60"/>
        <v>55.878048150434068</v>
      </c>
      <c r="BJ40" s="99">
        <f t="shared" si="61"/>
        <v>55.892203345177414</v>
      </c>
      <c r="BK40" s="99">
        <f t="shared" si="62"/>
        <v>55.940928121610227</v>
      </c>
      <c r="BL40" s="99">
        <f t="shared" si="63"/>
        <v>56.097837908973567</v>
      </c>
      <c r="BN40" s="121"/>
    </row>
    <row r="41" spans="1:66" x14ac:dyDescent="0.2">
      <c r="A41" s="179" t="s">
        <v>103</v>
      </c>
      <c r="B41" s="74" t="s">
        <v>105</v>
      </c>
      <c r="C41" s="73">
        <v>53705.432999999997</v>
      </c>
      <c r="D41" s="73">
        <v>1E-3</v>
      </c>
      <c r="E41" s="99">
        <f t="shared" si="12"/>
        <v>-3388.0020837015909</v>
      </c>
      <c r="F41" s="99">
        <f t="shared" si="13"/>
        <v>-3388</v>
      </c>
      <c r="G41" s="99">
        <f t="shared" si="14"/>
        <v>-6.5956797334365547E-4</v>
      </c>
      <c r="J41" s="99">
        <f t="shared" si="64"/>
        <v>-6.5956797334365547E-4</v>
      </c>
      <c r="Q41" s="176">
        <f t="shared" si="16"/>
        <v>38686.932999999997</v>
      </c>
      <c r="S41" s="114">
        <v>1</v>
      </c>
      <c r="Z41" s="99">
        <f t="shared" si="17"/>
        <v>-3388</v>
      </c>
      <c r="AA41" s="175">
        <f t="shared" si="32"/>
        <v>7.7311692118121715E-4</v>
      </c>
      <c r="AB41" s="175">
        <f t="shared" si="29"/>
        <v>-1.111548090176742E-2</v>
      </c>
      <c r="AC41" s="175">
        <f t="shared" si="30"/>
        <v>-9.6827960072425473E-3</v>
      </c>
      <c r="AD41" s="175">
        <f t="shared" si="33"/>
        <v>-1.4326848945248726E-3</v>
      </c>
      <c r="AE41" s="175">
        <f t="shared" si="34"/>
        <v>2.0525860069997453E-6</v>
      </c>
      <c r="AF41" s="99">
        <f t="shared" si="31"/>
        <v>9.0232280338988918E-3</v>
      </c>
      <c r="AG41" s="177"/>
      <c r="AH41" s="99">
        <f t="shared" si="35"/>
        <v>1.0455912928423764E-2</v>
      </c>
      <c r="AI41" s="99">
        <f t="shared" si="36"/>
        <v>0.77219769626064538</v>
      </c>
      <c r="AJ41" s="99">
        <f t="shared" si="37"/>
        <v>0.12030841781849266</v>
      </c>
      <c r="AK41" s="99">
        <f t="shared" si="38"/>
        <v>-0.2789159484249315</v>
      </c>
      <c r="AL41" s="99">
        <f t="shared" si="39"/>
        <v>-2.2556626220039053</v>
      </c>
      <c r="AM41" s="99">
        <f t="shared" si="40"/>
        <v>-2.1078912941820014</v>
      </c>
      <c r="AN41" s="175">
        <f t="shared" si="41"/>
        <v>54.617287567460444</v>
      </c>
      <c r="AO41" s="175">
        <f t="shared" si="42"/>
        <v>54.617288451137391</v>
      </c>
      <c r="AP41" s="175">
        <f t="shared" si="43"/>
        <v>54.617281496304557</v>
      </c>
      <c r="AQ41" s="175">
        <f t="shared" si="44"/>
        <v>54.617336236631267</v>
      </c>
      <c r="AR41" s="175">
        <f t="shared" si="45"/>
        <v>54.616905599321775</v>
      </c>
      <c r="AS41" s="175">
        <f t="shared" si="46"/>
        <v>54.620306780755357</v>
      </c>
      <c r="AT41" s="175">
        <f t="shared" si="47"/>
        <v>54.594229032738205</v>
      </c>
      <c r="AU41" s="175">
        <f t="shared" si="48"/>
        <v>54.954250770608944</v>
      </c>
      <c r="AW41" s="104">
        <v>4500</v>
      </c>
      <c r="AX41" s="104">
        <f t="shared" si="49"/>
        <v>-5.0330610841439437E-3</v>
      </c>
      <c r="AY41" s="119">
        <f t="shared" si="50"/>
        <v>-3.0710379582598483E-2</v>
      </c>
      <c r="AZ41" s="120">
        <f t="shared" si="51"/>
        <v>2.5677318498454539E-2</v>
      </c>
      <c r="BA41" s="99">
        <f t="shared" si="52"/>
        <v>1.2501213762824053</v>
      </c>
      <c r="BB41" s="99">
        <f t="shared" si="53"/>
        <v>0.99999697671230847</v>
      </c>
      <c r="BC41" s="99">
        <f t="shared" si="54"/>
        <v>-0.80300786699882398</v>
      </c>
      <c r="BD41" s="99">
        <f t="shared" si="55"/>
        <v>-0.42456711580043477</v>
      </c>
      <c r="BE41" s="99">
        <f t="shared" si="56"/>
        <v>55.981921837186768</v>
      </c>
      <c r="BF41" s="99">
        <f t="shared" si="57"/>
        <v>55.982036637288431</v>
      </c>
      <c r="BG41" s="99">
        <f t="shared" si="58"/>
        <v>55.982414422430217</v>
      </c>
      <c r="BH41" s="99">
        <f t="shared" si="59"/>
        <v>55.983657001207348</v>
      </c>
      <c r="BI41" s="99">
        <f t="shared" si="60"/>
        <v>55.987737109460426</v>
      </c>
      <c r="BJ41" s="99">
        <f t="shared" si="61"/>
        <v>56.001061890621806</v>
      </c>
      <c r="BK41" s="99">
        <f t="shared" si="62"/>
        <v>56.043854552356962</v>
      </c>
      <c r="BL41" s="99">
        <f t="shared" si="63"/>
        <v>56.175232815468192</v>
      </c>
      <c r="BN41" s="121"/>
    </row>
    <row r="42" spans="1:66" x14ac:dyDescent="0.2">
      <c r="A42" s="179" t="s">
        <v>103</v>
      </c>
      <c r="B42" s="74" t="s">
        <v>104</v>
      </c>
      <c r="C42" s="73">
        <v>53705.5913</v>
      </c>
      <c r="D42" s="73">
        <v>1E-3</v>
      </c>
      <c r="E42" s="99">
        <f t="shared" si="12"/>
        <v>-3387.5019836727743</v>
      </c>
      <c r="F42" s="99">
        <f t="shared" si="13"/>
        <v>-3387.5</v>
      </c>
      <c r="G42" s="99">
        <f t="shared" si="14"/>
        <v>-6.2790518131805584E-4</v>
      </c>
      <c r="J42" s="99">
        <f t="shared" si="64"/>
        <v>-6.2790518131805584E-4</v>
      </c>
      <c r="Q42" s="176">
        <f t="shared" si="16"/>
        <v>38687.0913</v>
      </c>
      <c r="S42" s="114">
        <v>1</v>
      </c>
      <c r="Z42" s="99">
        <f t="shared" si="17"/>
        <v>-3387.5</v>
      </c>
      <c r="AA42" s="175">
        <f t="shared" si="32"/>
        <v>7.7293334617737318E-4</v>
      </c>
      <c r="AB42" s="175">
        <f t="shared" si="29"/>
        <v>-1.1085469350361419E-2</v>
      </c>
      <c r="AC42" s="175">
        <f t="shared" si="30"/>
        <v>-9.6846308228659903E-3</v>
      </c>
      <c r="AD42" s="175">
        <f t="shared" si="33"/>
        <v>-1.400838527495429E-3</v>
      </c>
      <c r="AE42" s="175">
        <f t="shared" si="34"/>
        <v>1.9623485801155618E-6</v>
      </c>
      <c r="AF42" s="99">
        <f t="shared" si="31"/>
        <v>9.0567256415479344E-3</v>
      </c>
      <c r="AG42" s="177"/>
      <c r="AH42" s="99">
        <f t="shared" si="35"/>
        <v>1.0457564169043363E-2</v>
      </c>
      <c r="AI42" s="99">
        <f t="shared" si="36"/>
        <v>0.77221355067451125</v>
      </c>
      <c r="AJ42" s="99">
        <f t="shared" si="37"/>
        <v>0.12036484641957911</v>
      </c>
      <c r="AK42" s="99">
        <f t="shared" si="38"/>
        <v>-0.27892889663572462</v>
      </c>
      <c r="AL42" s="99">
        <f t="shared" si="39"/>
        <v>-2.2556057803426373</v>
      </c>
      <c r="AM42" s="99">
        <f t="shared" si="40"/>
        <v>-2.107736603021666</v>
      </c>
      <c r="AN42" s="175">
        <f t="shared" si="41"/>
        <v>54.617356238131151</v>
      </c>
      <c r="AO42" s="175">
        <f t="shared" si="42"/>
        <v>54.617357120674036</v>
      </c>
      <c r="AP42" s="175">
        <f t="shared" si="43"/>
        <v>54.617350173501421</v>
      </c>
      <c r="AQ42" s="175">
        <f t="shared" si="44"/>
        <v>54.617404863493874</v>
      </c>
      <c r="AR42" s="175">
        <f t="shared" si="45"/>
        <v>54.616974543698547</v>
      </c>
      <c r="AS42" s="175">
        <f t="shared" si="46"/>
        <v>54.620373832867863</v>
      </c>
      <c r="AT42" s="175">
        <f t="shared" si="47"/>
        <v>54.594305770437828</v>
      </c>
      <c r="AU42" s="175">
        <f t="shared" si="48"/>
        <v>54.954328165515435</v>
      </c>
      <c r="AW42" s="104">
        <v>5000</v>
      </c>
      <c r="AX42" s="104">
        <f t="shared" si="49"/>
        <v>-6.5936333995647578E-3</v>
      </c>
      <c r="AY42" s="119">
        <f t="shared" si="50"/>
        <v>-3.1509482702846245E-2</v>
      </c>
      <c r="AZ42" s="120">
        <f t="shared" si="51"/>
        <v>2.4915849303281487E-2</v>
      </c>
      <c r="BA42" s="99">
        <f t="shared" si="52"/>
        <v>1.2867910074818163</v>
      </c>
      <c r="BB42" s="99">
        <f t="shared" si="53"/>
        <v>0.98786563872858646</v>
      </c>
      <c r="BC42" s="99">
        <f t="shared" si="54"/>
        <v>-0.64952466810787712</v>
      </c>
      <c r="BD42" s="99">
        <f t="shared" si="55"/>
        <v>-0.33668312825130181</v>
      </c>
      <c r="BE42" s="99">
        <f t="shared" si="56"/>
        <v>56.094764235867338</v>
      </c>
      <c r="BF42" s="99">
        <f t="shared" si="57"/>
        <v>56.094893571234408</v>
      </c>
      <c r="BG42" s="99">
        <f t="shared" si="58"/>
        <v>56.095293113295575</v>
      </c>
      <c r="BH42" s="99">
        <f t="shared" si="59"/>
        <v>56.096526885619888</v>
      </c>
      <c r="BI42" s="99">
        <f t="shared" si="60"/>
        <v>56.10033208305461</v>
      </c>
      <c r="BJ42" s="99">
        <f t="shared" si="61"/>
        <v>56.112024680756832</v>
      </c>
      <c r="BK42" s="99">
        <f t="shared" si="62"/>
        <v>56.147567542422252</v>
      </c>
      <c r="BL42" s="99">
        <f t="shared" si="63"/>
        <v>56.252627721962817</v>
      </c>
      <c r="BN42" s="121"/>
    </row>
    <row r="43" spans="1:66" x14ac:dyDescent="0.2">
      <c r="A43" s="179" t="s">
        <v>103</v>
      </c>
      <c r="B43" s="74" t="s">
        <v>104</v>
      </c>
      <c r="C43" s="73">
        <v>53741.359100000001</v>
      </c>
      <c r="D43" s="73">
        <v>1.1999999999999999E-3</v>
      </c>
      <c r="E43" s="99">
        <f t="shared" si="12"/>
        <v>-3274.5046506948552</v>
      </c>
      <c r="F43" s="99">
        <f t="shared" si="13"/>
        <v>-3274.5</v>
      </c>
      <c r="G43" s="99">
        <f t="shared" si="14"/>
        <v>-1.4721154802828096E-3</v>
      </c>
      <c r="J43" s="99">
        <f t="shared" si="64"/>
        <v>-1.4721154802828096E-3</v>
      </c>
      <c r="Q43" s="176">
        <f t="shared" si="16"/>
        <v>38722.859100000001</v>
      </c>
      <c r="S43" s="114">
        <v>1</v>
      </c>
      <c r="Z43" s="99">
        <f t="shared" si="17"/>
        <v>-3274.5</v>
      </c>
      <c r="AA43" s="175">
        <f t="shared" si="32"/>
        <v>7.3266707455515827E-4</v>
      </c>
      <c r="AB43" s="175">
        <f t="shared" si="29"/>
        <v>-1.2302449374024246E-2</v>
      </c>
      <c r="AC43" s="175">
        <f t="shared" si="30"/>
        <v>-1.0097666819186278E-2</v>
      </c>
      <c r="AD43" s="175">
        <f t="shared" si="33"/>
        <v>-2.2047825548379679E-3</v>
      </c>
      <c r="AE43" s="175">
        <f t="shared" si="34"/>
        <v>4.8610661141178371E-6</v>
      </c>
      <c r="AF43" s="99">
        <f t="shared" si="31"/>
        <v>8.6255513389034682E-3</v>
      </c>
      <c r="AG43" s="177"/>
      <c r="AH43" s="99">
        <f t="shared" si="35"/>
        <v>1.0830333893741436E-2</v>
      </c>
      <c r="AI43" s="99">
        <f t="shared" si="36"/>
        <v>0.77583243938760749</v>
      </c>
      <c r="AJ43" s="99">
        <f t="shared" si="37"/>
        <v>0.13316720595847312</v>
      </c>
      <c r="AK43" s="99">
        <f t="shared" si="38"/>
        <v>-0.28184552620864056</v>
      </c>
      <c r="AL43" s="99">
        <f t="shared" si="39"/>
        <v>-2.2426992056864892</v>
      </c>
      <c r="AM43" s="99">
        <f t="shared" si="40"/>
        <v>-2.0730850839687895</v>
      </c>
      <c r="AN43" s="175">
        <f t="shared" si="41"/>
        <v>54.632912210852162</v>
      </c>
      <c r="AO43" s="175">
        <f t="shared" si="42"/>
        <v>54.632912864627443</v>
      </c>
      <c r="AP43" s="175">
        <f t="shared" si="43"/>
        <v>54.632907496088698</v>
      </c>
      <c r="AQ43" s="175">
        <f t="shared" si="44"/>
        <v>54.632951582737427</v>
      </c>
      <c r="AR43" s="175">
        <f t="shared" si="45"/>
        <v>54.632589701494609</v>
      </c>
      <c r="AS43" s="175">
        <f t="shared" si="46"/>
        <v>54.635571036353092</v>
      </c>
      <c r="AT43" s="175">
        <f t="shared" si="47"/>
        <v>54.611703813704629</v>
      </c>
      <c r="AU43" s="175">
        <f t="shared" si="48"/>
        <v>54.971819414383219</v>
      </c>
      <c r="AW43" s="104">
        <v>5500</v>
      </c>
      <c r="AX43" s="104">
        <f t="shared" si="49"/>
        <v>-8.4407199969586295E-3</v>
      </c>
      <c r="AY43" s="119">
        <f t="shared" si="50"/>
        <v>-3.224494952908185E-2</v>
      </c>
      <c r="AZ43" s="120">
        <f t="shared" si="51"/>
        <v>2.380422953212322E-2</v>
      </c>
      <c r="BA43" s="99">
        <f t="shared" si="52"/>
        <v>1.3181409824767831</v>
      </c>
      <c r="BB43" s="99">
        <f t="shared" si="53"/>
        <v>0.94992744128315332</v>
      </c>
      <c r="BC43" s="99">
        <f t="shared" si="54"/>
        <v>-0.48767412506572105</v>
      </c>
      <c r="BD43" s="99">
        <f t="shared" si="55"/>
        <v>-0.24878739491976443</v>
      </c>
      <c r="BE43" s="99">
        <f t="shared" si="56"/>
        <v>56.21063812174647</v>
      </c>
      <c r="BF43" s="99">
        <f t="shared" si="57"/>
        <v>56.210762962464202</v>
      </c>
      <c r="BG43" s="99">
        <f t="shared" si="58"/>
        <v>56.211130379127226</v>
      </c>
      <c r="BH43" s="99">
        <f t="shared" si="59"/>
        <v>56.212211442442992</v>
      </c>
      <c r="BI43" s="99">
        <f t="shared" si="60"/>
        <v>56.21538993071006</v>
      </c>
      <c r="BJ43" s="99">
        <f t="shared" si="61"/>
        <v>56.224715088657156</v>
      </c>
      <c r="BK43" s="99">
        <f t="shared" si="62"/>
        <v>56.251909525909049</v>
      </c>
      <c r="BL43" s="99">
        <f t="shared" si="63"/>
        <v>56.330022628457449</v>
      </c>
      <c r="BN43" s="121"/>
    </row>
    <row r="44" spans="1:66" x14ac:dyDescent="0.2">
      <c r="A44" s="179" t="s">
        <v>103</v>
      </c>
      <c r="B44" s="74" t="s">
        <v>105</v>
      </c>
      <c r="C44" s="73">
        <v>53741.518799999998</v>
      </c>
      <c r="D44" s="73">
        <v>8.9999999999999998E-4</v>
      </c>
      <c r="E44" s="99">
        <f t="shared" si="12"/>
        <v>-3274.0001277978308</v>
      </c>
      <c r="F44" s="99">
        <f t="shared" si="13"/>
        <v>-3274</v>
      </c>
      <c r="G44" s="99">
        <f t="shared" si="14"/>
        <v>-4.0452701796311885E-5</v>
      </c>
      <c r="J44" s="99">
        <f t="shared" si="64"/>
        <v>-4.0452701796311885E-5</v>
      </c>
      <c r="Q44" s="176">
        <f t="shared" si="16"/>
        <v>38723.018799999998</v>
      </c>
      <c r="S44" s="114">
        <v>1</v>
      </c>
      <c r="Z44" s="99">
        <f t="shared" si="17"/>
        <v>-3274</v>
      </c>
      <c r="AA44" s="175">
        <f t="shared" si="32"/>
        <v>7.3249424222154857E-4</v>
      </c>
      <c r="AB44" s="175">
        <f t="shared" si="29"/>
        <v>-1.0872434133388842E-2</v>
      </c>
      <c r="AC44" s="175">
        <f t="shared" si="30"/>
        <v>-1.0099487189370981E-2</v>
      </c>
      <c r="AD44" s="175">
        <f t="shared" si="33"/>
        <v>-7.7294694401786046E-4</v>
      </c>
      <c r="AE44" s="175">
        <f t="shared" si="34"/>
        <v>5.9744697826654956E-7</v>
      </c>
      <c r="AF44" s="99">
        <f t="shared" si="31"/>
        <v>1.005903448757467E-2</v>
      </c>
      <c r="AG44" s="177"/>
      <c r="AH44" s="99">
        <f t="shared" si="35"/>
        <v>1.083198143159253E-2</v>
      </c>
      <c r="AI44" s="99">
        <f t="shared" si="36"/>
        <v>0.77584861149417716</v>
      </c>
      <c r="AJ44" s="99">
        <f t="shared" si="37"/>
        <v>0.13322407272445763</v>
      </c>
      <c r="AK44" s="99">
        <f t="shared" si="38"/>
        <v>-0.28185838803492769</v>
      </c>
      <c r="AL44" s="99">
        <f t="shared" si="39"/>
        <v>-2.2426418276688573</v>
      </c>
      <c r="AM44" s="99">
        <f t="shared" si="40"/>
        <v>-2.0729331077686246</v>
      </c>
      <c r="AN44" s="175">
        <f t="shared" si="41"/>
        <v>54.632981204731628</v>
      </c>
      <c r="AO44" s="175">
        <f t="shared" si="42"/>
        <v>54.632981857609892</v>
      </c>
      <c r="AP44" s="175">
        <f t="shared" si="43"/>
        <v>54.632976495407419</v>
      </c>
      <c r="AQ44" s="175">
        <f t="shared" si="44"/>
        <v>54.633020538477695</v>
      </c>
      <c r="AR44" s="175">
        <f t="shared" si="45"/>
        <v>54.632658945438997</v>
      </c>
      <c r="AS44" s="175">
        <f t="shared" si="46"/>
        <v>54.635638474722988</v>
      </c>
      <c r="AT44" s="175">
        <f t="shared" si="47"/>
        <v>54.611781041010978</v>
      </c>
      <c r="AU44" s="175">
        <f t="shared" si="48"/>
        <v>54.971896809289717</v>
      </c>
      <c r="AW44" s="104">
        <v>6000</v>
      </c>
      <c r="AX44" s="104">
        <f t="shared" si="49"/>
        <v>-1.057707418056204E-2</v>
      </c>
      <c r="AY44" s="119">
        <f t="shared" si="50"/>
        <v>-3.2916780061305322E-2</v>
      </c>
      <c r="AZ44" s="120">
        <f t="shared" si="51"/>
        <v>2.2339705880743282E-2</v>
      </c>
      <c r="BA44" s="99">
        <f t="shared" si="52"/>
        <v>1.3419679834267835</v>
      </c>
      <c r="BB44" s="99">
        <f t="shared" si="53"/>
        <v>0.88393163847371736</v>
      </c>
      <c r="BC44" s="99">
        <f t="shared" si="54"/>
        <v>-0.31887487575687473</v>
      </c>
      <c r="BD44" s="99">
        <f t="shared" si="55"/>
        <v>-0.16080229995969167</v>
      </c>
      <c r="BE44" s="99">
        <f t="shared" si="56"/>
        <v>56.328967795660311</v>
      </c>
      <c r="BF44" s="99">
        <f t="shared" si="57"/>
        <v>56.329064943734352</v>
      </c>
      <c r="BG44" s="99">
        <f t="shared" si="58"/>
        <v>56.329341337469891</v>
      </c>
      <c r="BH44" s="99">
        <f t="shared" si="59"/>
        <v>56.330127605828082</v>
      </c>
      <c r="BI44" s="99">
        <f t="shared" si="60"/>
        <v>56.332363586169393</v>
      </c>
      <c r="BJ44" s="99">
        <f t="shared" si="61"/>
        <v>56.33871628100465</v>
      </c>
      <c r="BK44" s="99">
        <f t="shared" si="62"/>
        <v>56.356719171147915</v>
      </c>
      <c r="BL44" s="99">
        <f t="shared" si="63"/>
        <v>56.407417534952074</v>
      </c>
      <c r="BN44" s="121"/>
    </row>
    <row r="45" spans="1:66" x14ac:dyDescent="0.2">
      <c r="A45" s="179" t="s">
        <v>103</v>
      </c>
      <c r="B45" s="74" t="s">
        <v>104</v>
      </c>
      <c r="C45" s="73">
        <v>53760.348299999998</v>
      </c>
      <c r="D45" s="73">
        <v>1E-3</v>
      </c>
      <c r="E45" s="99">
        <f t="shared" si="12"/>
        <v>-3214.5141297407063</v>
      </c>
      <c r="F45" s="99">
        <f t="shared" si="13"/>
        <v>-3214.5</v>
      </c>
      <c r="G45" s="99">
        <f t="shared" si="14"/>
        <v>-4.4725811312673613E-3</v>
      </c>
      <c r="J45" s="99">
        <f t="shared" si="64"/>
        <v>-4.4725811312673613E-3</v>
      </c>
      <c r="Q45" s="176">
        <f t="shared" si="16"/>
        <v>38741.848299999998</v>
      </c>
      <c r="S45" s="114">
        <v>1</v>
      </c>
      <c r="Z45" s="99">
        <f t="shared" si="17"/>
        <v>-3214.5</v>
      </c>
      <c r="AA45" s="175">
        <f t="shared" si="32"/>
        <v>7.1225631202358197E-4</v>
      </c>
      <c r="AB45" s="175">
        <f t="shared" si="29"/>
        <v>-1.5500494321502179E-2</v>
      </c>
      <c r="AC45" s="175">
        <f t="shared" si="30"/>
        <v>-1.0315656878211236E-2</v>
      </c>
      <c r="AD45" s="175">
        <f t="shared" si="33"/>
        <v>-5.1848374432909433E-3</v>
      </c>
      <c r="AE45" s="175">
        <f t="shared" si="34"/>
        <v>2.6882539313351767E-5</v>
      </c>
      <c r="AF45" s="99">
        <f t="shared" si="31"/>
        <v>5.8430757469438745E-3</v>
      </c>
      <c r="AG45" s="177"/>
      <c r="AH45" s="99">
        <f t="shared" si="35"/>
        <v>1.1027913190234818E-2</v>
      </c>
      <c r="AI45" s="99">
        <f t="shared" si="36"/>
        <v>0.77778320690908609</v>
      </c>
      <c r="AJ45" s="99">
        <f t="shared" si="37"/>
        <v>0.14000501699958703</v>
      </c>
      <c r="AK45" s="99">
        <f t="shared" si="38"/>
        <v>-0.283386119531508</v>
      </c>
      <c r="AL45" s="99">
        <f t="shared" si="39"/>
        <v>-2.2357966913249436</v>
      </c>
      <c r="AM45" s="99">
        <f t="shared" si="40"/>
        <v>-2.0549312358971834</v>
      </c>
      <c r="AN45" s="175">
        <f t="shared" si="41"/>
        <v>54.641201779622413</v>
      </c>
      <c r="AO45" s="175">
        <f t="shared" si="42"/>
        <v>54.641202332398116</v>
      </c>
      <c r="AP45" s="175">
        <f t="shared" si="43"/>
        <v>54.641197685871866</v>
      </c>
      <c r="AQ45" s="175">
        <f t="shared" si="44"/>
        <v>54.641236745598086</v>
      </c>
      <c r="AR45" s="175">
        <f t="shared" si="45"/>
        <v>54.640908536487558</v>
      </c>
      <c r="AS45" s="175">
        <f t="shared" si="46"/>
        <v>54.64367603857437</v>
      </c>
      <c r="AT45" s="175">
        <f t="shared" si="47"/>
        <v>54.620986492212403</v>
      </c>
      <c r="AU45" s="175">
        <f t="shared" si="48"/>
        <v>54.981106803162575</v>
      </c>
      <c r="AW45" s="104">
        <v>6500</v>
      </c>
      <c r="AX45" s="104">
        <f t="shared" si="49"/>
        <v>-1.2989873542143808E-2</v>
      </c>
      <c r="AY45" s="119">
        <f t="shared" si="50"/>
        <v>-3.352497429951664E-2</v>
      </c>
      <c r="AZ45" s="120">
        <f t="shared" si="51"/>
        <v>2.0535100757372832E-2</v>
      </c>
      <c r="BA45" s="99">
        <f t="shared" si="52"/>
        <v>1.3563335561810019</v>
      </c>
      <c r="BB45" s="99">
        <f t="shared" si="53"/>
        <v>0.78981763899697377</v>
      </c>
      <c r="BC45" s="99">
        <f t="shared" si="54"/>
        <v>-0.14518213616626149</v>
      </c>
      <c r="BD45" s="99">
        <f t="shared" si="55"/>
        <v>-7.2718842731212513E-2</v>
      </c>
      <c r="BE45" s="99">
        <f t="shared" si="56"/>
        <v>56.448994941997121</v>
      </c>
      <c r="BF45" s="99">
        <f t="shared" si="57"/>
        <v>56.449043758322766</v>
      </c>
      <c r="BG45" s="99">
        <f t="shared" si="58"/>
        <v>56.449179987768865</v>
      </c>
      <c r="BH45" s="99">
        <f t="shared" si="59"/>
        <v>56.449560147148823</v>
      </c>
      <c r="BI45" s="99">
        <f t="shared" si="60"/>
        <v>56.45062093708146</v>
      </c>
      <c r="BJ45" s="99">
        <f t="shared" si="61"/>
        <v>56.453580364931859</v>
      </c>
      <c r="BK45" s="99">
        <f t="shared" si="62"/>
        <v>56.461832346586846</v>
      </c>
      <c r="BL45" s="99">
        <f t="shared" si="63"/>
        <v>56.484812441446707</v>
      </c>
      <c r="BN45" s="121"/>
    </row>
    <row r="46" spans="1:66" x14ac:dyDescent="0.2">
      <c r="A46" s="179" t="s">
        <v>103</v>
      </c>
      <c r="B46" s="74" t="s">
        <v>105</v>
      </c>
      <c r="C46" s="73">
        <v>53760.512699999999</v>
      </c>
      <c r="D46" s="73">
        <v>8.9999999999999998E-4</v>
      </c>
      <c r="E46" s="99">
        <f t="shared" si="12"/>
        <v>-3213.9947586431904</v>
      </c>
      <c r="F46" s="99">
        <f t="shared" si="13"/>
        <v>-3214</v>
      </c>
      <c r="G46" s="99">
        <f t="shared" si="14"/>
        <v>1.6590816521784291E-3</v>
      </c>
      <c r="J46" s="99">
        <f t="shared" si="64"/>
        <v>1.6590816521784291E-3</v>
      </c>
      <c r="Q46" s="176">
        <f t="shared" si="16"/>
        <v>38742.012699999999</v>
      </c>
      <c r="S46" s="114">
        <v>1</v>
      </c>
      <c r="Z46" s="99">
        <f t="shared" si="17"/>
        <v>-3214</v>
      </c>
      <c r="AA46" s="175">
        <f t="shared" si="32"/>
        <v>7.120889914232105E-4</v>
      </c>
      <c r="AB46" s="175">
        <f t="shared" si="29"/>
        <v>-9.3704769512854384E-3</v>
      </c>
      <c r="AC46" s="175">
        <f t="shared" si="30"/>
        <v>-1.0317469612040657E-2</v>
      </c>
      <c r="AD46" s="175">
        <f t="shared" si="33"/>
        <v>9.4699266075521857E-4</v>
      </c>
      <c r="AE46" s="175">
        <f t="shared" si="34"/>
        <v>8.9679509952424843E-7</v>
      </c>
      <c r="AF46" s="99">
        <f t="shared" si="31"/>
        <v>1.1976551264219086E-2</v>
      </c>
      <c r="AG46" s="177"/>
      <c r="AH46" s="99">
        <f t="shared" si="35"/>
        <v>1.1029558603463867E-2</v>
      </c>
      <c r="AI46" s="99">
        <f t="shared" si="36"/>
        <v>0.7777995492836407</v>
      </c>
      <c r="AJ46" s="99">
        <f t="shared" si="37"/>
        <v>0.14006211571476737</v>
      </c>
      <c r="AK46" s="99">
        <f t="shared" si="38"/>
        <v>-0.2833989336186411</v>
      </c>
      <c r="AL46" s="99">
        <f t="shared" si="39"/>
        <v>-2.2357390244035624</v>
      </c>
      <c r="AM46" s="99">
        <f t="shared" si="40"/>
        <v>-2.0547806550819381</v>
      </c>
      <c r="AN46" s="175">
        <f t="shared" si="41"/>
        <v>54.641270946971147</v>
      </c>
      <c r="AO46" s="175">
        <f t="shared" si="42"/>
        <v>54.641271498959746</v>
      </c>
      <c r="AP46" s="175">
        <f t="shared" si="43"/>
        <v>54.641266858132582</v>
      </c>
      <c r="AQ46" s="175">
        <f t="shared" si="44"/>
        <v>54.641305877661019</v>
      </c>
      <c r="AR46" s="175">
        <f t="shared" si="45"/>
        <v>54.640977941445541</v>
      </c>
      <c r="AS46" s="175">
        <f t="shared" si="46"/>
        <v>54.643743685861899</v>
      </c>
      <c r="AT46" s="175">
        <f t="shared" si="47"/>
        <v>54.621063978372185</v>
      </c>
      <c r="AU46" s="175">
        <f t="shared" si="48"/>
        <v>54.981184198069073</v>
      </c>
      <c r="AW46" s="104">
        <v>7000</v>
      </c>
      <c r="AX46" s="104">
        <f t="shared" si="49"/>
        <v>-1.5649415089614666E-2</v>
      </c>
      <c r="AY46" s="119">
        <f t="shared" si="50"/>
        <v>-3.4069532243715811E-2</v>
      </c>
      <c r="AZ46" s="120">
        <f t="shared" si="51"/>
        <v>1.8420117154101145E-2</v>
      </c>
      <c r="BA46" s="99">
        <f t="shared" si="52"/>
        <v>1.359950971778997</v>
      </c>
      <c r="BB46" s="99">
        <f t="shared" si="53"/>
        <v>0.67020965734594895</v>
      </c>
      <c r="BC46" s="99">
        <f t="shared" si="54"/>
        <v>3.0838237563788545E-2</v>
      </c>
      <c r="BD46" s="99">
        <f t="shared" si="55"/>
        <v>1.542034085928869E-2</v>
      </c>
      <c r="BE46" s="99">
        <f t="shared" si="56"/>
        <v>56.569820538868491</v>
      </c>
      <c r="BF46" s="99">
        <f t="shared" si="57"/>
        <v>56.569809916411643</v>
      </c>
      <c r="BG46" s="99">
        <f t="shared" si="58"/>
        <v>56.569780413014811</v>
      </c>
      <c r="BH46" s="99">
        <f t="shared" si="59"/>
        <v>56.569698468751504</v>
      </c>
      <c r="BI46" s="99">
        <f t="shared" si="60"/>
        <v>56.569470873247198</v>
      </c>
      <c r="BJ46" s="99">
        <f t="shared" si="61"/>
        <v>56.568838745368886</v>
      </c>
      <c r="BK46" s="99">
        <f t="shared" si="62"/>
        <v>56.56708310344392</v>
      </c>
      <c r="BL46" s="99">
        <f t="shared" si="63"/>
        <v>56.562207347941332</v>
      </c>
      <c r="BN46" s="121"/>
    </row>
    <row r="47" spans="1:66" x14ac:dyDescent="0.2">
      <c r="A47" s="179" t="s">
        <v>103</v>
      </c>
      <c r="B47" s="74" t="s">
        <v>104</v>
      </c>
      <c r="C47" s="73">
        <v>53768.263800000001</v>
      </c>
      <c r="D47" s="73">
        <v>6.9999999999999999E-4</v>
      </c>
      <c r="E47" s="99">
        <f t="shared" si="12"/>
        <v>-3189.5075487044951</v>
      </c>
      <c r="F47" s="99">
        <f t="shared" si="13"/>
        <v>-3189.5</v>
      </c>
      <c r="G47" s="99">
        <f t="shared" si="14"/>
        <v>-2.3894418191048317E-3</v>
      </c>
      <c r="J47" s="99">
        <f t="shared" si="64"/>
        <v>-2.3894418191048317E-3</v>
      </c>
      <c r="Q47" s="176">
        <f t="shared" si="16"/>
        <v>38749.763800000001</v>
      </c>
      <c r="S47" s="114">
        <v>1</v>
      </c>
      <c r="Z47" s="99">
        <f t="shared" si="17"/>
        <v>-3189.5</v>
      </c>
      <c r="AA47" s="175">
        <f t="shared" si="32"/>
        <v>7.0394578375119338E-4</v>
      </c>
      <c r="AB47" s="175">
        <f t="shared" si="29"/>
        <v>-1.3499603218078108E-2</v>
      </c>
      <c r="AC47" s="175">
        <f t="shared" si="30"/>
        <v>-1.0406215615222083E-2</v>
      </c>
      <c r="AD47" s="175">
        <f t="shared" si="33"/>
        <v>-3.093387602856025E-3</v>
      </c>
      <c r="AE47" s="175">
        <f t="shared" si="34"/>
        <v>9.5690468615033449E-6</v>
      </c>
      <c r="AF47" s="99">
        <f t="shared" si="31"/>
        <v>8.0167737961172516E-3</v>
      </c>
      <c r="AG47" s="177"/>
      <c r="AH47" s="99">
        <f t="shared" si="35"/>
        <v>1.1110161398973277E-2</v>
      </c>
      <c r="AI47" s="99">
        <f t="shared" si="36"/>
        <v>0.77860207436882234</v>
      </c>
      <c r="AJ47" s="99">
        <f t="shared" si="37"/>
        <v>0.1428623217002922</v>
      </c>
      <c r="AK47" s="99">
        <f t="shared" si="38"/>
        <v>-0.28402632695042146</v>
      </c>
      <c r="AL47" s="99">
        <f t="shared" si="39"/>
        <v>-2.232910371518865</v>
      </c>
      <c r="AM47" s="99">
        <f t="shared" si="40"/>
        <v>-2.0474162646435254</v>
      </c>
      <c r="AN47" s="175">
        <f t="shared" si="41"/>
        <v>54.644661929756772</v>
      </c>
      <c r="AO47" s="175">
        <f t="shared" si="42"/>
        <v>54.64466244423339</v>
      </c>
      <c r="AP47" s="175">
        <f t="shared" si="43"/>
        <v>54.644658076433409</v>
      </c>
      <c r="AQ47" s="175">
        <f t="shared" si="44"/>
        <v>54.644695159903712</v>
      </c>
      <c r="AR47" s="175">
        <f t="shared" si="45"/>
        <v>54.644380440265302</v>
      </c>
      <c r="AS47" s="175">
        <f t="shared" si="46"/>
        <v>54.647060556988173</v>
      </c>
      <c r="AT47" s="175">
        <f t="shared" si="47"/>
        <v>54.624863442646941</v>
      </c>
      <c r="AU47" s="175">
        <f t="shared" si="48"/>
        <v>54.98497654848731</v>
      </c>
      <c r="AW47" s="104">
        <v>7500</v>
      </c>
      <c r="AX47" s="104">
        <f t="shared" si="49"/>
        <v>-1.8510358621072948E-2</v>
      </c>
      <c r="AY47" s="119">
        <f t="shared" si="50"/>
        <v>-3.4550453893902842E-2</v>
      </c>
      <c r="AZ47" s="120">
        <f t="shared" si="51"/>
        <v>1.6040095272829895E-2</v>
      </c>
      <c r="BA47" s="99">
        <f t="shared" si="52"/>
        <v>1.3524816554812937</v>
      </c>
      <c r="BB47" s="99">
        <f t="shared" si="53"/>
        <v>0.53031384083753197</v>
      </c>
      <c r="BC47" s="99">
        <f t="shared" si="54"/>
        <v>0.20635877613081755</v>
      </c>
      <c r="BD47" s="99">
        <f t="shared" si="55"/>
        <v>0.10354710279699181</v>
      </c>
      <c r="BE47" s="99">
        <f t="shared" si="56"/>
        <v>56.690475156830963</v>
      </c>
      <c r="BF47" s="99">
        <f t="shared" si="57"/>
        <v>56.690407551697128</v>
      </c>
      <c r="BG47" s="99">
        <f t="shared" si="58"/>
        <v>56.690217924282187</v>
      </c>
      <c r="BH47" s="99">
        <f t="shared" si="59"/>
        <v>56.689686060687343</v>
      </c>
      <c r="BI47" s="99">
        <f t="shared" si="60"/>
        <v>56.688194512897603</v>
      </c>
      <c r="BJ47" s="99">
        <f t="shared" si="61"/>
        <v>56.684013300733625</v>
      </c>
      <c r="BK47" s="99">
        <f t="shared" si="62"/>
        <v>56.672304669239743</v>
      </c>
      <c r="BL47" s="99">
        <f t="shared" si="63"/>
        <v>56.639602254435957</v>
      </c>
      <c r="BN47" s="121"/>
    </row>
    <row r="48" spans="1:66" x14ac:dyDescent="0.2">
      <c r="A48" s="179" t="s">
        <v>103</v>
      </c>
      <c r="B48" s="74" t="s">
        <v>105</v>
      </c>
      <c r="C48" s="73">
        <v>53768.4251</v>
      </c>
      <c r="D48" s="73">
        <v>1.6000000000000001E-3</v>
      </c>
      <c r="E48" s="99">
        <f t="shared" si="12"/>
        <v>-3188.9979711009155</v>
      </c>
      <c r="F48" s="99">
        <f t="shared" si="13"/>
        <v>-3189</v>
      </c>
      <c r="G48" s="99">
        <f t="shared" si="14"/>
        <v>6.422209698939696E-4</v>
      </c>
      <c r="J48" s="99">
        <f t="shared" si="64"/>
        <v>6.422209698939696E-4</v>
      </c>
      <c r="Q48" s="176">
        <f t="shared" si="16"/>
        <v>38749.9251</v>
      </c>
      <c r="S48" s="114">
        <v>1</v>
      </c>
      <c r="Z48" s="99">
        <f t="shared" si="17"/>
        <v>-3189</v>
      </c>
      <c r="AA48" s="175">
        <f t="shared" si="32"/>
        <v>7.037807250420778E-4</v>
      </c>
      <c r="AB48" s="175">
        <f t="shared" si="29"/>
        <v>-1.046958492238491E-2</v>
      </c>
      <c r="AC48" s="175">
        <f t="shared" si="30"/>
        <v>-1.0408025167236802E-2</v>
      </c>
      <c r="AD48" s="175">
        <f t="shared" si="33"/>
        <v>-6.15597551481082E-5</v>
      </c>
      <c r="AE48" s="175">
        <f t="shared" si="34"/>
        <v>3.7896034538950344E-9</v>
      </c>
      <c r="AF48" s="99">
        <f t="shared" si="31"/>
        <v>1.1050246137130772E-2</v>
      </c>
      <c r="AG48" s="177"/>
      <c r="AH48" s="99">
        <f t="shared" si="35"/>
        <v>1.111180589227888E-2</v>
      </c>
      <c r="AI48" s="99">
        <f t="shared" si="36"/>
        <v>0.77861848816839541</v>
      </c>
      <c r="AJ48" s="99">
        <f t="shared" si="37"/>
        <v>0.14291951711145409</v>
      </c>
      <c r="AK48" s="99">
        <f t="shared" si="38"/>
        <v>-0.28403912071031573</v>
      </c>
      <c r="AL48" s="99">
        <f t="shared" si="39"/>
        <v>-2.2328525831086172</v>
      </c>
      <c r="AM48" s="99">
        <f t="shared" si="40"/>
        <v>-2.0472662573080571</v>
      </c>
      <c r="AN48" s="175">
        <f t="shared" si="41"/>
        <v>54.644731169922714</v>
      </c>
      <c r="AO48" s="175">
        <f t="shared" si="42"/>
        <v>54.644731683655046</v>
      </c>
      <c r="AP48" s="175">
        <f t="shared" si="43"/>
        <v>54.64472732130119</v>
      </c>
      <c r="AQ48" s="175">
        <f t="shared" si="44"/>
        <v>54.644764365942478</v>
      </c>
      <c r="AR48" s="175">
        <f t="shared" si="45"/>
        <v>54.644449912865987</v>
      </c>
      <c r="AS48" s="175">
        <f t="shared" si="46"/>
        <v>54.647128292292443</v>
      </c>
      <c r="AT48" s="175">
        <f t="shared" si="47"/>
        <v>54.624941036661269</v>
      </c>
      <c r="AU48" s="175">
        <f t="shared" si="48"/>
        <v>54.985053943393801</v>
      </c>
      <c r="AW48" s="104">
        <v>8000</v>
      </c>
      <c r="AX48" s="104">
        <f t="shared" si="49"/>
        <v>-2.151555541823702E-2</v>
      </c>
      <c r="AY48" s="119">
        <f t="shared" si="50"/>
        <v>-3.496773925007772E-2</v>
      </c>
      <c r="AZ48" s="120">
        <f t="shared" si="51"/>
        <v>1.34521838318407E-2</v>
      </c>
      <c r="BA48" s="99">
        <f t="shared" si="52"/>
        <v>1.3346181996493138</v>
      </c>
      <c r="BB48" s="99">
        <f t="shared" si="53"/>
        <v>0.37715291286899222</v>
      </c>
      <c r="BC48" s="99">
        <f t="shared" si="54"/>
        <v>0.37860922245436979</v>
      </c>
      <c r="BD48" s="99">
        <f t="shared" si="55"/>
        <v>0.19159882480366994</v>
      </c>
      <c r="BE48" s="99">
        <f t="shared" si="56"/>
        <v>56.810004673847423</v>
      </c>
      <c r="BF48" s="99">
        <f t="shared" si="57"/>
        <v>56.809895199235726</v>
      </c>
      <c r="BG48" s="99">
        <f t="shared" si="58"/>
        <v>56.809580543968693</v>
      </c>
      <c r="BH48" s="99">
        <f t="shared" si="59"/>
        <v>56.808676299244659</v>
      </c>
      <c r="BI48" s="99">
        <f t="shared" si="60"/>
        <v>56.806078921399475</v>
      </c>
      <c r="BJ48" s="99">
        <f t="shared" si="61"/>
        <v>56.798627938203659</v>
      </c>
      <c r="BK48" s="99">
        <f t="shared" si="62"/>
        <v>56.777330446261281</v>
      </c>
      <c r="BL48" s="99">
        <f t="shared" si="63"/>
        <v>56.716997160930589</v>
      </c>
      <c r="BN48" s="121"/>
    </row>
    <row r="49" spans="1:66" x14ac:dyDescent="0.2">
      <c r="A49" s="171" t="s">
        <v>46</v>
      </c>
      <c r="B49" s="172" t="s">
        <v>105</v>
      </c>
      <c r="C49" s="173">
        <v>54069.134320000187</v>
      </c>
      <c r="D49" s="174">
        <v>1.67E-3</v>
      </c>
      <c r="E49" s="175">
        <f t="shared" si="12"/>
        <v>-2238.9999320297402</v>
      </c>
      <c r="F49" s="99">
        <f t="shared" si="13"/>
        <v>-2239</v>
      </c>
      <c r="G49" s="99">
        <f t="shared" si="14"/>
        <v>2.1515079424716532E-5</v>
      </c>
      <c r="K49" s="99">
        <f t="shared" ref="K49:K55" si="65">+G49</f>
        <v>2.1515079424716532E-5</v>
      </c>
      <c r="Q49" s="176">
        <f t="shared" si="16"/>
        <v>39050.634320000187</v>
      </c>
      <c r="S49" s="114">
        <v>1</v>
      </c>
      <c r="Z49" s="99">
        <f t="shared" si="17"/>
        <v>-2239</v>
      </c>
      <c r="AA49" s="175">
        <f t="shared" si="32"/>
        <v>4.6152725438799655E-4</v>
      </c>
      <c r="AB49" s="175">
        <f t="shared" si="29"/>
        <v>-1.4171262204996152E-2</v>
      </c>
      <c r="AC49" s="175">
        <f t="shared" si="30"/>
        <v>-1.3731250030032872E-2</v>
      </c>
      <c r="AD49" s="175">
        <f t="shared" si="33"/>
        <v>-4.4001217496328002E-4</v>
      </c>
      <c r="AE49" s="175">
        <f t="shared" si="34"/>
        <v>1.9361071411591614E-7</v>
      </c>
      <c r="AF49" s="99">
        <f t="shared" si="31"/>
        <v>1.3752765109457589E-2</v>
      </c>
      <c r="AG49" s="177"/>
      <c r="AH49" s="99">
        <f t="shared" si="35"/>
        <v>1.4192777284420869E-2</v>
      </c>
      <c r="AI49" s="99">
        <f t="shared" si="36"/>
        <v>0.81252483304145706</v>
      </c>
      <c r="AJ49" s="99">
        <f t="shared" si="37"/>
        <v>0.255077421499037</v>
      </c>
      <c r="AK49" s="99">
        <f t="shared" si="38"/>
        <v>-0.30747529599725998</v>
      </c>
      <c r="AL49" s="99">
        <f t="shared" si="39"/>
        <v>-2.1183354004064041</v>
      </c>
      <c r="AM49" s="99">
        <f t="shared" si="40"/>
        <v>-1.7809475097391159</v>
      </c>
      <c r="AN49" s="175">
        <f t="shared" si="41"/>
        <v>54.779074704846067</v>
      </c>
      <c r="AO49" s="175">
        <f t="shared" si="42"/>
        <v>54.779074710373919</v>
      </c>
      <c r="AP49" s="175">
        <f t="shared" si="43"/>
        <v>54.77907463264885</v>
      </c>
      <c r="AQ49" s="175">
        <f t="shared" si="44"/>
        <v>54.779075725515952</v>
      </c>
      <c r="AR49" s="175">
        <f t="shared" si="45"/>
        <v>54.779060359608941</v>
      </c>
      <c r="AS49" s="175">
        <f t="shared" si="46"/>
        <v>54.779276514727172</v>
      </c>
      <c r="AT49" s="175">
        <f t="shared" si="47"/>
        <v>54.776256837080524</v>
      </c>
      <c r="AU49" s="175">
        <f t="shared" si="48"/>
        <v>55.132104265733595</v>
      </c>
      <c r="AW49" s="104">
        <v>8500</v>
      </c>
      <c r="AX49" s="104">
        <f t="shared" si="49"/>
        <v>-2.4601642116757923E-2</v>
      </c>
      <c r="AY49" s="119">
        <f t="shared" si="50"/>
        <v>-3.5321388312240451E-2</v>
      </c>
      <c r="AZ49" s="120">
        <f t="shared" si="51"/>
        <v>1.0719746195482528E-2</v>
      </c>
      <c r="BA49" s="99">
        <f t="shared" si="52"/>
        <v>1.3079167599030876</v>
      </c>
      <c r="BB49" s="99">
        <f t="shared" si="53"/>
        <v>0.21837577110612588</v>
      </c>
      <c r="BC49" s="99">
        <f t="shared" si="54"/>
        <v>0.54517972057945485</v>
      </c>
      <c r="BD49" s="99">
        <f t="shared" si="55"/>
        <v>0.27954837286633993</v>
      </c>
      <c r="BE49" s="99">
        <f t="shared" si="56"/>
        <v>56.92755257268287</v>
      </c>
      <c r="BF49" s="99">
        <f t="shared" si="57"/>
        <v>56.927423612047498</v>
      </c>
      <c r="BG49" s="99">
        <f t="shared" si="58"/>
        <v>56.927038222749843</v>
      </c>
      <c r="BH49" s="99">
        <f t="shared" si="59"/>
        <v>56.925886866885691</v>
      </c>
      <c r="BI49" s="99">
        <f t="shared" si="60"/>
        <v>56.922450293329881</v>
      </c>
      <c r="BJ49" s="99">
        <f t="shared" si="61"/>
        <v>56.91222006799596</v>
      </c>
      <c r="BK49" s="99">
        <f t="shared" si="62"/>
        <v>56.881995008979381</v>
      </c>
      <c r="BL49" s="99">
        <f t="shared" si="63"/>
        <v>56.794392067425214</v>
      </c>
      <c r="BN49" s="121"/>
    </row>
    <row r="50" spans="1:66" x14ac:dyDescent="0.2">
      <c r="A50" s="179" t="s">
        <v>112</v>
      </c>
      <c r="B50" s="114" t="s">
        <v>104</v>
      </c>
      <c r="C50" s="100">
        <v>54130.388700000003</v>
      </c>
      <c r="D50" s="100">
        <v>1.5E-3</v>
      </c>
      <c r="E50" s="99">
        <f t="shared" si="12"/>
        <v>-2045.485609840649</v>
      </c>
      <c r="F50" s="99">
        <f t="shared" si="13"/>
        <v>-2045.5</v>
      </c>
      <c r="G50" s="99">
        <f t="shared" si="14"/>
        <v>4.5550131835625507E-3</v>
      </c>
      <c r="K50" s="99">
        <f t="shared" si="65"/>
        <v>4.5550131835625507E-3</v>
      </c>
      <c r="Q50" s="176">
        <f t="shared" si="16"/>
        <v>39111.888700000003</v>
      </c>
      <c r="S50" s="114">
        <v>1</v>
      </c>
      <c r="Z50" s="99">
        <f t="shared" si="17"/>
        <v>-2045.5</v>
      </c>
      <c r="AA50" s="175">
        <f t="shared" si="32"/>
        <v>4.2651739887340605E-4</v>
      </c>
      <c r="AB50" s="175">
        <f t="shared" si="29"/>
        <v>-1.0251481422371251E-2</v>
      </c>
      <c r="AC50" s="175">
        <f t="shared" si="30"/>
        <v>-1.4379977207060395E-2</v>
      </c>
      <c r="AD50" s="175">
        <f t="shared" si="33"/>
        <v>4.1284957846891446E-3</v>
      </c>
      <c r="AE50" s="175">
        <f t="shared" si="34"/>
        <v>1.7044477444196037E-5</v>
      </c>
      <c r="AF50" s="99">
        <f t="shared" si="31"/>
        <v>1.8934990390622946E-2</v>
      </c>
      <c r="AG50" s="177"/>
      <c r="AH50" s="99">
        <f t="shared" si="35"/>
        <v>1.4806494605933801E-2</v>
      </c>
      <c r="AI50" s="99">
        <f t="shared" si="36"/>
        <v>0.82013921219974306</v>
      </c>
      <c r="AJ50" s="99">
        <f t="shared" si="37"/>
        <v>0.27876724400285252</v>
      </c>
      <c r="AK50" s="99">
        <f t="shared" si="38"/>
        <v>-0.3119905333285084</v>
      </c>
      <c r="AL50" s="99">
        <f t="shared" si="39"/>
        <v>-2.0937529445279774</v>
      </c>
      <c r="AM50" s="99">
        <f t="shared" si="40"/>
        <v>-1.7307672056374874</v>
      </c>
      <c r="AN50" s="175">
        <f t="shared" si="41"/>
        <v>54.807168084737341</v>
      </c>
      <c r="AO50" s="175">
        <f t="shared" si="42"/>
        <v>54.807168083959972</v>
      </c>
      <c r="AP50" s="175">
        <f t="shared" si="43"/>
        <v>54.807168096667169</v>
      </c>
      <c r="AQ50" s="175">
        <f t="shared" si="44"/>
        <v>54.807167888951717</v>
      </c>
      <c r="AR50" s="175">
        <f t="shared" si="45"/>
        <v>54.807171284359065</v>
      </c>
      <c r="AS50" s="175">
        <f t="shared" si="46"/>
        <v>54.807115789934564</v>
      </c>
      <c r="AT50" s="175">
        <f t="shared" si="47"/>
        <v>54.808025040377359</v>
      </c>
      <c r="AU50" s="175">
        <f t="shared" si="48"/>
        <v>55.162056094547019</v>
      </c>
      <c r="AW50" s="104">
        <v>9000</v>
      </c>
      <c r="AX50" s="104">
        <f t="shared" si="49"/>
        <v>-2.7705033278145018E-2</v>
      </c>
      <c r="AY50" s="119">
        <f t="shared" si="50"/>
        <v>-3.5611401080391035E-2</v>
      </c>
      <c r="AZ50" s="120">
        <f t="shared" si="51"/>
        <v>7.9063678022460188E-3</v>
      </c>
      <c r="BA50" s="99">
        <f t="shared" si="52"/>
        <v>1.2744527589843204</v>
      </c>
      <c r="BB50" s="99">
        <f t="shared" si="53"/>
        <v>6.1061129837480202E-2</v>
      </c>
      <c r="BC50" s="99">
        <f t="shared" si="54"/>
        <v>0.70423034299760923</v>
      </c>
      <c r="BD50" s="99">
        <f t="shared" si="55"/>
        <v>0.36742735978802499</v>
      </c>
      <c r="BE50" s="99">
        <f t="shared" si="56"/>
        <v>57.042421315586147</v>
      </c>
      <c r="BF50" s="99">
        <f t="shared" si="57"/>
        <v>57.042295269252293</v>
      </c>
      <c r="BG50" s="99">
        <f t="shared" si="58"/>
        <v>57.041897853173083</v>
      </c>
      <c r="BH50" s="99">
        <f t="shared" si="59"/>
        <v>57.040645380701285</v>
      </c>
      <c r="BI50" s="99">
        <f t="shared" si="60"/>
        <v>57.036703643274237</v>
      </c>
      <c r="BJ50" s="99">
        <f t="shared" si="61"/>
        <v>57.024351540744824</v>
      </c>
      <c r="BK50" s="99">
        <f t="shared" si="62"/>
        <v>56.986135094448514</v>
      </c>
      <c r="BL50" s="99">
        <f t="shared" si="63"/>
        <v>56.871786973919846</v>
      </c>
      <c r="BN50" s="121"/>
    </row>
    <row r="51" spans="1:66" x14ac:dyDescent="0.2">
      <c r="A51" s="171" t="s">
        <v>46</v>
      </c>
      <c r="B51" s="172" t="s">
        <v>105</v>
      </c>
      <c r="C51" s="173">
        <v>54458.471859999998</v>
      </c>
      <c r="D51" s="174">
        <v>1.0200000000000001E-3</v>
      </c>
      <c r="E51" s="175">
        <f t="shared" si="12"/>
        <v>-1009.008049717695</v>
      </c>
      <c r="F51" s="99">
        <f t="shared" si="13"/>
        <v>-1009</v>
      </c>
      <c r="G51" s="99">
        <f t="shared" si="14"/>
        <v>-2.5480308686383069E-3</v>
      </c>
      <c r="K51" s="99">
        <f t="shared" si="65"/>
        <v>-2.5480308686383069E-3</v>
      </c>
      <c r="Q51" s="176">
        <f t="shared" si="16"/>
        <v>39439.971859999998</v>
      </c>
      <c r="S51" s="114">
        <v>1</v>
      </c>
      <c r="Z51" s="99">
        <f t="shared" si="17"/>
        <v>-1009</v>
      </c>
      <c r="AA51" s="175">
        <f t="shared" si="32"/>
        <v>2.8191064661454643E-4</v>
      </c>
      <c r="AB51" s="175">
        <f t="shared" si="29"/>
        <v>-2.0522624492219664E-2</v>
      </c>
      <c r="AC51" s="175">
        <f t="shared" si="30"/>
        <v>-1.7692682976966811E-2</v>
      </c>
      <c r="AD51" s="175">
        <f t="shared" si="33"/>
        <v>-2.8299415152528533E-3</v>
      </c>
      <c r="AE51" s="175">
        <f t="shared" si="34"/>
        <v>8.0085689797516148E-6</v>
      </c>
      <c r="AF51" s="99">
        <f t="shared" si="31"/>
        <v>1.5144652108328504E-2</v>
      </c>
      <c r="AG51" s="177"/>
      <c r="AH51" s="99">
        <f t="shared" si="35"/>
        <v>1.7974593623581357E-2</v>
      </c>
      <c r="AI51" s="99">
        <f t="shared" si="36"/>
        <v>0.86549515356863138</v>
      </c>
      <c r="AJ51" s="99">
        <f t="shared" si="37"/>
        <v>0.41021518284724651</v>
      </c>
      <c r="AK51" s="99">
        <f t="shared" si="38"/>
        <v>-0.33406053667143942</v>
      </c>
      <c r="AL51" s="99">
        <f t="shared" si="39"/>
        <v>-1.9535731742563434</v>
      </c>
      <c r="AM51" s="99">
        <f t="shared" si="40"/>
        <v>-1.4806509236735343</v>
      </c>
      <c r="AN51" s="175">
        <f t="shared" si="41"/>
        <v>54.962416547348823</v>
      </c>
      <c r="AO51" s="175">
        <f t="shared" si="42"/>
        <v>54.962416547348788</v>
      </c>
      <c r="AP51" s="175">
        <f t="shared" si="43"/>
        <v>54.962416547355247</v>
      </c>
      <c r="AQ51" s="175">
        <f t="shared" si="44"/>
        <v>54.962416546195037</v>
      </c>
      <c r="AR51" s="175">
        <f t="shared" si="45"/>
        <v>54.962416754662861</v>
      </c>
      <c r="AS51" s="175">
        <f t="shared" si="46"/>
        <v>54.962379341794481</v>
      </c>
      <c r="AT51" s="175">
        <f t="shared" si="47"/>
        <v>54.983547843706567</v>
      </c>
      <c r="AU51" s="175">
        <f t="shared" si="48"/>
        <v>55.322495735710383</v>
      </c>
      <c r="AW51" s="104">
        <v>9500</v>
      </c>
      <c r="AX51" s="104">
        <f t="shared" si="49"/>
        <v>-3.0766981913679284E-2</v>
      </c>
      <c r="AY51" s="119">
        <f t="shared" si="50"/>
        <v>-3.5837777554529479E-2</v>
      </c>
      <c r="AZ51" s="120">
        <f t="shared" si="51"/>
        <v>5.070795640850197E-3</v>
      </c>
      <c r="BA51" s="99">
        <f t="shared" si="52"/>
        <v>1.2364354812972609</v>
      </c>
      <c r="BB51" s="99">
        <f t="shared" si="53"/>
        <v>-8.9122830430332131E-2</v>
      </c>
      <c r="BC51" s="99">
        <f t="shared" si="54"/>
        <v>0.85457071676456742</v>
      </c>
      <c r="BD51" s="99">
        <f t="shared" si="55"/>
        <v>0.45533947992598217</v>
      </c>
      <c r="BE51" s="99">
        <f t="shared" si="56"/>
        <v>57.154103052705644</v>
      </c>
      <c r="BF51" s="99">
        <f t="shared" si="57"/>
        <v>57.153996377626115</v>
      </c>
      <c r="BG51" s="99">
        <f t="shared" si="58"/>
        <v>57.15363619672133</v>
      </c>
      <c r="BH51" s="99">
        <f t="shared" si="59"/>
        <v>57.152420733149782</v>
      </c>
      <c r="BI51" s="99">
        <f t="shared" si="60"/>
        <v>57.148326528522411</v>
      </c>
      <c r="BJ51" s="99">
        <f t="shared" si="61"/>
        <v>57.13461862284791</v>
      </c>
      <c r="BK51" s="99">
        <f t="shared" si="62"/>
        <v>57.089590579759054</v>
      </c>
      <c r="BL51" s="99">
        <f t="shared" si="63"/>
        <v>56.949181880414471</v>
      </c>
      <c r="BN51" s="121"/>
    </row>
    <row r="52" spans="1:66" x14ac:dyDescent="0.2">
      <c r="A52" s="171" t="s">
        <v>31</v>
      </c>
      <c r="B52" s="172" t="s">
        <v>104</v>
      </c>
      <c r="C52" s="173">
        <v>54462.114800000098</v>
      </c>
      <c r="D52" s="174">
        <v>1E-3</v>
      </c>
      <c r="E52" s="175">
        <f t="shared" si="12"/>
        <v>-997.4993043039475</v>
      </c>
      <c r="F52" s="99">
        <f t="shared" si="13"/>
        <v>-997.5</v>
      </c>
      <c r="G52" s="99">
        <f t="shared" si="14"/>
        <v>2.2021331824362278E-4</v>
      </c>
      <c r="K52" s="99">
        <f t="shared" si="65"/>
        <v>2.2021331824362278E-4</v>
      </c>
      <c r="Q52" s="176">
        <f t="shared" si="16"/>
        <v>39443.614800000098</v>
      </c>
      <c r="S52" s="114">
        <v>1</v>
      </c>
      <c r="Z52" s="99">
        <f t="shared" si="17"/>
        <v>-997.5</v>
      </c>
      <c r="AA52" s="175">
        <f t="shared" si="32"/>
        <v>2.8046754628180404E-4</v>
      </c>
      <c r="AB52" s="175">
        <f t="shared" si="29"/>
        <v>-1.7788157890162859E-2</v>
      </c>
      <c r="AC52" s="175">
        <f t="shared" si="30"/>
        <v>-1.7727903662124678E-2</v>
      </c>
      <c r="AD52" s="175">
        <f t="shared" si="33"/>
        <v>-6.0254228038181257E-5</v>
      </c>
      <c r="AE52" s="175">
        <f t="shared" si="34"/>
        <v>3.6305719964771482E-9</v>
      </c>
      <c r="AF52" s="99">
        <f t="shared" si="31"/>
        <v>1.79481169803683E-2</v>
      </c>
      <c r="AG52" s="177"/>
      <c r="AH52" s="99">
        <f t="shared" si="35"/>
        <v>1.8008371208406482E-2</v>
      </c>
      <c r="AI52" s="99">
        <f t="shared" si="36"/>
        <v>0.86604431637729795</v>
      </c>
      <c r="AJ52" s="99">
        <f t="shared" si="37"/>
        <v>0.41171335331066472</v>
      </c>
      <c r="AK52" s="99">
        <f t="shared" si="38"/>
        <v>-0.33428112525225046</v>
      </c>
      <c r="AL52" s="99">
        <f t="shared" si="39"/>
        <v>-1.9519298151292301</v>
      </c>
      <c r="AM52" s="99">
        <f t="shared" si="40"/>
        <v>-1.4780310405020411</v>
      </c>
      <c r="AN52" s="175">
        <f t="shared" si="41"/>
        <v>54.96418733953864</v>
      </c>
      <c r="AO52" s="175">
        <f t="shared" si="42"/>
        <v>54.964187339538626</v>
      </c>
      <c r="AP52" s="175">
        <f t="shared" si="43"/>
        <v>54.964187339541411</v>
      </c>
      <c r="AQ52" s="175">
        <f t="shared" si="44"/>
        <v>54.964187338976892</v>
      </c>
      <c r="AR52" s="175">
        <f t="shared" si="45"/>
        <v>54.964187453536077</v>
      </c>
      <c r="AS52" s="175">
        <f t="shared" si="46"/>
        <v>54.964164225493363</v>
      </c>
      <c r="AT52" s="175">
        <f t="shared" si="47"/>
        <v>54.98554503686789</v>
      </c>
      <c r="AU52" s="175">
        <f t="shared" si="48"/>
        <v>55.324275818559755</v>
      </c>
      <c r="AW52" s="104">
        <v>10000</v>
      </c>
      <c r="AX52" s="104">
        <f t="shared" si="49"/>
        <v>-3.3736903516417803E-2</v>
      </c>
      <c r="AY52" s="119">
        <f t="shared" si="50"/>
        <v>-3.6000517734655769E-2</v>
      </c>
      <c r="AZ52" s="120">
        <f t="shared" si="51"/>
        <v>2.2636142182379691E-3</v>
      </c>
      <c r="BA52" s="99">
        <f t="shared" si="52"/>
        <v>1.1958995381886228</v>
      </c>
      <c r="BB52" s="99">
        <f t="shared" si="53"/>
        <v>-0.22826272116003191</v>
      </c>
      <c r="BC52" s="99">
        <f t="shared" si="54"/>
        <v>0.99562240172965544</v>
      </c>
      <c r="BD52" s="99">
        <f t="shared" si="55"/>
        <v>0.54346384123434988</v>
      </c>
      <c r="BE52" s="99">
        <f t="shared" si="56"/>
        <v>57.262279915905808</v>
      </c>
      <c r="BF52" s="99">
        <f t="shared" si="57"/>
        <v>57.262200450357355</v>
      </c>
      <c r="BG52" s="99">
        <f t="shared" si="58"/>
        <v>57.261908626302166</v>
      </c>
      <c r="BH52" s="99">
        <f t="shared" si="59"/>
        <v>57.260837582167611</v>
      </c>
      <c r="BI52" s="99">
        <f t="shared" si="60"/>
        <v>57.256915116575676</v>
      </c>
      <c r="BJ52" s="99">
        <f t="shared" si="61"/>
        <v>57.242660639168633</v>
      </c>
      <c r="BK52" s="99">
        <f t="shared" si="62"/>
        <v>57.192205440690337</v>
      </c>
      <c r="BL52" s="99">
        <f t="shared" si="63"/>
        <v>57.026576786909096</v>
      </c>
      <c r="BN52" s="121"/>
    </row>
    <row r="53" spans="1:66" x14ac:dyDescent="0.2">
      <c r="A53" s="171" t="s">
        <v>31</v>
      </c>
      <c r="B53" s="172" t="s">
        <v>105</v>
      </c>
      <c r="C53" s="173">
        <v>54462.271600000095</v>
      </c>
      <c r="D53" s="174">
        <v>1E-3</v>
      </c>
      <c r="E53" s="175">
        <f t="shared" ref="E53:E81" si="66">+(C53-C$7)/C$8</f>
        <v>-997.00394306253486</v>
      </c>
      <c r="F53" s="99">
        <f t="shared" ref="F53:F82" si="67">ROUND(2*E53,0)/2</f>
        <v>-997</v>
      </c>
      <c r="G53" s="99">
        <f t="shared" ref="G53:G81" si="68">+C53-(C$7+F53*C$8)</f>
        <v>-1.2481239027692936E-3</v>
      </c>
      <c r="K53" s="99">
        <f t="shared" si="65"/>
        <v>-1.2481239027692936E-3</v>
      </c>
      <c r="Q53" s="176">
        <f t="shared" ref="Q53:Q81" si="69">+C53-15018.5</f>
        <v>39443.771600000095</v>
      </c>
      <c r="S53" s="114">
        <v>1</v>
      </c>
      <c r="Z53" s="99">
        <f t="shared" si="17"/>
        <v>-997</v>
      </c>
      <c r="AA53" s="175">
        <f t="shared" si="32"/>
        <v>2.8040477197855546E-4</v>
      </c>
      <c r="AB53" s="175">
        <f t="shared" si="29"/>
        <v>-1.9257962907374297E-2</v>
      </c>
      <c r="AC53" s="175">
        <f t="shared" si="30"/>
        <v>-1.7729434232626448E-2</v>
      </c>
      <c r="AD53" s="175">
        <f t="shared" si="33"/>
        <v>-1.5285286747478491E-3</v>
      </c>
      <c r="AE53" s="175">
        <f t="shared" si="34"/>
        <v>2.3363999095264159E-6</v>
      </c>
      <c r="AF53" s="99">
        <f t="shared" si="31"/>
        <v>1.6481310329857154E-2</v>
      </c>
      <c r="AG53" s="177"/>
      <c r="AH53" s="99">
        <f t="shared" si="35"/>
        <v>1.8009839004605004E-2</v>
      </c>
      <c r="AI53" s="99">
        <f t="shared" si="36"/>
        <v>0.86606821705485126</v>
      </c>
      <c r="AJ53" s="99">
        <f t="shared" si="37"/>
        <v>0.41177850908018876</v>
      </c>
      <c r="AK53" s="99">
        <f t="shared" si="38"/>
        <v>-0.33429070192254789</v>
      </c>
      <c r="AL53" s="99">
        <f t="shared" si="39"/>
        <v>-1.9518583174185229</v>
      </c>
      <c r="AM53" s="99">
        <f t="shared" si="40"/>
        <v>-1.4779172015789157</v>
      </c>
      <c r="AN53" s="175">
        <f t="shared" si="41"/>
        <v>54.964264355991887</v>
      </c>
      <c r="AO53" s="175">
        <f t="shared" si="42"/>
        <v>54.964264355991872</v>
      </c>
      <c r="AP53" s="175">
        <f t="shared" si="43"/>
        <v>54.96426435599453</v>
      </c>
      <c r="AQ53" s="175">
        <f t="shared" si="44"/>
        <v>54.964264355451341</v>
      </c>
      <c r="AR53" s="175">
        <f t="shared" si="45"/>
        <v>54.96426446630597</v>
      </c>
      <c r="AS53" s="175">
        <f t="shared" si="46"/>
        <v>54.964241861784544</v>
      </c>
      <c r="AT53" s="175">
        <f t="shared" si="47"/>
        <v>54.985631895706007</v>
      </c>
      <c r="AU53" s="175">
        <f t="shared" si="48"/>
        <v>55.324353213466253</v>
      </c>
      <c r="AW53" s="104">
        <v>10500</v>
      </c>
      <c r="AX53" s="104">
        <f t="shared" si="49"/>
        <v>-3.6573832714671815E-2</v>
      </c>
      <c r="AY53" s="119">
        <f t="shared" si="50"/>
        <v>-3.609962162076992E-2</v>
      </c>
      <c r="AZ53" s="120">
        <f t="shared" si="51"/>
        <v>-4.7421109390189368E-4</v>
      </c>
      <c r="BA53" s="99">
        <f t="shared" si="52"/>
        <v>1.1545262224226509</v>
      </c>
      <c r="BB53" s="99">
        <f t="shared" si="53"/>
        <v>-0.35412427832449872</v>
      </c>
      <c r="BC53" s="99">
        <f t="shared" si="54"/>
        <v>1.1273069796597999</v>
      </c>
      <c r="BD53" s="99">
        <f t="shared" si="55"/>
        <v>0.63205079389605889</v>
      </c>
      <c r="BE53" s="99">
        <f t="shared" si="56"/>
        <v>57.366801750553513</v>
      </c>
      <c r="BF53" s="99">
        <f t="shared" si="57"/>
        <v>57.366749437803826</v>
      </c>
      <c r="BG53" s="99">
        <f t="shared" si="58"/>
        <v>57.366536970531016</v>
      </c>
      <c r="BH53" s="99">
        <f t="shared" si="59"/>
        <v>57.36567453319968</v>
      </c>
      <c r="BI53" s="99">
        <f t="shared" si="60"/>
        <v>57.362181866625235</v>
      </c>
      <c r="BJ53" s="99">
        <f t="shared" si="61"/>
        <v>57.348166986581788</v>
      </c>
      <c r="BK53" s="99">
        <f t="shared" si="62"/>
        <v>57.293828685824884</v>
      </c>
      <c r="BL53" s="99">
        <f t="shared" si="63"/>
        <v>57.103971693403729</v>
      </c>
      <c r="BN53" s="121"/>
    </row>
    <row r="54" spans="1:66" x14ac:dyDescent="0.2">
      <c r="A54" s="171" t="s">
        <v>31</v>
      </c>
      <c r="B54" s="172" t="s">
        <v>105</v>
      </c>
      <c r="C54" s="173">
        <v>54472.084600000177</v>
      </c>
      <c r="D54" s="174">
        <v>2.9999999999999997E-4</v>
      </c>
      <c r="E54" s="175">
        <f t="shared" si="66"/>
        <v>-966.00279598271629</v>
      </c>
      <c r="F54" s="99">
        <f t="shared" si="67"/>
        <v>-966</v>
      </c>
      <c r="G54" s="99">
        <f t="shared" si="68"/>
        <v>-8.8503106962889433E-4</v>
      </c>
      <c r="K54" s="99">
        <f t="shared" si="65"/>
        <v>-8.8503106962889433E-4</v>
      </c>
      <c r="Q54" s="176">
        <f t="shared" si="69"/>
        <v>39453.584600000177</v>
      </c>
      <c r="S54" s="114">
        <v>1</v>
      </c>
      <c r="Z54" s="99">
        <f t="shared" si="17"/>
        <v>-966</v>
      </c>
      <c r="AA54" s="175">
        <f t="shared" si="32"/>
        <v>2.7650695731520208E-4</v>
      </c>
      <c r="AB54" s="175">
        <f t="shared" si="29"/>
        <v>-1.8985743348998101E-2</v>
      </c>
      <c r="AC54" s="175">
        <f t="shared" si="30"/>
        <v>-1.7824205322054004E-2</v>
      </c>
      <c r="AD54" s="175">
        <f t="shared" si="33"/>
        <v>-1.1615380269440964E-3</v>
      </c>
      <c r="AE54" s="175">
        <f t="shared" si="34"/>
        <v>1.3491705880371845E-6</v>
      </c>
      <c r="AF54" s="99">
        <f t="shared" si="31"/>
        <v>1.693917425242511E-2</v>
      </c>
      <c r="AG54" s="177"/>
      <c r="AH54" s="99">
        <f t="shared" si="35"/>
        <v>1.8100712279369206E-2</v>
      </c>
      <c r="AI54" s="99">
        <f t="shared" si="36"/>
        <v>0.86755397828231684</v>
      </c>
      <c r="AJ54" s="99">
        <f t="shared" si="37"/>
        <v>0.41582106801325053</v>
      </c>
      <c r="AK54" s="99">
        <f t="shared" si="38"/>
        <v>-0.33488213927573862</v>
      </c>
      <c r="AL54" s="99">
        <f t="shared" si="39"/>
        <v>-1.9474177343746726</v>
      </c>
      <c r="AM54" s="99">
        <f t="shared" si="40"/>
        <v>-1.4708703740875895</v>
      </c>
      <c r="AN54" s="175">
        <f t="shared" si="41"/>
        <v>54.969043534323617</v>
      </c>
      <c r="AO54" s="175">
        <f t="shared" si="42"/>
        <v>54.969043534323617</v>
      </c>
      <c r="AP54" s="175">
        <f t="shared" si="43"/>
        <v>54.969043534323063</v>
      </c>
      <c r="AQ54" s="175">
        <f t="shared" si="44"/>
        <v>54.969043534496294</v>
      </c>
      <c r="AR54" s="175">
        <f t="shared" si="45"/>
        <v>54.969043480007045</v>
      </c>
      <c r="AS54" s="175">
        <f t="shared" si="46"/>
        <v>54.96906063650016</v>
      </c>
      <c r="AT54" s="175">
        <f t="shared" si="47"/>
        <v>54.991021103912296</v>
      </c>
      <c r="AU54" s="175">
        <f t="shared" si="48"/>
        <v>55.329151697668919</v>
      </c>
      <c r="AW54" s="104">
        <v>11000</v>
      </c>
      <c r="AX54" s="104">
        <f t="shared" si="49"/>
        <v>-3.9246379148886255E-2</v>
      </c>
      <c r="AY54" s="119">
        <f t="shared" si="50"/>
        <v>-3.6135089212871917E-2</v>
      </c>
      <c r="AZ54" s="120">
        <f t="shared" si="51"/>
        <v>-3.1112899360143356E-3</v>
      </c>
      <c r="BA54" s="99">
        <f t="shared" si="52"/>
        <v>1.1135862759561443</v>
      </c>
      <c r="BB54" s="99">
        <f t="shared" si="53"/>
        <v>-0.46583478729650274</v>
      </c>
      <c r="BC54" s="99">
        <f t="shared" si="54"/>
        <v>1.2499072570914516</v>
      </c>
      <c r="BD54" s="99">
        <f t="shared" si="55"/>
        <v>0.72141393370802298</v>
      </c>
      <c r="BE54" s="99">
        <f t="shared" si="56"/>
        <v>57.467652037950735</v>
      </c>
      <c r="BF54" s="99">
        <f t="shared" si="57"/>
        <v>57.467621753033747</v>
      </c>
      <c r="BG54" s="99">
        <f t="shared" si="58"/>
        <v>57.467483142128053</v>
      </c>
      <c r="BH54" s="99">
        <f t="shared" si="59"/>
        <v>57.466849055393411</v>
      </c>
      <c r="BI54" s="99">
        <f t="shared" si="60"/>
        <v>57.463955052726597</v>
      </c>
      <c r="BJ54" s="99">
        <f t="shared" si="61"/>
        <v>57.4508823100008</v>
      </c>
      <c r="BK54" s="99">
        <f t="shared" si="62"/>
        <v>57.394315260531265</v>
      </c>
      <c r="BL54" s="99">
        <f t="shared" si="63"/>
        <v>57.181366599898354</v>
      </c>
      <c r="BN54" s="121"/>
    </row>
    <row r="55" spans="1:66" x14ac:dyDescent="0.2">
      <c r="A55" s="171" t="s">
        <v>31</v>
      </c>
      <c r="B55" s="172" t="s">
        <v>104</v>
      </c>
      <c r="C55" s="173">
        <v>54472.24459999986</v>
      </c>
      <c r="D55" s="174">
        <v>4.0000000000000002E-4</v>
      </c>
      <c r="E55" s="175">
        <f t="shared" si="66"/>
        <v>-965.49732532920427</v>
      </c>
      <c r="F55" s="99">
        <f t="shared" si="67"/>
        <v>-965.5</v>
      </c>
      <c r="G55" s="99">
        <f t="shared" si="68"/>
        <v>8.4663139568874612E-4</v>
      </c>
      <c r="K55" s="99">
        <f t="shared" si="65"/>
        <v>8.4663139568874612E-4</v>
      </c>
      <c r="Q55" s="176">
        <f t="shared" si="69"/>
        <v>39453.74459999986</v>
      </c>
      <c r="S55" s="114">
        <v>1</v>
      </c>
      <c r="Z55" s="99">
        <f t="shared" si="17"/>
        <v>-965.5</v>
      </c>
      <c r="AA55" s="175">
        <f t="shared" si="32"/>
        <v>2.7644398611184617E-4</v>
      </c>
      <c r="AB55" s="175">
        <f t="shared" si="29"/>
        <v>-1.7255544473892354E-2</v>
      </c>
      <c r="AC55" s="175">
        <f t="shared" si="30"/>
        <v>-1.7825731883469254E-2</v>
      </c>
      <c r="AD55" s="175">
        <f t="shared" si="33"/>
        <v>5.7018740957689995E-4</v>
      </c>
      <c r="AE55" s="175">
        <f t="shared" si="34"/>
        <v>3.2511368204001547E-7</v>
      </c>
      <c r="AF55" s="99">
        <f t="shared" si="31"/>
        <v>1.8672363279158E-2</v>
      </c>
      <c r="AG55" s="177"/>
      <c r="AH55" s="99">
        <f t="shared" si="35"/>
        <v>1.81021758695811E-2</v>
      </c>
      <c r="AI55" s="99">
        <f t="shared" si="36"/>
        <v>0.86757800547908159</v>
      </c>
      <c r="AJ55" s="99">
        <f t="shared" si="37"/>
        <v>0.41588631717922803</v>
      </c>
      <c r="AK55" s="99">
        <f t="shared" si="38"/>
        <v>-0.33489164104503716</v>
      </c>
      <c r="AL55" s="99">
        <f t="shared" si="39"/>
        <v>-1.9473459871744676</v>
      </c>
      <c r="AM55" s="99">
        <f t="shared" si="40"/>
        <v>-1.470756895388603</v>
      </c>
      <c r="AN55" s="175">
        <f t="shared" si="41"/>
        <v>54.969120685033346</v>
      </c>
      <c r="AO55" s="175">
        <f t="shared" si="42"/>
        <v>54.969120685033346</v>
      </c>
      <c r="AP55" s="175">
        <f t="shared" si="43"/>
        <v>54.969120685032792</v>
      </c>
      <c r="AQ55" s="175">
        <f t="shared" si="44"/>
        <v>54.969120685209532</v>
      </c>
      <c r="AR55" s="175">
        <f t="shared" si="45"/>
        <v>54.969120629124156</v>
      </c>
      <c r="AS55" s="175">
        <f t="shared" si="46"/>
        <v>54.969138444680766</v>
      </c>
      <c r="AT55" s="175">
        <f t="shared" si="47"/>
        <v>54.991108090461843</v>
      </c>
      <c r="AU55" s="175">
        <f t="shared" si="48"/>
        <v>55.32922909257541</v>
      </c>
      <c r="AW55" s="104">
        <v>11500</v>
      </c>
      <c r="AX55" s="104">
        <f t="shared" si="49"/>
        <v>-4.1731745224948935E-2</v>
      </c>
      <c r="AY55" s="119">
        <f t="shared" si="50"/>
        <v>-3.6106920510961767E-2</v>
      </c>
      <c r="AZ55" s="120">
        <f t="shared" si="51"/>
        <v>-5.6248247139871676E-3</v>
      </c>
      <c r="BA55" s="99">
        <f t="shared" si="52"/>
        <v>1.0739647353882513</v>
      </c>
      <c r="BB55" s="99">
        <f t="shared" si="53"/>
        <v>-0.56349208708172005</v>
      </c>
      <c r="BC55" s="99">
        <f t="shared" si="54"/>
        <v>1.3639363035067327</v>
      </c>
      <c r="BD55" s="99">
        <f t="shared" si="55"/>
        <v>0.81192176004386418</v>
      </c>
      <c r="BE55" s="99">
        <f t="shared" si="56"/>
        <v>57.564911509405498</v>
      </c>
      <c r="BF55" s="99">
        <f t="shared" si="57"/>
        <v>57.564896306638509</v>
      </c>
      <c r="BG55" s="99">
        <f t="shared" si="58"/>
        <v>57.564816141848404</v>
      </c>
      <c r="BH55" s="99">
        <f t="shared" si="59"/>
        <v>57.564393601180988</v>
      </c>
      <c r="BI55" s="99">
        <f t="shared" si="60"/>
        <v>57.562171170774569</v>
      </c>
      <c r="BJ55" s="99">
        <f t="shared" si="61"/>
        <v>57.550609728351773</v>
      </c>
      <c r="BK55" s="99">
        <f t="shared" si="62"/>
        <v>57.493526915403685</v>
      </c>
      <c r="BL55" s="99">
        <f t="shared" si="63"/>
        <v>57.258761506392986</v>
      </c>
      <c r="BN55" s="121"/>
    </row>
    <row r="56" spans="1:66" x14ac:dyDescent="0.2">
      <c r="A56" s="179" t="s">
        <v>115</v>
      </c>
      <c r="B56" s="177" t="s">
        <v>105</v>
      </c>
      <c r="C56" s="73">
        <v>54504.371599999999</v>
      </c>
      <c r="D56" s="73"/>
      <c r="E56" s="99">
        <f t="shared" si="66"/>
        <v>-864.00197709427994</v>
      </c>
      <c r="F56" s="99">
        <f t="shared" si="67"/>
        <v>-864</v>
      </c>
      <c r="G56" s="99">
        <f t="shared" si="68"/>
        <v>-6.2582284590462223E-4</v>
      </c>
      <c r="J56" s="99">
        <f>+G56</f>
        <v>-6.2582284590462223E-4</v>
      </c>
      <c r="Q56" s="176">
        <f t="shared" si="69"/>
        <v>39485.871599999999</v>
      </c>
      <c r="S56" s="114">
        <v>1</v>
      </c>
      <c r="Z56" s="99">
        <f t="shared" si="17"/>
        <v>-864</v>
      </c>
      <c r="AA56" s="175">
        <f t="shared" si="32"/>
        <v>2.6356666455957384E-4</v>
      </c>
      <c r="AB56" s="175">
        <f t="shared" si="29"/>
        <v>-1.9023695708124899E-2</v>
      </c>
      <c r="AC56" s="175">
        <f t="shared" si="30"/>
        <v>-1.8134306197660703E-2</v>
      </c>
      <c r="AD56" s="175">
        <f t="shared" si="33"/>
        <v>-8.8938951046419606E-4</v>
      </c>
      <c r="AE56" s="175">
        <f t="shared" si="34"/>
        <v>7.9101370132374231E-7</v>
      </c>
      <c r="AF56" s="99">
        <f t="shared" si="31"/>
        <v>1.7508483351756081E-2</v>
      </c>
      <c r="AG56" s="177"/>
      <c r="AH56" s="99">
        <f t="shared" si="35"/>
        <v>1.8397872862220277E-2</v>
      </c>
      <c r="AI56" s="99">
        <f t="shared" si="36"/>
        <v>0.87249739247949298</v>
      </c>
      <c r="AJ56" s="99">
        <f t="shared" si="37"/>
        <v>0.42916199275963035</v>
      </c>
      <c r="AK56" s="99">
        <f t="shared" si="38"/>
        <v>-0.33679531016658726</v>
      </c>
      <c r="AL56" s="99">
        <f t="shared" si="39"/>
        <v>-1.9326983926786889</v>
      </c>
      <c r="AM56" s="99">
        <f t="shared" si="40"/>
        <v>-1.4478372725362196</v>
      </c>
      <c r="AN56" s="175">
        <f t="shared" si="41"/>
        <v>54.984826773565501</v>
      </c>
      <c r="AO56" s="175">
        <f t="shared" si="42"/>
        <v>54.984826773565509</v>
      </c>
      <c r="AP56" s="175">
        <f t="shared" si="43"/>
        <v>54.984826773568102</v>
      </c>
      <c r="AQ56" s="175">
        <f t="shared" si="44"/>
        <v>54.984826774604052</v>
      </c>
      <c r="AR56" s="175">
        <f t="shared" si="45"/>
        <v>54.984827188185406</v>
      </c>
      <c r="AS56" s="175">
        <f t="shared" si="46"/>
        <v>54.984990382731134</v>
      </c>
      <c r="AT56" s="175">
        <f t="shared" si="47"/>
        <v>55.00880821564229</v>
      </c>
      <c r="AU56" s="175">
        <f t="shared" si="48"/>
        <v>55.344940258593823</v>
      </c>
      <c r="AW56" s="104">
        <v>12000</v>
      </c>
      <c r="AX56" s="104">
        <f t="shared" si="49"/>
        <v>-4.4014322692920396E-2</v>
      </c>
      <c r="AY56" s="119">
        <f t="shared" si="50"/>
        <v>-3.601511551503947E-2</v>
      </c>
      <c r="AZ56" s="120">
        <f t="shared" si="51"/>
        <v>-7.9992071778809248E-3</v>
      </c>
      <c r="BA56" s="99">
        <f t="shared" si="52"/>
        <v>1.0362261261708228</v>
      </c>
      <c r="BB56" s="99">
        <f t="shared" si="53"/>
        <v>-0.64780716907921643</v>
      </c>
      <c r="BC56" s="99">
        <f t="shared" si="54"/>
        <v>1.4700319119396281</v>
      </c>
      <c r="BD56" s="99">
        <f t="shared" si="55"/>
        <v>0.90399145867300967</v>
      </c>
      <c r="BE56" s="99">
        <f t="shared" si="56"/>
        <v>57.658725623006404</v>
      </c>
      <c r="BF56" s="99">
        <f t="shared" si="57"/>
        <v>57.658719179069514</v>
      </c>
      <c r="BG56" s="99">
        <f t="shared" si="58"/>
        <v>57.658678935247423</v>
      </c>
      <c r="BH56" s="99">
        <f t="shared" si="59"/>
        <v>57.658427677378789</v>
      </c>
      <c r="BI56" s="99">
        <f t="shared" si="60"/>
        <v>57.65686184060818</v>
      </c>
      <c r="BJ56" s="99">
        <f t="shared" si="61"/>
        <v>57.647212094827999</v>
      </c>
      <c r="BK56" s="99">
        <f t="shared" si="62"/>
        <v>57.591333033958605</v>
      </c>
      <c r="BL56" s="99">
        <f t="shared" si="63"/>
        <v>57.336156412887611</v>
      </c>
      <c r="BN56" s="121"/>
    </row>
    <row r="57" spans="1:66" x14ac:dyDescent="0.2">
      <c r="A57" s="73" t="s">
        <v>116</v>
      </c>
      <c r="B57" s="114" t="s">
        <v>105</v>
      </c>
      <c r="C57" s="73">
        <v>54777.859400000001</v>
      </c>
      <c r="D57" s="73">
        <v>8.0000000000000004E-4</v>
      </c>
      <c r="E57" s="99">
        <f t="shared" si="66"/>
        <v>-1.6191746545565384E-3</v>
      </c>
      <c r="F57" s="99">
        <f t="shared" si="67"/>
        <v>0</v>
      </c>
      <c r="G57" s="99">
        <f t="shared" si="68"/>
        <v>-5.1252816047053784E-4</v>
      </c>
      <c r="K57" s="99">
        <f>+G57</f>
        <v>-5.1252816047053784E-4</v>
      </c>
      <c r="Q57" s="176">
        <f t="shared" si="69"/>
        <v>39759.359400000001</v>
      </c>
      <c r="S57" s="114">
        <v>1</v>
      </c>
      <c r="Z57" s="99">
        <f t="shared" si="17"/>
        <v>0</v>
      </c>
      <c r="AA57" s="175">
        <f t="shared" si="32"/>
        <v>1.2993521395650645E-4</v>
      </c>
      <c r="AB57" s="175">
        <f t="shared" si="29"/>
        <v>-2.1297281644249065E-2</v>
      </c>
      <c r="AC57" s="175">
        <f t="shared" si="30"/>
        <v>-2.0654818269822021E-2</v>
      </c>
      <c r="AD57" s="175">
        <f t="shared" si="33"/>
        <v>-6.4246337442704429E-4</v>
      </c>
      <c r="AE57" s="175">
        <f t="shared" si="34"/>
        <v>4.1275918748018453E-7</v>
      </c>
      <c r="AF57" s="99">
        <f t="shared" si="31"/>
        <v>2.0142290109351483E-2</v>
      </c>
      <c r="AG57" s="177"/>
      <c r="AH57" s="99">
        <f t="shared" si="35"/>
        <v>2.0784753483778527E-2</v>
      </c>
      <c r="AI57" s="99">
        <f t="shared" si="36"/>
        <v>0.91788945270719358</v>
      </c>
      <c r="AJ57" s="99">
        <f t="shared" si="37"/>
        <v>0.54420071028909334</v>
      </c>
      <c r="AK57" s="99">
        <f t="shared" si="38"/>
        <v>-0.35063635564215528</v>
      </c>
      <c r="AL57" s="99">
        <f t="shared" si="39"/>
        <v>-1.8008270734523792</v>
      </c>
      <c r="AM57" s="99">
        <f t="shared" si="40"/>
        <v>-1.261229008147134</v>
      </c>
      <c r="AN57" s="175">
        <f t="shared" si="41"/>
        <v>55.12230626660466</v>
      </c>
      <c r="AO57" s="175">
        <f t="shared" si="42"/>
        <v>55.122306283099128</v>
      </c>
      <c r="AP57" s="175">
        <f t="shared" si="43"/>
        <v>55.122306601318755</v>
      </c>
      <c r="AQ57" s="175">
        <f t="shared" si="44"/>
        <v>55.122312740437458</v>
      </c>
      <c r="AR57" s="175">
        <f t="shared" si="45"/>
        <v>55.122431126133542</v>
      </c>
      <c r="AS57" s="175">
        <f t="shared" si="46"/>
        <v>55.124695517874208</v>
      </c>
      <c r="AT57" s="175">
        <f t="shared" si="47"/>
        <v>55.162781168652245</v>
      </c>
      <c r="AU57" s="175">
        <f t="shared" si="48"/>
        <v>55.478678657016538</v>
      </c>
      <c r="AW57" s="104">
        <v>12500</v>
      </c>
      <c r="AX57" s="104">
        <f t="shared" si="49"/>
        <v>-4.6084227877750621E-2</v>
      </c>
      <c r="AY57" s="119">
        <f t="shared" si="50"/>
        <v>-3.5859674225105033E-2</v>
      </c>
      <c r="AZ57" s="120">
        <f t="shared" si="51"/>
        <v>-1.0224553652645586E-2</v>
      </c>
      <c r="BA57" s="99">
        <f t="shared" si="52"/>
        <v>1.0006898928579593</v>
      </c>
      <c r="BB57" s="99">
        <f t="shared" si="53"/>
        <v>-0.719825656030192</v>
      </c>
      <c r="BC57" s="99">
        <f t="shared" si="54"/>
        <v>1.5688806068307399</v>
      </c>
      <c r="BD57" s="99">
        <f t="shared" si="55"/>
        <v>0.99808611268658309</v>
      </c>
      <c r="BE57" s="99">
        <f t="shared" si="56"/>
        <v>57.749278648365348</v>
      </c>
      <c r="BF57" s="99">
        <f t="shared" si="57"/>
        <v>57.749276448271559</v>
      </c>
      <c r="BG57" s="99">
        <f t="shared" si="58"/>
        <v>57.749259562346637</v>
      </c>
      <c r="BH57" s="99">
        <f t="shared" si="59"/>
        <v>57.749129985749107</v>
      </c>
      <c r="BI57" s="99">
        <f t="shared" si="60"/>
        <v>57.748137096262106</v>
      </c>
      <c r="BJ57" s="99">
        <f t="shared" si="61"/>
        <v>57.74061136735623</v>
      </c>
      <c r="BK57" s="99">
        <f t="shared" si="62"/>
        <v>57.687611414633409</v>
      </c>
      <c r="BL57" s="99">
        <f t="shared" si="63"/>
        <v>57.413551319382236</v>
      </c>
      <c r="BN57" s="121"/>
    </row>
    <row r="58" spans="1:66" x14ac:dyDescent="0.2">
      <c r="A58" s="73" t="s">
        <v>117</v>
      </c>
      <c r="B58" s="74" t="s">
        <v>105</v>
      </c>
      <c r="C58" s="73">
        <v>54862.690900000001</v>
      </c>
      <c r="D58" s="73">
        <v>4.0000000000000002E-4</v>
      </c>
      <c r="E58" s="99">
        <f t="shared" si="66"/>
        <v>267.9973422519912</v>
      </c>
      <c r="F58" s="99">
        <f t="shared" si="67"/>
        <v>268</v>
      </c>
      <c r="G58" s="99">
        <f t="shared" si="68"/>
        <v>-8.4127471927786246E-4</v>
      </c>
      <c r="K58" s="99">
        <f>+G58</f>
        <v>-8.4127471927786246E-4</v>
      </c>
      <c r="Q58" s="176">
        <f t="shared" si="69"/>
        <v>39844.190900000001</v>
      </c>
      <c r="S58" s="114">
        <v>1</v>
      </c>
      <c r="Z58" s="99">
        <f t="shared" si="17"/>
        <v>268</v>
      </c>
      <c r="AA58" s="175">
        <f t="shared" si="32"/>
        <v>7.1493624756824997E-5</v>
      </c>
      <c r="AB58" s="175">
        <f t="shared" si="29"/>
        <v>-2.2310800669057104E-2</v>
      </c>
      <c r="AC58" s="175">
        <f t="shared" si="30"/>
        <v>-2.1398032325022416E-2</v>
      </c>
      <c r="AD58" s="175">
        <f t="shared" si="33"/>
        <v>-9.1276834403468746E-4</v>
      </c>
      <c r="AE58" s="175">
        <f t="shared" si="34"/>
        <v>8.3314604987182558E-7</v>
      </c>
      <c r="AF58" s="99">
        <f t="shared" si="31"/>
        <v>2.0556757605744554E-2</v>
      </c>
      <c r="AG58" s="177"/>
      <c r="AH58" s="99">
        <f t="shared" si="35"/>
        <v>2.1469525949779241E-2</v>
      </c>
      <c r="AI58" s="99">
        <f t="shared" si="36"/>
        <v>0.93331031569982614</v>
      </c>
      <c r="AJ58" s="99">
        <f t="shared" si="37"/>
        <v>0.58038830515069029</v>
      </c>
      <c r="AK58" s="99">
        <f t="shared" si="38"/>
        <v>-0.35389331991813489</v>
      </c>
      <c r="AL58" s="99">
        <f t="shared" si="39"/>
        <v>-1.7570577289796996</v>
      </c>
      <c r="AM58" s="99">
        <f t="shared" si="40"/>
        <v>-1.2060467266038868</v>
      </c>
      <c r="AN58" s="175">
        <f t="shared" si="41"/>
        <v>55.166422645531149</v>
      </c>
      <c r="AO58" s="175">
        <f t="shared" si="42"/>
        <v>55.16642271233907</v>
      </c>
      <c r="AP58" s="175">
        <f t="shared" si="43"/>
        <v>55.166423702085169</v>
      </c>
      <c r="AQ58" s="175">
        <f t="shared" si="44"/>
        <v>55.166438364377264</v>
      </c>
      <c r="AR58" s="175">
        <f t="shared" si="45"/>
        <v>55.1666554426277</v>
      </c>
      <c r="AS58" s="175">
        <f t="shared" si="46"/>
        <v>55.169840954505396</v>
      </c>
      <c r="AT58" s="175">
        <f t="shared" si="47"/>
        <v>55.211707365599217</v>
      </c>
      <c r="AU58" s="175">
        <f t="shared" si="48"/>
        <v>55.520162326897662</v>
      </c>
      <c r="AW58" s="104">
        <v>13000</v>
      </c>
      <c r="AX58" s="104">
        <f t="shared" si="49"/>
        <v>-4.7935972479310196E-2</v>
      </c>
      <c r="AY58" s="119">
        <f t="shared" si="50"/>
        <v>-3.5640596641158442E-2</v>
      </c>
      <c r="AZ58" s="120">
        <f t="shared" si="51"/>
        <v>-1.229537583815175E-2</v>
      </c>
      <c r="BA58" s="99">
        <f t="shared" si="52"/>
        <v>0.96749950481073976</v>
      </c>
      <c r="BB58" s="99">
        <f t="shared" si="53"/>
        <v>-0.7807331960372601</v>
      </c>
      <c r="BC58" s="99">
        <f t="shared" si="54"/>
        <v>1.6611678072968632</v>
      </c>
      <c r="BD58" s="99">
        <f t="shared" si="55"/>
        <v>1.0947157526741391</v>
      </c>
      <c r="BE58" s="99">
        <f t="shared" si="56"/>
        <v>57.836774656024787</v>
      </c>
      <c r="BF58" s="99">
        <f t="shared" si="57"/>
        <v>57.836774101227704</v>
      </c>
      <c r="BG58" s="99">
        <f t="shared" si="58"/>
        <v>57.836768578297566</v>
      </c>
      <c r="BH58" s="99">
        <f t="shared" si="59"/>
        <v>57.836713603997865</v>
      </c>
      <c r="BI58" s="99">
        <f t="shared" si="60"/>
        <v>57.836166965235513</v>
      </c>
      <c r="BJ58" s="99">
        <f t="shared" si="61"/>
        <v>57.830786246051133</v>
      </c>
      <c r="BK58" s="99">
        <f t="shared" si="62"/>
        <v>57.782249002404903</v>
      </c>
      <c r="BL58" s="99">
        <f t="shared" si="63"/>
        <v>57.490946225876868</v>
      </c>
      <c r="BN58" s="121"/>
    </row>
    <row r="59" spans="1:66" x14ac:dyDescent="0.2">
      <c r="A59" s="73" t="s">
        <v>118</v>
      </c>
      <c r="B59" s="74" t="s">
        <v>104</v>
      </c>
      <c r="C59" s="73">
        <v>55137.922899999998</v>
      </c>
      <c r="D59" s="73">
        <v>5.9999999999999995E-4</v>
      </c>
      <c r="E59" s="99">
        <f t="shared" si="66"/>
        <v>1137.5079621440993</v>
      </c>
      <c r="F59" s="99">
        <f t="shared" si="67"/>
        <v>1137.5</v>
      </c>
      <c r="G59" s="99">
        <f t="shared" si="68"/>
        <v>2.5203106124536134E-3</v>
      </c>
      <c r="K59" s="99">
        <f>+G59</f>
        <v>2.5203106124536134E-3</v>
      </c>
      <c r="Q59" s="176">
        <f t="shared" si="69"/>
        <v>40119.422899999998</v>
      </c>
      <c r="S59" s="114">
        <v>1</v>
      </c>
      <c r="Z59" s="99">
        <f t="shared" si="17"/>
        <v>1137.5</v>
      </c>
      <c r="AA59" s="175">
        <f t="shared" si="32"/>
        <v>-2.2338833316173923E-4</v>
      </c>
      <c r="AB59" s="175">
        <f t="shared" si="29"/>
        <v>-2.0939739530009539E-2</v>
      </c>
      <c r="AC59" s="175">
        <f t="shared" si="30"/>
        <v>-2.3683438475624891E-2</v>
      </c>
      <c r="AD59" s="175">
        <f t="shared" si="33"/>
        <v>2.7436989456153527E-3</v>
      </c>
      <c r="AE59" s="175">
        <f t="shared" si="34"/>
        <v>7.5278839041707979E-6</v>
      </c>
      <c r="AF59" s="99">
        <f t="shared" si="31"/>
        <v>2.6203749088078505E-2</v>
      </c>
      <c r="AG59" s="177"/>
      <c r="AH59" s="99">
        <f t="shared" si="35"/>
        <v>2.3460050142463152E-2</v>
      </c>
      <c r="AI59" s="99">
        <f t="shared" si="36"/>
        <v>0.98796129077432138</v>
      </c>
      <c r="AJ59" s="99">
        <f t="shared" si="37"/>
        <v>0.69759195344038816</v>
      </c>
      <c r="AK59" s="99">
        <f t="shared" si="38"/>
        <v>-0.35992091541742299</v>
      </c>
      <c r="AL59" s="99">
        <f t="shared" si="39"/>
        <v>-1.6042320682469464</v>
      </c>
      <c r="AM59" s="99">
        <f t="shared" si="40"/>
        <v>-1.0340074417407363</v>
      </c>
      <c r="AN59" s="175">
        <f t="shared" si="41"/>
        <v>55.314888640596131</v>
      </c>
      <c r="AO59" s="175">
        <f t="shared" si="42"/>
        <v>55.314890009365264</v>
      </c>
      <c r="AP59" s="175">
        <f t="shared" si="43"/>
        <v>55.314901503386999</v>
      </c>
      <c r="AQ59" s="175">
        <f t="shared" si="44"/>
        <v>55.314998007739547</v>
      </c>
      <c r="AR59" s="175">
        <f t="shared" si="45"/>
        <v>55.315807217309015</v>
      </c>
      <c r="AS59" s="175">
        <f t="shared" si="46"/>
        <v>55.322520721699206</v>
      </c>
      <c r="AT59" s="175">
        <f t="shared" si="47"/>
        <v>55.374025880907958</v>
      </c>
      <c r="AU59" s="175">
        <f t="shared" si="48"/>
        <v>55.654752069291817</v>
      </c>
      <c r="AW59" s="104">
        <v>13500</v>
      </c>
      <c r="AX59" s="104">
        <f t="shared" si="49"/>
        <v>-4.9567347766727221E-2</v>
      </c>
      <c r="AY59" s="119">
        <f t="shared" si="50"/>
        <v>-3.5357882763199705E-2</v>
      </c>
      <c r="AZ59" s="120">
        <f t="shared" si="51"/>
        <v>-1.4209465003527513E-2</v>
      </c>
      <c r="BA59" s="99">
        <f t="shared" si="52"/>
        <v>0.93667869633605461</v>
      </c>
      <c r="BB59" s="99">
        <f t="shared" si="53"/>
        <v>-0.83173111247180553</v>
      </c>
      <c r="BC59" s="99">
        <f t="shared" si="54"/>
        <v>1.7475480386870126</v>
      </c>
      <c r="BD59" s="99">
        <f t="shared" si="55"/>
        <v>1.1944421871358437</v>
      </c>
      <c r="BE59" s="99">
        <f t="shared" si="56"/>
        <v>57.921424428785329</v>
      </c>
      <c r="BF59" s="99">
        <f t="shared" si="57"/>
        <v>57.921424342331079</v>
      </c>
      <c r="BG59" s="99">
        <f t="shared" si="58"/>
        <v>57.921423122147132</v>
      </c>
      <c r="BH59" s="99">
        <f t="shared" si="59"/>
        <v>57.921405901704311</v>
      </c>
      <c r="BI59" s="99">
        <f t="shared" si="60"/>
        <v>57.921163027169236</v>
      </c>
      <c r="BJ59" s="99">
        <f t="shared" si="61"/>
        <v>57.917768300275029</v>
      </c>
      <c r="BK59" s="99">
        <f t="shared" si="62"/>
        <v>57.875142565647735</v>
      </c>
      <c r="BL59" s="99">
        <f t="shared" si="63"/>
        <v>57.568341132371494</v>
      </c>
      <c r="BN59" s="121"/>
    </row>
    <row r="60" spans="1:66" x14ac:dyDescent="0.2">
      <c r="A60" s="179" t="s">
        <v>119</v>
      </c>
      <c r="B60" s="74" t="s">
        <v>104</v>
      </c>
      <c r="C60" s="73">
        <v>55508.9</v>
      </c>
      <c r="D60" s="73">
        <v>4.0000000000000002E-4</v>
      </c>
      <c r="E60" s="99">
        <f t="shared" si="66"/>
        <v>2309.4956968071624</v>
      </c>
      <c r="F60" s="99">
        <f t="shared" si="67"/>
        <v>2309.5</v>
      </c>
      <c r="G60" s="99">
        <f t="shared" si="68"/>
        <v>-1.3621183534269221E-3</v>
      </c>
      <c r="K60" s="99">
        <f>+G60</f>
        <v>-1.3621183534269221E-3</v>
      </c>
      <c r="Q60" s="176">
        <f t="shared" si="69"/>
        <v>40490.400000000001</v>
      </c>
      <c r="S60" s="114">
        <v>1</v>
      </c>
      <c r="Z60" s="99">
        <f t="shared" si="17"/>
        <v>2309.5</v>
      </c>
      <c r="AA60" s="175">
        <f t="shared" si="32"/>
        <v>-1.0435973067118749E-3</v>
      </c>
      <c r="AB60" s="175">
        <f t="shared" si="29"/>
        <v>-2.6777943739265241E-2</v>
      </c>
      <c r="AC60" s="175">
        <f t="shared" si="30"/>
        <v>-2.6459422692550194E-2</v>
      </c>
      <c r="AD60" s="175">
        <f t="shared" si="33"/>
        <v>-3.1852104671504719E-4</v>
      </c>
      <c r="AE60" s="175">
        <f t="shared" si="34"/>
        <v>1.0145565720044928E-7</v>
      </c>
      <c r="AF60" s="99">
        <f t="shared" si="31"/>
        <v>2.5097304339123272E-2</v>
      </c>
      <c r="AG60" s="177"/>
      <c r="AH60" s="99">
        <f t="shared" si="35"/>
        <v>2.5415825385838319E-2</v>
      </c>
      <c r="AI60" s="99">
        <f t="shared" si="36"/>
        <v>1.0727598384299593</v>
      </c>
      <c r="AJ60" s="99">
        <f t="shared" si="37"/>
        <v>0.84625129585510117</v>
      </c>
      <c r="AK60" s="99">
        <f t="shared" si="38"/>
        <v>-0.35269533848122009</v>
      </c>
      <c r="AL60" s="99">
        <f t="shared" si="39"/>
        <v>-1.3673537691100788</v>
      </c>
      <c r="AM60" s="99">
        <f t="shared" si="40"/>
        <v>-0.8147608600713524</v>
      </c>
      <c r="AN60" s="175">
        <f t="shared" si="41"/>
        <v>55.529453753966365</v>
      </c>
      <c r="AO60" s="175">
        <f t="shared" si="42"/>
        <v>55.52946859652414</v>
      </c>
      <c r="AP60" s="175">
        <f t="shared" si="43"/>
        <v>55.529547239491173</v>
      </c>
      <c r="AQ60" s="175">
        <f t="shared" si="44"/>
        <v>55.5299637599623</v>
      </c>
      <c r="AR60" s="175">
        <f t="shared" si="45"/>
        <v>55.532165119428349</v>
      </c>
      <c r="AS60" s="175">
        <f t="shared" si="46"/>
        <v>55.543672169194657</v>
      </c>
      <c r="AT60" s="175">
        <f t="shared" si="47"/>
        <v>55.600743343709063</v>
      </c>
      <c r="AU60" s="175">
        <f t="shared" si="48"/>
        <v>55.836165730115226</v>
      </c>
      <c r="AW60" s="104">
        <v>14000</v>
      </c>
      <c r="AX60" s="104">
        <f t="shared" si="49"/>
        <v>-5.097853109796676E-2</v>
      </c>
      <c r="AY60" s="119">
        <f t="shared" si="50"/>
        <v>-3.5011532591228828E-2</v>
      </c>
      <c r="AZ60" s="120">
        <f t="shared" si="51"/>
        <v>-1.5966998506737932E-2</v>
      </c>
      <c r="BA60" s="99">
        <f t="shared" si="52"/>
        <v>0.90817402742809861</v>
      </c>
      <c r="BB60" s="99">
        <f t="shared" si="53"/>
        <v>-0.87396383843415859</v>
      </c>
      <c r="BC60" s="99">
        <f t="shared" si="54"/>
        <v>1.8286291331526998</v>
      </c>
      <c r="BD60" s="99">
        <f t="shared" si="55"/>
        <v>1.2978874581298778</v>
      </c>
      <c r="BE60" s="99">
        <f t="shared" si="56"/>
        <v>58.003436915073934</v>
      </c>
      <c r="BF60" s="99">
        <f t="shared" si="57"/>
        <v>58.003436909820792</v>
      </c>
      <c r="BG60" s="99">
        <f t="shared" si="58"/>
        <v>58.003436783816809</v>
      </c>
      <c r="BH60" s="99">
        <f t="shared" si="59"/>
        <v>58.003433761476138</v>
      </c>
      <c r="BI60" s="99">
        <f t="shared" si="60"/>
        <v>58.003361290864433</v>
      </c>
      <c r="BJ60" s="99">
        <f t="shared" si="61"/>
        <v>58.001636855971803</v>
      </c>
      <c r="BK60" s="99">
        <f t="shared" si="62"/>
        <v>57.966199314180336</v>
      </c>
      <c r="BL60" s="99">
        <f t="shared" si="63"/>
        <v>57.645736038866126</v>
      </c>
      <c r="BN60" s="121"/>
    </row>
    <row r="61" spans="1:66" x14ac:dyDescent="0.2">
      <c r="A61" s="73" t="s">
        <v>120</v>
      </c>
      <c r="B61" s="74" t="s">
        <v>105</v>
      </c>
      <c r="C61" s="73">
        <v>55882.890500000001</v>
      </c>
      <c r="D61" s="73">
        <v>5.0000000000000001E-4</v>
      </c>
      <c r="E61" s="99">
        <f t="shared" si="66"/>
        <v>3491.0033394096349</v>
      </c>
      <c r="F61" s="99">
        <f t="shared" si="67"/>
        <v>3491</v>
      </c>
      <c r="G61" s="99">
        <f t="shared" si="68"/>
        <v>1.0570456215646118E-3</v>
      </c>
      <c r="K61" s="99">
        <f>+G61</f>
        <v>1.0570456215646118E-3</v>
      </c>
      <c r="O61" s="99">
        <f t="shared" ref="O61:O81" ca="1" si="70">+C$11+C$12*$F61</f>
        <v>2.7348320618472699E-4</v>
      </c>
      <c r="Q61" s="176">
        <f t="shared" si="69"/>
        <v>40864.390500000001</v>
      </c>
      <c r="S61" s="114">
        <v>1</v>
      </c>
      <c r="Z61" s="99">
        <f t="shared" si="17"/>
        <v>3491</v>
      </c>
      <c r="AA61" s="175">
        <f t="shared" si="32"/>
        <v>-2.6852082754629698E-3</v>
      </c>
      <c r="AB61" s="175">
        <f t="shared" si="29"/>
        <v>-2.51617527645643E-2</v>
      </c>
      <c r="AC61" s="175">
        <f t="shared" si="30"/>
        <v>-2.8904006661591881E-2</v>
      </c>
      <c r="AD61" s="175">
        <f t="shared" si="33"/>
        <v>3.7422538970275816E-3</v>
      </c>
      <c r="AE61" s="175">
        <f t="shared" si="34"/>
        <v>1.4004464229818122E-5</v>
      </c>
      <c r="AF61" s="99">
        <f t="shared" si="31"/>
        <v>2.9961052283156493E-2</v>
      </c>
      <c r="AG61" s="177"/>
      <c r="AH61" s="99">
        <f t="shared" si="35"/>
        <v>2.6218798386128912E-2</v>
      </c>
      <c r="AI61" s="99">
        <f t="shared" si="36"/>
        <v>1.1682634218551902</v>
      </c>
      <c r="AJ61" s="99">
        <f t="shared" si="37"/>
        <v>0.96128634878432995</v>
      </c>
      <c r="AK61" s="99">
        <f t="shared" si="38"/>
        <v>-0.31839506393836964</v>
      </c>
      <c r="AL61" s="99">
        <f t="shared" si="39"/>
        <v>-1.0846300730858351</v>
      </c>
      <c r="AM61" s="99">
        <f t="shared" si="40"/>
        <v>-0.60258086769844499</v>
      </c>
      <c r="AN61" s="175">
        <f t="shared" si="41"/>
        <v>55.764814222469759</v>
      </c>
      <c r="AO61" s="175">
        <f t="shared" si="42"/>
        <v>55.764875158718425</v>
      </c>
      <c r="AP61" s="175">
        <f t="shared" si="43"/>
        <v>55.765114045960487</v>
      </c>
      <c r="AQ61" s="175">
        <f t="shared" si="44"/>
        <v>55.766050003456222</v>
      </c>
      <c r="AR61" s="175">
        <f t="shared" si="45"/>
        <v>55.76970871932803</v>
      </c>
      <c r="AS61" s="175">
        <f t="shared" si="46"/>
        <v>55.78388626684707</v>
      </c>
      <c r="AT61" s="175">
        <f t="shared" si="47"/>
        <v>55.837114864344628</v>
      </c>
      <c r="AU61" s="175">
        <f t="shared" si="48"/>
        <v>56.019049894162031</v>
      </c>
      <c r="AW61" s="104">
        <v>14500</v>
      </c>
      <c r="AX61" s="104">
        <f t="shared" si="49"/>
        <v>-5.2171391982964166E-2</v>
      </c>
      <c r="AY61" s="119">
        <f t="shared" si="50"/>
        <v>-3.4601546125245797E-2</v>
      </c>
      <c r="AZ61" s="120">
        <f t="shared" si="51"/>
        <v>-1.7569845857718373E-2</v>
      </c>
      <c r="BA61" s="99">
        <f t="shared" si="52"/>
        <v>0.88188552005960419</v>
      </c>
      <c r="BB61" s="99">
        <f t="shared" si="53"/>
        <v>-0.90848145459817586</v>
      </c>
      <c r="BC61" s="99">
        <f t="shared" si="54"/>
        <v>1.9049655358619442</v>
      </c>
      <c r="BD61" s="99">
        <f t="shared" si="55"/>
        <v>1.4057459246179627</v>
      </c>
      <c r="BE61" s="99">
        <f t="shared" si="56"/>
        <v>58.083013935935021</v>
      </c>
      <c r="BF61" s="99">
        <f t="shared" si="57"/>
        <v>58.083013935920249</v>
      </c>
      <c r="BG61" s="99">
        <f t="shared" si="58"/>
        <v>58.083013934794955</v>
      </c>
      <c r="BH61" s="99">
        <f t="shared" si="59"/>
        <v>58.083013849049117</v>
      </c>
      <c r="BI61" s="99">
        <f t="shared" si="60"/>
        <v>58.083007315938339</v>
      </c>
      <c r="BJ61" s="99">
        <f t="shared" si="61"/>
        <v>58.082512942979683</v>
      </c>
      <c r="BK61" s="99">
        <f t="shared" si="62"/>
        <v>58.055337454798028</v>
      </c>
      <c r="BL61" s="99">
        <f t="shared" si="63"/>
        <v>57.723130945360751</v>
      </c>
      <c r="BN61" s="121"/>
    </row>
    <row r="62" spans="1:66" x14ac:dyDescent="0.2">
      <c r="A62" s="179" t="s">
        <v>126</v>
      </c>
      <c r="B62" s="74" t="s">
        <v>105</v>
      </c>
      <c r="C62" s="73">
        <v>56012.348899999997</v>
      </c>
      <c r="D62" s="73">
        <v>2.9999999999999997E-4</v>
      </c>
      <c r="E62" s="99">
        <f t="shared" si="66"/>
        <v>3899.9872280353702</v>
      </c>
      <c r="F62" s="99">
        <f t="shared" si="67"/>
        <v>3900</v>
      </c>
      <c r="G62" s="99">
        <f t="shared" si="68"/>
        <v>-4.0427952117170207E-3</v>
      </c>
      <c r="J62" s="99">
        <f>+G62</f>
        <v>-4.0427952117170207E-3</v>
      </c>
      <c r="O62" s="99">
        <f t="shared" ca="1" si="70"/>
        <v>-1.7977911857461233E-3</v>
      </c>
      <c r="Q62" s="176">
        <f t="shared" si="69"/>
        <v>40993.848899999997</v>
      </c>
      <c r="S62" s="114">
        <v>1</v>
      </c>
      <c r="Z62" s="99">
        <f t="shared" si="17"/>
        <v>3900</v>
      </c>
      <c r="AA62" s="175">
        <f t="shared" si="32"/>
        <v>-3.5164692467732177E-3</v>
      </c>
      <c r="AB62" s="175">
        <f t="shared" si="29"/>
        <v>-3.0193781895148934E-2</v>
      </c>
      <c r="AC62" s="175">
        <f t="shared" si="30"/>
        <v>-2.966745593020513E-2</v>
      </c>
      <c r="AD62" s="175">
        <f t="shared" si="33"/>
        <v>-5.2632596494380304E-4</v>
      </c>
      <c r="AE62" s="175">
        <f t="shared" si="34"/>
        <v>2.7701902137402537E-7</v>
      </c>
      <c r="AF62" s="99">
        <f t="shared" si="31"/>
        <v>2.562466071848811E-2</v>
      </c>
      <c r="AG62" s="177"/>
      <c r="AH62" s="99">
        <f t="shared" si="35"/>
        <v>2.6150986683431913E-2</v>
      </c>
      <c r="AI62" s="99">
        <f t="shared" si="36"/>
        <v>1.2020649980741147</v>
      </c>
      <c r="AJ62" s="99">
        <f t="shared" si="37"/>
        <v>0.98565001215323778</v>
      </c>
      <c r="AK62" s="99">
        <f t="shared" si="38"/>
        <v>-0.2980901414472546</v>
      </c>
      <c r="AL62" s="99">
        <f t="shared" si="39"/>
        <v>-0.97508076153072565</v>
      </c>
      <c r="AM62" s="99">
        <f t="shared" si="40"/>
        <v>-0.530232891676921</v>
      </c>
      <c r="AN62" s="175">
        <f t="shared" si="41"/>
        <v>55.851038612133756</v>
      </c>
      <c r="AO62" s="175">
        <f t="shared" si="42"/>
        <v>55.851122319384494</v>
      </c>
      <c r="AP62" s="175">
        <f t="shared" si="43"/>
        <v>55.851425562207424</v>
      </c>
      <c r="AQ62" s="175">
        <f t="shared" si="44"/>
        <v>55.852523463426721</v>
      </c>
      <c r="AR62" s="175">
        <f t="shared" si="45"/>
        <v>55.856490064539102</v>
      </c>
      <c r="AS62" s="175">
        <f t="shared" si="46"/>
        <v>55.870713994316311</v>
      </c>
      <c r="AT62" s="175">
        <f t="shared" si="47"/>
        <v>55.920450767271006</v>
      </c>
      <c r="AU62" s="175">
        <f t="shared" si="48"/>
        <v>56.08235892767464</v>
      </c>
      <c r="AW62" s="104"/>
      <c r="AX62" s="104"/>
      <c r="AY62" s="119"/>
      <c r="AZ62" s="120"/>
      <c r="BN62" s="121"/>
    </row>
    <row r="63" spans="1:66" x14ac:dyDescent="0.2">
      <c r="A63" s="180" t="s">
        <v>125</v>
      </c>
      <c r="B63" s="179"/>
      <c r="C63" s="73">
        <v>56221.893600000003</v>
      </c>
      <c r="D63" s="73">
        <v>2.9999999999999997E-4</v>
      </c>
      <c r="E63" s="175">
        <f t="shared" si="66"/>
        <v>4561.9790821515826</v>
      </c>
      <c r="F63" s="99">
        <f t="shared" si="67"/>
        <v>4562</v>
      </c>
      <c r="G63" s="99">
        <f t="shared" si="68"/>
        <v>-6.6212661768076941E-3</v>
      </c>
      <c r="K63" s="99">
        <f>+G63</f>
        <v>-6.6212661768076941E-3</v>
      </c>
      <c r="O63" s="99">
        <f t="shared" ca="1" si="70"/>
        <v>-5.1503184411452047E-3</v>
      </c>
      <c r="Q63" s="176">
        <f t="shared" si="69"/>
        <v>41203.393600000003</v>
      </c>
      <c r="S63" s="114">
        <v>1</v>
      </c>
      <c r="Z63" s="99">
        <f t="shared" si="17"/>
        <v>4562</v>
      </c>
      <c r="AA63" s="175">
        <f t="shared" si="32"/>
        <v>-5.2114299270823103E-3</v>
      </c>
      <c r="AB63" s="175">
        <f t="shared" si="29"/>
        <v>-3.222276083363497E-2</v>
      </c>
      <c r="AC63" s="175">
        <f t="shared" si="30"/>
        <v>-3.0812924583909589E-2</v>
      </c>
      <c r="AD63" s="175">
        <f t="shared" si="33"/>
        <v>-1.4098362497253838E-3</v>
      </c>
      <c r="AE63" s="175">
        <f t="shared" si="34"/>
        <v>1.9876382510397349E-6</v>
      </c>
      <c r="AF63" s="99">
        <f t="shared" si="31"/>
        <v>2.4191658407101895E-2</v>
      </c>
      <c r="AG63" s="177"/>
      <c r="AH63" s="99">
        <f t="shared" si="35"/>
        <v>2.5601494656827279E-2</v>
      </c>
      <c r="AI63" s="99">
        <f t="shared" si="36"/>
        <v>1.2548829543271398</v>
      </c>
      <c r="AJ63" s="99">
        <f t="shared" si="37"/>
        <v>0.99977942035727752</v>
      </c>
      <c r="AK63" s="99">
        <f t="shared" si="38"/>
        <v>-0.25440651616695154</v>
      </c>
      <c r="AL63" s="99">
        <f t="shared" si="39"/>
        <v>-0.78446266787121888</v>
      </c>
      <c r="AM63" s="99">
        <f t="shared" si="40"/>
        <v>-0.41366566789457915</v>
      </c>
      <c r="AN63" s="175">
        <f t="shared" si="41"/>
        <v>55.995734853226168</v>
      </c>
      <c r="AO63" s="175">
        <f t="shared" si="42"/>
        <v>55.995852231456858</v>
      </c>
      <c r="AP63" s="175">
        <f t="shared" si="43"/>
        <v>55.996235172182658</v>
      </c>
      <c r="AQ63" s="175">
        <f t="shared" si="44"/>
        <v>55.997483869763499</v>
      </c>
      <c r="AR63" s="175">
        <f t="shared" si="45"/>
        <v>56.00154900539728</v>
      </c>
      <c r="AS63" s="175">
        <f t="shared" si="46"/>
        <v>56.014714226022505</v>
      </c>
      <c r="AT63" s="175">
        <f t="shared" si="47"/>
        <v>56.056675408639812</v>
      </c>
      <c r="AU63" s="175">
        <f t="shared" si="48"/>
        <v>56.184829783873525</v>
      </c>
      <c r="AW63" s="104"/>
      <c r="AX63" s="104"/>
      <c r="AY63" s="119"/>
      <c r="AZ63" s="120"/>
      <c r="BN63" s="121"/>
    </row>
    <row r="64" spans="1:66" x14ac:dyDescent="0.2">
      <c r="A64" s="179" t="s">
        <v>124</v>
      </c>
      <c r="B64" s="74" t="s">
        <v>105</v>
      </c>
      <c r="C64" s="73">
        <v>56246.902600000001</v>
      </c>
      <c r="D64" s="73">
        <v>5.0000000000000001E-4</v>
      </c>
      <c r="E64" s="99">
        <f t="shared" si="66"/>
        <v>4640.9873046434459</v>
      </c>
      <c r="F64" s="99">
        <f t="shared" si="67"/>
        <v>4641</v>
      </c>
      <c r="G64" s="99">
        <f t="shared" si="68"/>
        <v>-4.0185459438362159E-3</v>
      </c>
      <c r="K64" s="99">
        <f>+G64</f>
        <v>-4.0185459438362159E-3</v>
      </c>
      <c r="O64" s="99">
        <f t="shared" ca="1" si="70"/>
        <v>-5.5503934459435848E-3</v>
      </c>
      <c r="Q64" s="176">
        <f t="shared" si="69"/>
        <v>41228.402600000001</v>
      </c>
      <c r="S64" s="114">
        <v>1</v>
      </c>
      <c r="Z64" s="99">
        <f t="shared" si="17"/>
        <v>4641</v>
      </c>
      <c r="AA64" s="175">
        <f t="shared" si="32"/>
        <v>-5.4448256973154349E-3</v>
      </c>
      <c r="AB64" s="175">
        <f t="shared" si="29"/>
        <v>-2.9515889320162331E-2</v>
      </c>
      <c r="AC64" s="175">
        <f t="shared" si="30"/>
        <v>-3.094216907364155E-2</v>
      </c>
      <c r="AD64" s="175">
        <f t="shared" si="33"/>
        <v>1.426279753479219E-3</v>
      </c>
      <c r="AE64" s="175">
        <f t="shared" si="34"/>
        <v>2.0342739351847419E-6</v>
      </c>
      <c r="AF64" s="99">
        <f t="shared" si="31"/>
        <v>2.6923623129805334E-2</v>
      </c>
      <c r="AG64" s="177"/>
      <c r="AH64" s="99">
        <f t="shared" si="35"/>
        <v>2.5497343376326115E-2</v>
      </c>
      <c r="AI64" s="99">
        <f t="shared" si="36"/>
        <v>1.2608733791634466</v>
      </c>
      <c r="AJ64" s="99">
        <f t="shared" si="37"/>
        <v>0.99899496167862767</v>
      </c>
      <c r="AK64" s="99">
        <f t="shared" si="38"/>
        <v>-0.24826009731445123</v>
      </c>
      <c r="AL64" s="99">
        <f t="shared" si="39"/>
        <v>-0.7606292120203213</v>
      </c>
      <c r="AM64" s="99">
        <f t="shared" si="40"/>
        <v>-0.39977756258154384</v>
      </c>
      <c r="AN64" s="175">
        <f t="shared" si="41"/>
        <v>56.013410793827191</v>
      </c>
      <c r="AO64" s="175">
        <f t="shared" si="42"/>
        <v>56.0135311857562</v>
      </c>
      <c r="AP64" s="175">
        <f t="shared" si="43"/>
        <v>56.013919781952318</v>
      </c>
      <c r="AQ64" s="175">
        <f t="shared" si="44"/>
        <v>56.015173467496318</v>
      </c>
      <c r="AR64" s="175">
        <f t="shared" si="45"/>
        <v>56.019211793048235</v>
      </c>
      <c r="AS64" s="175">
        <f t="shared" si="46"/>
        <v>56.032155831257967</v>
      </c>
      <c r="AT64" s="175">
        <f t="shared" si="47"/>
        <v>56.073028722938275</v>
      </c>
      <c r="AU64" s="175">
        <f t="shared" si="48"/>
        <v>56.197058179099677</v>
      </c>
      <c r="AW64" s="104"/>
      <c r="AX64" s="104"/>
      <c r="AY64" s="119"/>
      <c r="AZ64" s="120"/>
      <c r="BN64" s="121"/>
    </row>
    <row r="65" spans="1:66" x14ac:dyDescent="0.2">
      <c r="A65" s="181" t="s">
        <v>127</v>
      </c>
      <c r="B65" s="182" t="s">
        <v>105</v>
      </c>
      <c r="C65" s="181">
        <v>56701.284500000002</v>
      </c>
      <c r="D65" s="181">
        <v>1.6000000000000001E-3</v>
      </c>
      <c r="E65" s="99">
        <f t="shared" si="66"/>
        <v>6076.466782090688</v>
      </c>
      <c r="F65" s="99">
        <f t="shared" si="67"/>
        <v>6076.5</v>
      </c>
      <c r="G65" s="99">
        <f t="shared" si="68"/>
        <v>-1.0514686546230223E-2</v>
      </c>
      <c r="J65" s="99">
        <f>+G65</f>
        <v>-1.0514686546230223E-2</v>
      </c>
      <c r="O65" s="99">
        <f t="shared" ca="1" si="70"/>
        <v>-1.2820110779969838E-2</v>
      </c>
      <c r="Q65" s="176">
        <f t="shared" si="69"/>
        <v>41682.784500000002</v>
      </c>
      <c r="S65" s="114">
        <v>1</v>
      </c>
      <c r="Z65" s="99">
        <f t="shared" si="17"/>
        <v>6076.5</v>
      </c>
      <c r="AA65" s="175">
        <f t="shared" si="32"/>
        <v>-1.0928865346749674E-2</v>
      </c>
      <c r="AB65" s="175">
        <f t="shared" si="29"/>
        <v>-3.2599778324720864E-2</v>
      </c>
      <c r="AC65" s="175">
        <f t="shared" si="30"/>
        <v>-3.3013957125240315E-2</v>
      </c>
      <c r="AD65" s="175">
        <f t="shared" si="33"/>
        <v>4.141788005194505E-4</v>
      </c>
      <c r="AE65" s="175">
        <f t="shared" si="34"/>
        <v>1.7154407879973077E-7</v>
      </c>
      <c r="AF65" s="99">
        <f t="shared" si="31"/>
        <v>2.2499270579010092E-2</v>
      </c>
      <c r="AG65" s="177"/>
      <c r="AH65" s="99">
        <f t="shared" si="35"/>
        <v>2.2085091778490641E-2</v>
      </c>
      <c r="AI65" s="99">
        <f t="shared" si="36"/>
        <v>1.3448203467263089</v>
      </c>
      <c r="AJ65" s="99">
        <f t="shared" si="37"/>
        <v>0.87132076595533048</v>
      </c>
      <c r="AK65" s="99">
        <f t="shared" si="38"/>
        <v>-0.10386011919059394</v>
      </c>
      <c r="AL65" s="99">
        <f t="shared" si="39"/>
        <v>-0.2925579615253604</v>
      </c>
      <c r="AM65" s="99">
        <f t="shared" si="40"/>
        <v>-0.14733132550797082</v>
      </c>
      <c r="AN65" s="175">
        <f t="shared" si="41"/>
        <v>56.347243021391932</v>
      </c>
      <c r="AO65" s="175">
        <f t="shared" si="42"/>
        <v>56.347333947457713</v>
      </c>
      <c r="AP65" s="175">
        <f t="shared" si="43"/>
        <v>56.347591632578379</v>
      </c>
      <c r="AQ65" s="175">
        <f t="shared" si="44"/>
        <v>56.34832184058962</v>
      </c>
      <c r="AR65" s="175">
        <f t="shared" si="45"/>
        <v>56.350390460529482</v>
      </c>
      <c r="AS65" s="175">
        <f t="shared" si="46"/>
        <v>56.356246059615245</v>
      </c>
      <c r="AT65" s="175">
        <f t="shared" si="47"/>
        <v>56.372785936237044</v>
      </c>
      <c r="AU65" s="175">
        <f t="shared" si="48"/>
        <v>56.419258955645752</v>
      </c>
      <c r="AW65" s="104"/>
      <c r="AX65" s="104"/>
      <c r="AY65" s="119"/>
      <c r="AZ65" s="120"/>
      <c r="BN65" s="121"/>
    </row>
    <row r="66" spans="1:66" x14ac:dyDescent="0.2">
      <c r="A66" s="181" t="s">
        <v>127</v>
      </c>
      <c r="B66" s="182" t="s">
        <v>105</v>
      </c>
      <c r="C66" s="181">
        <v>56701.444600000003</v>
      </c>
      <c r="D66" s="181">
        <v>2.9999999999999997E-4</v>
      </c>
      <c r="E66" s="99">
        <f t="shared" si="66"/>
        <v>6076.9725686643624</v>
      </c>
      <c r="F66" s="99">
        <f t="shared" si="67"/>
        <v>6077</v>
      </c>
      <c r="G66" s="99">
        <f t="shared" si="68"/>
        <v>-8.6830237560207024E-3</v>
      </c>
      <c r="J66" s="99">
        <f>+G66</f>
        <v>-8.6830237560207024E-3</v>
      </c>
      <c r="O66" s="99">
        <f t="shared" ca="1" si="70"/>
        <v>-1.2822642900253371E-2</v>
      </c>
      <c r="Q66" s="176">
        <f t="shared" si="69"/>
        <v>41682.944600000003</v>
      </c>
      <c r="S66" s="114">
        <v>1</v>
      </c>
      <c r="Z66" s="99">
        <f t="shared" si="17"/>
        <v>6077</v>
      </c>
      <c r="AA66" s="175">
        <f t="shared" si="32"/>
        <v>-1.0931185857177964E-2</v>
      </c>
      <c r="AB66" s="175">
        <f t="shared" si="29"/>
        <v>-3.0766425268297141E-2</v>
      </c>
      <c r="AC66" s="175">
        <f t="shared" si="30"/>
        <v>-3.3014587369454403E-2</v>
      </c>
      <c r="AD66" s="175">
        <f t="shared" si="33"/>
        <v>2.2481621011572611E-3</v>
      </c>
      <c r="AE66" s="175">
        <f t="shared" si="34"/>
        <v>5.054232833079831E-6</v>
      </c>
      <c r="AF66" s="99">
        <f t="shared" si="31"/>
        <v>2.43315636134337E-2</v>
      </c>
      <c r="AG66" s="177"/>
      <c r="AH66" s="99">
        <f t="shared" si="35"/>
        <v>2.2083401512276439E-2</v>
      </c>
      <c r="AI66" s="99">
        <f t="shared" si="36"/>
        <v>1.3448382436959987</v>
      </c>
      <c r="AJ66" s="99">
        <f t="shared" si="37"/>
        <v>0.87123616996541753</v>
      </c>
      <c r="AK66" s="99">
        <f t="shared" si="38"/>
        <v>-0.10380068188309405</v>
      </c>
      <c r="AL66" s="99">
        <f t="shared" si="39"/>
        <v>-0.29238559418830939</v>
      </c>
      <c r="AM66" s="99">
        <f t="shared" si="40"/>
        <v>-0.14724327220980946</v>
      </c>
      <c r="AN66" s="175">
        <f t="shared" si="41"/>
        <v>56.347362592236749</v>
      </c>
      <c r="AO66" s="175">
        <f t="shared" si="42"/>
        <v>56.347453476052642</v>
      </c>
      <c r="AP66" s="175">
        <f t="shared" si="43"/>
        <v>56.347711035162774</v>
      </c>
      <c r="AQ66" s="175">
        <f t="shared" si="44"/>
        <v>56.348440868398711</v>
      </c>
      <c r="AR66" s="175">
        <f t="shared" si="45"/>
        <v>56.350508377167969</v>
      </c>
      <c r="AS66" s="175">
        <f t="shared" si="46"/>
        <v>56.356360696266393</v>
      </c>
      <c r="AT66" s="175">
        <f t="shared" si="47"/>
        <v>56.372890969853856</v>
      </c>
      <c r="AU66" s="175">
        <f t="shared" si="48"/>
        <v>56.41933635055225</v>
      </c>
      <c r="AW66" s="104"/>
      <c r="AX66" s="104"/>
      <c r="AY66" s="119"/>
      <c r="AZ66" s="120"/>
      <c r="BN66" s="121"/>
    </row>
    <row r="67" spans="1:66" x14ac:dyDescent="0.2">
      <c r="A67" s="183" t="s">
        <v>130</v>
      </c>
      <c r="B67" s="184" t="s">
        <v>105</v>
      </c>
      <c r="C67" s="185">
        <v>57258.535920000002</v>
      </c>
      <c r="D67" s="185">
        <v>5.0000000000000001E-4</v>
      </c>
      <c r="E67" s="175">
        <f t="shared" si="66"/>
        <v>7836.9307820614922</v>
      </c>
      <c r="F67" s="99">
        <f t="shared" si="67"/>
        <v>7837</v>
      </c>
      <c r="G67" s="99">
        <f t="shared" si="68"/>
        <v>-2.1910016068432014E-2</v>
      </c>
      <c r="K67" s="99">
        <f t="shared" ref="K67:K81" si="71">+G67</f>
        <v>-2.1910016068432014E-2</v>
      </c>
      <c r="O67" s="99">
        <f t="shared" ca="1" si="70"/>
        <v>-2.1735706298293224E-2</v>
      </c>
      <c r="Q67" s="176">
        <f t="shared" si="69"/>
        <v>42240.035920000002</v>
      </c>
      <c r="S67" s="114">
        <v>1</v>
      </c>
      <c r="Z67" s="99">
        <f t="shared" si="17"/>
        <v>7837</v>
      </c>
      <c r="AA67" s="175">
        <f t="shared" si="32"/>
        <v>-2.0523838096741694E-2</v>
      </c>
      <c r="AB67" s="175">
        <f t="shared" si="29"/>
        <v>-3.6224873406187789E-2</v>
      </c>
      <c r="AC67" s="175">
        <f t="shared" si="30"/>
        <v>-3.4838695434497469E-2</v>
      </c>
      <c r="AD67" s="175">
        <f t="shared" si="33"/>
        <v>-1.3861779716903208E-3</v>
      </c>
      <c r="AE67" s="175">
        <f t="shared" si="34"/>
        <v>1.921489369199492E-6</v>
      </c>
      <c r="AF67" s="99">
        <f t="shared" si="31"/>
        <v>1.2928679366065454E-2</v>
      </c>
      <c r="AG67" s="177"/>
      <c r="AH67" s="99">
        <f t="shared" si="35"/>
        <v>1.4314857337755777E-2</v>
      </c>
      <c r="AI67" s="99">
        <f t="shared" si="36"/>
        <v>1.3415024794854324</v>
      </c>
      <c r="AJ67" s="99">
        <f t="shared" si="37"/>
        <v>0.42807058887273547</v>
      </c>
      <c r="AK67" s="99">
        <f t="shared" si="38"/>
        <v>0.11429808563592865</v>
      </c>
      <c r="AL67" s="99">
        <f t="shared" si="39"/>
        <v>0.32297269171507004</v>
      </c>
      <c r="AM67" s="99">
        <f t="shared" si="40"/>
        <v>0.16290488300872794</v>
      </c>
      <c r="AN67" s="175">
        <f t="shared" si="41"/>
        <v>56.771216933745968</v>
      </c>
      <c r="AO67" s="175">
        <f t="shared" si="42"/>
        <v>56.77111885872305</v>
      </c>
      <c r="AP67" s="175">
        <f t="shared" si="43"/>
        <v>56.770839649313551</v>
      </c>
      <c r="AQ67" s="175">
        <f t="shared" si="44"/>
        <v>56.770044865451624</v>
      </c>
      <c r="AR67" s="175">
        <f t="shared" si="45"/>
        <v>56.76778324879885</v>
      </c>
      <c r="AS67" s="175">
        <f t="shared" si="46"/>
        <v>56.761353834747659</v>
      </c>
      <c r="AT67" s="175">
        <f t="shared" si="47"/>
        <v>56.743123728406765</v>
      </c>
      <c r="AU67" s="175">
        <f t="shared" si="48"/>
        <v>56.691766421413341</v>
      </c>
      <c r="AW67" s="104"/>
      <c r="AX67" s="104"/>
      <c r="AY67" s="119"/>
      <c r="AZ67" s="120"/>
      <c r="BN67" s="121"/>
    </row>
    <row r="68" spans="1:66" x14ac:dyDescent="0.2">
      <c r="A68" s="171" t="s">
        <v>46</v>
      </c>
      <c r="B68" s="172" t="s">
        <v>105</v>
      </c>
      <c r="C68" s="173">
        <v>57351.911270000041</v>
      </c>
      <c r="D68" s="174">
        <v>2.5799999999999998E-3</v>
      </c>
      <c r="E68" s="175">
        <f t="shared" si="66"/>
        <v>8131.9214025604788</v>
      </c>
      <c r="F68" s="99">
        <f t="shared" si="67"/>
        <v>8132</v>
      </c>
      <c r="G68" s="99">
        <f t="shared" si="68"/>
        <v>-2.4878972122678533E-2</v>
      </c>
      <c r="K68" s="99">
        <f t="shared" si="71"/>
        <v>-2.4878972122678533E-2</v>
      </c>
      <c r="O68" s="99">
        <f t="shared" ca="1" si="70"/>
        <v>-2.322965726557831E-2</v>
      </c>
      <c r="Q68" s="176">
        <f t="shared" si="69"/>
        <v>42333.411270000041</v>
      </c>
      <c r="S68" s="114">
        <v>1</v>
      </c>
      <c r="Z68" s="99">
        <f t="shared" si="17"/>
        <v>8132</v>
      </c>
      <c r="AA68" s="175">
        <f t="shared" si="32"/>
        <v>-2.2325068561515005E-2</v>
      </c>
      <c r="AB68" s="175">
        <f t="shared" si="29"/>
        <v>-3.7621188556888077E-2</v>
      </c>
      <c r="AC68" s="175">
        <f t="shared" si="30"/>
        <v>-3.5067284995724549E-2</v>
      </c>
      <c r="AD68" s="175">
        <f t="shared" si="33"/>
        <v>-2.5539035611635286E-3</v>
      </c>
      <c r="AE68" s="175">
        <f t="shared" si="34"/>
        <v>6.5224233997237535E-6</v>
      </c>
      <c r="AF68" s="99">
        <f t="shared" si="31"/>
        <v>1.0188312873046015E-2</v>
      </c>
      <c r="AG68" s="177"/>
      <c r="AH68" s="99">
        <f t="shared" si="35"/>
        <v>1.2742216434209546E-2</v>
      </c>
      <c r="AI68" s="99">
        <f t="shared" si="36"/>
        <v>1.3283487251991333</v>
      </c>
      <c r="AJ68" s="99">
        <f t="shared" si="37"/>
        <v>0.33547297791635833</v>
      </c>
      <c r="AK68" s="99">
        <f t="shared" si="38"/>
        <v>0.14790236825298059</v>
      </c>
      <c r="AL68" s="99">
        <f t="shared" si="39"/>
        <v>0.42322222226441675</v>
      </c>
      <c r="AM68" s="99">
        <f t="shared" si="40"/>
        <v>0.21482732785315817</v>
      </c>
      <c r="AN68" s="175">
        <f t="shared" si="41"/>
        <v>56.841261581028789</v>
      </c>
      <c r="AO68" s="175">
        <f t="shared" si="42"/>
        <v>56.84114465764906</v>
      </c>
      <c r="AP68" s="175">
        <f t="shared" si="43"/>
        <v>56.840805598308982</v>
      </c>
      <c r="AQ68" s="175">
        <f t="shared" si="44"/>
        <v>56.839822575055742</v>
      </c>
      <c r="AR68" s="175">
        <f t="shared" si="45"/>
        <v>56.836974161133014</v>
      </c>
      <c r="AS68" s="175">
        <f t="shared" si="46"/>
        <v>56.828734052710075</v>
      </c>
      <c r="AT68" s="175">
        <f t="shared" si="47"/>
        <v>56.80500371275312</v>
      </c>
      <c r="AU68" s="175">
        <f t="shared" si="48"/>
        <v>56.73742941624517</v>
      </c>
      <c r="AW68" s="104"/>
      <c r="AX68" s="104"/>
      <c r="AY68" s="119"/>
      <c r="AZ68" s="120"/>
      <c r="BN68" s="121"/>
    </row>
    <row r="69" spans="1:66" x14ac:dyDescent="0.2">
      <c r="A69" s="180" t="s">
        <v>128</v>
      </c>
      <c r="B69" s="179"/>
      <c r="C69" s="73">
        <v>57373.594899999996</v>
      </c>
      <c r="D69" s="73">
        <v>5.0000000000000001E-4</v>
      </c>
      <c r="E69" s="175">
        <f t="shared" si="66"/>
        <v>8200.4241441122358</v>
      </c>
      <c r="F69" s="99">
        <f t="shared" si="67"/>
        <v>8200.5</v>
      </c>
      <c r="G69" s="99">
        <f t="shared" si="68"/>
        <v>-2.4011170447920449E-2</v>
      </c>
      <c r="K69" s="99">
        <f t="shared" si="71"/>
        <v>-2.4011170447920449E-2</v>
      </c>
      <c r="O69" s="99">
        <f t="shared" ca="1" si="70"/>
        <v>-2.3576557744422473E-2</v>
      </c>
      <c r="Q69" s="176">
        <f t="shared" si="69"/>
        <v>42355.094899999996</v>
      </c>
      <c r="S69" s="114">
        <v>1</v>
      </c>
      <c r="Z69" s="99">
        <f t="shared" si="17"/>
        <v>8200.5</v>
      </c>
      <c r="AA69" s="175">
        <f t="shared" si="32"/>
        <v>-2.2746984004939675E-2</v>
      </c>
      <c r="AB69" s="175">
        <f t="shared" si="29"/>
        <v>-3.6381381654078462E-2</v>
      </c>
      <c r="AC69" s="175">
        <f t="shared" si="30"/>
        <v>-3.5117195211097692E-2</v>
      </c>
      <c r="AD69" s="175">
        <f t="shared" si="33"/>
        <v>-1.2641864429807741E-3</v>
      </c>
      <c r="AE69" s="175">
        <f t="shared" si="34"/>
        <v>1.5981673626163818E-6</v>
      </c>
      <c r="AF69" s="99">
        <f t="shared" si="31"/>
        <v>1.1106024763177243E-2</v>
      </c>
      <c r="AG69" s="177"/>
      <c r="AH69" s="99">
        <f t="shared" si="35"/>
        <v>1.2370211206158017E-2</v>
      </c>
      <c r="AI69" s="99">
        <f t="shared" si="36"/>
        <v>1.3248633198086104</v>
      </c>
      <c r="AJ69" s="99">
        <f t="shared" si="37"/>
        <v>0.31373669219820949</v>
      </c>
      <c r="AK69" s="99">
        <f t="shared" si="38"/>
        <v>0.15540855612759771</v>
      </c>
      <c r="AL69" s="99">
        <f t="shared" si="39"/>
        <v>0.44620360347686194</v>
      </c>
      <c r="AM69" s="99">
        <f t="shared" si="40"/>
        <v>0.22687860195107407</v>
      </c>
      <c r="AN69" s="175">
        <f t="shared" si="41"/>
        <v>56.857422542426143</v>
      </c>
      <c r="AO69" s="175">
        <f t="shared" si="42"/>
        <v>56.857302402525171</v>
      </c>
      <c r="AP69" s="175">
        <f t="shared" si="43"/>
        <v>56.85695226830552</v>
      </c>
      <c r="AQ69" s="175">
        <f t="shared" si="44"/>
        <v>56.855932063977676</v>
      </c>
      <c r="AR69" s="175">
        <f t="shared" si="45"/>
        <v>56.852961318945091</v>
      </c>
      <c r="AS69" s="175">
        <f t="shared" si="46"/>
        <v>56.844326419919788</v>
      </c>
      <c r="AT69" s="175">
        <f t="shared" si="47"/>
        <v>56.819353533493882</v>
      </c>
      <c r="AU69" s="175">
        <f t="shared" si="48"/>
        <v>56.748032518434933</v>
      </c>
      <c r="AW69" s="104"/>
      <c r="AX69" s="104"/>
      <c r="AY69" s="119"/>
      <c r="AZ69" s="120"/>
      <c r="BN69" s="121"/>
    </row>
    <row r="70" spans="1:66" x14ac:dyDescent="0.2">
      <c r="A70" s="186" t="s">
        <v>60</v>
      </c>
      <c r="B70" s="187" t="s">
        <v>104</v>
      </c>
      <c r="C70" s="186">
        <v>57415.694000000003</v>
      </c>
      <c r="D70" s="186">
        <v>4.0000000000000002E-4</v>
      </c>
      <c r="E70" s="175">
        <f t="shared" si="66"/>
        <v>8333.4232668083823</v>
      </c>
      <c r="F70" s="99">
        <f t="shared" si="67"/>
        <v>8333.5</v>
      </c>
      <c r="G70" s="99">
        <f t="shared" si="68"/>
        <v>-2.4288869295560289E-2</v>
      </c>
      <c r="K70" s="99">
        <f t="shared" si="71"/>
        <v>-2.4288869295560289E-2</v>
      </c>
      <c r="O70" s="99">
        <f t="shared" ca="1" si="70"/>
        <v>-2.4250101739842531E-2</v>
      </c>
      <c r="Q70" s="176">
        <f t="shared" si="69"/>
        <v>42397.194000000003</v>
      </c>
      <c r="S70" s="114">
        <v>1</v>
      </c>
      <c r="Z70" s="99">
        <f t="shared" si="17"/>
        <v>8333.5</v>
      </c>
      <c r="AA70" s="175">
        <f t="shared" si="32"/>
        <v>-2.3568973184839102E-2</v>
      </c>
      <c r="AB70" s="175">
        <f t="shared" si="29"/>
        <v>-3.5930586445711114E-2</v>
      </c>
      <c r="AC70" s="175">
        <f t="shared" si="30"/>
        <v>-3.5210690334989928E-2</v>
      </c>
      <c r="AD70" s="175">
        <f t="shared" si="33"/>
        <v>-7.1989611072118681E-4</v>
      </c>
      <c r="AE70" s="175">
        <f t="shared" si="34"/>
        <v>5.1825041023149122E-7</v>
      </c>
      <c r="AF70" s="99">
        <f t="shared" si="31"/>
        <v>1.0921821039429638E-2</v>
      </c>
      <c r="AG70" s="177"/>
      <c r="AH70" s="99">
        <f t="shared" si="35"/>
        <v>1.1641717150150827E-2</v>
      </c>
      <c r="AI70" s="99">
        <f t="shared" si="36"/>
        <v>1.3176680840469137</v>
      </c>
      <c r="AJ70" s="99">
        <f t="shared" si="37"/>
        <v>0.27141243046887731</v>
      </c>
      <c r="AK70" s="99">
        <f t="shared" si="38"/>
        <v>0.16963190812078713</v>
      </c>
      <c r="AL70" s="99">
        <f t="shared" si="39"/>
        <v>0.4904692357585515</v>
      </c>
      <c r="AM70" s="99">
        <f t="shared" si="40"/>
        <v>0.25027196933333734</v>
      </c>
      <c r="AN70" s="175">
        <f t="shared" si="41"/>
        <v>56.888675982330234</v>
      </c>
      <c r="AO70" s="175">
        <f t="shared" si="42"/>
        <v>56.888550876589441</v>
      </c>
      <c r="AP70" s="175">
        <f t="shared" si="43"/>
        <v>56.88818242331147</v>
      </c>
      <c r="AQ70" s="175">
        <f t="shared" si="44"/>
        <v>56.88709755697986</v>
      </c>
      <c r="AR70" s="175">
        <f t="shared" si="45"/>
        <v>56.883905696628041</v>
      </c>
      <c r="AS70" s="175">
        <f t="shared" si="46"/>
        <v>56.87453509903078</v>
      </c>
      <c r="AT70" s="175">
        <f t="shared" si="47"/>
        <v>56.847191954622922</v>
      </c>
      <c r="AU70" s="175">
        <f t="shared" si="48"/>
        <v>56.768619563562503</v>
      </c>
      <c r="AW70" s="104"/>
      <c r="AX70" s="104"/>
      <c r="AY70" s="119"/>
      <c r="AZ70" s="120"/>
      <c r="BN70" s="121"/>
    </row>
    <row r="71" spans="1:66" x14ac:dyDescent="0.2">
      <c r="A71" s="171" t="s">
        <v>46</v>
      </c>
      <c r="B71" s="172" t="s">
        <v>105</v>
      </c>
      <c r="C71" s="173">
        <v>57721.617839999963</v>
      </c>
      <c r="D71" s="174">
        <v>2.7200000000000002E-3</v>
      </c>
      <c r="E71" s="175">
        <f t="shared" si="66"/>
        <v>9299.8952895315488</v>
      </c>
      <c r="F71" s="99">
        <f t="shared" si="67"/>
        <v>9300</v>
      </c>
      <c r="G71" s="99">
        <f t="shared" si="68"/>
        <v>-3.3144703462312464E-2</v>
      </c>
      <c r="K71" s="99">
        <f t="shared" si="71"/>
        <v>-3.3144703462312464E-2</v>
      </c>
      <c r="O71" s="99">
        <f t="shared" ca="1" si="70"/>
        <v>-2.914469024791385E-2</v>
      </c>
      <c r="Q71" s="176">
        <f t="shared" si="69"/>
        <v>42703.117839999963</v>
      </c>
      <c r="S71" s="114">
        <v>1</v>
      </c>
      <c r="Z71" s="99">
        <f t="shared" si="17"/>
        <v>9300</v>
      </c>
      <c r="AA71" s="175">
        <f t="shared" si="32"/>
        <v>-2.9550620951462353E-2</v>
      </c>
      <c r="AB71" s="175">
        <f t="shared" si="29"/>
        <v>-3.934894583100567E-2</v>
      </c>
      <c r="AC71" s="175">
        <f t="shared" si="30"/>
        <v>-3.575486332015556E-2</v>
      </c>
      <c r="AD71" s="175">
        <f t="shared" si="33"/>
        <v>-3.5940825108501107E-3</v>
      </c>
      <c r="AE71" s="175">
        <f t="shared" si="34"/>
        <v>1.2917429094798635E-5</v>
      </c>
      <c r="AF71" s="99">
        <f t="shared" si="31"/>
        <v>2.610159857843096E-3</v>
      </c>
      <c r="AG71" s="177"/>
      <c r="AH71" s="99">
        <f t="shared" si="35"/>
        <v>6.2042423686932083E-3</v>
      </c>
      <c r="AI71" s="99">
        <f t="shared" si="36"/>
        <v>1.2520519432557333</v>
      </c>
      <c r="AJ71" s="99">
        <f t="shared" si="37"/>
        <v>-3.0195375040055698E-2</v>
      </c>
      <c r="AK71" s="99">
        <f t="shared" si="38"/>
        <v>0.25721161283220617</v>
      </c>
      <c r="AL71" s="99">
        <f t="shared" si="39"/>
        <v>0.79552944606851905</v>
      </c>
      <c r="AM71" s="99">
        <f t="shared" si="40"/>
        <v>0.42016086018962834</v>
      </c>
      <c r="AN71" s="175">
        <f t="shared" si="41"/>
        <v>57.109837218070297</v>
      </c>
      <c r="AO71" s="175">
        <f t="shared" si="42"/>
        <v>57.109721354721017</v>
      </c>
      <c r="AP71" s="175">
        <f t="shared" si="43"/>
        <v>57.109341412666467</v>
      </c>
      <c r="AQ71" s="175">
        <f t="shared" si="44"/>
        <v>57.108096132138336</v>
      </c>
      <c r="AR71" s="175">
        <f t="shared" si="45"/>
        <v>57.104021437266191</v>
      </c>
      <c r="AS71" s="175">
        <f t="shared" si="46"/>
        <v>57.090759654481438</v>
      </c>
      <c r="AT71" s="175">
        <f t="shared" si="47"/>
        <v>57.048300626023078</v>
      </c>
      <c r="AU71" s="175">
        <f t="shared" si="48"/>
        <v>56.918223917816618</v>
      </c>
      <c r="AW71" s="104"/>
      <c r="AX71" s="104"/>
      <c r="AY71" s="119"/>
      <c r="AZ71" s="120"/>
      <c r="BN71" s="121"/>
    </row>
    <row r="72" spans="1:66" x14ac:dyDescent="0.2">
      <c r="A72" s="179" t="s">
        <v>132</v>
      </c>
      <c r="B72" s="188" t="s">
        <v>105</v>
      </c>
      <c r="C72" s="189">
        <v>57789.042999999998</v>
      </c>
      <c r="D72" s="190" t="s">
        <v>133</v>
      </c>
      <c r="E72" s="175">
        <f t="shared" si="66"/>
        <v>9512.9042880054039</v>
      </c>
      <c r="F72" s="99">
        <f t="shared" si="67"/>
        <v>9513</v>
      </c>
      <c r="G72" s="99">
        <f t="shared" si="68"/>
        <v>-3.0296356475446373E-2</v>
      </c>
      <c r="K72" s="99">
        <f t="shared" si="71"/>
        <v>-3.0296356475446373E-2</v>
      </c>
      <c r="O72" s="99">
        <f t="shared" ca="1" si="70"/>
        <v>-3.0223373488699357E-2</v>
      </c>
      <c r="Q72" s="176">
        <f t="shared" si="69"/>
        <v>42770.542999999998</v>
      </c>
      <c r="S72" s="114">
        <v>1</v>
      </c>
      <c r="Z72" s="99">
        <f t="shared" si="17"/>
        <v>9513</v>
      </c>
      <c r="AA72" s="175">
        <f t="shared" si="32"/>
        <v>-3.084556358203704E-2</v>
      </c>
      <c r="AB72" s="175">
        <f t="shared" si="29"/>
        <v>-3.529360745537688E-2</v>
      </c>
      <c r="AC72" s="175">
        <f t="shared" si="30"/>
        <v>-3.5842814561967543E-2</v>
      </c>
      <c r="AD72" s="175">
        <f t="shared" si="33"/>
        <v>5.4920710659066632E-4</v>
      </c>
      <c r="AE72" s="175">
        <f t="shared" si="34"/>
        <v>3.0162844592969151E-7</v>
      </c>
      <c r="AF72" s="99">
        <f t="shared" si="31"/>
        <v>5.5464580865211693E-3</v>
      </c>
      <c r="AG72" s="177"/>
      <c r="AH72" s="99">
        <f t="shared" si="35"/>
        <v>4.997250979930503E-3</v>
      </c>
      <c r="AI72" s="99">
        <f t="shared" si="36"/>
        <v>1.2354053065905437</v>
      </c>
      <c r="AJ72" s="99">
        <f t="shared" si="37"/>
        <v>-9.2893364426821209E-2</v>
      </c>
      <c r="AK72" s="99">
        <f t="shared" si="38"/>
        <v>0.2725295167568979</v>
      </c>
      <c r="AL72" s="99">
        <f t="shared" si="39"/>
        <v>0.8583569654242974</v>
      </c>
      <c r="AM72" s="99">
        <f t="shared" si="40"/>
        <v>0.45762708805879981</v>
      </c>
      <c r="AN72" s="175">
        <f t="shared" si="41"/>
        <v>57.156961012053344</v>
      </c>
      <c r="AO72" s="175">
        <f t="shared" si="42"/>
        <v>57.156854983457201</v>
      </c>
      <c r="AP72" s="175">
        <f t="shared" si="43"/>
        <v>57.156496274413151</v>
      </c>
      <c r="AQ72" s="175">
        <f t="shared" si="44"/>
        <v>57.155283376201965</v>
      </c>
      <c r="AR72" s="175">
        <f t="shared" si="45"/>
        <v>57.151189748734318</v>
      </c>
      <c r="AS72" s="175">
        <f t="shared" si="46"/>
        <v>57.137457346399493</v>
      </c>
      <c r="AT72" s="175">
        <f t="shared" si="47"/>
        <v>57.092269875535109</v>
      </c>
      <c r="AU72" s="175">
        <f t="shared" si="48"/>
        <v>56.95119414798333</v>
      </c>
      <c r="AW72" s="104"/>
      <c r="AX72" s="104"/>
      <c r="AY72" s="119"/>
      <c r="AZ72" s="120"/>
      <c r="BN72" s="121"/>
    </row>
    <row r="73" spans="1:66" x14ac:dyDescent="0.2">
      <c r="A73" s="180" t="s">
        <v>131</v>
      </c>
      <c r="B73" s="179"/>
      <c r="C73" s="73">
        <v>58066.797100000003</v>
      </c>
      <c r="D73" s="73">
        <v>2.9999999999999997E-4</v>
      </c>
      <c r="E73" s="175">
        <f t="shared" si="66"/>
        <v>10390.382705008451</v>
      </c>
      <c r="F73" s="99">
        <f t="shared" si="67"/>
        <v>10390.5</v>
      </c>
      <c r="G73" s="99">
        <f t="shared" si="68"/>
        <v>-3.7128166550246533E-2</v>
      </c>
      <c r="K73" s="99">
        <f t="shared" si="71"/>
        <v>-3.7128166550246533E-2</v>
      </c>
      <c r="O73" s="99">
        <f t="shared" ca="1" si="70"/>
        <v>-3.4667244586301611E-2</v>
      </c>
      <c r="Q73" s="176">
        <f t="shared" si="69"/>
        <v>43048.297100000003</v>
      </c>
      <c r="S73" s="114">
        <v>1</v>
      </c>
      <c r="Z73" s="99">
        <f t="shared" si="17"/>
        <v>10390.5</v>
      </c>
      <c r="AA73" s="175">
        <f t="shared" si="32"/>
        <v>-3.596565405272268E-2</v>
      </c>
      <c r="AB73" s="175">
        <f t="shared" si="29"/>
        <v>-3.7245872511280545E-2</v>
      </c>
      <c r="AC73" s="175">
        <f t="shared" si="30"/>
        <v>-3.6083360013756692E-2</v>
      </c>
      <c r="AD73" s="175">
        <f t="shared" si="33"/>
        <v>-1.1625124975238529E-3</v>
      </c>
      <c r="AE73" s="175">
        <f t="shared" si="34"/>
        <v>1.3514353068991463E-6</v>
      </c>
      <c r="AF73" s="99">
        <f t="shared" si="31"/>
        <v>-1.044806536489841E-3</v>
      </c>
      <c r="AG73" s="177"/>
      <c r="AH73" s="99">
        <f t="shared" si="35"/>
        <v>1.1770596103401342E-4</v>
      </c>
      <c r="AI73" s="99">
        <f t="shared" si="36"/>
        <v>1.1635877526572851</v>
      </c>
      <c r="AJ73" s="99">
        <f t="shared" si="37"/>
        <v>-0.32775816445031025</v>
      </c>
      <c r="AK73" s="99">
        <f t="shared" si="38"/>
        <v>0.32082244786684599</v>
      </c>
      <c r="AL73" s="99">
        <f t="shared" si="39"/>
        <v>1.0992591648252428</v>
      </c>
      <c r="AM73" s="99">
        <f t="shared" si="40"/>
        <v>0.61259567216555655</v>
      </c>
      <c r="AN73" s="175">
        <f t="shared" si="41"/>
        <v>57.344226632307347</v>
      </c>
      <c r="AO73" s="175">
        <f t="shared" si="42"/>
        <v>57.344168687589338</v>
      </c>
      <c r="AP73" s="175">
        <f t="shared" si="43"/>
        <v>57.343938829264246</v>
      </c>
      <c r="AQ73" s="175">
        <f t="shared" si="44"/>
        <v>57.343027544762627</v>
      </c>
      <c r="AR73" s="175">
        <f t="shared" si="45"/>
        <v>57.339422995562742</v>
      </c>
      <c r="AS73" s="175">
        <f t="shared" si="46"/>
        <v>57.325291798901169</v>
      </c>
      <c r="AT73" s="175">
        <f t="shared" si="47"/>
        <v>57.271665461513003</v>
      </c>
      <c r="AU73" s="175">
        <f t="shared" si="48"/>
        <v>57.087022208881407</v>
      </c>
      <c r="AW73" s="104"/>
      <c r="AX73" s="104"/>
      <c r="AY73" s="119"/>
      <c r="AZ73" s="120"/>
      <c r="BN73" s="121"/>
    </row>
    <row r="74" spans="1:66" x14ac:dyDescent="0.2">
      <c r="A74" s="171" t="s">
        <v>46</v>
      </c>
      <c r="B74" s="172" t="s">
        <v>105</v>
      </c>
      <c r="C74" s="173">
        <v>58088.164489999879</v>
      </c>
      <c r="D74" s="174">
        <v>2.3700000000000001E-3</v>
      </c>
      <c r="E74" s="175">
        <f t="shared" si="66"/>
        <v>10457.88638381131</v>
      </c>
      <c r="F74" s="99">
        <f t="shared" si="67"/>
        <v>10458</v>
      </c>
      <c r="G74" s="99">
        <f t="shared" si="68"/>
        <v>-3.5963690526841674E-2</v>
      </c>
      <c r="K74" s="99">
        <f t="shared" si="71"/>
        <v>-3.5963690526841674E-2</v>
      </c>
      <c r="O74" s="99">
        <f t="shared" ca="1" si="70"/>
        <v>-3.5009080824578702E-2</v>
      </c>
      <c r="Q74" s="176">
        <f t="shared" si="69"/>
        <v>43069.664489999879</v>
      </c>
      <c r="S74" s="114">
        <v>1</v>
      </c>
      <c r="Z74" s="99">
        <f t="shared" si="17"/>
        <v>10458</v>
      </c>
      <c r="AA74" s="175">
        <f t="shared" si="32"/>
        <v>-3.6341479209903431E-2</v>
      </c>
      <c r="AB74" s="175">
        <f t="shared" si="29"/>
        <v>-3.5715956426777801E-2</v>
      </c>
      <c r="AC74" s="175">
        <f t="shared" si="30"/>
        <v>-3.6093745109839558E-2</v>
      </c>
      <c r="AD74" s="175">
        <f t="shared" si="33"/>
        <v>3.7778868306175689E-4</v>
      </c>
      <c r="AE74" s="175">
        <f t="shared" si="34"/>
        <v>1.427242890495366E-7</v>
      </c>
      <c r="AF74" s="99">
        <f t="shared" si="31"/>
        <v>1.3005458299788358E-4</v>
      </c>
      <c r="AG74" s="177"/>
      <c r="AH74" s="99">
        <f t="shared" si="35"/>
        <v>-2.4773410006387363E-4</v>
      </c>
      <c r="AI74" s="99">
        <f t="shared" si="36"/>
        <v>1.1579998592703533</v>
      </c>
      <c r="AJ74" s="99">
        <f t="shared" si="37"/>
        <v>-0.34409174067080439</v>
      </c>
      <c r="AK74" s="99">
        <f t="shared" si="38"/>
        <v>0.32361093977998451</v>
      </c>
      <c r="AL74" s="99">
        <f t="shared" si="39"/>
        <v>1.1166007658519823</v>
      </c>
      <c r="AM74" s="99">
        <f t="shared" si="40"/>
        <v>0.62458437474684836</v>
      </c>
      <c r="AN74" s="175">
        <f t="shared" si="41"/>
        <v>57.358163684491387</v>
      </c>
      <c r="AO74" s="175">
        <f t="shared" si="42"/>
        <v>57.358109240167046</v>
      </c>
      <c r="AP74" s="175">
        <f t="shared" si="43"/>
        <v>57.357890128823705</v>
      </c>
      <c r="AQ74" s="175">
        <f t="shared" si="44"/>
        <v>57.357008823104913</v>
      </c>
      <c r="AR74" s="175">
        <f t="shared" si="45"/>
        <v>57.353472227005035</v>
      </c>
      <c r="AS74" s="175">
        <f t="shared" si="46"/>
        <v>57.339408663004491</v>
      </c>
      <c r="AT74" s="175">
        <f t="shared" si="47"/>
        <v>57.285334089738086</v>
      </c>
      <c r="AU74" s="175">
        <f t="shared" si="48"/>
        <v>57.097470521258181</v>
      </c>
      <c r="AW74" s="104"/>
      <c r="AX74" s="104"/>
      <c r="AY74" s="119"/>
      <c r="AZ74" s="120"/>
      <c r="BN74" s="121"/>
    </row>
    <row r="75" spans="1:66" x14ac:dyDescent="0.2">
      <c r="A75" s="186" t="s">
        <v>61</v>
      </c>
      <c r="B75" s="187" t="s">
        <v>104</v>
      </c>
      <c r="C75" s="186">
        <v>58145.933800000232</v>
      </c>
      <c r="D75" s="186" t="s">
        <v>78</v>
      </c>
      <c r="E75" s="175">
        <f t="shared" si="66"/>
        <v>10640.390702165087</v>
      </c>
      <c r="F75" s="99">
        <f t="shared" si="67"/>
        <v>10640.5</v>
      </c>
      <c r="G75" s="99">
        <f t="shared" si="68"/>
        <v>-3.459677318460308E-2</v>
      </c>
      <c r="K75" s="99">
        <f t="shared" si="71"/>
        <v>-3.459677318460308E-2</v>
      </c>
      <c r="O75" s="99">
        <f t="shared" ca="1" si="70"/>
        <v>-3.5933304728068632E-2</v>
      </c>
      <c r="Q75" s="176">
        <f t="shared" si="69"/>
        <v>43127.433800000232</v>
      </c>
      <c r="S75" s="114">
        <v>1</v>
      </c>
      <c r="Z75" s="99">
        <f t="shared" si="17"/>
        <v>10640.5</v>
      </c>
      <c r="AA75" s="175">
        <f t="shared" si="32"/>
        <v>-3.7342555747583231E-2</v>
      </c>
      <c r="AB75" s="175">
        <f t="shared" si="29"/>
        <v>-3.3370233957773388E-2</v>
      </c>
      <c r="AC75" s="175">
        <f t="shared" si="30"/>
        <v>-3.6116016520753538E-2</v>
      </c>
      <c r="AD75" s="175">
        <f t="shared" si="33"/>
        <v>2.7457825629801508E-3</v>
      </c>
      <c r="AE75" s="175">
        <f t="shared" si="34"/>
        <v>7.5393218831658455E-6</v>
      </c>
      <c r="AF75" s="99">
        <f t="shared" si="31"/>
        <v>1.5192433361504581E-3</v>
      </c>
      <c r="AG75" s="177"/>
      <c r="AH75" s="99">
        <f t="shared" si="35"/>
        <v>-1.2265392268296961E-3</v>
      </c>
      <c r="AI75" s="99">
        <f t="shared" si="36"/>
        <v>1.1429334553140555</v>
      </c>
      <c r="AJ75" s="99">
        <f t="shared" si="37"/>
        <v>-0.38695495736925872</v>
      </c>
      <c r="AK75" s="99">
        <f t="shared" si="38"/>
        <v>0.33054201431394625</v>
      </c>
      <c r="AL75" s="99">
        <f t="shared" si="39"/>
        <v>1.1626564799453225</v>
      </c>
      <c r="AM75" s="99">
        <f t="shared" si="40"/>
        <v>0.65706848459432154</v>
      </c>
      <c r="AN75" s="175">
        <f t="shared" si="41"/>
        <v>57.395509602215469</v>
      </c>
      <c r="AO75" s="175">
        <f t="shared" si="42"/>
        <v>57.395464132290527</v>
      </c>
      <c r="AP75" s="175">
        <f t="shared" si="43"/>
        <v>57.395273535309379</v>
      </c>
      <c r="AQ75" s="175">
        <f t="shared" si="44"/>
        <v>57.394475053431329</v>
      </c>
      <c r="AR75" s="175">
        <f t="shared" si="45"/>
        <v>57.39113770247512</v>
      </c>
      <c r="AS75" s="175">
        <f t="shared" si="46"/>
        <v>57.377321534924562</v>
      </c>
      <c r="AT75" s="175">
        <f t="shared" si="47"/>
        <v>57.322186335945077</v>
      </c>
      <c r="AU75" s="175">
        <f t="shared" si="48"/>
        <v>57.125719662128716</v>
      </c>
      <c r="AW75" s="104"/>
      <c r="AX75" s="104"/>
      <c r="AY75" s="119"/>
      <c r="AZ75" s="120"/>
      <c r="BN75" s="121"/>
    </row>
    <row r="76" spans="1:66" x14ac:dyDescent="0.2">
      <c r="A76" s="186" t="s">
        <v>61</v>
      </c>
      <c r="B76" s="187" t="s">
        <v>105</v>
      </c>
      <c r="C76" s="186">
        <v>58146.090199999977</v>
      </c>
      <c r="D76" s="186" t="s">
        <v>78</v>
      </c>
      <c r="E76" s="175">
        <f t="shared" si="66"/>
        <v>10640.884799729069</v>
      </c>
      <c r="F76" s="99">
        <f t="shared" si="67"/>
        <v>10641</v>
      </c>
      <c r="G76" s="99">
        <f t="shared" si="68"/>
        <v>-3.6465110650169663E-2</v>
      </c>
      <c r="K76" s="99">
        <f t="shared" si="71"/>
        <v>-3.6465110650169663E-2</v>
      </c>
      <c r="O76" s="99">
        <f t="shared" ca="1" si="70"/>
        <v>-3.5935836848352165E-2</v>
      </c>
      <c r="Q76" s="176">
        <f t="shared" si="69"/>
        <v>43127.590199999977</v>
      </c>
      <c r="S76" s="114">
        <v>1</v>
      </c>
      <c r="Z76" s="99">
        <f t="shared" si="17"/>
        <v>10641</v>
      </c>
      <c r="AA76" s="175">
        <f t="shared" si="32"/>
        <v>-3.734526745273755E-2</v>
      </c>
      <c r="AB76" s="175">
        <f t="shared" si="29"/>
        <v>-3.5235909090308E-2</v>
      </c>
      <c r="AC76" s="175">
        <f t="shared" si="30"/>
        <v>-3.6116065892875887E-2</v>
      </c>
      <c r="AD76" s="175">
        <f t="shared" si="33"/>
        <v>8.8015680256788714E-4</v>
      </c>
      <c r="AE76" s="175">
        <f t="shared" si="34"/>
        <v>7.7467599710652671E-7</v>
      </c>
      <c r="AF76" s="99">
        <f t="shared" si="31"/>
        <v>-3.4904475729377604E-4</v>
      </c>
      <c r="AG76" s="177"/>
      <c r="AH76" s="99">
        <f t="shared" si="35"/>
        <v>-1.229201559861666E-3</v>
      </c>
      <c r="AI76" s="99">
        <f t="shared" si="36"/>
        <v>1.1428922926958562</v>
      </c>
      <c r="AJ76" s="99">
        <f t="shared" si="37"/>
        <v>-0.38706978083521681</v>
      </c>
      <c r="AK76" s="99">
        <f t="shared" si="38"/>
        <v>0.33055981087067732</v>
      </c>
      <c r="AL76" s="99">
        <f t="shared" si="39"/>
        <v>1.1627810072619267</v>
      </c>
      <c r="AM76" s="99">
        <f t="shared" si="40"/>
        <v>0.65715763354911894</v>
      </c>
      <c r="AN76" s="175">
        <f t="shared" si="41"/>
        <v>57.395611247910978</v>
      </c>
      <c r="AO76" s="175">
        <f t="shared" si="42"/>
        <v>57.395565801495792</v>
      </c>
      <c r="AP76" s="175">
        <f t="shared" si="43"/>
        <v>57.395375281148176</v>
      </c>
      <c r="AQ76" s="175">
        <f t="shared" si="44"/>
        <v>57.394577028459324</v>
      </c>
      <c r="AR76" s="175">
        <f t="shared" si="45"/>
        <v>57.391240251543039</v>
      </c>
      <c r="AS76" s="175">
        <f t="shared" si="46"/>
        <v>57.37742488770769</v>
      </c>
      <c r="AT76" s="175">
        <f t="shared" si="47"/>
        <v>57.322287088764206</v>
      </c>
      <c r="AU76" s="175">
        <f t="shared" si="48"/>
        <v>57.125797057035214</v>
      </c>
      <c r="AW76" s="104"/>
      <c r="AX76" s="104"/>
      <c r="AY76" s="119"/>
      <c r="AZ76" s="120"/>
      <c r="BN76" s="121"/>
    </row>
    <row r="77" spans="1:66" x14ac:dyDescent="0.2">
      <c r="A77" s="127" t="s">
        <v>131</v>
      </c>
      <c r="C77" s="100">
        <v>58374.944600000003</v>
      </c>
      <c r="D77" s="100">
        <v>2.0000000000000001E-4</v>
      </c>
      <c r="E77" s="175">
        <f t="shared" si="66"/>
        <v>11363.879695704323</v>
      </c>
      <c r="F77" s="99">
        <f t="shared" si="67"/>
        <v>11364</v>
      </c>
      <c r="G77" s="99">
        <f t="shared" si="68"/>
        <v>-3.8080721671576612E-2</v>
      </c>
      <c r="K77" s="99">
        <f t="shared" si="71"/>
        <v>-3.8080721671576612E-2</v>
      </c>
      <c r="O77" s="99">
        <f t="shared" ca="1" si="70"/>
        <v>-3.9597282778342402E-2</v>
      </c>
      <c r="Q77" s="176">
        <f t="shared" si="69"/>
        <v>43356.444600000003</v>
      </c>
      <c r="S77" s="114">
        <v>1</v>
      </c>
      <c r="Z77" s="99">
        <f t="shared" si="17"/>
        <v>11364</v>
      </c>
      <c r="AA77" s="175">
        <f t="shared" si="32"/>
        <v>-4.1075263727049581E-2</v>
      </c>
      <c r="AB77" s="175">
        <f t="shared" si="29"/>
        <v>-3.3126340844605924E-2</v>
      </c>
      <c r="AC77" s="175">
        <f t="shared" si="30"/>
        <v>-3.6120882900078893E-2</v>
      </c>
      <c r="AD77" s="175">
        <f t="shared" si="33"/>
        <v>2.9945420554729693E-3</v>
      </c>
      <c r="AE77" s="175">
        <f t="shared" si="34"/>
        <v>8.9672821219962754E-6</v>
      </c>
      <c r="AF77" s="99">
        <f t="shared" si="31"/>
        <v>-1.9598387714977183E-3</v>
      </c>
      <c r="AG77" s="177"/>
      <c r="AH77" s="99">
        <f t="shared" si="35"/>
        <v>-4.9543808269706859E-3</v>
      </c>
      <c r="AI77" s="99">
        <f t="shared" si="36"/>
        <v>1.0845740060927138</v>
      </c>
      <c r="AJ77" s="99">
        <f t="shared" si="37"/>
        <v>-0.53828817059327494</v>
      </c>
      <c r="AK77" s="99">
        <f t="shared" si="38"/>
        <v>0.35005032976440087</v>
      </c>
      <c r="AL77" s="99">
        <f t="shared" si="39"/>
        <v>1.3337340532045663</v>
      </c>
      <c r="AM77" s="99">
        <f t="shared" si="40"/>
        <v>0.78716734775486996</v>
      </c>
      <c r="AN77" s="175">
        <f t="shared" si="41"/>
        <v>57.538805047992035</v>
      </c>
      <c r="AO77" s="175">
        <f t="shared" si="42"/>
        <v>57.538786427118296</v>
      </c>
      <c r="AP77" s="175">
        <f t="shared" si="43"/>
        <v>57.538692179458849</v>
      </c>
      <c r="AQ77" s="175">
        <f t="shared" si="44"/>
        <v>57.53821536196407</v>
      </c>
      <c r="AR77" s="175">
        <f t="shared" si="45"/>
        <v>57.535808331010465</v>
      </c>
      <c r="AS77" s="175">
        <f t="shared" si="46"/>
        <v>57.523788602242455</v>
      </c>
      <c r="AT77" s="175">
        <f t="shared" si="47"/>
        <v>57.466675167759618</v>
      </c>
      <c r="AU77" s="175">
        <f t="shared" si="48"/>
        <v>57.237710091826443</v>
      </c>
      <c r="AW77" s="104"/>
      <c r="AX77" s="104"/>
      <c r="AY77" s="119"/>
      <c r="AZ77" s="120"/>
      <c r="BN77" s="121"/>
    </row>
    <row r="78" spans="1:66" x14ac:dyDescent="0.2">
      <c r="A78" s="171" t="s">
        <v>46</v>
      </c>
      <c r="B78" s="172" t="s">
        <v>105</v>
      </c>
      <c r="C78" s="173">
        <v>58444.262620000169</v>
      </c>
      <c r="D78" s="174">
        <v>2.5999999999999998E-4</v>
      </c>
      <c r="E78" s="175">
        <f t="shared" si="66"/>
        <v>11582.868601572967</v>
      </c>
      <c r="F78" s="99">
        <f t="shared" si="67"/>
        <v>11583</v>
      </c>
      <c r="G78" s="99">
        <f t="shared" si="68"/>
        <v>-4.1592421119275969E-2</v>
      </c>
      <c r="K78" s="99">
        <f t="shared" si="71"/>
        <v>-4.1592421119275969E-2</v>
      </c>
      <c r="O78" s="99">
        <f t="shared" ca="1" si="70"/>
        <v>-4.0706351462530314E-2</v>
      </c>
      <c r="Q78" s="176">
        <f t="shared" si="69"/>
        <v>43425.762620000169</v>
      </c>
      <c r="S78" s="114">
        <v>1</v>
      </c>
      <c r="Z78" s="99">
        <f t="shared" si="17"/>
        <v>11583</v>
      </c>
      <c r="AA78" s="175">
        <f t="shared" si="32"/>
        <v>-4.2125019461537988E-2</v>
      </c>
      <c r="AB78" s="175">
        <f t="shared" si="29"/>
        <v>-3.556348757092076E-2</v>
      </c>
      <c r="AC78" s="175">
        <f t="shared" si="30"/>
        <v>-3.6096085913182779E-2</v>
      </c>
      <c r="AD78" s="175">
        <f t="shared" si="33"/>
        <v>5.3259834226201952E-4</v>
      </c>
      <c r="AE78" s="175">
        <f t="shared" si="34"/>
        <v>2.836609941802513E-7</v>
      </c>
      <c r="AF78" s="99">
        <f t="shared" si="31"/>
        <v>-5.4963352060931892E-3</v>
      </c>
      <c r="AG78" s="177"/>
      <c r="AH78" s="99">
        <f t="shared" si="35"/>
        <v>-6.0289335483552069E-3</v>
      </c>
      <c r="AI78" s="99">
        <f t="shared" si="36"/>
        <v>1.067558565362061</v>
      </c>
      <c r="AJ78" s="99">
        <f t="shared" si="37"/>
        <v>-0.57838672003563807</v>
      </c>
      <c r="AK78" s="99">
        <f t="shared" si="38"/>
        <v>0.35372847796149565</v>
      </c>
      <c r="AL78" s="99">
        <f t="shared" si="39"/>
        <v>1.3820791477309269</v>
      </c>
      <c r="AM78" s="99">
        <f t="shared" si="40"/>
        <v>0.82708531718461242</v>
      </c>
      <c r="AN78" s="175">
        <f t="shared" si="41"/>
        <v>57.580718549625153</v>
      </c>
      <c r="AO78" s="175">
        <f t="shared" si="42"/>
        <v>57.580705197767337</v>
      </c>
      <c r="AP78" s="175">
        <f t="shared" si="43"/>
        <v>57.580632939421051</v>
      </c>
      <c r="AQ78" s="175">
        <f t="shared" si="44"/>
        <v>57.580242038996225</v>
      </c>
      <c r="AR78" s="175">
        <f t="shared" si="45"/>
        <v>57.578131771235007</v>
      </c>
      <c r="AS78" s="175">
        <f t="shared" si="46"/>
        <v>57.56686486381389</v>
      </c>
      <c r="AT78" s="175">
        <f t="shared" si="47"/>
        <v>57.509863420709479</v>
      </c>
      <c r="AU78" s="175">
        <f t="shared" si="48"/>
        <v>57.271609060871093</v>
      </c>
      <c r="AW78" s="104"/>
      <c r="AX78" s="104"/>
      <c r="AY78" s="119"/>
      <c r="AZ78" s="120"/>
      <c r="BN78" s="121"/>
    </row>
    <row r="79" spans="1:66" x14ac:dyDescent="0.2">
      <c r="A79" s="171" t="s">
        <v>46</v>
      </c>
      <c r="B79" s="172" t="s">
        <v>104</v>
      </c>
      <c r="C79" s="173">
        <v>58444.421120000072</v>
      </c>
      <c r="D79" s="174">
        <v>1.8000000000000001E-4</v>
      </c>
      <c r="E79" s="175">
        <f t="shared" si="66"/>
        <v>11583.369333439789</v>
      </c>
      <c r="F79" s="99">
        <f t="shared" si="67"/>
        <v>11583.5</v>
      </c>
      <c r="G79" s="99">
        <f t="shared" si="68"/>
        <v>-4.1360758426890243E-2</v>
      </c>
      <c r="K79" s="99">
        <f t="shared" si="71"/>
        <v>-4.1360758426890243E-2</v>
      </c>
      <c r="O79" s="99">
        <f t="shared" ca="1" si="70"/>
        <v>-4.0708883582813847E-2</v>
      </c>
      <c r="Q79" s="176">
        <f t="shared" si="69"/>
        <v>43425.921120000072</v>
      </c>
      <c r="S79" s="114">
        <v>1</v>
      </c>
      <c r="Z79" s="99">
        <f t="shared" si="17"/>
        <v>11583.5</v>
      </c>
      <c r="AA79" s="175">
        <f t="shared" si="32"/>
        <v>-4.2127371499335722E-2</v>
      </c>
      <c r="AB79" s="175">
        <f t="shared" si="29"/>
        <v>-3.5329402258445428E-2</v>
      </c>
      <c r="AC79" s="175">
        <f t="shared" si="30"/>
        <v>-3.6096015330890907E-2</v>
      </c>
      <c r="AD79" s="175">
        <f t="shared" si="33"/>
        <v>7.6661307244547949E-4</v>
      </c>
      <c r="AE79" s="175">
        <f t="shared" si="34"/>
        <v>5.8769560284429802E-7</v>
      </c>
      <c r="AF79" s="99">
        <f t="shared" si="31"/>
        <v>-5.2647430959993358E-3</v>
      </c>
      <c r="AG79" s="177"/>
      <c r="AH79" s="99">
        <f t="shared" si="35"/>
        <v>-6.0313561684448187E-3</v>
      </c>
      <c r="AI79" s="99">
        <f t="shared" si="36"/>
        <v>1.0675201366834288</v>
      </c>
      <c r="AJ79" s="99">
        <f t="shared" si="37"/>
        <v>-0.5784753392803833</v>
      </c>
      <c r="AK79" s="99">
        <f t="shared" si="38"/>
        <v>0.35373581528732329</v>
      </c>
      <c r="AL79" s="99">
        <f t="shared" si="39"/>
        <v>1.3821877855207381</v>
      </c>
      <c r="AM79" s="99">
        <f t="shared" si="40"/>
        <v>0.82717679812257316</v>
      </c>
      <c r="AN79" s="175">
        <f t="shared" si="41"/>
        <v>57.58081348640912</v>
      </c>
      <c r="AO79" s="175">
        <f t="shared" si="42"/>
        <v>57.580800145180191</v>
      </c>
      <c r="AP79" s="175">
        <f t="shared" si="43"/>
        <v>57.580727932883327</v>
      </c>
      <c r="AQ79" s="175">
        <f t="shared" si="44"/>
        <v>57.580337219457597</v>
      </c>
      <c r="AR79" s="175">
        <f t="shared" si="45"/>
        <v>57.578227625251664</v>
      </c>
      <c r="AS79" s="175">
        <f t="shared" si="46"/>
        <v>57.566962524002612</v>
      </c>
      <c r="AT79" s="175">
        <f t="shared" si="47"/>
        <v>57.509961714802671</v>
      </c>
      <c r="AU79" s="175">
        <f t="shared" si="48"/>
        <v>57.271686455777584</v>
      </c>
      <c r="AW79" s="104"/>
      <c r="AX79" s="104"/>
      <c r="AY79" s="119"/>
      <c r="AZ79" s="120"/>
      <c r="BN79" s="121"/>
    </row>
    <row r="80" spans="1:66" x14ac:dyDescent="0.2">
      <c r="A80" s="171" t="s">
        <v>46</v>
      </c>
      <c r="B80" s="172" t="s">
        <v>105</v>
      </c>
      <c r="C80" s="173">
        <v>58836.129269999918</v>
      </c>
      <c r="D80" s="174">
        <v>1E-4</v>
      </c>
      <c r="E80" s="175">
        <f t="shared" si="66"/>
        <v>12820.850426928777</v>
      </c>
      <c r="F80" s="99">
        <f t="shared" si="67"/>
        <v>12821</v>
      </c>
      <c r="G80" s="99">
        <f t="shared" si="68"/>
        <v>-4.7345362545456737E-2</v>
      </c>
      <c r="K80" s="99">
        <f t="shared" si="71"/>
        <v>-4.7345362545456737E-2</v>
      </c>
      <c r="O80" s="99">
        <f t="shared" ca="1" si="70"/>
        <v>-4.6975881284560615E-2</v>
      </c>
      <c r="Q80" s="176">
        <f t="shared" si="69"/>
        <v>43817.629269999918</v>
      </c>
      <c r="S80" s="114">
        <v>1</v>
      </c>
      <c r="Z80" s="99">
        <f t="shared" si="17"/>
        <v>12821</v>
      </c>
      <c r="AA80" s="175">
        <f t="shared" si="32"/>
        <v>-4.7298316415844782E-2</v>
      </c>
      <c r="AB80" s="175">
        <f t="shared" si="29"/>
        <v>-3.577338550145856E-2</v>
      </c>
      <c r="AC80" s="175">
        <f t="shared" si="30"/>
        <v>-3.5726339371846605E-2</v>
      </c>
      <c r="AD80" s="175">
        <f t="shared" si="33"/>
        <v>-4.704612961195509E-5</v>
      </c>
      <c r="AE80" s="175">
        <f t="shared" si="34"/>
        <v>2.2133383114648776E-9</v>
      </c>
      <c r="AF80" s="99">
        <f t="shared" si="31"/>
        <v>-1.1619023173610132E-2</v>
      </c>
      <c r="AG80" s="177"/>
      <c r="AH80" s="99">
        <f t="shared" si="35"/>
        <v>-1.1571977043998181E-2</v>
      </c>
      <c r="AI80" s="99">
        <f t="shared" si="36"/>
        <v>0.97910857237418669</v>
      </c>
      <c r="AJ80" s="99">
        <f t="shared" si="37"/>
        <v>-0.76012891136900318</v>
      </c>
      <c r="AK80" s="99">
        <f t="shared" si="38"/>
        <v>0.35951570776044212</v>
      </c>
      <c r="AL80" s="99">
        <f t="shared" si="39"/>
        <v>1.628840967334884</v>
      </c>
      <c r="AM80" s="99">
        <f t="shared" si="40"/>
        <v>1.0597968743935129</v>
      </c>
      <c r="AN80" s="175">
        <f t="shared" si="41"/>
        <v>57.805789163691344</v>
      </c>
      <c r="AO80" s="175">
        <f t="shared" si="42"/>
        <v>57.805788215224723</v>
      </c>
      <c r="AP80" s="175">
        <f t="shared" si="43"/>
        <v>57.805779679690175</v>
      </c>
      <c r="AQ80" s="175">
        <f t="shared" si="44"/>
        <v>57.805702875966709</v>
      </c>
      <c r="AR80" s="175">
        <f t="shared" si="45"/>
        <v>57.805012603164322</v>
      </c>
      <c r="AS80" s="175">
        <f t="shared" si="46"/>
        <v>57.798873270811995</v>
      </c>
      <c r="AT80" s="175">
        <f t="shared" si="47"/>
        <v>57.748564012743465</v>
      </c>
      <c r="AU80" s="175">
        <f t="shared" si="48"/>
        <v>57.463238849351789</v>
      </c>
      <c r="AW80" s="104"/>
      <c r="AX80" s="104"/>
      <c r="AY80" s="119"/>
      <c r="AZ80" s="120"/>
      <c r="BN80" s="121"/>
    </row>
    <row r="81" spans="1:66" x14ac:dyDescent="0.2">
      <c r="A81" s="171" t="s">
        <v>46</v>
      </c>
      <c r="B81" s="172" t="s">
        <v>104</v>
      </c>
      <c r="C81" s="173">
        <v>58836.28973999992</v>
      </c>
      <c r="D81" s="174">
        <v>9.0000000000000006E-5</v>
      </c>
      <c r="E81" s="175">
        <f t="shared" si="66"/>
        <v>12821.357382403345</v>
      </c>
      <c r="F81" s="99">
        <f t="shared" si="67"/>
        <v>12821.5</v>
      </c>
      <c r="G81" s="99">
        <f t="shared" si="68"/>
        <v>-4.5143699760956224E-2</v>
      </c>
      <c r="K81" s="99">
        <f t="shared" si="71"/>
        <v>-4.5143699760956224E-2</v>
      </c>
      <c r="O81" s="99">
        <f t="shared" ca="1" si="70"/>
        <v>-4.6978413404844148E-2</v>
      </c>
      <c r="Q81" s="176">
        <f t="shared" si="69"/>
        <v>43817.78973999992</v>
      </c>
      <c r="S81" s="114">
        <v>1</v>
      </c>
      <c r="Z81" s="99">
        <f t="shared" si="17"/>
        <v>12821.5</v>
      </c>
      <c r="AA81" s="175">
        <f t="shared" si="32"/>
        <v>-4.7300136900353E-2</v>
      </c>
      <c r="AB81" s="175">
        <f t="shared" si="29"/>
        <v>-3.3569674086693986E-2</v>
      </c>
      <c r="AC81" s="175">
        <f t="shared" si="30"/>
        <v>-3.5726111226090762E-2</v>
      </c>
      <c r="AD81" s="175">
        <f t="shared" si="33"/>
        <v>2.156437139396776E-3</v>
      </c>
      <c r="AE81" s="175">
        <f t="shared" si="34"/>
        <v>4.65022113616975E-6</v>
      </c>
      <c r="AF81" s="99">
        <f t="shared" si="31"/>
        <v>-9.417588534865462E-3</v>
      </c>
      <c r="AG81" s="177"/>
      <c r="AH81" s="99">
        <f t="shared" si="35"/>
        <v>-1.1574025674262238E-2</v>
      </c>
      <c r="AI81" s="99">
        <f t="shared" si="36"/>
        <v>0.97907572015061517</v>
      </c>
      <c r="AJ81" s="99">
        <f t="shared" si="37"/>
        <v>-0.7601882839639359</v>
      </c>
      <c r="AK81" s="99">
        <f t="shared" si="38"/>
        <v>0.35951379721440568</v>
      </c>
      <c r="AL81" s="99">
        <f t="shared" si="39"/>
        <v>1.6289323466825225</v>
      </c>
      <c r="AM81" s="99">
        <f t="shared" si="40"/>
        <v>1.0598938860090881</v>
      </c>
      <c r="AN81" s="175">
        <f t="shared" si="41"/>
        <v>57.805876232373926</v>
      </c>
      <c r="AO81" s="175">
        <f t="shared" si="42"/>
        <v>57.805875285257379</v>
      </c>
      <c r="AP81" s="175">
        <f t="shared" si="43"/>
        <v>57.805866759583957</v>
      </c>
      <c r="AQ81" s="175">
        <f t="shared" si="44"/>
        <v>57.805790023987655</v>
      </c>
      <c r="AR81" s="175">
        <f t="shared" si="45"/>
        <v>57.805100177962089</v>
      </c>
      <c r="AS81" s="175">
        <f t="shared" si="46"/>
        <v>57.798962985975052</v>
      </c>
      <c r="AT81" s="175">
        <f t="shared" si="47"/>
        <v>57.748658412122012</v>
      </c>
      <c r="AU81" s="175">
        <f t="shared" si="48"/>
        <v>57.463316244258287</v>
      </c>
      <c r="AW81" s="104"/>
      <c r="AX81" s="104"/>
      <c r="AY81" s="119"/>
      <c r="AZ81" s="120"/>
      <c r="BN81" s="121"/>
    </row>
    <row r="82" spans="1:66" x14ac:dyDescent="0.2">
      <c r="A82" s="180" t="s">
        <v>201</v>
      </c>
      <c r="B82" s="191"/>
      <c r="C82" s="192">
        <v>59505.911500000002</v>
      </c>
      <c r="D82" s="192">
        <v>5.0000000000000001E-4</v>
      </c>
      <c r="E82" s="175">
        <f>+(C82-C$7)/C$8</f>
        <v>14936.820815546742</v>
      </c>
      <c r="F82" s="99">
        <f t="shared" si="67"/>
        <v>14937</v>
      </c>
      <c r="G82" s="99">
        <f>+C82-(C$7+F82*C$8)</f>
        <v>-5.6718450941843912E-2</v>
      </c>
      <c r="K82" s="99">
        <f>+G82</f>
        <v>-5.6718450941843912E-2</v>
      </c>
      <c r="O82" s="99">
        <f ca="1">+C$11+C$12*$F82</f>
        <v>-5.769181432447671E-2</v>
      </c>
      <c r="Q82" s="176">
        <f>+C82-15018.5</f>
        <v>44487.411500000002</v>
      </c>
      <c r="S82" s="114">
        <v>1</v>
      </c>
      <c r="Z82" s="99">
        <f>F82</f>
        <v>14937</v>
      </c>
      <c r="AA82" s="175">
        <f>AB$3+AB$4*Z82+AB$5*Z82^2+AH82</f>
        <v>-5.3037519546176463E-2</v>
      </c>
      <c r="AB82" s="175">
        <f>G82-AH82</f>
        <v>-3.7872035170298357E-2</v>
      </c>
      <c r="AC82" s="175">
        <f>AB$3+AB$4*Z82+AB$5*Z82^2</f>
        <v>-3.4191103774630908E-2</v>
      </c>
      <c r="AD82" s="175">
        <f>IF(S82&lt;&gt;0,G82-AA82, -9999)</f>
        <v>-3.6809313956674486E-3</v>
      </c>
      <c r="AE82" s="175">
        <f>+(G82-AA82)^2*S82</f>
        <v>1.354925593961031E-5</v>
      </c>
      <c r="AF82" s="99">
        <f>G82-AC82</f>
        <v>-2.2527347167213004E-2</v>
      </c>
      <c r="AG82" s="177"/>
      <c r="AH82" s="99">
        <f>$AB$6*($AB$11/AI82*AJ82+$AB$12)</f>
        <v>-1.8846415771545555E-2</v>
      </c>
      <c r="AI82" s="99">
        <f>1+$AB$7*COS(AL82)</f>
        <v>0.86062629644338029</v>
      </c>
      <c r="AJ82" s="99">
        <f>SIN(AL82+RADIANS($AB$9))</f>
        <v>-0.9330723385239541</v>
      </c>
      <c r="AK82" s="99">
        <f>$AB$7*SIN(AL82)</f>
        <v>0.33205867950054802</v>
      </c>
      <c r="AL82" s="99">
        <f>2*ATAN(AM82)</f>
        <v>1.9681914897244368</v>
      </c>
      <c r="AM82" s="99">
        <f>SQRT((1+$AB$7)/(1-$AB$7))*TAN(AN82/2)</f>
        <v>1.5042398532150705</v>
      </c>
      <c r="AN82" s="175">
        <f t="shared" ref="AN82:AT82" si="72">$AU82+$AB$7*SIN(AO82)</f>
        <v>58.150720391884718</v>
      </c>
      <c r="AO82" s="175">
        <f t="shared" si="72"/>
        <v>58.150720391887148</v>
      </c>
      <c r="AP82" s="175">
        <f t="shared" si="72"/>
        <v>58.15072039167142</v>
      </c>
      <c r="AQ82" s="175">
        <f t="shared" si="72"/>
        <v>58.150720410839689</v>
      </c>
      <c r="AR82" s="175">
        <f t="shared" si="72"/>
        <v>58.150718707592809</v>
      </c>
      <c r="AS82" s="175">
        <f t="shared" si="72"/>
        <v>58.150869693653469</v>
      </c>
      <c r="AT82" s="175">
        <f t="shared" si="72"/>
        <v>58.131617518113963</v>
      </c>
      <c r="AU82" s="175">
        <f>RADIANS($AB$9)+$AB$18*(F82-AB$15)</f>
        <v>57.790774093637054</v>
      </c>
      <c r="AW82" s="104"/>
      <c r="AX82" s="104"/>
      <c r="AY82" s="119"/>
      <c r="AZ82" s="120"/>
      <c r="BN82" s="121"/>
    </row>
    <row r="83" spans="1:66" x14ac:dyDescent="0.2">
      <c r="A83" s="196" t="s">
        <v>202</v>
      </c>
      <c r="B83" s="197" t="s">
        <v>105</v>
      </c>
      <c r="C83" s="199">
        <v>58374.944600000003</v>
      </c>
      <c r="D83" s="198">
        <v>2.0000000000000001E-4</v>
      </c>
      <c r="E83" s="175">
        <f>+(C83-C$7)/C$8</f>
        <v>11363.879695704323</v>
      </c>
      <c r="F83" s="99">
        <f t="shared" ref="F83" si="73">ROUND(2*E83,0)/2</f>
        <v>11364</v>
      </c>
      <c r="G83" s="99">
        <f>+C83-(C$7+F83*C$8)</f>
        <v>-3.8080721671576612E-2</v>
      </c>
      <c r="K83" s="99">
        <f>+G83</f>
        <v>-3.8080721671576612E-2</v>
      </c>
      <c r="O83" s="99">
        <f ca="1">+C$11+C$12*$F83</f>
        <v>-3.9597282778342402E-2</v>
      </c>
      <c r="Q83" s="176">
        <f>+C83-15018.5</f>
        <v>43356.444600000003</v>
      </c>
      <c r="S83" s="114">
        <v>1</v>
      </c>
      <c r="Z83" s="99">
        <f>F83</f>
        <v>11364</v>
      </c>
      <c r="AA83" s="175">
        <f>AB$3+AB$4*Z83+AB$5*Z83^2+AH83</f>
        <v>-4.1075263727049581E-2</v>
      </c>
      <c r="AB83" s="175">
        <f>G83-AH83</f>
        <v>-3.3126340844605924E-2</v>
      </c>
      <c r="AC83" s="175">
        <f>AB$3+AB$4*Z83+AB$5*Z83^2</f>
        <v>-3.6120882900078893E-2</v>
      </c>
      <c r="AD83" s="175">
        <f>IF(S83&lt;&gt;0,G83-AA83, -9999)</f>
        <v>2.9945420554729693E-3</v>
      </c>
      <c r="AE83" s="175">
        <f>+(G83-AA83)^2*S83</f>
        <v>8.9672821219962754E-6</v>
      </c>
      <c r="AF83" s="99">
        <f>G83-AC83</f>
        <v>-1.9598387714977183E-3</v>
      </c>
      <c r="AG83" s="177"/>
      <c r="AH83" s="99">
        <f>$AB$6*($AB$11/AI83*AJ83+$AB$12)</f>
        <v>-4.9543808269706859E-3</v>
      </c>
      <c r="AI83" s="99">
        <f>1+$AB$7*COS(AL83)</f>
        <v>1.0845740060927138</v>
      </c>
      <c r="AJ83" s="99">
        <f>SIN(AL83+RADIANS($AB$9))</f>
        <v>-0.53828817059327494</v>
      </c>
      <c r="AK83" s="99">
        <f>$AB$7*SIN(AL83)</f>
        <v>0.35005032976440087</v>
      </c>
      <c r="AL83" s="99">
        <f>2*ATAN(AM83)</f>
        <v>1.3337340532045663</v>
      </c>
      <c r="AM83" s="99">
        <f>SQRT((1+$AB$7)/(1-$AB$7))*TAN(AN83/2)</f>
        <v>0.78716734775486996</v>
      </c>
      <c r="AN83" s="175">
        <f t="shared" ref="AN83" si="74">$AU83+$AB$7*SIN(AO83)</f>
        <v>57.538805047992035</v>
      </c>
      <c r="AO83" s="175">
        <f t="shared" ref="AO83" si="75">$AU83+$AB$7*SIN(AP83)</f>
        <v>57.538786427118296</v>
      </c>
      <c r="AP83" s="175">
        <f t="shared" ref="AP83" si="76">$AU83+$AB$7*SIN(AQ83)</f>
        <v>57.538692179458849</v>
      </c>
      <c r="AQ83" s="175">
        <f t="shared" ref="AQ83" si="77">$AU83+$AB$7*SIN(AR83)</f>
        <v>57.53821536196407</v>
      </c>
      <c r="AR83" s="175">
        <f t="shared" ref="AR83" si="78">$AU83+$AB$7*SIN(AS83)</f>
        <v>57.535808331010465</v>
      </c>
      <c r="AS83" s="175">
        <f t="shared" ref="AS83" si="79">$AU83+$AB$7*SIN(AT83)</f>
        <v>57.523788602242455</v>
      </c>
      <c r="AT83" s="175">
        <f t="shared" ref="AT83" si="80">$AU83+$AB$7*SIN(AU83)</f>
        <v>57.466675167759618</v>
      </c>
      <c r="AU83" s="175">
        <f>RADIANS($AB$9)+$AB$18*(F83-AB$15)</f>
        <v>57.237710091826443</v>
      </c>
      <c r="AW83" s="104"/>
      <c r="AX83" s="104"/>
      <c r="AY83" s="119"/>
      <c r="AZ83" s="120"/>
      <c r="BN83" s="121"/>
    </row>
    <row r="84" spans="1:66" x14ac:dyDescent="0.2">
      <c r="A84" s="171"/>
      <c r="B84" s="172"/>
      <c r="C84" s="173"/>
      <c r="D84" s="174"/>
      <c r="E84" s="175"/>
      <c r="Q84" s="176"/>
      <c r="S84" s="114"/>
      <c r="AA84" s="175"/>
      <c r="AB84" s="175"/>
      <c r="AC84" s="175"/>
      <c r="AD84" s="175"/>
      <c r="AE84" s="175"/>
      <c r="AG84" s="177"/>
      <c r="AN84" s="175"/>
      <c r="AO84" s="175"/>
      <c r="AP84" s="175"/>
      <c r="AQ84" s="175"/>
      <c r="AR84" s="175"/>
      <c r="AS84" s="175"/>
      <c r="AT84" s="175"/>
      <c r="AU84" s="175"/>
      <c r="AW84" s="104"/>
      <c r="AX84" s="104"/>
      <c r="AY84" s="119"/>
      <c r="AZ84" s="120"/>
      <c r="BN84" s="121"/>
    </row>
    <row r="85" spans="1:66" x14ac:dyDescent="0.2">
      <c r="A85" s="171"/>
      <c r="B85" s="172"/>
      <c r="C85" s="173"/>
      <c r="D85" s="174"/>
      <c r="E85" s="175"/>
      <c r="Q85" s="176"/>
      <c r="S85" s="114"/>
      <c r="AA85" s="175"/>
      <c r="AB85" s="175"/>
      <c r="AC85" s="175"/>
      <c r="AD85" s="175"/>
      <c r="AE85" s="175"/>
      <c r="AG85" s="177"/>
      <c r="AN85" s="175"/>
      <c r="AO85" s="175"/>
      <c r="AP85" s="175"/>
      <c r="AQ85" s="175"/>
      <c r="AR85" s="175"/>
      <c r="AS85" s="175"/>
      <c r="AT85" s="175"/>
      <c r="AU85" s="175"/>
      <c r="AW85" s="104"/>
      <c r="AX85" s="104"/>
      <c r="AY85" s="119"/>
      <c r="AZ85" s="120"/>
      <c r="BN85" s="121"/>
    </row>
    <row r="86" spans="1:66" x14ac:dyDescent="0.2">
      <c r="A86" s="171"/>
      <c r="B86" s="172"/>
      <c r="C86" s="173"/>
      <c r="D86" s="174"/>
      <c r="E86" s="175"/>
      <c r="Q86" s="176"/>
      <c r="S86" s="114"/>
      <c r="AA86" s="175"/>
      <c r="AB86" s="175"/>
      <c r="AC86" s="175"/>
      <c r="AD86" s="175"/>
      <c r="AE86" s="175"/>
      <c r="AG86" s="177"/>
      <c r="AN86" s="175"/>
      <c r="AO86" s="175"/>
      <c r="AP86" s="175"/>
      <c r="AQ86" s="175"/>
      <c r="AR86" s="175"/>
      <c r="AS86" s="175"/>
      <c r="AT86" s="175"/>
      <c r="AU86" s="175"/>
      <c r="AW86" s="104"/>
      <c r="AX86" s="104"/>
      <c r="AY86" s="119"/>
      <c r="AZ86" s="120"/>
      <c r="BN86" s="121"/>
    </row>
    <row r="87" spans="1:66" x14ac:dyDescent="0.2">
      <c r="A87" s="171"/>
      <c r="B87" s="172"/>
      <c r="C87" s="173"/>
      <c r="D87" s="174"/>
      <c r="E87" s="175"/>
      <c r="Q87" s="176"/>
      <c r="S87" s="114"/>
      <c r="AA87" s="175"/>
      <c r="AB87" s="175"/>
      <c r="AC87" s="175"/>
      <c r="AD87" s="175"/>
      <c r="AE87" s="175"/>
      <c r="AG87" s="177"/>
      <c r="AN87" s="175"/>
      <c r="AO87" s="175"/>
      <c r="AP87" s="175"/>
      <c r="AQ87" s="175"/>
      <c r="AR87" s="175"/>
      <c r="AS87" s="175"/>
      <c r="AT87" s="175"/>
      <c r="AU87" s="175"/>
      <c r="AW87" s="104"/>
      <c r="AX87" s="104"/>
      <c r="AY87" s="119"/>
      <c r="AZ87" s="120"/>
      <c r="BN87" s="121"/>
    </row>
    <row r="88" spans="1:66" x14ac:dyDescent="0.2">
      <c r="A88" s="171"/>
      <c r="B88" s="172"/>
      <c r="C88" s="173"/>
      <c r="D88" s="174"/>
      <c r="E88" s="175"/>
      <c r="Q88" s="176"/>
      <c r="S88" s="114"/>
      <c r="AA88" s="175"/>
      <c r="AB88" s="175"/>
      <c r="AC88" s="175"/>
      <c r="AD88" s="175"/>
      <c r="AE88" s="175"/>
      <c r="AG88" s="177"/>
      <c r="AN88" s="175"/>
      <c r="AO88" s="175"/>
      <c r="AP88" s="175"/>
      <c r="AQ88" s="175"/>
      <c r="AR88" s="175"/>
      <c r="AS88" s="175"/>
      <c r="AT88" s="175"/>
      <c r="AU88" s="175"/>
      <c r="AW88" s="104"/>
      <c r="AX88" s="104"/>
      <c r="AY88" s="119"/>
      <c r="AZ88" s="120"/>
      <c r="BN88" s="121"/>
    </row>
    <row r="89" spans="1:66" x14ac:dyDescent="0.2">
      <c r="A89" s="171"/>
      <c r="B89" s="172"/>
      <c r="C89" s="173"/>
      <c r="D89" s="174"/>
      <c r="E89" s="175"/>
      <c r="Q89" s="176"/>
      <c r="S89" s="114"/>
      <c r="AA89" s="175"/>
      <c r="AB89" s="175"/>
      <c r="AC89" s="175"/>
      <c r="AD89" s="175"/>
      <c r="AE89" s="175"/>
      <c r="AG89" s="177"/>
      <c r="AN89" s="175"/>
      <c r="AO89" s="175"/>
      <c r="AP89" s="175"/>
      <c r="AQ89" s="175"/>
      <c r="AR89" s="175"/>
      <c r="AS89" s="175"/>
      <c r="AT89" s="175"/>
      <c r="AU89" s="175"/>
      <c r="AW89" s="104"/>
      <c r="AX89" s="104"/>
      <c r="AY89" s="119"/>
      <c r="AZ89" s="120"/>
      <c r="BN89" s="121"/>
    </row>
    <row r="90" spans="1:66" x14ac:dyDescent="0.2">
      <c r="A90" s="171"/>
      <c r="B90" s="172"/>
      <c r="C90" s="173"/>
      <c r="D90" s="174"/>
      <c r="E90" s="175"/>
      <c r="Q90" s="176"/>
      <c r="S90" s="114"/>
      <c r="AA90" s="175"/>
      <c r="AB90" s="175"/>
      <c r="AC90" s="175"/>
      <c r="AD90" s="175"/>
      <c r="AE90" s="175"/>
      <c r="AG90" s="177"/>
      <c r="AN90" s="175"/>
      <c r="AO90" s="175"/>
      <c r="AP90" s="175"/>
      <c r="AQ90" s="175"/>
      <c r="AR90" s="175"/>
      <c r="AS90" s="175"/>
      <c r="AT90" s="175"/>
      <c r="AU90" s="175"/>
      <c r="AW90" s="104"/>
      <c r="AX90" s="104"/>
      <c r="AY90" s="119"/>
      <c r="AZ90" s="120"/>
      <c r="BN90" s="121"/>
    </row>
    <row r="91" spans="1:66" x14ac:dyDescent="0.2">
      <c r="A91" s="171"/>
      <c r="B91" s="172"/>
      <c r="C91" s="173"/>
      <c r="D91" s="174"/>
      <c r="E91" s="175"/>
      <c r="Q91" s="176"/>
      <c r="S91" s="114"/>
      <c r="AA91" s="175"/>
      <c r="AB91" s="175"/>
      <c r="AC91" s="175"/>
      <c r="AD91" s="175"/>
      <c r="AE91" s="175"/>
      <c r="AG91" s="177"/>
      <c r="AN91" s="175"/>
      <c r="AO91" s="175"/>
      <c r="AP91" s="175"/>
      <c r="AQ91" s="175"/>
      <c r="AR91" s="175"/>
      <c r="AS91" s="175"/>
      <c r="AT91" s="175"/>
      <c r="AU91" s="175"/>
      <c r="AW91" s="104"/>
      <c r="AX91" s="104"/>
      <c r="AY91" s="119"/>
      <c r="AZ91" s="120"/>
      <c r="BN91" s="121"/>
    </row>
    <row r="92" spans="1:66" x14ac:dyDescent="0.2">
      <c r="A92" s="171"/>
      <c r="B92" s="172"/>
      <c r="C92" s="173"/>
      <c r="D92" s="174"/>
      <c r="E92" s="175"/>
      <c r="Q92" s="176"/>
      <c r="S92" s="114"/>
      <c r="AA92" s="175"/>
      <c r="AB92" s="175"/>
      <c r="AC92" s="175"/>
      <c r="AD92" s="175"/>
      <c r="AE92" s="175"/>
      <c r="AG92" s="177"/>
      <c r="AN92" s="175"/>
      <c r="AO92" s="175"/>
      <c r="AP92" s="175"/>
      <c r="AQ92" s="175"/>
      <c r="AR92" s="175"/>
      <c r="AS92" s="175"/>
      <c r="AT92" s="175"/>
      <c r="AU92" s="175"/>
      <c r="AW92" s="104"/>
      <c r="AX92" s="104"/>
      <c r="AY92" s="119"/>
      <c r="AZ92" s="120"/>
      <c r="BN92" s="121"/>
    </row>
    <row r="93" spans="1:66" x14ac:dyDescent="0.2">
      <c r="A93" s="171"/>
      <c r="B93" s="172"/>
      <c r="C93" s="173"/>
      <c r="D93" s="174"/>
      <c r="E93" s="175"/>
      <c r="Q93" s="176"/>
      <c r="S93" s="114"/>
      <c r="AA93" s="175"/>
      <c r="AB93" s="175"/>
      <c r="AC93" s="175"/>
      <c r="AD93" s="175"/>
      <c r="AE93" s="175"/>
      <c r="AG93" s="177"/>
      <c r="AN93" s="175"/>
      <c r="AO93" s="175"/>
      <c r="AP93" s="175"/>
      <c r="AQ93" s="175"/>
      <c r="AR93" s="175"/>
      <c r="AS93" s="175"/>
      <c r="AT93" s="175"/>
      <c r="AU93" s="175"/>
      <c r="AW93" s="104"/>
      <c r="AX93" s="104"/>
      <c r="AY93" s="119"/>
      <c r="AZ93" s="120"/>
      <c r="BN93" s="121"/>
    </row>
    <row r="94" spans="1:66" x14ac:dyDescent="0.2">
      <c r="A94" s="171"/>
      <c r="B94" s="172"/>
      <c r="C94" s="173"/>
      <c r="D94" s="174"/>
      <c r="E94" s="175"/>
      <c r="Q94" s="176"/>
      <c r="S94" s="114"/>
      <c r="AA94" s="175"/>
      <c r="AB94" s="175"/>
      <c r="AC94" s="175"/>
      <c r="AD94" s="175"/>
      <c r="AE94" s="175"/>
      <c r="AG94" s="177"/>
      <c r="AN94" s="175"/>
      <c r="AO94" s="175"/>
      <c r="AP94" s="175"/>
      <c r="AQ94" s="175"/>
      <c r="AR94" s="175"/>
      <c r="AS94" s="175"/>
      <c r="AT94" s="175"/>
      <c r="AU94" s="175"/>
      <c r="AW94" s="104"/>
      <c r="AX94" s="104"/>
      <c r="AY94" s="119"/>
      <c r="AZ94" s="120"/>
      <c r="BN94" s="121"/>
    </row>
    <row r="95" spans="1:66" x14ac:dyDescent="0.2">
      <c r="A95" s="171"/>
      <c r="B95" s="172"/>
      <c r="C95" s="173"/>
      <c r="D95" s="174"/>
      <c r="E95" s="175"/>
      <c r="Q95" s="176"/>
      <c r="S95" s="114"/>
      <c r="AA95" s="175"/>
      <c r="AB95" s="175"/>
      <c r="AC95" s="175"/>
      <c r="AD95" s="175"/>
      <c r="AE95" s="175"/>
      <c r="AG95" s="177"/>
      <c r="AN95" s="175"/>
      <c r="AO95" s="175"/>
      <c r="AP95" s="175"/>
      <c r="AQ95" s="175"/>
      <c r="AR95" s="175"/>
      <c r="AS95" s="175"/>
      <c r="AT95" s="175"/>
      <c r="AU95" s="175"/>
      <c r="AW95" s="104"/>
      <c r="AX95" s="104"/>
      <c r="AY95" s="119"/>
      <c r="AZ95" s="120"/>
      <c r="BN95" s="121"/>
    </row>
    <row r="96" spans="1:66" x14ac:dyDescent="0.2">
      <c r="A96" s="171"/>
      <c r="B96" s="172"/>
      <c r="C96" s="173"/>
      <c r="D96" s="174"/>
      <c r="E96" s="175"/>
      <c r="Q96" s="176"/>
      <c r="S96" s="114"/>
      <c r="AA96" s="175"/>
      <c r="AB96" s="175"/>
      <c r="AC96" s="175"/>
      <c r="AD96" s="175"/>
      <c r="AE96" s="175"/>
      <c r="AG96" s="177"/>
      <c r="AN96" s="175"/>
      <c r="AO96" s="175"/>
      <c r="AP96" s="175"/>
      <c r="AQ96" s="175"/>
      <c r="AR96" s="175"/>
      <c r="AS96" s="175"/>
      <c r="AT96" s="175"/>
      <c r="AU96" s="175"/>
      <c r="AW96" s="104"/>
      <c r="AX96" s="104"/>
      <c r="AY96" s="119"/>
      <c r="AZ96" s="120"/>
      <c r="BN96" s="121"/>
    </row>
    <row r="97" spans="1:66" x14ac:dyDescent="0.2">
      <c r="A97" s="171"/>
      <c r="B97" s="172"/>
      <c r="C97" s="173"/>
      <c r="D97" s="174"/>
      <c r="E97" s="175"/>
      <c r="Q97" s="176"/>
      <c r="S97" s="114"/>
      <c r="AA97" s="175"/>
      <c r="AB97" s="175"/>
      <c r="AC97" s="175"/>
      <c r="AD97" s="175"/>
      <c r="AE97" s="175"/>
      <c r="AG97" s="177"/>
      <c r="AN97" s="175"/>
      <c r="AO97" s="175"/>
      <c r="AP97" s="175"/>
      <c r="AQ97" s="175"/>
      <c r="AR97" s="175"/>
      <c r="AS97" s="175"/>
      <c r="AT97" s="175"/>
      <c r="AU97" s="175"/>
      <c r="AW97" s="104"/>
      <c r="AX97" s="104"/>
      <c r="AY97" s="119"/>
      <c r="AZ97" s="120"/>
      <c r="BN97" s="121"/>
    </row>
    <row r="98" spans="1:66" x14ac:dyDescent="0.2">
      <c r="A98" s="171"/>
      <c r="B98" s="172"/>
      <c r="C98" s="173"/>
      <c r="D98" s="174"/>
      <c r="E98" s="175"/>
      <c r="Q98" s="176"/>
      <c r="S98" s="114"/>
      <c r="AA98" s="175"/>
      <c r="AB98" s="175"/>
      <c r="AC98" s="175"/>
      <c r="AD98" s="175"/>
      <c r="AE98" s="175"/>
      <c r="AG98" s="177"/>
      <c r="AN98" s="175"/>
      <c r="AO98" s="175"/>
      <c r="AP98" s="175"/>
      <c r="AQ98" s="175"/>
      <c r="AR98" s="175"/>
      <c r="AS98" s="175"/>
      <c r="AT98" s="175"/>
      <c r="AU98" s="175"/>
      <c r="AW98" s="104"/>
      <c r="AX98" s="104"/>
      <c r="AY98" s="119"/>
      <c r="AZ98" s="120"/>
      <c r="BN98" s="121"/>
    </row>
    <row r="99" spans="1:66" x14ac:dyDescent="0.2">
      <c r="A99" s="171"/>
      <c r="B99" s="172"/>
      <c r="C99" s="173"/>
      <c r="D99" s="174"/>
      <c r="E99" s="175"/>
      <c r="Q99" s="176"/>
      <c r="S99" s="114"/>
      <c r="AA99" s="175"/>
      <c r="AB99" s="175"/>
      <c r="AC99" s="175"/>
      <c r="AD99" s="175"/>
      <c r="AE99" s="175"/>
      <c r="AG99" s="177"/>
      <c r="AN99" s="175"/>
      <c r="AO99" s="175"/>
      <c r="AP99" s="175"/>
      <c r="AQ99" s="175"/>
      <c r="AR99" s="175"/>
      <c r="AS99" s="175"/>
      <c r="AT99" s="175"/>
      <c r="AU99" s="175"/>
      <c r="AW99" s="104"/>
      <c r="AX99" s="104"/>
      <c r="AY99" s="119"/>
      <c r="AZ99" s="120"/>
      <c r="BN99" s="121"/>
    </row>
    <row r="100" spans="1:66" x14ac:dyDescent="0.2">
      <c r="A100" s="171"/>
      <c r="B100" s="172"/>
      <c r="C100" s="173"/>
      <c r="D100" s="174"/>
      <c r="E100" s="175"/>
      <c r="Q100" s="176"/>
      <c r="S100" s="114"/>
      <c r="AA100" s="175"/>
      <c r="AB100" s="175"/>
      <c r="AC100" s="175"/>
      <c r="AD100" s="175"/>
      <c r="AE100" s="175"/>
      <c r="AG100" s="177"/>
      <c r="AN100" s="175"/>
      <c r="AO100" s="175"/>
      <c r="AP100" s="175"/>
      <c r="AQ100" s="175"/>
      <c r="AR100" s="175"/>
      <c r="AS100" s="175"/>
      <c r="AT100" s="175"/>
      <c r="AU100" s="175"/>
      <c r="AW100" s="104"/>
      <c r="AX100" s="104"/>
      <c r="AY100" s="119"/>
      <c r="AZ100" s="120"/>
      <c r="BN100" s="121"/>
    </row>
    <row r="101" spans="1:66" x14ac:dyDescent="0.2">
      <c r="A101" s="171"/>
      <c r="B101" s="172"/>
      <c r="C101" s="173"/>
      <c r="D101" s="174"/>
      <c r="E101" s="175"/>
      <c r="Q101" s="176"/>
      <c r="S101" s="114"/>
      <c r="AA101" s="175"/>
      <c r="AB101" s="175"/>
      <c r="AC101" s="175"/>
      <c r="AD101" s="175"/>
      <c r="AE101" s="175"/>
      <c r="AG101" s="177"/>
      <c r="AN101" s="175"/>
      <c r="AO101" s="175"/>
      <c r="AP101" s="175"/>
      <c r="AQ101" s="175"/>
      <c r="AR101" s="175"/>
      <c r="AS101" s="175"/>
      <c r="AT101" s="175"/>
      <c r="AU101" s="175"/>
      <c r="AW101" s="104"/>
      <c r="AX101" s="104"/>
      <c r="AY101" s="119"/>
      <c r="AZ101" s="120"/>
      <c r="BN101" s="121"/>
    </row>
    <row r="102" spans="1:66" x14ac:dyDescent="0.2">
      <c r="A102" s="171"/>
      <c r="B102" s="172"/>
      <c r="C102" s="173"/>
      <c r="D102" s="174"/>
      <c r="E102" s="175"/>
      <c r="Q102" s="176"/>
      <c r="S102" s="114"/>
      <c r="AA102" s="175"/>
      <c r="AB102" s="175"/>
      <c r="AC102" s="175"/>
      <c r="AD102" s="175"/>
      <c r="AE102" s="175"/>
      <c r="AG102" s="177"/>
      <c r="AN102" s="175"/>
      <c r="AO102" s="175"/>
      <c r="AP102" s="175"/>
      <c r="AQ102" s="175"/>
      <c r="AR102" s="175"/>
      <c r="AS102" s="175"/>
      <c r="AT102" s="175"/>
      <c r="AU102" s="175"/>
      <c r="AW102" s="104"/>
      <c r="AX102" s="104"/>
      <c r="AY102" s="119"/>
      <c r="AZ102" s="120"/>
      <c r="BN102" s="121"/>
    </row>
    <row r="103" spans="1:66" x14ac:dyDescent="0.2">
      <c r="A103" s="171"/>
      <c r="B103" s="172"/>
      <c r="C103" s="173"/>
      <c r="D103" s="174"/>
      <c r="E103" s="175"/>
      <c r="Q103" s="176"/>
      <c r="S103" s="114"/>
      <c r="AA103" s="175"/>
      <c r="AB103" s="175"/>
      <c r="AC103" s="175"/>
      <c r="AD103" s="175"/>
      <c r="AE103" s="175"/>
      <c r="AG103" s="177"/>
      <c r="AN103" s="175"/>
      <c r="AO103" s="175"/>
      <c r="AP103" s="175"/>
      <c r="AQ103" s="175"/>
      <c r="AR103" s="175"/>
      <c r="AS103" s="175"/>
      <c r="AT103" s="175"/>
      <c r="AU103" s="175"/>
      <c r="AW103" s="104"/>
      <c r="AX103" s="104"/>
      <c r="AY103" s="119"/>
      <c r="AZ103" s="120"/>
      <c r="BN103" s="121"/>
    </row>
    <row r="104" spans="1:66" x14ac:dyDescent="0.2">
      <c r="A104" s="171"/>
      <c r="B104" s="172"/>
      <c r="C104" s="173"/>
      <c r="D104" s="174"/>
      <c r="E104" s="175"/>
      <c r="Q104" s="176"/>
      <c r="S104" s="114"/>
      <c r="AA104" s="175"/>
      <c r="AB104" s="175"/>
      <c r="AC104" s="175"/>
      <c r="AD104" s="175"/>
      <c r="AE104" s="175"/>
      <c r="AG104" s="177"/>
      <c r="AN104" s="175"/>
      <c r="AO104" s="175"/>
      <c r="AP104" s="175"/>
      <c r="AQ104" s="175"/>
      <c r="AR104" s="175"/>
      <c r="AS104" s="175"/>
      <c r="AT104" s="175"/>
      <c r="AU104" s="175"/>
      <c r="AW104" s="104"/>
      <c r="AX104" s="104"/>
      <c r="AY104" s="119"/>
      <c r="AZ104" s="120"/>
      <c r="BN104" s="121"/>
    </row>
    <row r="105" spans="1:66" x14ac:dyDescent="0.2">
      <c r="A105" s="171"/>
      <c r="B105" s="172"/>
      <c r="C105" s="173"/>
      <c r="D105" s="174"/>
      <c r="E105" s="175"/>
      <c r="Q105" s="176"/>
      <c r="S105" s="114"/>
      <c r="AA105" s="175"/>
      <c r="AB105" s="175"/>
      <c r="AC105" s="175"/>
      <c r="AD105" s="175"/>
      <c r="AE105" s="175"/>
      <c r="AG105" s="177"/>
      <c r="AN105" s="175"/>
      <c r="AO105" s="175"/>
      <c r="AP105" s="175"/>
      <c r="AQ105" s="175"/>
      <c r="AR105" s="175"/>
      <c r="AS105" s="175"/>
      <c r="AT105" s="175"/>
      <c r="AU105" s="175"/>
      <c r="AW105" s="104"/>
      <c r="AX105" s="104"/>
      <c r="AY105" s="119"/>
      <c r="AZ105" s="120"/>
      <c r="BN105" s="121"/>
    </row>
    <row r="106" spans="1:66" x14ac:dyDescent="0.2">
      <c r="A106" s="171"/>
      <c r="B106" s="172"/>
      <c r="C106" s="173"/>
      <c r="D106" s="174"/>
      <c r="E106" s="175"/>
      <c r="Q106" s="176"/>
      <c r="S106" s="114"/>
      <c r="AA106" s="175"/>
      <c r="AB106" s="175"/>
      <c r="AC106" s="175"/>
      <c r="AD106" s="175"/>
      <c r="AE106" s="175"/>
      <c r="AG106" s="177"/>
      <c r="AN106" s="175"/>
      <c r="AO106" s="175"/>
      <c r="AP106" s="175"/>
      <c r="AQ106" s="175"/>
      <c r="AR106" s="175"/>
      <c r="AS106" s="175"/>
      <c r="AT106" s="175"/>
      <c r="AU106" s="175"/>
      <c r="AW106" s="104"/>
      <c r="AX106" s="104"/>
      <c r="AY106" s="119"/>
      <c r="AZ106" s="120"/>
      <c r="BN106" s="121"/>
    </row>
    <row r="107" spans="1:66" x14ac:dyDescent="0.2">
      <c r="A107" s="171"/>
      <c r="B107" s="172"/>
      <c r="C107" s="173"/>
      <c r="D107" s="174"/>
      <c r="E107" s="175"/>
      <c r="Q107" s="176"/>
      <c r="S107" s="114"/>
      <c r="AA107" s="175"/>
      <c r="AB107" s="175"/>
      <c r="AC107" s="175"/>
      <c r="AD107" s="175"/>
      <c r="AE107" s="175"/>
      <c r="AG107" s="177"/>
      <c r="AN107" s="175"/>
      <c r="AO107" s="175"/>
      <c r="AP107" s="175"/>
      <c r="AQ107" s="175"/>
      <c r="AR107" s="175"/>
      <c r="AS107" s="175"/>
      <c r="AT107" s="175"/>
      <c r="AU107" s="175"/>
      <c r="AW107" s="104"/>
      <c r="AX107" s="104"/>
      <c r="AY107" s="119"/>
      <c r="AZ107" s="120"/>
      <c r="BN107" s="121"/>
    </row>
    <row r="108" spans="1:66" x14ac:dyDescent="0.2">
      <c r="A108" s="171"/>
      <c r="B108" s="172"/>
      <c r="C108" s="173"/>
      <c r="D108" s="174"/>
      <c r="E108" s="175"/>
      <c r="Q108" s="176"/>
      <c r="S108" s="114"/>
      <c r="AA108" s="175"/>
      <c r="AB108" s="175"/>
      <c r="AC108" s="175"/>
      <c r="AD108" s="175"/>
      <c r="AE108" s="175"/>
      <c r="AG108" s="177"/>
      <c r="AN108" s="175"/>
      <c r="AO108" s="175"/>
      <c r="AP108" s="175"/>
      <c r="AQ108" s="175"/>
      <c r="AR108" s="175"/>
      <c r="AS108" s="175"/>
      <c r="AT108" s="175"/>
      <c r="AU108" s="175"/>
      <c r="AW108" s="104"/>
      <c r="AX108" s="104"/>
      <c r="AY108" s="119"/>
      <c r="AZ108" s="120"/>
      <c r="BN108" s="121"/>
    </row>
    <row r="109" spans="1:66" x14ac:dyDescent="0.2">
      <c r="A109" s="171"/>
      <c r="B109" s="172"/>
      <c r="C109" s="173"/>
      <c r="D109" s="174"/>
      <c r="E109" s="175"/>
      <c r="Q109" s="176"/>
      <c r="S109" s="114"/>
      <c r="AA109" s="175"/>
      <c r="AB109" s="175"/>
      <c r="AC109" s="175"/>
      <c r="AD109" s="175"/>
      <c r="AE109" s="175"/>
      <c r="AG109" s="177"/>
      <c r="AN109" s="175"/>
      <c r="AO109" s="175"/>
      <c r="AP109" s="175"/>
      <c r="AQ109" s="175"/>
      <c r="AR109" s="175"/>
      <c r="AS109" s="175"/>
      <c r="AT109" s="175"/>
      <c r="AU109" s="175"/>
      <c r="AW109" s="104"/>
      <c r="AX109" s="104"/>
      <c r="AY109" s="119"/>
      <c r="AZ109" s="120"/>
      <c r="BN109" s="121"/>
    </row>
    <row r="110" spans="1:66" x14ac:dyDescent="0.2">
      <c r="A110" s="171"/>
      <c r="B110" s="172"/>
      <c r="C110" s="173"/>
      <c r="D110" s="174"/>
      <c r="E110" s="175"/>
      <c r="Q110" s="176"/>
      <c r="S110" s="114"/>
      <c r="AA110" s="175"/>
      <c r="AB110" s="175"/>
      <c r="AC110" s="175"/>
      <c r="AD110" s="175"/>
      <c r="AE110" s="175"/>
      <c r="AG110" s="177"/>
      <c r="AN110" s="175"/>
      <c r="AO110" s="175"/>
      <c r="AP110" s="175"/>
      <c r="AQ110" s="175"/>
      <c r="AR110" s="175"/>
      <c r="AS110" s="175"/>
      <c r="AT110" s="175"/>
      <c r="AU110" s="175"/>
      <c r="AW110" s="104"/>
      <c r="AX110" s="104"/>
      <c r="AY110" s="119"/>
      <c r="AZ110" s="120"/>
      <c r="BN110" s="121"/>
    </row>
    <row r="111" spans="1:66" x14ac:dyDescent="0.2">
      <c r="A111" s="171"/>
      <c r="B111" s="172"/>
      <c r="C111" s="173"/>
      <c r="D111" s="174"/>
      <c r="E111" s="175"/>
      <c r="Q111" s="176"/>
      <c r="S111" s="114"/>
      <c r="AA111" s="175"/>
      <c r="AB111" s="175"/>
      <c r="AC111" s="175"/>
      <c r="AD111" s="175"/>
      <c r="AE111" s="175"/>
      <c r="AG111" s="177"/>
      <c r="AN111" s="175"/>
      <c r="AO111" s="175"/>
      <c r="AP111" s="175"/>
      <c r="AQ111" s="175"/>
      <c r="AR111" s="175"/>
      <c r="AS111" s="175"/>
      <c r="AT111" s="175"/>
      <c r="AU111" s="175"/>
      <c r="AW111" s="104"/>
      <c r="AX111" s="104"/>
      <c r="AY111" s="119"/>
      <c r="AZ111" s="120"/>
      <c r="BN111" s="121"/>
    </row>
    <row r="112" spans="1:66" x14ac:dyDescent="0.2">
      <c r="A112" s="171"/>
      <c r="B112" s="172"/>
      <c r="C112" s="173"/>
      <c r="D112" s="174"/>
      <c r="E112" s="175"/>
      <c r="Q112" s="176"/>
      <c r="S112" s="114"/>
      <c r="AA112" s="175"/>
      <c r="AB112" s="175"/>
      <c r="AC112" s="175"/>
      <c r="AD112" s="175"/>
      <c r="AE112" s="175"/>
      <c r="AG112" s="177"/>
      <c r="AN112" s="175"/>
      <c r="AO112" s="175"/>
      <c r="AP112" s="175"/>
      <c r="AQ112" s="175"/>
      <c r="AR112" s="175"/>
      <c r="AS112" s="175"/>
      <c r="AT112" s="175"/>
      <c r="AU112" s="175"/>
      <c r="AW112" s="104"/>
      <c r="AX112" s="104"/>
      <c r="AY112" s="119"/>
      <c r="AZ112" s="120"/>
      <c r="BN112" s="121"/>
    </row>
    <row r="113" spans="1:66" x14ac:dyDescent="0.2">
      <c r="A113" s="171"/>
      <c r="B113" s="172"/>
      <c r="C113" s="173"/>
      <c r="D113" s="174"/>
      <c r="E113" s="175"/>
      <c r="Q113" s="176"/>
      <c r="S113" s="114"/>
      <c r="AA113" s="175"/>
      <c r="AB113" s="175"/>
      <c r="AC113" s="175"/>
      <c r="AD113" s="175"/>
      <c r="AE113" s="175"/>
      <c r="AG113" s="177"/>
      <c r="AN113" s="175"/>
      <c r="AO113" s="175"/>
      <c r="AP113" s="175"/>
      <c r="AQ113" s="175"/>
      <c r="AR113" s="175"/>
      <c r="AS113" s="175"/>
      <c r="AT113" s="175"/>
      <c r="AU113" s="175"/>
      <c r="AW113" s="104"/>
      <c r="AX113" s="104"/>
      <c r="AY113" s="119"/>
      <c r="AZ113" s="120"/>
      <c r="BN113" s="121"/>
    </row>
    <row r="114" spans="1:66" x14ac:dyDescent="0.2">
      <c r="A114" s="171"/>
      <c r="B114" s="172"/>
      <c r="C114" s="173"/>
      <c r="D114" s="174"/>
      <c r="E114" s="175"/>
      <c r="Q114" s="176"/>
      <c r="S114" s="114"/>
      <c r="AA114" s="175"/>
      <c r="AB114" s="175"/>
      <c r="AC114" s="175"/>
      <c r="AD114" s="175"/>
      <c r="AE114" s="175"/>
      <c r="AG114" s="177"/>
      <c r="AN114" s="175"/>
      <c r="AO114" s="175"/>
      <c r="AP114" s="175"/>
      <c r="AQ114" s="175"/>
      <c r="AR114" s="175"/>
      <c r="AS114" s="175"/>
      <c r="AT114" s="175"/>
      <c r="AU114" s="175"/>
      <c r="AW114" s="104"/>
      <c r="AX114" s="104"/>
      <c r="AY114" s="119"/>
      <c r="AZ114" s="120"/>
      <c r="BN114" s="121"/>
    </row>
    <row r="115" spans="1:66" x14ac:dyDescent="0.2">
      <c r="C115" s="100"/>
      <c r="AA115" s="175"/>
      <c r="AB115" s="175"/>
      <c r="AC115" s="175"/>
      <c r="AD115" s="175"/>
      <c r="AE115" s="175"/>
      <c r="AG115" s="177"/>
      <c r="AN115" s="175"/>
      <c r="AO115" s="175"/>
      <c r="AP115" s="175"/>
      <c r="AQ115" s="175"/>
      <c r="AR115" s="175"/>
      <c r="AS115" s="175"/>
      <c r="AT115" s="175"/>
      <c r="AU115" s="175"/>
      <c r="AW115" s="104"/>
      <c r="AX115" s="104"/>
      <c r="AY115" s="119"/>
      <c r="AZ115" s="120"/>
      <c r="BN115" s="121"/>
    </row>
    <row r="116" spans="1:66" x14ac:dyDescent="0.2">
      <c r="C116" s="100"/>
      <c r="AA116" s="175"/>
      <c r="AB116" s="175"/>
      <c r="AC116" s="175"/>
      <c r="AD116" s="175"/>
      <c r="AE116" s="175"/>
      <c r="AG116" s="177"/>
      <c r="AN116" s="175"/>
      <c r="AO116" s="175"/>
      <c r="AP116" s="175"/>
      <c r="AQ116" s="175"/>
      <c r="AR116" s="175"/>
      <c r="AS116" s="175"/>
      <c r="AT116" s="175"/>
      <c r="AU116" s="175"/>
      <c r="AW116" s="104"/>
      <c r="AX116" s="104"/>
      <c r="AY116" s="119"/>
      <c r="AZ116" s="120"/>
      <c r="BN116" s="121"/>
    </row>
    <row r="117" spans="1:66" x14ac:dyDescent="0.2">
      <c r="C117" s="100"/>
      <c r="AA117" s="175"/>
      <c r="AB117" s="175"/>
      <c r="AC117" s="175"/>
      <c r="AD117" s="175"/>
      <c r="AE117" s="175"/>
      <c r="AG117" s="177"/>
      <c r="AN117" s="175"/>
      <c r="AO117" s="175"/>
      <c r="AP117" s="175"/>
      <c r="AQ117" s="175"/>
      <c r="AR117" s="175"/>
      <c r="AS117" s="175"/>
      <c r="AT117" s="175"/>
      <c r="AU117" s="175"/>
      <c r="AW117" s="104"/>
      <c r="AX117" s="104"/>
      <c r="AY117" s="119"/>
      <c r="AZ117" s="120"/>
      <c r="BN117" s="121"/>
    </row>
    <row r="118" spans="1:66" x14ac:dyDescent="0.2">
      <c r="C118" s="100"/>
      <c r="AA118" s="175"/>
      <c r="AB118" s="175"/>
      <c r="AC118" s="175"/>
      <c r="AD118" s="175"/>
      <c r="AE118" s="175"/>
      <c r="AG118" s="177"/>
      <c r="AN118" s="175"/>
      <c r="AO118" s="175"/>
      <c r="AP118" s="175"/>
      <c r="AQ118" s="175"/>
      <c r="AR118" s="175"/>
      <c r="AS118" s="175"/>
      <c r="AT118" s="175"/>
      <c r="AU118" s="175"/>
      <c r="AW118" s="104"/>
      <c r="AX118" s="104"/>
      <c r="AY118" s="119"/>
      <c r="AZ118" s="120"/>
      <c r="BN118" s="121"/>
    </row>
    <row r="119" spans="1:66" x14ac:dyDescent="0.2">
      <c r="C119" s="100"/>
      <c r="AA119" s="175"/>
      <c r="AB119" s="175"/>
      <c r="AC119" s="175"/>
      <c r="AD119" s="175"/>
      <c r="AE119" s="175"/>
      <c r="AG119" s="177"/>
      <c r="AN119" s="175"/>
      <c r="AO119" s="175"/>
      <c r="AP119" s="175"/>
      <c r="AQ119" s="175"/>
      <c r="AR119" s="175"/>
      <c r="AS119" s="175"/>
      <c r="AT119" s="175"/>
      <c r="AU119" s="175"/>
      <c r="AW119" s="104"/>
      <c r="AX119" s="104"/>
      <c r="AY119" s="119"/>
      <c r="AZ119" s="120"/>
      <c r="BN119" s="121"/>
    </row>
    <row r="120" spans="1:66" x14ac:dyDescent="0.2">
      <c r="C120" s="100"/>
      <c r="AA120" s="175"/>
      <c r="AB120" s="175"/>
      <c r="AC120" s="175"/>
      <c r="AD120" s="175"/>
      <c r="AE120" s="175"/>
      <c r="AG120" s="177"/>
      <c r="AN120" s="175"/>
      <c r="AO120" s="175"/>
      <c r="AP120" s="175"/>
      <c r="AQ120" s="175"/>
      <c r="AR120" s="175"/>
      <c r="AS120" s="175"/>
      <c r="AT120" s="175"/>
      <c r="AU120" s="175"/>
      <c r="AW120" s="104"/>
      <c r="AX120" s="104"/>
      <c r="AY120" s="119"/>
      <c r="AZ120" s="120"/>
      <c r="BN120" s="121"/>
    </row>
    <row r="121" spans="1:66" x14ac:dyDescent="0.2">
      <c r="C121" s="100"/>
      <c r="AA121" s="175"/>
      <c r="AB121" s="175"/>
      <c r="AC121" s="175"/>
      <c r="AD121" s="175"/>
      <c r="AE121" s="175"/>
      <c r="AG121" s="177"/>
      <c r="AN121" s="175"/>
      <c r="AO121" s="175"/>
      <c r="AP121" s="175"/>
      <c r="AQ121" s="175"/>
      <c r="AR121" s="175"/>
      <c r="AS121" s="175"/>
      <c r="AT121" s="175"/>
      <c r="AU121" s="175"/>
      <c r="AW121" s="104"/>
      <c r="AX121" s="104"/>
      <c r="AY121" s="119"/>
      <c r="AZ121" s="120"/>
      <c r="BN121" s="121"/>
    </row>
    <row r="122" spans="1:66" x14ac:dyDescent="0.2">
      <c r="C122" s="100"/>
      <c r="AA122" s="175"/>
      <c r="AB122" s="175"/>
      <c r="AC122" s="175"/>
      <c r="AD122" s="175"/>
      <c r="AE122" s="175"/>
      <c r="AG122" s="177"/>
      <c r="AN122" s="175"/>
      <c r="AO122" s="175"/>
      <c r="AP122" s="175"/>
      <c r="AQ122" s="175"/>
      <c r="AR122" s="175"/>
      <c r="AS122" s="175"/>
      <c r="AT122" s="175"/>
      <c r="AU122" s="175"/>
      <c r="AW122" s="104"/>
      <c r="AX122" s="104"/>
      <c r="AY122" s="119"/>
      <c r="AZ122" s="120"/>
      <c r="BN122" s="121"/>
    </row>
    <row r="123" spans="1:66" x14ac:dyDescent="0.2">
      <c r="C123" s="100"/>
      <c r="AA123" s="175"/>
      <c r="AB123" s="175"/>
      <c r="AC123" s="175"/>
      <c r="AD123" s="175"/>
      <c r="AE123" s="175"/>
      <c r="AG123" s="177"/>
      <c r="AN123" s="175"/>
      <c r="AO123" s="175"/>
      <c r="AP123" s="175"/>
      <c r="AQ123" s="175"/>
      <c r="AR123" s="175"/>
      <c r="AS123" s="175"/>
      <c r="AT123" s="175"/>
      <c r="AU123" s="175"/>
      <c r="AW123" s="104"/>
      <c r="AX123" s="104"/>
      <c r="AY123" s="119"/>
      <c r="AZ123" s="120"/>
      <c r="BN123" s="121"/>
    </row>
    <row r="124" spans="1:66" x14ac:dyDescent="0.2">
      <c r="C124" s="100"/>
      <c r="AA124" s="175"/>
      <c r="AB124" s="175"/>
      <c r="AC124" s="175"/>
      <c r="AD124" s="175"/>
      <c r="AE124" s="175"/>
      <c r="AG124" s="177"/>
      <c r="AN124" s="175"/>
      <c r="AO124" s="175"/>
      <c r="AP124" s="175"/>
      <c r="AQ124" s="175"/>
      <c r="AR124" s="175"/>
      <c r="AS124" s="175"/>
      <c r="AT124" s="175"/>
      <c r="AU124" s="175"/>
      <c r="AW124" s="104"/>
      <c r="AX124" s="104"/>
      <c r="AY124" s="119"/>
      <c r="AZ124" s="120"/>
      <c r="BN124" s="121"/>
    </row>
    <row r="125" spans="1:66" x14ac:dyDescent="0.2">
      <c r="C125" s="100"/>
      <c r="AA125" s="175"/>
      <c r="AB125" s="175"/>
      <c r="AC125" s="175"/>
      <c r="AD125" s="175"/>
      <c r="AE125" s="175"/>
      <c r="AG125" s="177"/>
      <c r="AN125" s="175"/>
      <c r="AO125" s="175"/>
      <c r="AP125" s="175"/>
      <c r="AQ125" s="175"/>
      <c r="AR125" s="175"/>
      <c r="AS125" s="175"/>
      <c r="AT125" s="175"/>
      <c r="AU125" s="175"/>
      <c r="AW125" s="104"/>
      <c r="AX125" s="104"/>
      <c r="AY125" s="119"/>
      <c r="AZ125" s="120"/>
      <c r="BN125" s="121"/>
    </row>
    <row r="126" spans="1:66" x14ac:dyDescent="0.2">
      <c r="C126" s="100"/>
      <c r="AA126" s="175"/>
      <c r="AB126" s="175"/>
      <c r="AC126" s="175"/>
      <c r="AD126" s="175"/>
      <c r="AE126" s="175"/>
      <c r="AG126" s="177"/>
      <c r="AN126" s="175"/>
      <c r="AO126" s="175"/>
      <c r="AP126" s="175"/>
      <c r="AQ126" s="175"/>
      <c r="AR126" s="175"/>
      <c r="AS126" s="175"/>
      <c r="AT126" s="175"/>
      <c r="AU126" s="175"/>
      <c r="AW126" s="104"/>
      <c r="AX126" s="104"/>
      <c r="AY126" s="119"/>
      <c r="AZ126" s="120"/>
      <c r="BN126" s="121"/>
    </row>
    <row r="127" spans="1:66" x14ac:dyDescent="0.2">
      <c r="C127" s="100"/>
      <c r="AA127" s="175"/>
      <c r="AB127" s="175"/>
      <c r="AC127" s="175"/>
      <c r="AD127" s="175"/>
      <c r="AE127" s="175"/>
      <c r="AG127" s="177"/>
      <c r="AN127" s="175"/>
      <c r="AO127" s="175"/>
      <c r="AP127" s="175"/>
      <c r="AQ127" s="175"/>
      <c r="AR127" s="175"/>
      <c r="AS127" s="175"/>
      <c r="AT127" s="175"/>
      <c r="AU127" s="175"/>
      <c r="AW127" s="104"/>
      <c r="AX127" s="104"/>
      <c r="AY127" s="119"/>
      <c r="AZ127" s="120"/>
      <c r="BN127" s="121"/>
    </row>
    <row r="128" spans="1:66" x14ac:dyDescent="0.2">
      <c r="C128" s="100"/>
      <c r="AA128" s="175"/>
      <c r="AB128" s="175"/>
      <c r="AC128" s="175"/>
      <c r="AD128" s="175"/>
      <c r="AE128" s="175"/>
      <c r="AG128" s="177"/>
      <c r="AN128" s="175"/>
      <c r="AO128" s="175"/>
      <c r="AP128" s="175"/>
      <c r="AQ128" s="175"/>
      <c r="AR128" s="175"/>
      <c r="AS128" s="175"/>
      <c r="AT128" s="175"/>
      <c r="AU128" s="175"/>
      <c r="AW128" s="104"/>
      <c r="AX128" s="104"/>
      <c r="AY128" s="119"/>
      <c r="AZ128" s="120"/>
      <c r="BN128" s="121"/>
    </row>
    <row r="129" spans="3:66" x14ac:dyDescent="0.2">
      <c r="C129" s="100"/>
      <c r="AA129" s="175"/>
      <c r="AB129" s="175"/>
      <c r="AC129" s="175"/>
      <c r="AD129" s="175"/>
      <c r="AE129" s="175"/>
      <c r="AG129" s="177"/>
      <c r="AN129" s="175"/>
      <c r="AO129" s="175"/>
      <c r="AP129" s="175"/>
      <c r="AQ129" s="175"/>
      <c r="AR129" s="175"/>
      <c r="AS129" s="175"/>
      <c r="AT129" s="175"/>
      <c r="AU129" s="175"/>
      <c r="AW129" s="104"/>
      <c r="AX129" s="104"/>
      <c r="AY129" s="119"/>
      <c r="AZ129" s="120"/>
      <c r="BN129" s="121"/>
    </row>
    <row r="130" spans="3:66" x14ac:dyDescent="0.2">
      <c r="C130" s="100"/>
      <c r="AA130" s="175"/>
      <c r="AB130" s="175"/>
      <c r="AC130" s="175"/>
      <c r="AD130" s="175"/>
      <c r="AE130" s="175"/>
      <c r="AG130" s="177"/>
      <c r="AN130" s="175"/>
      <c r="AO130" s="175"/>
      <c r="AP130" s="175"/>
      <c r="AQ130" s="175"/>
      <c r="AR130" s="175"/>
      <c r="AS130" s="175"/>
      <c r="AT130" s="175"/>
      <c r="AU130" s="175"/>
      <c r="AW130" s="104"/>
      <c r="AX130" s="104"/>
      <c r="AY130" s="119"/>
      <c r="AZ130" s="120"/>
      <c r="BN130" s="121"/>
    </row>
    <row r="131" spans="3:66" x14ac:dyDescent="0.2">
      <c r="C131" s="100"/>
      <c r="AA131" s="175"/>
      <c r="AB131" s="175"/>
      <c r="AC131" s="175"/>
      <c r="AD131" s="175"/>
      <c r="AE131" s="175"/>
      <c r="AG131" s="177"/>
      <c r="AN131" s="175"/>
      <c r="AO131" s="175"/>
      <c r="AP131" s="175"/>
      <c r="AQ131" s="175"/>
      <c r="AR131" s="175"/>
      <c r="AS131" s="175"/>
      <c r="AT131" s="175"/>
      <c r="AU131" s="175"/>
      <c r="AW131" s="104"/>
      <c r="AX131" s="104"/>
      <c r="AY131" s="119"/>
      <c r="AZ131" s="120"/>
      <c r="BN131" s="121"/>
    </row>
    <row r="132" spans="3:66" x14ac:dyDescent="0.2">
      <c r="C132" s="100"/>
      <c r="AA132" s="175"/>
      <c r="AB132" s="175"/>
      <c r="AC132" s="175"/>
      <c r="AD132" s="175"/>
      <c r="AE132" s="175"/>
      <c r="AG132" s="177"/>
      <c r="AN132" s="175"/>
      <c r="AO132" s="175"/>
      <c r="AP132" s="175"/>
      <c r="AQ132" s="175"/>
      <c r="AR132" s="175"/>
      <c r="AS132" s="175"/>
      <c r="AT132" s="175"/>
      <c r="AU132" s="175"/>
      <c r="AW132" s="104"/>
      <c r="AX132" s="104"/>
      <c r="AY132" s="119"/>
      <c r="AZ132" s="120"/>
      <c r="BN132" s="121"/>
    </row>
    <row r="133" spans="3:66" x14ac:dyDescent="0.2">
      <c r="C133" s="100"/>
      <c r="AA133" s="175"/>
      <c r="AB133" s="175"/>
      <c r="AC133" s="175"/>
      <c r="AD133" s="175"/>
      <c r="AE133" s="175"/>
      <c r="AG133" s="177"/>
      <c r="AN133" s="175"/>
      <c r="AO133" s="175"/>
      <c r="AP133" s="175"/>
      <c r="AQ133" s="175"/>
      <c r="AR133" s="175"/>
      <c r="AS133" s="175"/>
      <c r="AT133" s="175"/>
      <c r="AU133" s="175"/>
      <c r="AW133" s="104"/>
      <c r="AX133" s="104"/>
      <c r="AY133" s="119"/>
      <c r="AZ133" s="120"/>
      <c r="BN133" s="121"/>
    </row>
    <row r="134" spans="3:66" x14ac:dyDescent="0.2">
      <c r="C134" s="100"/>
      <c r="AA134" s="175"/>
      <c r="AB134" s="175"/>
      <c r="AC134" s="175"/>
      <c r="AD134" s="175"/>
      <c r="AE134" s="175"/>
      <c r="AG134" s="177"/>
      <c r="AN134" s="175"/>
      <c r="AO134" s="175"/>
      <c r="AP134" s="175"/>
      <c r="AQ134" s="175"/>
      <c r="AR134" s="175"/>
      <c r="AS134" s="175"/>
      <c r="AT134" s="175"/>
      <c r="AU134" s="175"/>
      <c r="AW134" s="104"/>
      <c r="AX134" s="104"/>
      <c r="AY134" s="119"/>
      <c r="AZ134" s="120"/>
      <c r="BN134" s="121"/>
    </row>
    <row r="135" spans="3:66" x14ac:dyDescent="0.2">
      <c r="C135" s="100"/>
      <c r="AA135" s="175"/>
      <c r="AB135" s="175"/>
      <c r="AC135" s="175"/>
      <c r="AD135" s="175"/>
      <c r="AE135" s="175"/>
      <c r="AG135" s="177"/>
      <c r="AN135" s="175"/>
      <c r="AO135" s="175"/>
      <c r="AP135" s="175"/>
      <c r="AQ135" s="175"/>
      <c r="AR135" s="175"/>
      <c r="AS135" s="175"/>
      <c r="AT135" s="175"/>
      <c r="AU135" s="175"/>
      <c r="AW135" s="104"/>
      <c r="AX135" s="104"/>
      <c r="AY135" s="119"/>
      <c r="AZ135" s="120"/>
      <c r="BN135" s="121"/>
    </row>
    <row r="136" spans="3:66" x14ac:dyDescent="0.2">
      <c r="C136" s="100"/>
      <c r="AA136" s="175"/>
      <c r="AB136" s="175"/>
      <c r="AC136" s="175"/>
      <c r="AD136" s="175"/>
      <c r="AE136" s="175"/>
      <c r="AG136" s="177"/>
      <c r="AN136" s="175"/>
      <c r="AO136" s="175"/>
      <c r="AP136" s="175"/>
      <c r="AQ136" s="175"/>
      <c r="AR136" s="175"/>
      <c r="AS136" s="175"/>
      <c r="AT136" s="175"/>
      <c r="AU136" s="175"/>
      <c r="AW136" s="104"/>
      <c r="AX136" s="104"/>
      <c r="AY136" s="119"/>
      <c r="AZ136" s="120"/>
      <c r="BN136" s="121"/>
    </row>
    <row r="137" spans="3:66" x14ac:dyDescent="0.2">
      <c r="C137" s="100"/>
      <c r="AA137" s="175"/>
      <c r="AB137" s="175"/>
      <c r="AC137" s="175"/>
      <c r="AD137" s="175"/>
      <c r="AE137" s="175"/>
      <c r="AG137" s="177"/>
      <c r="AN137" s="175"/>
      <c r="AO137" s="175"/>
      <c r="AP137" s="175"/>
      <c r="AQ137" s="175"/>
      <c r="AR137" s="175"/>
      <c r="AS137" s="175"/>
      <c r="AT137" s="175"/>
      <c r="AU137" s="175"/>
      <c r="AW137" s="104"/>
      <c r="AX137" s="104"/>
      <c r="AY137" s="119"/>
      <c r="AZ137" s="120"/>
      <c r="BN137" s="121"/>
    </row>
    <row r="138" spans="3:66" x14ac:dyDescent="0.2">
      <c r="C138" s="100"/>
      <c r="AA138" s="175"/>
      <c r="AB138" s="175"/>
      <c r="AC138" s="175"/>
      <c r="AD138" s="175"/>
      <c r="AE138" s="175"/>
      <c r="AG138" s="177"/>
      <c r="AN138" s="175"/>
      <c r="AO138" s="175"/>
      <c r="AP138" s="175"/>
      <c r="AQ138" s="175"/>
      <c r="AR138" s="175"/>
      <c r="AS138" s="175"/>
      <c r="AT138" s="175"/>
      <c r="AU138" s="175"/>
      <c r="AW138" s="104"/>
      <c r="AX138" s="104"/>
      <c r="AY138" s="119"/>
      <c r="AZ138" s="120"/>
      <c r="BN138" s="121"/>
    </row>
    <row r="139" spans="3:66" x14ac:dyDescent="0.2">
      <c r="C139" s="100"/>
      <c r="AA139" s="175"/>
      <c r="AB139" s="175"/>
      <c r="AC139" s="175"/>
      <c r="AD139" s="175"/>
      <c r="AE139" s="175"/>
      <c r="AG139" s="177"/>
      <c r="AN139" s="175"/>
      <c r="AO139" s="175"/>
      <c r="AP139" s="175"/>
      <c r="AQ139" s="175"/>
      <c r="AR139" s="175"/>
      <c r="AS139" s="175"/>
      <c r="AT139" s="175"/>
      <c r="AU139" s="175"/>
      <c r="AW139" s="104"/>
      <c r="AX139" s="104"/>
      <c r="AY139" s="119"/>
      <c r="AZ139" s="120"/>
      <c r="BN139" s="121"/>
    </row>
    <row r="140" spans="3:66" x14ac:dyDescent="0.2">
      <c r="C140" s="100"/>
      <c r="AA140" s="175"/>
      <c r="AB140" s="175"/>
      <c r="AC140" s="175"/>
      <c r="AD140" s="175"/>
      <c r="AE140" s="175"/>
      <c r="AG140" s="177"/>
      <c r="AN140" s="175"/>
      <c r="AO140" s="175"/>
      <c r="AP140" s="175"/>
      <c r="AQ140" s="175"/>
      <c r="AR140" s="175"/>
      <c r="AS140" s="175"/>
      <c r="AT140" s="175"/>
      <c r="AU140" s="175"/>
      <c r="AW140" s="104"/>
      <c r="AX140" s="104"/>
      <c r="AY140" s="119"/>
      <c r="AZ140" s="120"/>
      <c r="BN140" s="121"/>
    </row>
    <row r="141" spans="3:66" x14ac:dyDescent="0.2">
      <c r="C141" s="100"/>
      <c r="AA141" s="175"/>
      <c r="AB141" s="175"/>
      <c r="AC141" s="175"/>
      <c r="AD141" s="175"/>
      <c r="AE141" s="175"/>
      <c r="AG141" s="177"/>
      <c r="AN141" s="175"/>
      <c r="AO141" s="175"/>
      <c r="AP141" s="175"/>
      <c r="AQ141" s="175"/>
      <c r="AR141" s="175"/>
      <c r="AS141" s="175"/>
      <c r="AT141" s="175"/>
      <c r="AU141" s="175"/>
      <c r="AW141" s="104"/>
      <c r="AX141" s="104"/>
      <c r="AY141" s="119"/>
      <c r="AZ141" s="120"/>
      <c r="BN141" s="121"/>
    </row>
    <row r="142" spans="3:66" x14ac:dyDescent="0.2">
      <c r="C142" s="100"/>
      <c r="AA142" s="175"/>
      <c r="AB142" s="175"/>
      <c r="AC142" s="175"/>
      <c r="AD142" s="175"/>
      <c r="AE142" s="175"/>
      <c r="AG142" s="177"/>
      <c r="AN142" s="175"/>
      <c r="AO142" s="175"/>
      <c r="AP142" s="175"/>
      <c r="AQ142" s="175"/>
      <c r="AR142" s="175"/>
      <c r="AS142" s="175"/>
      <c r="AT142" s="175"/>
      <c r="AU142" s="175"/>
      <c r="AW142" s="104"/>
      <c r="AX142" s="104"/>
      <c r="AY142" s="119"/>
      <c r="AZ142" s="120"/>
    </row>
    <row r="143" spans="3:66" x14ac:dyDescent="0.2">
      <c r="C143" s="100"/>
      <c r="AA143" s="175"/>
      <c r="AB143" s="175"/>
      <c r="AC143" s="175"/>
      <c r="AD143" s="175"/>
      <c r="AE143" s="175"/>
      <c r="AG143" s="177"/>
      <c r="AN143" s="175"/>
      <c r="AO143" s="175"/>
      <c r="AP143" s="175"/>
      <c r="AQ143" s="175"/>
      <c r="AR143" s="175"/>
      <c r="AS143" s="175"/>
      <c r="AT143" s="175"/>
      <c r="AU143" s="175"/>
      <c r="AW143" s="104"/>
      <c r="AX143" s="104"/>
      <c r="AY143" s="119"/>
      <c r="AZ143" s="120"/>
    </row>
    <row r="144" spans="3:66" x14ac:dyDescent="0.2">
      <c r="C144" s="100"/>
      <c r="AA144" s="175"/>
      <c r="AB144" s="175"/>
      <c r="AC144" s="175"/>
      <c r="AD144" s="175"/>
      <c r="AE144" s="175"/>
      <c r="AG144" s="177"/>
      <c r="AN144" s="175"/>
      <c r="AO144" s="175"/>
      <c r="AP144" s="175"/>
      <c r="AQ144" s="175"/>
      <c r="AR144" s="175"/>
      <c r="AS144" s="175"/>
      <c r="AT144" s="175"/>
      <c r="AU144" s="175"/>
      <c r="AW144" s="104"/>
      <c r="AX144" s="104"/>
      <c r="AY144" s="119"/>
      <c r="AZ144" s="120"/>
    </row>
    <row r="145" spans="3:52" x14ac:dyDescent="0.2">
      <c r="C145" s="100"/>
      <c r="AA145" s="175"/>
      <c r="AB145" s="175"/>
      <c r="AC145" s="175"/>
      <c r="AD145" s="175"/>
      <c r="AE145" s="175"/>
      <c r="AG145" s="177"/>
      <c r="AN145" s="175"/>
      <c r="AO145" s="175"/>
      <c r="AP145" s="175"/>
      <c r="AQ145" s="175"/>
      <c r="AR145" s="175"/>
      <c r="AS145" s="175"/>
      <c r="AT145" s="175"/>
      <c r="AU145" s="175"/>
      <c r="AW145" s="104"/>
      <c r="AX145" s="104"/>
      <c r="AY145" s="119"/>
      <c r="AZ145" s="120"/>
    </row>
    <row r="146" spans="3:52" x14ac:dyDescent="0.2">
      <c r="C146" s="100"/>
      <c r="AA146" s="175"/>
      <c r="AB146" s="175"/>
      <c r="AC146" s="175"/>
      <c r="AD146" s="175"/>
      <c r="AE146" s="175"/>
      <c r="AG146" s="177"/>
      <c r="AN146" s="175"/>
      <c r="AO146" s="175"/>
      <c r="AP146" s="175"/>
      <c r="AQ146" s="175"/>
      <c r="AR146" s="175"/>
      <c r="AS146" s="175"/>
      <c r="AT146" s="175"/>
      <c r="AU146" s="175"/>
      <c r="AW146" s="104"/>
      <c r="AX146" s="104"/>
      <c r="AY146" s="119"/>
      <c r="AZ146" s="120"/>
    </row>
    <row r="147" spans="3:52" x14ac:dyDescent="0.2">
      <c r="C147" s="100"/>
      <c r="AA147" s="175"/>
      <c r="AB147" s="175"/>
      <c r="AC147" s="175"/>
      <c r="AD147" s="175"/>
      <c r="AE147" s="175"/>
      <c r="AG147" s="177"/>
      <c r="AN147" s="175"/>
      <c r="AO147" s="175"/>
      <c r="AP147" s="175"/>
      <c r="AQ147" s="175"/>
      <c r="AR147" s="175"/>
      <c r="AS147" s="175"/>
      <c r="AT147" s="175"/>
      <c r="AU147" s="175"/>
      <c r="AW147" s="104"/>
      <c r="AX147" s="104"/>
      <c r="AY147" s="119"/>
      <c r="AZ147" s="120"/>
    </row>
    <row r="148" spans="3:52" x14ac:dyDescent="0.2">
      <c r="C148" s="100"/>
      <c r="AA148" s="175"/>
      <c r="AB148" s="175"/>
      <c r="AC148" s="175"/>
      <c r="AD148" s="175"/>
      <c r="AE148" s="175"/>
      <c r="AG148" s="177"/>
      <c r="AN148" s="175"/>
      <c r="AO148" s="175"/>
      <c r="AP148" s="175"/>
      <c r="AQ148" s="175"/>
      <c r="AR148" s="175"/>
      <c r="AS148" s="175"/>
      <c r="AT148" s="175"/>
      <c r="AU148" s="175"/>
      <c r="AW148" s="104"/>
      <c r="AX148" s="104"/>
      <c r="AY148" s="119"/>
      <c r="AZ148" s="120"/>
    </row>
    <row r="149" spans="3:52" x14ac:dyDescent="0.2">
      <c r="C149" s="100"/>
      <c r="AA149" s="175"/>
      <c r="AB149" s="175"/>
      <c r="AC149" s="175"/>
      <c r="AD149" s="175"/>
      <c r="AE149" s="175"/>
      <c r="AG149" s="177"/>
      <c r="AN149" s="175"/>
      <c r="AO149" s="175"/>
      <c r="AP149" s="175"/>
      <c r="AQ149" s="175"/>
      <c r="AR149" s="175"/>
      <c r="AS149" s="175"/>
      <c r="AT149" s="175"/>
      <c r="AU149" s="175"/>
      <c r="AW149" s="104"/>
      <c r="AX149" s="104"/>
      <c r="AY149" s="119"/>
      <c r="AZ149" s="120"/>
    </row>
    <row r="150" spans="3:52" x14ac:dyDescent="0.2">
      <c r="C150" s="100"/>
      <c r="AA150" s="175"/>
      <c r="AB150" s="175"/>
      <c r="AC150" s="175"/>
      <c r="AD150" s="175"/>
      <c r="AE150" s="175"/>
      <c r="AG150" s="177"/>
      <c r="AN150" s="175"/>
      <c r="AO150" s="175"/>
      <c r="AP150" s="175"/>
      <c r="AQ150" s="175"/>
      <c r="AR150" s="175"/>
      <c r="AS150" s="175"/>
      <c r="AT150" s="175"/>
      <c r="AU150" s="175"/>
      <c r="AW150" s="104"/>
      <c r="AX150" s="104"/>
      <c r="AY150" s="119"/>
      <c r="AZ150" s="120"/>
    </row>
    <row r="151" spans="3:52" x14ac:dyDescent="0.2">
      <c r="C151" s="100"/>
      <c r="AA151" s="175"/>
      <c r="AB151" s="175"/>
      <c r="AC151" s="175"/>
      <c r="AD151" s="175"/>
      <c r="AE151" s="175"/>
      <c r="AG151" s="177"/>
      <c r="AN151" s="175"/>
      <c r="AO151" s="175"/>
      <c r="AP151" s="175"/>
      <c r="AQ151" s="175"/>
      <c r="AR151" s="175"/>
      <c r="AS151" s="175"/>
      <c r="AT151" s="175"/>
      <c r="AU151" s="175"/>
      <c r="AW151" s="104"/>
      <c r="AX151" s="104"/>
      <c r="AY151" s="119"/>
      <c r="AZ151" s="120"/>
    </row>
    <row r="152" spans="3:52" x14ac:dyDescent="0.2">
      <c r="C152" s="100"/>
      <c r="AA152" s="175"/>
      <c r="AB152" s="175"/>
      <c r="AC152" s="175"/>
      <c r="AD152" s="175"/>
      <c r="AE152" s="175"/>
      <c r="AG152" s="177"/>
      <c r="AN152" s="175"/>
      <c r="AO152" s="175"/>
      <c r="AP152" s="175"/>
      <c r="AQ152" s="175"/>
      <c r="AR152" s="175"/>
      <c r="AS152" s="175"/>
      <c r="AT152" s="175"/>
      <c r="AU152" s="175"/>
      <c r="AW152" s="104"/>
      <c r="AX152" s="104"/>
      <c r="AY152" s="119"/>
      <c r="AZ152" s="120"/>
    </row>
    <row r="153" spans="3:52" x14ac:dyDescent="0.2">
      <c r="C153" s="100"/>
      <c r="AA153" s="175"/>
      <c r="AB153" s="175"/>
      <c r="AC153" s="175"/>
      <c r="AD153" s="175"/>
      <c r="AE153" s="175"/>
      <c r="AG153" s="177"/>
      <c r="AN153" s="175"/>
      <c r="AO153" s="175"/>
      <c r="AP153" s="175"/>
      <c r="AQ153" s="175"/>
      <c r="AR153" s="175"/>
      <c r="AS153" s="175"/>
      <c r="AT153" s="175"/>
      <c r="AU153" s="175"/>
      <c r="AW153" s="104"/>
      <c r="AX153" s="104"/>
      <c r="AY153" s="119"/>
      <c r="AZ153" s="120"/>
    </row>
    <row r="154" spans="3:52" x14ac:dyDescent="0.2">
      <c r="C154" s="100"/>
      <c r="AA154" s="175"/>
      <c r="AB154" s="175"/>
      <c r="AC154" s="175"/>
      <c r="AD154" s="175"/>
      <c r="AE154" s="175"/>
      <c r="AG154" s="177"/>
      <c r="AN154" s="175"/>
      <c r="AO154" s="175"/>
      <c r="AP154" s="175"/>
      <c r="AQ154" s="175"/>
      <c r="AR154" s="175"/>
      <c r="AS154" s="175"/>
      <c r="AT154" s="175"/>
      <c r="AU154" s="175"/>
      <c r="AW154" s="104"/>
      <c r="AX154" s="104"/>
      <c r="AY154" s="119"/>
      <c r="AZ154" s="120"/>
    </row>
    <row r="155" spans="3:52" x14ac:dyDescent="0.2">
      <c r="C155" s="100"/>
      <c r="AA155" s="175"/>
      <c r="AB155" s="175"/>
      <c r="AC155" s="175"/>
      <c r="AD155" s="175"/>
      <c r="AE155" s="175"/>
      <c r="AG155" s="177"/>
      <c r="AN155" s="175"/>
      <c r="AO155" s="175"/>
      <c r="AP155" s="175"/>
      <c r="AQ155" s="175"/>
      <c r="AR155" s="175"/>
      <c r="AS155" s="175"/>
      <c r="AT155" s="175"/>
      <c r="AU155" s="175"/>
      <c r="AW155" s="104"/>
      <c r="AX155" s="104"/>
      <c r="AY155" s="119"/>
      <c r="AZ155" s="120"/>
    </row>
    <row r="156" spans="3:52" x14ac:dyDescent="0.2">
      <c r="C156" s="100"/>
      <c r="AA156" s="175"/>
      <c r="AB156" s="175"/>
      <c r="AC156" s="175"/>
      <c r="AD156" s="175"/>
      <c r="AE156" s="175"/>
      <c r="AG156" s="177"/>
      <c r="AN156" s="175"/>
      <c r="AO156" s="175"/>
      <c r="AP156" s="175"/>
      <c r="AQ156" s="175"/>
      <c r="AR156" s="175"/>
      <c r="AS156" s="175"/>
      <c r="AT156" s="175"/>
      <c r="AU156" s="175"/>
      <c r="AW156" s="104"/>
      <c r="AX156" s="104"/>
      <c r="AY156" s="119"/>
      <c r="AZ156" s="120"/>
    </row>
    <row r="157" spans="3:52" x14ac:dyDescent="0.2">
      <c r="C157" s="100"/>
      <c r="AA157" s="175"/>
      <c r="AB157" s="175"/>
      <c r="AC157" s="175"/>
      <c r="AD157" s="175"/>
      <c r="AE157" s="175"/>
      <c r="AG157" s="177"/>
      <c r="AN157" s="175"/>
      <c r="AO157" s="175"/>
      <c r="AP157" s="175"/>
      <c r="AQ157" s="175"/>
      <c r="AR157" s="175"/>
      <c r="AS157" s="175"/>
      <c r="AT157" s="175"/>
      <c r="AU157" s="175"/>
      <c r="AW157" s="104"/>
      <c r="AX157" s="104"/>
      <c r="AY157" s="119"/>
      <c r="AZ157" s="120"/>
    </row>
    <row r="158" spans="3:52" x14ac:dyDescent="0.2">
      <c r="C158" s="100"/>
      <c r="AA158" s="175"/>
      <c r="AB158" s="175"/>
      <c r="AC158" s="175"/>
      <c r="AD158" s="175"/>
      <c r="AE158" s="175"/>
      <c r="AG158" s="177"/>
      <c r="AN158" s="175"/>
      <c r="AO158" s="175"/>
      <c r="AP158" s="175"/>
      <c r="AQ158" s="175"/>
      <c r="AR158" s="175"/>
      <c r="AS158" s="175"/>
      <c r="AT158" s="175"/>
      <c r="AU158" s="175"/>
      <c r="AW158" s="104"/>
      <c r="AX158" s="104"/>
      <c r="AY158" s="119"/>
      <c r="AZ158" s="120"/>
    </row>
    <row r="159" spans="3:52" x14ac:dyDescent="0.2">
      <c r="C159" s="100"/>
      <c r="Z159" s="179"/>
      <c r="AA159" s="175"/>
      <c r="AB159" s="175"/>
      <c r="AC159" s="175"/>
      <c r="AD159" s="175"/>
      <c r="AE159" s="175"/>
      <c r="AG159" s="177"/>
      <c r="AN159" s="175"/>
      <c r="AO159" s="175"/>
      <c r="AP159" s="175"/>
      <c r="AQ159" s="175"/>
      <c r="AR159" s="175"/>
      <c r="AS159" s="175"/>
      <c r="AT159" s="175"/>
      <c r="AU159" s="175"/>
      <c r="AW159" s="104"/>
      <c r="AX159" s="104"/>
      <c r="AY159" s="119"/>
      <c r="AZ159" s="120"/>
    </row>
    <row r="160" spans="3:52" x14ac:dyDescent="0.2">
      <c r="C160" s="100"/>
      <c r="Z160" s="179"/>
      <c r="AA160" s="175"/>
      <c r="AB160" s="175"/>
      <c r="AC160" s="175"/>
      <c r="AD160" s="175"/>
      <c r="AE160" s="175"/>
      <c r="AG160" s="177"/>
      <c r="AN160" s="175"/>
      <c r="AO160" s="175"/>
      <c r="AP160" s="175"/>
      <c r="AQ160" s="175"/>
      <c r="AR160" s="175"/>
      <c r="AS160" s="175"/>
      <c r="AT160" s="175"/>
      <c r="AU160" s="175"/>
      <c r="AW160" s="104"/>
      <c r="AX160" s="104"/>
      <c r="AY160" s="119"/>
      <c r="AZ160" s="120"/>
    </row>
    <row r="161" spans="3:52" x14ac:dyDescent="0.2">
      <c r="C161" s="100"/>
      <c r="Z161" s="179"/>
      <c r="AA161" s="175"/>
      <c r="AB161" s="175"/>
      <c r="AC161" s="175"/>
      <c r="AD161" s="175"/>
      <c r="AE161" s="175"/>
      <c r="AG161" s="177"/>
      <c r="AN161" s="175"/>
      <c r="AO161" s="175"/>
      <c r="AP161" s="175"/>
      <c r="AQ161" s="175"/>
      <c r="AR161" s="175"/>
      <c r="AS161" s="175"/>
      <c r="AT161" s="175"/>
      <c r="AU161" s="175"/>
      <c r="AW161" s="104"/>
      <c r="AX161" s="104"/>
      <c r="AY161" s="119"/>
      <c r="AZ161" s="120"/>
    </row>
    <row r="162" spans="3:52" x14ac:dyDescent="0.2">
      <c r="C162" s="100"/>
      <c r="Z162" s="179"/>
      <c r="AA162" s="175"/>
      <c r="AB162" s="175"/>
      <c r="AC162" s="175"/>
      <c r="AD162" s="175"/>
      <c r="AE162" s="175"/>
      <c r="AG162" s="177"/>
      <c r="AN162" s="175"/>
      <c r="AO162" s="175"/>
      <c r="AP162" s="175"/>
      <c r="AQ162" s="175"/>
      <c r="AR162" s="175"/>
      <c r="AS162" s="175"/>
      <c r="AT162" s="175"/>
      <c r="AU162" s="175"/>
      <c r="AW162" s="104"/>
      <c r="AX162" s="104"/>
      <c r="AY162" s="119"/>
      <c r="AZ162" s="120"/>
    </row>
    <row r="163" spans="3:52" x14ac:dyDescent="0.2">
      <c r="C163" s="100"/>
      <c r="Z163" s="179"/>
      <c r="AA163" s="175"/>
      <c r="AB163" s="175"/>
      <c r="AC163" s="175"/>
      <c r="AD163" s="175"/>
      <c r="AE163" s="175"/>
      <c r="AG163" s="177"/>
      <c r="AN163" s="175"/>
      <c r="AO163" s="175"/>
      <c r="AP163" s="175"/>
      <c r="AQ163" s="175"/>
      <c r="AR163" s="175"/>
      <c r="AS163" s="175"/>
      <c r="AT163" s="175"/>
      <c r="AU163" s="175"/>
      <c r="AW163" s="104"/>
      <c r="AX163" s="104"/>
      <c r="AY163" s="119"/>
      <c r="AZ163" s="120"/>
    </row>
    <row r="164" spans="3:52" x14ac:dyDescent="0.2">
      <c r="C164" s="100"/>
      <c r="Z164" s="179"/>
      <c r="AA164" s="175"/>
      <c r="AB164" s="175"/>
      <c r="AC164" s="175"/>
      <c r="AD164" s="175"/>
      <c r="AE164" s="175"/>
      <c r="AG164" s="177"/>
      <c r="AN164" s="175"/>
      <c r="AO164" s="175"/>
      <c r="AP164" s="175"/>
      <c r="AQ164" s="175"/>
      <c r="AR164" s="175"/>
      <c r="AS164" s="175"/>
      <c r="AT164" s="175"/>
      <c r="AU164" s="175"/>
      <c r="AW164" s="104"/>
      <c r="AX164" s="104"/>
      <c r="AY164" s="119"/>
      <c r="AZ164" s="120"/>
    </row>
    <row r="165" spans="3:52" x14ac:dyDescent="0.2">
      <c r="C165" s="100"/>
      <c r="AA165" s="175"/>
      <c r="AB165" s="175"/>
      <c r="AC165" s="175"/>
      <c r="AD165" s="175"/>
      <c r="AE165" s="175"/>
      <c r="AG165" s="177"/>
      <c r="AN165" s="175"/>
      <c r="AO165" s="175"/>
      <c r="AP165" s="175"/>
      <c r="AQ165" s="175"/>
      <c r="AR165" s="175"/>
      <c r="AS165" s="175"/>
      <c r="AT165" s="175"/>
      <c r="AU165" s="175"/>
      <c r="AW165" s="104"/>
      <c r="AX165" s="104"/>
      <c r="AY165" s="119"/>
      <c r="AZ165" s="120"/>
    </row>
    <row r="166" spans="3:52" x14ac:dyDescent="0.2">
      <c r="C166" s="100"/>
      <c r="Z166" s="179"/>
      <c r="AA166" s="175"/>
      <c r="AB166" s="175"/>
      <c r="AC166" s="175"/>
      <c r="AD166" s="175"/>
      <c r="AE166" s="175"/>
      <c r="AG166" s="177"/>
      <c r="AN166" s="175"/>
      <c r="AO166" s="175"/>
      <c r="AP166" s="175"/>
      <c r="AQ166" s="175"/>
      <c r="AR166" s="175"/>
      <c r="AS166" s="175"/>
      <c r="AT166" s="175"/>
      <c r="AU166" s="175"/>
      <c r="AW166" s="104"/>
      <c r="AX166" s="104"/>
      <c r="AY166" s="119"/>
      <c r="AZ166" s="120"/>
    </row>
    <row r="167" spans="3:52" x14ac:dyDescent="0.2">
      <c r="C167" s="100"/>
      <c r="AA167" s="175"/>
      <c r="AB167" s="175"/>
      <c r="AC167" s="175"/>
      <c r="AD167" s="175"/>
      <c r="AE167" s="175"/>
      <c r="AG167" s="177"/>
      <c r="AN167" s="175"/>
      <c r="AO167" s="175"/>
      <c r="AP167" s="175"/>
      <c r="AQ167" s="175"/>
      <c r="AR167" s="175"/>
      <c r="AS167" s="175"/>
      <c r="AT167" s="175"/>
      <c r="AU167" s="175"/>
      <c r="AW167" s="104"/>
      <c r="AX167" s="104"/>
      <c r="AY167" s="119"/>
      <c r="AZ167" s="120"/>
    </row>
    <row r="168" spans="3:52" x14ac:dyDescent="0.2">
      <c r="C168" s="100"/>
      <c r="Z168" s="179"/>
      <c r="AA168" s="175"/>
      <c r="AB168" s="175"/>
      <c r="AC168" s="175"/>
      <c r="AD168" s="175"/>
      <c r="AE168" s="175"/>
      <c r="AG168" s="177"/>
      <c r="AN168" s="175"/>
      <c r="AO168" s="175"/>
      <c r="AP168" s="175"/>
      <c r="AQ168" s="175"/>
      <c r="AR168" s="175"/>
      <c r="AS168" s="175"/>
      <c r="AT168" s="175"/>
      <c r="AU168" s="175"/>
      <c r="AW168" s="104"/>
      <c r="AX168" s="104"/>
      <c r="AY168" s="119"/>
      <c r="AZ168" s="120"/>
    </row>
    <row r="169" spans="3:52" x14ac:dyDescent="0.2">
      <c r="C169" s="100"/>
      <c r="AA169" s="175"/>
      <c r="AB169" s="175"/>
      <c r="AC169" s="175"/>
      <c r="AD169" s="175"/>
      <c r="AE169" s="175"/>
      <c r="AG169" s="177"/>
      <c r="AN169" s="175"/>
      <c r="AO169" s="175"/>
      <c r="AP169" s="175"/>
      <c r="AQ169" s="175"/>
      <c r="AR169" s="175"/>
      <c r="AS169" s="175"/>
      <c r="AT169" s="175"/>
      <c r="AU169" s="175"/>
      <c r="AV169" s="175"/>
      <c r="AW169" s="104"/>
      <c r="AX169" s="104"/>
      <c r="AY169" s="119"/>
      <c r="AZ169" s="120"/>
    </row>
    <row r="170" spans="3:52" x14ac:dyDescent="0.2">
      <c r="C170" s="100"/>
      <c r="Z170" s="179"/>
      <c r="AA170" s="175"/>
      <c r="AB170" s="175"/>
      <c r="AC170" s="175"/>
      <c r="AD170" s="175"/>
      <c r="AE170" s="175"/>
      <c r="AG170" s="177"/>
      <c r="AN170" s="175"/>
      <c r="AO170" s="175"/>
      <c r="AP170" s="175"/>
      <c r="AQ170" s="175"/>
      <c r="AR170" s="175"/>
      <c r="AS170" s="175"/>
      <c r="AT170" s="175"/>
      <c r="AU170" s="175"/>
      <c r="AW170" s="104"/>
      <c r="AX170" s="104"/>
      <c r="AY170" s="119"/>
      <c r="AZ170" s="120"/>
    </row>
    <row r="171" spans="3:52" x14ac:dyDescent="0.2">
      <c r="C171" s="100"/>
      <c r="Z171" s="179"/>
      <c r="AA171" s="175"/>
      <c r="AB171" s="175"/>
      <c r="AC171" s="175"/>
      <c r="AD171" s="175"/>
      <c r="AE171" s="175"/>
      <c r="AG171" s="177"/>
      <c r="AN171" s="175"/>
      <c r="AO171" s="175"/>
      <c r="AP171" s="175"/>
      <c r="AQ171" s="175"/>
      <c r="AR171" s="175"/>
      <c r="AS171" s="175"/>
      <c r="AT171" s="175"/>
      <c r="AU171" s="175"/>
      <c r="AW171" s="104"/>
      <c r="AX171" s="104"/>
      <c r="AY171" s="119"/>
      <c r="AZ171" s="120"/>
    </row>
    <row r="172" spans="3:52" x14ac:dyDescent="0.2">
      <c r="C172" s="100"/>
      <c r="AA172" s="175"/>
      <c r="AB172" s="175"/>
      <c r="AC172" s="175"/>
      <c r="AD172" s="175"/>
      <c r="AE172" s="175"/>
      <c r="AG172" s="177"/>
      <c r="AN172" s="175"/>
      <c r="AO172" s="175"/>
      <c r="AP172" s="175"/>
      <c r="AQ172" s="175"/>
      <c r="AR172" s="175"/>
      <c r="AS172" s="175"/>
      <c r="AT172" s="175"/>
      <c r="AU172" s="175"/>
      <c r="AV172" s="175"/>
      <c r="AW172" s="104"/>
      <c r="AX172" s="104"/>
      <c r="AY172" s="119"/>
      <c r="AZ172" s="120"/>
    </row>
    <row r="173" spans="3:52" x14ac:dyDescent="0.2">
      <c r="C173" s="100"/>
      <c r="AA173" s="175"/>
      <c r="AB173" s="175"/>
      <c r="AC173" s="175"/>
      <c r="AD173" s="175"/>
      <c r="AE173" s="175"/>
      <c r="AG173" s="177"/>
      <c r="AN173" s="175"/>
      <c r="AO173" s="175"/>
      <c r="AP173" s="175"/>
      <c r="AQ173" s="175"/>
      <c r="AR173" s="175"/>
      <c r="AS173" s="175"/>
      <c r="AT173" s="175"/>
      <c r="AU173" s="175"/>
      <c r="AW173" s="104"/>
      <c r="AX173" s="104"/>
      <c r="AY173" s="119"/>
      <c r="AZ173" s="120"/>
    </row>
    <row r="174" spans="3:52" x14ac:dyDescent="0.2">
      <c r="C174" s="100"/>
      <c r="Z174" s="179"/>
      <c r="AA174" s="175"/>
      <c r="AB174" s="175"/>
      <c r="AC174" s="175"/>
      <c r="AD174" s="175"/>
      <c r="AE174" s="175"/>
      <c r="AG174" s="177"/>
      <c r="AN174" s="175"/>
      <c r="AO174" s="175"/>
      <c r="AP174" s="175"/>
      <c r="AQ174" s="175"/>
      <c r="AR174" s="175"/>
      <c r="AS174" s="175"/>
      <c r="AT174" s="175"/>
      <c r="AU174" s="175"/>
      <c r="AV174" s="175"/>
      <c r="AW174" s="104"/>
      <c r="AX174" s="104"/>
      <c r="AY174" s="119"/>
      <c r="AZ174" s="120"/>
    </row>
    <row r="175" spans="3:52" x14ac:dyDescent="0.2">
      <c r="C175" s="100"/>
      <c r="Z175" s="179"/>
      <c r="AA175" s="175"/>
      <c r="AB175" s="175"/>
      <c r="AC175" s="175"/>
      <c r="AD175" s="175"/>
      <c r="AE175" s="175"/>
      <c r="AG175" s="177"/>
      <c r="AN175" s="175"/>
      <c r="AO175" s="175"/>
      <c r="AP175" s="175"/>
      <c r="AQ175" s="175"/>
      <c r="AR175" s="175"/>
      <c r="AS175" s="175"/>
      <c r="AT175" s="175"/>
      <c r="AU175" s="175"/>
      <c r="AW175" s="104"/>
      <c r="AX175" s="104"/>
      <c r="AY175" s="119"/>
      <c r="AZ175" s="120"/>
    </row>
    <row r="176" spans="3:52" x14ac:dyDescent="0.2">
      <c r="C176" s="100"/>
      <c r="Z176" s="179"/>
      <c r="AA176" s="175"/>
      <c r="AB176" s="175"/>
      <c r="AC176" s="175"/>
      <c r="AD176" s="175"/>
      <c r="AE176" s="175"/>
      <c r="AG176" s="177"/>
      <c r="AN176" s="175"/>
      <c r="AO176" s="175"/>
      <c r="AP176" s="175"/>
      <c r="AQ176" s="175"/>
      <c r="AR176" s="175"/>
      <c r="AS176" s="175"/>
      <c r="AT176" s="175"/>
      <c r="AU176" s="175"/>
      <c r="AW176" s="104"/>
      <c r="AX176" s="104"/>
      <c r="AY176" s="119"/>
      <c r="AZ176" s="120"/>
    </row>
    <row r="177" spans="3:52" x14ac:dyDescent="0.2">
      <c r="C177" s="100"/>
      <c r="AA177" s="175"/>
      <c r="AB177" s="175"/>
      <c r="AC177" s="175"/>
      <c r="AD177" s="175"/>
      <c r="AE177" s="175"/>
      <c r="AG177" s="177"/>
      <c r="AN177" s="175"/>
      <c r="AO177" s="175"/>
      <c r="AP177" s="175"/>
      <c r="AQ177" s="175"/>
      <c r="AR177" s="175"/>
      <c r="AS177" s="175"/>
      <c r="AT177" s="175"/>
      <c r="AU177" s="175"/>
      <c r="AW177" s="104"/>
      <c r="AX177" s="104"/>
      <c r="AY177" s="119"/>
      <c r="AZ177" s="120"/>
    </row>
    <row r="178" spans="3:52" x14ac:dyDescent="0.2">
      <c r="C178" s="100"/>
      <c r="AA178" s="175"/>
      <c r="AB178" s="175"/>
      <c r="AC178" s="175"/>
      <c r="AD178" s="175"/>
      <c r="AE178" s="175"/>
      <c r="AG178" s="177"/>
      <c r="AN178" s="175"/>
      <c r="AO178" s="175"/>
      <c r="AP178" s="175"/>
      <c r="AQ178" s="175"/>
      <c r="AR178" s="175"/>
      <c r="AS178" s="175"/>
      <c r="AT178" s="175"/>
      <c r="AU178" s="175"/>
      <c r="AW178" s="104"/>
      <c r="AX178" s="104"/>
      <c r="AY178" s="119"/>
      <c r="AZ178" s="120"/>
    </row>
    <row r="179" spans="3:52" x14ac:dyDescent="0.2">
      <c r="C179" s="100"/>
      <c r="AA179" s="175"/>
      <c r="AB179" s="175"/>
      <c r="AC179" s="175"/>
      <c r="AD179" s="175"/>
      <c r="AE179" s="175"/>
      <c r="AG179" s="177"/>
      <c r="AN179" s="175"/>
      <c r="AO179" s="175"/>
      <c r="AP179" s="175"/>
      <c r="AQ179" s="175"/>
      <c r="AR179" s="175"/>
      <c r="AS179" s="175"/>
      <c r="AT179" s="175"/>
      <c r="AU179" s="175"/>
      <c r="AW179" s="104"/>
      <c r="AX179" s="104"/>
      <c r="AY179" s="119"/>
      <c r="AZ179" s="120"/>
    </row>
    <row r="180" spans="3:52" x14ac:dyDescent="0.2">
      <c r="C180" s="100"/>
      <c r="AA180" s="175"/>
      <c r="AB180" s="175"/>
      <c r="AC180" s="175"/>
      <c r="AD180" s="175"/>
      <c r="AE180" s="175"/>
      <c r="AG180" s="177"/>
      <c r="AN180" s="175"/>
      <c r="AO180" s="175"/>
      <c r="AP180" s="175"/>
      <c r="AQ180" s="175"/>
      <c r="AR180" s="175"/>
      <c r="AS180" s="175"/>
      <c r="AT180" s="175"/>
      <c r="AU180" s="175"/>
      <c r="AW180" s="104"/>
      <c r="AX180" s="125"/>
    </row>
    <row r="181" spans="3:52" x14ac:dyDescent="0.2">
      <c r="C181" s="100"/>
      <c r="AA181" s="175"/>
      <c r="AB181" s="175"/>
      <c r="AC181" s="175"/>
      <c r="AD181" s="175"/>
      <c r="AE181" s="175"/>
      <c r="AG181" s="177"/>
      <c r="AN181" s="175"/>
      <c r="AO181" s="175"/>
      <c r="AP181" s="175"/>
      <c r="AQ181" s="175"/>
      <c r="AR181" s="175"/>
      <c r="AS181" s="175"/>
      <c r="AT181" s="175"/>
      <c r="AU181" s="175"/>
      <c r="AW181" s="104"/>
      <c r="AX181" s="125"/>
    </row>
    <row r="182" spans="3:52" x14ac:dyDescent="0.2">
      <c r="C182" s="100"/>
      <c r="AA182" s="175"/>
      <c r="AB182" s="175"/>
      <c r="AC182" s="175"/>
      <c r="AD182" s="175"/>
      <c r="AE182" s="175"/>
      <c r="AG182" s="177"/>
      <c r="AN182" s="175"/>
      <c r="AO182" s="175"/>
      <c r="AP182" s="175"/>
      <c r="AQ182" s="175"/>
      <c r="AR182" s="175"/>
      <c r="AS182" s="175"/>
      <c r="AT182" s="175"/>
      <c r="AU182" s="175"/>
      <c r="AW182" s="104"/>
      <c r="AX182" s="125"/>
    </row>
    <row r="183" spans="3:52" x14ac:dyDescent="0.2">
      <c r="C183" s="100"/>
      <c r="AA183" s="175"/>
      <c r="AB183" s="175"/>
      <c r="AC183" s="175"/>
      <c r="AD183" s="175"/>
      <c r="AE183" s="175"/>
      <c r="AG183" s="177"/>
      <c r="AN183" s="175"/>
      <c r="AO183" s="175"/>
      <c r="AP183" s="175"/>
      <c r="AQ183" s="175"/>
      <c r="AR183" s="175"/>
      <c r="AS183" s="175"/>
      <c r="AT183" s="175"/>
      <c r="AU183" s="175"/>
      <c r="AV183" s="175"/>
      <c r="AW183" s="104"/>
      <c r="AX183" s="125"/>
    </row>
    <row r="184" spans="3:52" x14ac:dyDescent="0.2">
      <c r="C184" s="100"/>
      <c r="AA184" s="175"/>
      <c r="AB184" s="175"/>
      <c r="AC184" s="175"/>
      <c r="AD184" s="175"/>
      <c r="AE184" s="175"/>
      <c r="AG184" s="177"/>
      <c r="AN184" s="175"/>
      <c r="AO184" s="175"/>
      <c r="AP184" s="175"/>
      <c r="AQ184" s="175"/>
      <c r="AR184" s="175"/>
      <c r="AS184" s="175"/>
      <c r="AT184" s="175"/>
      <c r="AU184" s="175"/>
      <c r="AW184" s="104"/>
      <c r="AX184" s="125"/>
    </row>
    <row r="185" spans="3:52" x14ac:dyDescent="0.2">
      <c r="C185" s="100"/>
      <c r="AA185" s="175"/>
      <c r="AB185" s="175"/>
      <c r="AC185" s="175"/>
      <c r="AD185" s="175"/>
      <c r="AE185" s="175"/>
      <c r="AG185" s="177"/>
      <c r="AN185" s="175"/>
      <c r="AO185" s="175"/>
      <c r="AP185" s="175"/>
      <c r="AQ185" s="175"/>
      <c r="AR185" s="175"/>
      <c r="AS185" s="175"/>
      <c r="AT185" s="175"/>
      <c r="AU185" s="175"/>
      <c r="AW185" s="104"/>
      <c r="AX185" s="125"/>
    </row>
    <row r="186" spans="3:52" x14ac:dyDescent="0.2">
      <c r="C186" s="100"/>
      <c r="AA186" s="175"/>
      <c r="AB186" s="175"/>
      <c r="AC186" s="175"/>
      <c r="AD186" s="175"/>
      <c r="AE186" s="175"/>
      <c r="AG186" s="177"/>
      <c r="AN186" s="175"/>
      <c r="AO186" s="175"/>
      <c r="AP186" s="175"/>
      <c r="AQ186" s="175"/>
      <c r="AR186" s="175"/>
      <c r="AS186" s="175"/>
      <c r="AT186" s="175"/>
      <c r="AU186" s="175"/>
      <c r="AW186" s="104"/>
      <c r="AX186" s="125"/>
    </row>
    <row r="187" spans="3:52" x14ac:dyDescent="0.2">
      <c r="C187" s="100"/>
      <c r="AA187" s="175"/>
      <c r="AB187" s="175"/>
      <c r="AC187" s="175"/>
      <c r="AD187" s="175"/>
      <c r="AE187" s="175"/>
      <c r="AG187" s="177"/>
      <c r="AN187" s="175"/>
      <c r="AO187" s="175"/>
      <c r="AP187" s="175"/>
      <c r="AQ187" s="175"/>
      <c r="AR187" s="175"/>
      <c r="AS187" s="175"/>
      <c r="AT187" s="175"/>
      <c r="AU187" s="175"/>
      <c r="AW187" s="104"/>
      <c r="AX187" s="125"/>
    </row>
    <row r="188" spans="3:52" x14ac:dyDescent="0.2">
      <c r="C188" s="100"/>
      <c r="AA188" s="175"/>
      <c r="AB188" s="175"/>
      <c r="AC188" s="175"/>
      <c r="AD188" s="175"/>
      <c r="AE188" s="175"/>
      <c r="AG188" s="177"/>
      <c r="AN188" s="175"/>
      <c r="AO188" s="175"/>
      <c r="AP188" s="175"/>
      <c r="AQ188" s="175"/>
      <c r="AR188" s="175"/>
      <c r="AS188" s="175"/>
      <c r="AT188" s="175"/>
      <c r="AU188" s="175"/>
      <c r="AW188" s="104"/>
      <c r="AX188" s="125"/>
    </row>
    <row r="189" spans="3:52" x14ac:dyDescent="0.2">
      <c r="C189" s="100"/>
      <c r="AA189" s="175"/>
      <c r="AB189" s="175"/>
      <c r="AC189" s="175"/>
      <c r="AD189" s="175"/>
      <c r="AE189" s="175"/>
      <c r="AG189" s="177"/>
      <c r="AN189" s="175"/>
      <c r="AO189" s="175"/>
      <c r="AP189" s="175"/>
      <c r="AQ189" s="175"/>
      <c r="AR189" s="175"/>
      <c r="AS189" s="175"/>
      <c r="AT189" s="175"/>
      <c r="AU189" s="175"/>
      <c r="AV189" s="175"/>
      <c r="AW189" s="104"/>
      <c r="AX189" s="125"/>
    </row>
    <row r="190" spans="3:52" x14ac:dyDescent="0.2">
      <c r="C190" s="100"/>
      <c r="AA190" s="175"/>
      <c r="AB190" s="175"/>
      <c r="AC190" s="175"/>
      <c r="AD190" s="175"/>
      <c r="AE190" s="175"/>
      <c r="AG190" s="177"/>
      <c r="AN190" s="175"/>
      <c r="AO190" s="175"/>
      <c r="AP190" s="175"/>
      <c r="AQ190" s="175"/>
      <c r="AR190" s="175"/>
      <c r="AS190" s="175"/>
      <c r="AT190" s="175"/>
      <c r="AU190" s="175"/>
      <c r="AW190" s="104"/>
      <c r="AX190" s="125"/>
    </row>
    <row r="191" spans="3:52" x14ac:dyDescent="0.2">
      <c r="C191" s="100"/>
      <c r="AA191" s="175"/>
      <c r="AB191" s="175"/>
      <c r="AC191" s="175"/>
      <c r="AD191" s="175"/>
      <c r="AE191" s="175"/>
      <c r="AG191" s="177"/>
      <c r="AN191" s="175"/>
      <c r="AO191" s="175"/>
      <c r="AP191" s="175"/>
      <c r="AQ191" s="175"/>
      <c r="AR191" s="175"/>
      <c r="AS191" s="175"/>
      <c r="AT191" s="175"/>
      <c r="AU191" s="175"/>
      <c r="AW191" s="104"/>
      <c r="AX191" s="125"/>
    </row>
    <row r="192" spans="3:52" x14ac:dyDescent="0.2">
      <c r="C192" s="100"/>
      <c r="AA192" s="175"/>
      <c r="AB192" s="175"/>
      <c r="AC192" s="175"/>
      <c r="AD192" s="175"/>
      <c r="AE192" s="175"/>
      <c r="AG192" s="177"/>
      <c r="AN192" s="175"/>
      <c r="AO192" s="175"/>
      <c r="AP192" s="175"/>
      <c r="AQ192" s="175"/>
      <c r="AR192" s="175"/>
      <c r="AS192" s="175"/>
      <c r="AT192" s="175"/>
      <c r="AU192" s="175"/>
      <c r="AV192" s="175"/>
      <c r="AW192" s="104"/>
      <c r="AX192" s="125"/>
    </row>
    <row r="193" spans="3:50" x14ac:dyDescent="0.2">
      <c r="C193" s="100"/>
      <c r="AA193" s="175"/>
      <c r="AB193" s="175"/>
      <c r="AC193" s="175"/>
      <c r="AD193" s="175"/>
      <c r="AE193" s="175"/>
      <c r="AG193" s="177"/>
      <c r="AN193" s="175"/>
      <c r="AO193" s="175"/>
      <c r="AP193" s="175"/>
      <c r="AQ193" s="175"/>
      <c r="AR193" s="175"/>
      <c r="AS193" s="175"/>
      <c r="AT193" s="175"/>
      <c r="AU193" s="175"/>
      <c r="AW193" s="104"/>
      <c r="AX193" s="125"/>
    </row>
    <row r="194" spans="3:50" x14ac:dyDescent="0.2">
      <c r="C194" s="100"/>
      <c r="AA194" s="175"/>
      <c r="AB194" s="175"/>
      <c r="AC194" s="175"/>
      <c r="AD194" s="175"/>
      <c r="AE194" s="175"/>
      <c r="AG194" s="177"/>
      <c r="AN194" s="175"/>
      <c r="AO194" s="175"/>
      <c r="AP194" s="175"/>
      <c r="AQ194" s="175"/>
      <c r="AR194" s="175"/>
      <c r="AS194" s="175"/>
      <c r="AT194" s="175"/>
      <c r="AU194" s="175"/>
      <c r="AW194" s="104"/>
      <c r="AX194" s="125"/>
    </row>
    <row r="195" spans="3:50" x14ac:dyDescent="0.2">
      <c r="C195" s="100"/>
      <c r="AA195" s="175"/>
      <c r="AB195" s="175"/>
      <c r="AC195" s="175"/>
      <c r="AD195" s="175"/>
      <c r="AE195" s="175"/>
      <c r="AG195" s="177"/>
      <c r="AN195" s="175"/>
      <c r="AO195" s="175"/>
      <c r="AP195" s="175"/>
      <c r="AQ195" s="175"/>
      <c r="AR195" s="175"/>
      <c r="AS195" s="175"/>
      <c r="AT195" s="175"/>
      <c r="AU195" s="175"/>
      <c r="AW195" s="104"/>
      <c r="AX195" s="125"/>
    </row>
    <row r="196" spans="3:50" x14ac:dyDescent="0.2">
      <c r="C196" s="100"/>
      <c r="AA196" s="175"/>
      <c r="AB196" s="175"/>
      <c r="AC196" s="175"/>
      <c r="AD196" s="175"/>
      <c r="AE196" s="175"/>
      <c r="AG196" s="177"/>
      <c r="AN196" s="175"/>
      <c r="AO196" s="175"/>
      <c r="AP196" s="175"/>
      <c r="AQ196" s="175"/>
      <c r="AR196" s="175"/>
      <c r="AS196" s="175"/>
      <c r="AT196" s="175"/>
      <c r="AU196" s="175"/>
      <c r="AW196" s="104"/>
      <c r="AX196" s="125"/>
    </row>
    <row r="197" spans="3:50" x14ac:dyDescent="0.2">
      <c r="C197" s="100"/>
      <c r="AA197" s="175"/>
      <c r="AB197" s="175"/>
      <c r="AC197" s="175"/>
      <c r="AD197" s="175"/>
      <c r="AE197" s="175"/>
      <c r="AG197" s="177"/>
      <c r="AN197" s="175"/>
      <c r="AO197" s="175"/>
      <c r="AP197" s="175"/>
      <c r="AQ197" s="175"/>
      <c r="AR197" s="175"/>
      <c r="AS197" s="175"/>
      <c r="AT197" s="175"/>
      <c r="AU197" s="175"/>
      <c r="AW197" s="104"/>
      <c r="AX197" s="125"/>
    </row>
    <row r="198" spans="3:50" x14ac:dyDescent="0.2">
      <c r="C198" s="100"/>
      <c r="AA198" s="175"/>
      <c r="AB198" s="175"/>
      <c r="AC198" s="175"/>
      <c r="AD198" s="175"/>
      <c r="AE198" s="175"/>
      <c r="AG198" s="177"/>
      <c r="AN198" s="175"/>
      <c r="AO198" s="175"/>
      <c r="AP198" s="175"/>
      <c r="AQ198" s="175"/>
      <c r="AR198" s="175"/>
      <c r="AS198" s="175"/>
      <c r="AT198" s="175"/>
      <c r="AU198" s="175"/>
      <c r="AW198" s="104"/>
      <c r="AX198" s="125"/>
    </row>
    <row r="199" spans="3:50" x14ac:dyDescent="0.2">
      <c r="C199" s="100"/>
      <c r="AA199" s="175"/>
      <c r="AB199" s="175"/>
      <c r="AC199" s="175"/>
      <c r="AD199" s="175"/>
      <c r="AE199" s="175"/>
      <c r="AG199" s="177"/>
      <c r="AN199" s="175"/>
      <c r="AO199" s="175"/>
      <c r="AP199" s="175"/>
      <c r="AQ199" s="175"/>
      <c r="AR199" s="175"/>
      <c r="AS199" s="175"/>
      <c r="AT199" s="175"/>
      <c r="AU199" s="175"/>
      <c r="AW199" s="104"/>
      <c r="AX199" s="125"/>
    </row>
    <row r="200" spans="3:50" x14ac:dyDescent="0.2">
      <c r="C200" s="100"/>
      <c r="AA200" s="175"/>
      <c r="AB200" s="175"/>
      <c r="AC200" s="175"/>
      <c r="AD200" s="175"/>
      <c r="AE200" s="175"/>
      <c r="AG200" s="177"/>
      <c r="AN200" s="175"/>
      <c r="AO200" s="175"/>
      <c r="AP200" s="175"/>
      <c r="AQ200" s="175"/>
      <c r="AR200" s="175"/>
      <c r="AS200" s="175"/>
      <c r="AT200" s="175"/>
      <c r="AU200" s="175"/>
      <c r="AW200" s="104"/>
      <c r="AX200" s="125"/>
    </row>
    <row r="201" spans="3:50" x14ac:dyDescent="0.2">
      <c r="C201" s="100"/>
      <c r="AA201" s="175"/>
      <c r="AB201" s="175"/>
      <c r="AC201" s="175"/>
      <c r="AD201" s="175"/>
      <c r="AE201" s="175"/>
      <c r="AG201" s="177"/>
      <c r="AN201" s="175"/>
      <c r="AO201" s="175"/>
      <c r="AP201" s="175"/>
      <c r="AQ201" s="175"/>
      <c r="AR201" s="175"/>
      <c r="AS201" s="175"/>
      <c r="AT201" s="175"/>
      <c r="AU201" s="175"/>
      <c r="AW201" s="104"/>
      <c r="AX201" s="125"/>
    </row>
    <row r="202" spans="3:50" x14ac:dyDescent="0.2">
      <c r="C202" s="100"/>
      <c r="AA202" s="175"/>
      <c r="AB202" s="175"/>
      <c r="AC202" s="175"/>
      <c r="AD202" s="175"/>
      <c r="AE202" s="175"/>
      <c r="AG202" s="177"/>
      <c r="AN202" s="175"/>
      <c r="AO202" s="175"/>
      <c r="AP202" s="175"/>
      <c r="AQ202" s="175"/>
      <c r="AR202" s="175"/>
      <c r="AS202" s="175"/>
      <c r="AT202" s="175"/>
      <c r="AU202" s="175"/>
      <c r="AW202" s="104"/>
      <c r="AX202" s="125"/>
    </row>
    <row r="203" spans="3:50" x14ac:dyDescent="0.2">
      <c r="C203" s="100"/>
      <c r="AA203" s="175"/>
      <c r="AB203" s="175"/>
      <c r="AC203" s="175"/>
      <c r="AD203" s="175"/>
      <c r="AE203" s="175"/>
      <c r="AG203" s="177"/>
      <c r="AN203" s="175"/>
      <c r="AO203" s="175"/>
      <c r="AP203" s="175"/>
      <c r="AQ203" s="175"/>
      <c r="AR203" s="175"/>
      <c r="AS203" s="175"/>
      <c r="AT203" s="175"/>
      <c r="AU203" s="175"/>
      <c r="AW203" s="104"/>
      <c r="AX203" s="125"/>
    </row>
    <row r="204" spans="3:50" x14ac:dyDescent="0.2">
      <c r="C204" s="100"/>
      <c r="AA204" s="175"/>
      <c r="AB204" s="175"/>
      <c r="AC204" s="175"/>
      <c r="AD204" s="175"/>
      <c r="AE204" s="175"/>
      <c r="AG204" s="177"/>
      <c r="AN204" s="175"/>
      <c r="AO204" s="175"/>
      <c r="AP204" s="175"/>
      <c r="AQ204" s="175"/>
      <c r="AR204" s="175"/>
      <c r="AS204" s="175"/>
      <c r="AT204" s="175"/>
      <c r="AU204" s="175"/>
      <c r="AW204" s="104"/>
      <c r="AX204" s="125"/>
    </row>
    <row r="205" spans="3:50" x14ac:dyDescent="0.2">
      <c r="C205" s="100"/>
      <c r="AA205" s="175"/>
      <c r="AB205" s="175"/>
      <c r="AC205" s="175"/>
      <c r="AD205" s="175"/>
      <c r="AE205" s="175"/>
      <c r="AG205" s="177"/>
      <c r="AN205" s="175"/>
      <c r="AO205" s="175"/>
      <c r="AP205" s="175"/>
      <c r="AQ205" s="175"/>
      <c r="AR205" s="175"/>
      <c r="AS205" s="175"/>
      <c r="AT205" s="175"/>
      <c r="AU205" s="175"/>
      <c r="AW205" s="104"/>
      <c r="AX205" s="125"/>
    </row>
    <row r="206" spans="3:50" x14ac:dyDescent="0.2">
      <c r="C206" s="100"/>
      <c r="AA206" s="175"/>
      <c r="AB206" s="175"/>
      <c r="AC206" s="175"/>
      <c r="AD206" s="175"/>
      <c r="AE206" s="175"/>
      <c r="AG206" s="177"/>
      <c r="AN206" s="175"/>
      <c r="AO206" s="175"/>
      <c r="AP206" s="175"/>
      <c r="AQ206" s="175"/>
      <c r="AR206" s="175"/>
      <c r="AS206" s="175"/>
      <c r="AT206" s="175"/>
      <c r="AU206" s="175"/>
      <c r="AV206" s="175"/>
      <c r="AW206" s="104"/>
      <c r="AX206" s="125"/>
    </row>
    <row r="207" spans="3:50" x14ac:dyDescent="0.2">
      <c r="C207" s="100"/>
      <c r="AA207" s="175"/>
      <c r="AB207" s="175"/>
      <c r="AC207" s="175"/>
      <c r="AD207" s="175"/>
      <c r="AE207" s="175"/>
      <c r="AG207" s="177"/>
      <c r="AN207" s="175"/>
      <c r="AO207" s="175"/>
      <c r="AP207" s="175"/>
      <c r="AQ207" s="175"/>
      <c r="AR207" s="175"/>
      <c r="AS207" s="175"/>
      <c r="AT207" s="175"/>
      <c r="AU207" s="175"/>
      <c r="AV207" s="175"/>
      <c r="AW207" s="104"/>
      <c r="AX207" s="125"/>
    </row>
    <row r="208" spans="3:50" x14ac:dyDescent="0.2">
      <c r="C208" s="100"/>
      <c r="AA208" s="175"/>
      <c r="AB208" s="175"/>
      <c r="AC208" s="175"/>
      <c r="AD208" s="175"/>
      <c r="AE208" s="175"/>
      <c r="AG208" s="177"/>
      <c r="AN208" s="175"/>
      <c r="AO208" s="175"/>
      <c r="AP208" s="175"/>
      <c r="AQ208" s="175"/>
      <c r="AR208" s="175"/>
      <c r="AS208" s="175"/>
      <c r="AT208" s="175"/>
      <c r="AU208" s="175"/>
      <c r="AV208" s="175"/>
      <c r="AW208" s="104"/>
      <c r="AX208" s="125"/>
    </row>
    <row r="209" spans="3:50" x14ac:dyDescent="0.2">
      <c r="C209" s="100"/>
      <c r="AA209" s="175"/>
      <c r="AB209" s="175"/>
      <c r="AC209" s="175"/>
      <c r="AD209" s="175"/>
      <c r="AE209" s="175"/>
      <c r="AG209" s="177"/>
      <c r="AN209" s="175"/>
      <c r="AO209" s="175"/>
      <c r="AP209" s="175"/>
      <c r="AQ209" s="175"/>
      <c r="AR209" s="175"/>
      <c r="AS209" s="175"/>
      <c r="AT209" s="175"/>
      <c r="AU209" s="175"/>
      <c r="AW209" s="104"/>
      <c r="AX209" s="125"/>
    </row>
    <row r="210" spans="3:50" x14ac:dyDescent="0.2">
      <c r="C210" s="100"/>
      <c r="AA210" s="175"/>
      <c r="AB210" s="175"/>
      <c r="AC210" s="175"/>
      <c r="AD210" s="175"/>
      <c r="AE210" s="175"/>
      <c r="AG210" s="177"/>
      <c r="AN210" s="175"/>
      <c r="AO210" s="175"/>
      <c r="AP210" s="175"/>
      <c r="AQ210" s="175"/>
      <c r="AR210" s="175"/>
      <c r="AS210" s="175"/>
      <c r="AT210" s="175"/>
      <c r="AU210" s="175"/>
      <c r="AW210" s="104"/>
      <c r="AX210" s="125"/>
    </row>
    <row r="211" spans="3:50" x14ac:dyDescent="0.2">
      <c r="C211" s="100"/>
      <c r="AA211" s="175"/>
      <c r="AB211" s="175"/>
      <c r="AC211" s="175"/>
      <c r="AD211" s="175"/>
      <c r="AE211" s="175"/>
      <c r="AG211" s="177"/>
      <c r="AN211" s="175"/>
      <c r="AO211" s="175"/>
      <c r="AP211" s="175"/>
      <c r="AQ211" s="175"/>
      <c r="AR211" s="175"/>
      <c r="AS211" s="175"/>
      <c r="AT211" s="175"/>
      <c r="AU211" s="175"/>
      <c r="AW211" s="104"/>
      <c r="AX211" s="125"/>
    </row>
    <row r="212" spans="3:50" x14ac:dyDescent="0.2">
      <c r="C212" s="100"/>
      <c r="AA212" s="175"/>
      <c r="AB212" s="175"/>
      <c r="AC212" s="175"/>
      <c r="AD212" s="175"/>
      <c r="AE212" s="175"/>
      <c r="AG212" s="177"/>
      <c r="AN212" s="175"/>
      <c r="AO212" s="175"/>
      <c r="AP212" s="175"/>
      <c r="AQ212" s="175"/>
      <c r="AR212" s="175"/>
      <c r="AS212" s="175"/>
      <c r="AT212" s="175"/>
      <c r="AU212" s="175"/>
      <c r="AW212" s="104"/>
      <c r="AX212" s="125"/>
    </row>
    <row r="213" spans="3:50" x14ac:dyDescent="0.2">
      <c r="C213" s="100"/>
      <c r="AA213" s="175"/>
      <c r="AB213" s="175"/>
      <c r="AC213" s="175"/>
      <c r="AD213" s="175"/>
      <c r="AE213" s="175"/>
      <c r="AG213" s="177"/>
      <c r="AN213" s="175"/>
      <c r="AO213" s="175"/>
      <c r="AP213" s="175"/>
      <c r="AQ213" s="175"/>
      <c r="AR213" s="175"/>
      <c r="AS213" s="175"/>
      <c r="AT213" s="175"/>
      <c r="AU213" s="175"/>
      <c r="AW213" s="104"/>
      <c r="AX213" s="125"/>
    </row>
    <row r="214" spans="3:50" x14ac:dyDescent="0.2">
      <c r="C214" s="100"/>
      <c r="AA214" s="175"/>
      <c r="AB214" s="175"/>
      <c r="AC214" s="175"/>
      <c r="AD214" s="175"/>
      <c r="AE214" s="175"/>
      <c r="AG214" s="177"/>
      <c r="AN214" s="175"/>
      <c r="AO214" s="175"/>
      <c r="AP214" s="175"/>
      <c r="AQ214" s="175"/>
      <c r="AR214" s="175"/>
      <c r="AS214" s="175"/>
      <c r="AT214" s="175"/>
      <c r="AU214" s="175"/>
      <c r="AW214" s="104"/>
      <c r="AX214" s="125"/>
    </row>
    <row r="215" spans="3:50" x14ac:dyDescent="0.2">
      <c r="C215" s="100"/>
      <c r="AA215" s="175"/>
      <c r="AB215" s="175"/>
      <c r="AC215" s="175"/>
      <c r="AD215" s="175"/>
      <c r="AE215" s="175"/>
      <c r="AG215" s="177"/>
      <c r="AN215" s="175"/>
      <c r="AO215" s="175"/>
      <c r="AP215" s="175"/>
      <c r="AQ215" s="175"/>
      <c r="AR215" s="175"/>
      <c r="AS215" s="175"/>
      <c r="AT215" s="175"/>
      <c r="AU215" s="175"/>
      <c r="AW215" s="104"/>
      <c r="AX215" s="125"/>
    </row>
    <row r="216" spans="3:50" x14ac:dyDescent="0.2">
      <c r="C216" s="100"/>
      <c r="AA216" s="175"/>
      <c r="AB216" s="175"/>
      <c r="AC216" s="175"/>
      <c r="AD216" s="175"/>
      <c r="AE216" s="175"/>
      <c r="AG216" s="177"/>
      <c r="AN216" s="175"/>
      <c r="AO216" s="175"/>
      <c r="AP216" s="175"/>
      <c r="AQ216" s="175"/>
      <c r="AR216" s="175"/>
      <c r="AS216" s="175"/>
      <c r="AT216" s="175"/>
      <c r="AU216" s="175"/>
      <c r="AW216" s="104"/>
      <c r="AX216" s="125"/>
    </row>
    <row r="217" spans="3:50" x14ac:dyDescent="0.2">
      <c r="C217" s="100"/>
      <c r="AA217" s="175"/>
      <c r="AB217" s="175"/>
      <c r="AC217" s="175"/>
      <c r="AD217" s="175"/>
      <c r="AE217" s="175"/>
      <c r="AG217" s="177"/>
      <c r="AN217" s="175"/>
      <c r="AO217" s="175"/>
      <c r="AP217" s="175"/>
      <c r="AQ217" s="175"/>
      <c r="AR217" s="175"/>
      <c r="AS217" s="175"/>
      <c r="AT217" s="175"/>
      <c r="AU217" s="175"/>
      <c r="AW217" s="104"/>
      <c r="AX217" s="125"/>
    </row>
    <row r="218" spans="3:50" x14ac:dyDescent="0.2">
      <c r="C218" s="100"/>
      <c r="AA218" s="175"/>
      <c r="AB218" s="175"/>
      <c r="AC218" s="175"/>
      <c r="AD218" s="175"/>
      <c r="AE218" s="175"/>
      <c r="AG218" s="177"/>
      <c r="AN218" s="175"/>
      <c r="AO218" s="175"/>
      <c r="AP218" s="175"/>
      <c r="AQ218" s="175"/>
      <c r="AR218" s="175"/>
      <c r="AS218" s="175"/>
      <c r="AT218" s="175"/>
      <c r="AU218" s="175"/>
      <c r="AW218" s="104"/>
      <c r="AX218" s="125"/>
    </row>
    <row r="219" spans="3:50" x14ac:dyDescent="0.2">
      <c r="C219" s="100"/>
      <c r="AA219" s="175"/>
      <c r="AB219" s="175"/>
      <c r="AC219" s="175"/>
      <c r="AD219" s="175"/>
      <c r="AE219" s="175"/>
      <c r="AG219" s="177"/>
      <c r="AN219" s="175"/>
      <c r="AO219" s="175"/>
      <c r="AP219" s="175"/>
      <c r="AQ219" s="175"/>
      <c r="AR219" s="175"/>
      <c r="AS219" s="175"/>
      <c r="AT219" s="175"/>
      <c r="AU219" s="175"/>
      <c r="AW219" s="104"/>
      <c r="AX219" s="125"/>
    </row>
    <row r="220" spans="3:50" x14ac:dyDescent="0.2">
      <c r="C220" s="100"/>
      <c r="AA220" s="175"/>
      <c r="AB220" s="175"/>
      <c r="AC220" s="175"/>
      <c r="AD220" s="175"/>
      <c r="AE220" s="175"/>
      <c r="AG220" s="177"/>
      <c r="AN220" s="175"/>
      <c r="AO220" s="175"/>
      <c r="AP220" s="175"/>
      <c r="AQ220" s="175"/>
      <c r="AR220" s="175"/>
      <c r="AS220" s="175"/>
      <c r="AT220" s="175"/>
      <c r="AU220" s="175"/>
      <c r="AW220" s="104"/>
      <c r="AX220" s="125"/>
    </row>
    <row r="221" spans="3:50" x14ac:dyDescent="0.2">
      <c r="C221" s="100"/>
      <c r="AA221" s="175"/>
      <c r="AB221" s="175"/>
      <c r="AC221" s="175"/>
      <c r="AD221" s="175"/>
      <c r="AE221" s="175"/>
      <c r="AG221" s="177"/>
      <c r="AN221" s="175"/>
      <c r="AO221" s="175"/>
      <c r="AP221" s="175"/>
      <c r="AQ221" s="175"/>
      <c r="AR221" s="175"/>
      <c r="AS221" s="175"/>
      <c r="AT221" s="175"/>
      <c r="AU221" s="175"/>
      <c r="AW221" s="104"/>
      <c r="AX221" s="125"/>
    </row>
    <row r="222" spans="3:50" x14ac:dyDescent="0.2">
      <c r="C222" s="100"/>
      <c r="AA222" s="175"/>
      <c r="AB222" s="175"/>
      <c r="AC222" s="175"/>
      <c r="AD222" s="175"/>
      <c r="AE222" s="175"/>
      <c r="AG222" s="177"/>
      <c r="AN222" s="175"/>
      <c r="AO222" s="175"/>
      <c r="AP222" s="175"/>
      <c r="AQ222" s="175"/>
      <c r="AR222" s="175"/>
      <c r="AS222" s="175"/>
      <c r="AT222" s="175"/>
      <c r="AU222" s="175"/>
      <c r="AW222" s="104"/>
      <c r="AX222" s="125"/>
    </row>
    <row r="223" spans="3:50" x14ac:dyDescent="0.2">
      <c r="C223" s="100"/>
      <c r="AA223" s="175"/>
      <c r="AB223" s="175"/>
      <c r="AC223" s="175"/>
      <c r="AD223" s="175"/>
      <c r="AE223" s="175"/>
      <c r="AG223" s="177"/>
      <c r="AN223" s="175"/>
      <c r="AO223" s="175"/>
      <c r="AP223" s="175"/>
      <c r="AQ223" s="175"/>
      <c r="AR223" s="175"/>
      <c r="AS223" s="175"/>
      <c r="AT223" s="175"/>
      <c r="AU223" s="175"/>
      <c r="AW223" s="104"/>
      <c r="AX223" s="125"/>
    </row>
    <row r="224" spans="3:50" x14ac:dyDescent="0.2">
      <c r="C224" s="100"/>
      <c r="AA224" s="175"/>
      <c r="AB224" s="175"/>
      <c r="AC224" s="175"/>
      <c r="AD224" s="175"/>
      <c r="AE224" s="175"/>
      <c r="AG224" s="177"/>
      <c r="AN224" s="175"/>
      <c r="AO224" s="175"/>
      <c r="AP224" s="175"/>
      <c r="AQ224" s="175"/>
      <c r="AR224" s="175"/>
      <c r="AS224" s="175"/>
      <c r="AT224" s="175"/>
      <c r="AU224" s="175"/>
      <c r="AW224" s="104"/>
      <c r="AX224" s="125"/>
    </row>
    <row r="225" spans="3:50" x14ac:dyDescent="0.2">
      <c r="C225" s="100"/>
      <c r="AA225" s="175"/>
      <c r="AB225" s="175"/>
      <c r="AC225" s="175"/>
      <c r="AD225" s="175"/>
      <c r="AE225" s="175"/>
      <c r="AG225" s="177"/>
      <c r="AN225" s="175"/>
      <c r="AO225" s="175"/>
      <c r="AP225" s="175"/>
      <c r="AQ225" s="175"/>
      <c r="AR225" s="175"/>
      <c r="AS225" s="175"/>
      <c r="AT225" s="175"/>
      <c r="AU225" s="175"/>
      <c r="AW225" s="104"/>
      <c r="AX225" s="125"/>
    </row>
    <row r="226" spans="3:50" x14ac:dyDescent="0.2">
      <c r="C226" s="100"/>
      <c r="AA226" s="175"/>
      <c r="AB226" s="175"/>
      <c r="AC226" s="175"/>
      <c r="AD226" s="175"/>
      <c r="AE226" s="175"/>
      <c r="AG226" s="177"/>
      <c r="AN226" s="175"/>
      <c r="AO226" s="175"/>
      <c r="AP226" s="175"/>
      <c r="AQ226" s="175"/>
      <c r="AR226" s="175"/>
      <c r="AS226" s="175"/>
      <c r="AT226" s="175"/>
      <c r="AU226" s="175"/>
      <c r="AW226" s="104"/>
      <c r="AX226" s="125"/>
    </row>
    <row r="227" spans="3:50" x14ac:dyDescent="0.2">
      <c r="C227" s="100"/>
      <c r="AA227" s="175"/>
      <c r="AB227" s="175"/>
      <c r="AC227" s="175"/>
      <c r="AD227" s="175"/>
      <c r="AE227" s="175"/>
      <c r="AG227" s="177"/>
      <c r="AN227" s="175"/>
      <c r="AO227" s="175"/>
      <c r="AP227" s="175"/>
      <c r="AQ227" s="175"/>
      <c r="AR227" s="175"/>
      <c r="AS227" s="175"/>
      <c r="AT227" s="175"/>
      <c r="AU227" s="175"/>
      <c r="AW227" s="104"/>
      <c r="AX227" s="125"/>
    </row>
    <row r="228" spans="3:50" x14ac:dyDescent="0.2">
      <c r="C228" s="100"/>
      <c r="AA228" s="175"/>
      <c r="AB228" s="175"/>
      <c r="AC228" s="175"/>
      <c r="AD228" s="175"/>
      <c r="AE228" s="175"/>
      <c r="AG228" s="177"/>
      <c r="AN228" s="175"/>
      <c r="AO228" s="175"/>
      <c r="AP228" s="175"/>
      <c r="AQ228" s="175"/>
      <c r="AR228" s="175"/>
      <c r="AS228" s="175"/>
      <c r="AT228" s="175"/>
      <c r="AU228" s="175"/>
      <c r="AW228" s="104"/>
      <c r="AX228" s="125"/>
    </row>
    <row r="229" spans="3:50" x14ac:dyDescent="0.2">
      <c r="C229" s="100"/>
      <c r="AA229" s="175"/>
      <c r="AB229" s="175"/>
      <c r="AC229" s="175"/>
      <c r="AD229" s="175"/>
      <c r="AE229" s="175"/>
      <c r="AG229" s="177"/>
      <c r="AN229" s="175"/>
      <c r="AO229" s="175"/>
      <c r="AP229" s="175"/>
      <c r="AQ229" s="175"/>
      <c r="AR229" s="175"/>
      <c r="AS229" s="175"/>
      <c r="AT229" s="175"/>
      <c r="AU229" s="175"/>
      <c r="AW229" s="104"/>
      <c r="AX229" s="125"/>
    </row>
    <row r="230" spans="3:50" x14ac:dyDescent="0.2">
      <c r="C230" s="100"/>
      <c r="AA230" s="175"/>
      <c r="AB230" s="175"/>
      <c r="AC230" s="175"/>
      <c r="AD230" s="175"/>
      <c r="AE230" s="175"/>
      <c r="AG230" s="177"/>
      <c r="AN230" s="175"/>
      <c r="AO230" s="175"/>
      <c r="AP230" s="175"/>
      <c r="AQ230" s="175"/>
      <c r="AR230" s="175"/>
      <c r="AS230" s="175"/>
      <c r="AT230" s="175"/>
      <c r="AU230" s="175"/>
      <c r="AV230" s="175"/>
      <c r="AW230" s="104"/>
      <c r="AX230" s="125"/>
    </row>
    <row r="231" spans="3:50" x14ac:dyDescent="0.2">
      <c r="C231" s="100"/>
      <c r="AA231" s="175"/>
      <c r="AB231" s="175"/>
      <c r="AC231" s="175"/>
      <c r="AD231" s="175"/>
      <c r="AE231" s="175"/>
      <c r="AG231" s="177"/>
      <c r="AN231" s="175"/>
      <c r="AO231" s="175"/>
      <c r="AP231" s="175"/>
      <c r="AQ231" s="175"/>
      <c r="AR231" s="175"/>
      <c r="AS231" s="175"/>
      <c r="AT231" s="175"/>
      <c r="AU231" s="175"/>
      <c r="AW231" s="104"/>
      <c r="AX231" s="125"/>
    </row>
    <row r="232" spans="3:50" x14ac:dyDescent="0.2">
      <c r="C232" s="100"/>
      <c r="AA232" s="175"/>
      <c r="AB232" s="175"/>
      <c r="AC232" s="175"/>
      <c r="AD232" s="175"/>
      <c r="AE232" s="175"/>
      <c r="AG232" s="177"/>
      <c r="AN232" s="175"/>
      <c r="AO232" s="175"/>
      <c r="AP232" s="175"/>
      <c r="AQ232" s="175"/>
      <c r="AR232" s="175"/>
      <c r="AS232" s="175"/>
      <c r="AT232" s="175"/>
      <c r="AU232" s="175"/>
      <c r="AW232" s="104"/>
      <c r="AX232" s="125"/>
    </row>
    <row r="233" spans="3:50" x14ac:dyDescent="0.2">
      <c r="C233" s="100"/>
      <c r="AA233" s="175"/>
      <c r="AB233" s="175"/>
      <c r="AC233" s="175"/>
      <c r="AD233" s="175"/>
      <c r="AE233" s="175"/>
      <c r="AG233" s="177"/>
      <c r="AN233" s="175"/>
      <c r="AO233" s="175"/>
      <c r="AP233" s="175"/>
      <c r="AQ233" s="175"/>
      <c r="AR233" s="175"/>
      <c r="AS233" s="175"/>
      <c r="AT233" s="175"/>
      <c r="AU233" s="175"/>
      <c r="AW233" s="104"/>
      <c r="AX233" s="125"/>
    </row>
    <row r="234" spans="3:50" x14ac:dyDescent="0.2">
      <c r="C234" s="100"/>
      <c r="AA234" s="175"/>
      <c r="AB234" s="175"/>
      <c r="AC234" s="175"/>
      <c r="AD234" s="175"/>
      <c r="AE234" s="175"/>
      <c r="AG234" s="177"/>
      <c r="AN234" s="175"/>
      <c r="AO234" s="175"/>
      <c r="AP234" s="175"/>
      <c r="AQ234" s="175"/>
      <c r="AR234" s="175"/>
      <c r="AS234" s="175"/>
      <c r="AT234" s="175"/>
      <c r="AU234" s="175"/>
      <c r="AW234" s="104"/>
      <c r="AX234" s="125"/>
    </row>
    <row r="235" spans="3:50" x14ac:dyDescent="0.2">
      <c r="C235" s="100"/>
      <c r="AA235" s="175"/>
      <c r="AB235" s="175"/>
      <c r="AC235" s="175"/>
      <c r="AD235" s="175"/>
      <c r="AE235" s="175"/>
      <c r="AG235" s="177"/>
      <c r="AN235" s="175"/>
      <c r="AO235" s="175"/>
      <c r="AP235" s="175"/>
      <c r="AQ235" s="175"/>
      <c r="AR235" s="175"/>
      <c r="AS235" s="175"/>
      <c r="AT235" s="175"/>
      <c r="AU235" s="175"/>
      <c r="AW235" s="104"/>
      <c r="AX235" s="125"/>
    </row>
    <row r="236" spans="3:50" x14ac:dyDescent="0.2">
      <c r="C236" s="100"/>
      <c r="AA236" s="175"/>
      <c r="AB236" s="175"/>
      <c r="AC236" s="175"/>
      <c r="AD236" s="175"/>
      <c r="AE236" s="175"/>
      <c r="AG236" s="177"/>
      <c r="AN236" s="175"/>
      <c r="AO236" s="175"/>
      <c r="AP236" s="175"/>
      <c r="AQ236" s="175"/>
      <c r="AR236" s="175"/>
      <c r="AS236" s="175"/>
      <c r="AT236" s="175"/>
      <c r="AU236" s="175"/>
      <c r="AW236" s="104"/>
      <c r="AX236" s="125"/>
    </row>
    <row r="237" spans="3:50" x14ac:dyDescent="0.2">
      <c r="C237" s="100"/>
      <c r="AA237" s="175"/>
      <c r="AB237" s="175"/>
      <c r="AC237" s="175"/>
      <c r="AD237" s="175"/>
      <c r="AE237" s="175"/>
      <c r="AG237" s="177"/>
      <c r="AN237" s="175"/>
      <c r="AO237" s="175"/>
      <c r="AP237" s="175"/>
      <c r="AQ237" s="175"/>
      <c r="AR237" s="175"/>
      <c r="AS237" s="175"/>
      <c r="AT237" s="175"/>
      <c r="AU237" s="175"/>
      <c r="AW237" s="104"/>
      <c r="AX237" s="125"/>
    </row>
    <row r="238" spans="3:50" x14ac:dyDescent="0.2">
      <c r="C238" s="100"/>
      <c r="AA238" s="175"/>
      <c r="AB238" s="175"/>
      <c r="AC238" s="175"/>
      <c r="AD238" s="175"/>
      <c r="AE238" s="175"/>
      <c r="AG238" s="177"/>
      <c r="AN238" s="175"/>
      <c r="AO238" s="175"/>
      <c r="AP238" s="175"/>
      <c r="AQ238" s="175"/>
      <c r="AR238" s="175"/>
      <c r="AS238" s="175"/>
      <c r="AT238" s="175"/>
      <c r="AU238" s="175"/>
      <c r="AW238" s="104"/>
      <c r="AX238" s="125"/>
    </row>
    <row r="239" spans="3:50" x14ac:dyDescent="0.2">
      <c r="C239" s="100"/>
      <c r="AA239" s="175"/>
      <c r="AB239" s="175"/>
      <c r="AC239" s="175"/>
      <c r="AD239" s="175"/>
      <c r="AE239" s="175"/>
      <c r="AG239" s="177"/>
      <c r="AN239" s="175"/>
      <c r="AO239" s="175"/>
      <c r="AP239" s="175"/>
      <c r="AQ239" s="175"/>
      <c r="AR239" s="175"/>
      <c r="AS239" s="175"/>
      <c r="AT239" s="175"/>
      <c r="AU239" s="175"/>
      <c r="AW239" s="104"/>
      <c r="AX239" s="125"/>
    </row>
    <row r="240" spans="3:50" x14ac:dyDescent="0.2">
      <c r="C240" s="100"/>
      <c r="AA240" s="175"/>
      <c r="AB240" s="175"/>
      <c r="AC240" s="175"/>
      <c r="AD240" s="175"/>
      <c r="AE240" s="175"/>
      <c r="AG240" s="177"/>
      <c r="AN240" s="175"/>
      <c r="AO240" s="175"/>
      <c r="AP240" s="175"/>
      <c r="AQ240" s="175"/>
      <c r="AR240" s="175"/>
      <c r="AS240" s="175"/>
      <c r="AT240" s="175"/>
      <c r="AU240" s="175"/>
      <c r="AW240" s="104"/>
      <c r="AX240" s="125"/>
    </row>
    <row r="241" spans="3:50" x14ac:dyDescent="0.2">
      <c r="C241" s="100"/>
      <c r="AA241" s="175"/>
      <c r="AB241" s="175"/>
      <c r="AC241" s="175"/>
      <c r="AD241" s="175"/>
      <c r="AE241" s="175"/>
      <c r="AG241" s="177"/>
      <c r="AN241" s="175"/>
      <c r="AO241" s="175"/>
      <c r="AP241" s="175"/>
      <c r="AQ241" s="175"/>
      <c r="AR241" s="175"/>
      <c r="AS241" s="175"/>
      <c r="AT241" s="175"/>
      <c r="AU241" s="175"/>
      <c r="AW241" s="104"/>
      <c r="AX241" s="125"/>
    </row>
    <row r="242" spans="3:50" x14ac:dyDescent="0.2">
      <c r="C242" s="100"/>
      <c r="AA242" s="175"/>
      <c r="AB242" s="175"/>
      <c r="AC242" s="175"/>
      <c r="AD242" s="175"/>
      <c r="AE242" s="175"/>
      <c r="AG242" s="177"/>
      <c r="AN242" s="175"/>
      <c r="AO242" s="175"/>
      <c r="AP242" s="175"/>
      <c r="AQ242" s="175"/>
      <c r="AR242" s="175"/>
      <c r="AS242" s="175"/>
      <c r="AT242" s="175"/>
      <c r="AU242" s="175"/>
      <c r="AW242" s="104"/>
      <c r="AX242" s="125"/>
    </row>
    <row r="243" spans="3:50" x14ac:dyDescent="0.2">
      <c r="C243" s="100"/>
      <c r="AA243" s="175"/>
      <c r="AB243" s="175"/>
      <c r="AC243" s="175"/>
      <c r="AD243" s="175"/>
      <c r="AE243" s="175"/>
      <c r="AG243" s="177"/>
      <c r="AN243" s="175"/>
      <c r="AO243" s="175"/>
      <c r="AP243" s="175"/>
      <c r="AQ243" s="175"/>
      <c r="AR243" s="175"/>
      <c r="AS243" s="175"/>
      <c r="AT243" s="175"/>
      <c r="AU243" s="175"/>
      <c r="AW243" s="104"/>
      <c r="AX243" s="125"/>
    </row>
    <row r="244" spans="3:50" x14ac:dyDescent="0.2">
      <c r="C244" s="100"/>
      <c r="AA244" s="175"/>
      <c r="AB244" s="175"/>
      <c r="AC244" s="175"/>
      <c r="AD244" s="175"/>
      <c r="AE244" s="175"/>
      <c r="AG244" s="177"/>
      <c r="AN244" s="175"/>
      <c r="AO244" s="175"/>
      <c r="AP244" s="175"/>
      <c r="AQ244" s="175"/>
      <c r="AR244" s="175"/>
      <c r="AS244" s="175"/>
      <c r="AT244" s="175"/>
      <c r="AU244" s="175"/>
      <c r="AW244" s="104"/>
      <c r="AX244" s="125"/>
    </row>
    <row r="245" spans="3:50" x14ac:dyDescent="0.2">
      <c r="C245" s="100"/>
      <c r="AA245" s="175"/>
      <c r="AB245" s="175"/>
      <c r="AC245" s="175"/>
      <c r="AD245" s="175"/>
      <c r="AE245" s="175"/>
      <c r="AG245" s="177"/>
      <c r="AN245" s="175"/>
      <c r="AO245" s="175"/>
      <c r="AP245" s="175"/>
      <c r="AQ245" s="175"/>
      <c r="AR245" s="175"/>
      <c r="AS245" s="175"/>
      <c r="AT245" s="175"/>
      <c r="AU245" s="175"/>
      <c r="AW245" s="104"/>
      <c r="AX245" s="125"/>
    </row>
    <row r="246" spans="3:50" x14ac:dyDescent="0.2">
      <c r="C246" s="100"/>
      <c r="AA246" s="175"/>
      <c r="AB246" s="175"/>
      <c r="AC246" s="175"/>
      <c r="AD246" s="175"/>
      <c r="AE246" s="175"/>
      <c r="AG246" s="177"/>
      <c r="AN246" s="175"/>
      <c r="AO246" s="175"/>
      <c r="AP246" s="175"/>
      <c r="AQ246" s="175"/>
      <c r="AR246" s="175"/>
      <c r="AS246" s="175"/>
      <c r="AT246" s="175"/>
      <c r="AU246" s="175"/>
      <c r="AW246" s="104"/>
      <c r="AX246" s="125"/>
    </row>
    <row r="247" spans="3:50" x14ac:dyDescent="0.2">
      <c r="C247" s="100"/>
      <c r="AA247" s="175"/>
      <c r="AB247" s="175"/>
      <c r="AC247" s="175"/>
      <c r="AD247" s="175"/>
      <c r="AE247" s="175"/>
      <c r="AG247" s="177"/>
      <c r="AN247" s="175"/>
      <c r="AO247" s="175"/>
      <c r="AP247" s="175"/>
      <c r="AQ247" s="175"/>
      <c r="AR247" s="175"/>
      <c r="AS247" s="175"/>
      <c r="AT247" s="175"/>
      <c r="AU247" s="175"/>
      <c r="AW247" s="104"/>
      <c r="AX247" s="125"/>
    </row>
    <row r="248" spans="3:50" x14ac:dyDescent="0.2">
      <c r="C248" s="100"/>
      <c r="AA248" s="175"/>
      <c r="AB248" s="175"/>
      <c r="AC248" s="175"/>
      <c r="AD248" s="175"/>
      <c r="AE248" s="175"/>
      <c r="AG248" s="177"/>
      <c r="AN248" s="175"/>
      <c r="AO248" s="175"/>
      <c r="AP248" s="175"/>
      <c r="AQ248" s="175"/>
      <c r="AR248" s="175"/>
      <c r="AS248" s="175"/>
      <c r="AT248" s="175"/>
      <c r="AU248" s="175"/>
      <c r="AW248" s="104"/>
      <c r="AX248" s="125"/>
    </row>
    <row r="249" spans="3:50" x14ac:dyDescent="0.2">
      <c r="C249" s="100"/>
      <c r="AA249" s="175"/>
      <c r="AB249" s="175"/>
      <c r="AC249" s="175"/>
      <c r="AD249" s="175"/>
      <c r="AE249" s="175"/>
      <c r="AG249" s="177"/>
      <c r="AN249" s="175"/>
      <c r="AO249" s="175"/>
      <c r="AP249" s="175"/>
      <c r="AQ249" s="175"/>
      <c r="AR249" s="175"/>
      <c r="AS249" s="175"/>
      <c r="AT249" s="175"/>
      <c r="AU249" s="175"/>
      <c r="AW249" s="104"/>
      <c r="AX249" s="125"/>
    </row>
    <row r="250" spans="3:50" x14ac:dyDescent="0.2">
      <c r="C250" s="100"/>
      <c r="AA250" s="175"/>
      <c r="AB250" s="175"/>
      <c r="AC250" s="175"/>
      <c r="AD250" s="175"/>
      <c r="AE250" s="175"/>
      <c r="AG250" s="177"/>
      <c r="AN250" s="175"/>
      <c r="AO250" s="175"/>
      <c r="AP250" s="175"/>
      <c r="AQ250" s="175"/>
      <c r="AR250" s="175"/>
      <c r="AS250" s="175"/>
      <c r="AT250" s="175"/>
      <c r="AU250" s="175"/>
      <c r="AW250" s="104"/>
      <c r="AX250" s="125"/>
    </row>
    <row r="251" spans="3:50" x14ac:dyDescent="0.2">
      <c r="C251" s="100"/>
      <c r="AA251" s="175"/>
      <c r="AB251" s="175"/>
      <c r="AC251" s="175"/>
      <c r="AD251" s="175"/>
      <c r="AE251" s="175"/>
      <c r="AG251" s="177"/>
      <c r="AN251" s="175"/>
      <c r="AO251" s="175"/>
      <c r="AP251" s="175"/>
      <c r="AQ251" s="175"/>
      <c r="AR251" s="175"/>
      <c r="AS251" s="175"/>
      <c r="AT251" s="175"/>
      <c r="AU251" s="175"/>
      <c r="AV251" s="175"/>
      <c r="AW251" s="104"/>
      <c r="AX251" s="125"/>
    </row>
    <row r="252" spans="3:50" x14ac:dyDescent="0.2">
      <c r="C252" s="100"/>
      <c r="AA252" s="175"/>
      <c r="AB252" s="175"/>
      <c r="AC252" s="175"/>
      <c r="AD252" s="175"/>
      <c r="AE252" s="175"/>
      <c r="AG252" s="177"/>
      <c r="AN252" s="175"/>
      <c r="AO252" s="175"/>
      <c r="AP252" s="175"/>
      <c r="AQ252" s="175"/>
      <c r="AR252" s="175"/>
      <c r="AS252" s="175"/>
      <c r="AT252" s="175"/>
      <c r="AU252" s="175"/>
      <c r="AW252" s="104"/>
      <c r="AX252" s="125"/>
    </row>
    <row r="253" spans="3:50" x14ac:dyDescent="0.2">
      <c r="C253" s="100"/>
      <c r="AA253" s="175"/>
      <c r="AB253" s="175"/>
      <c r="AC253" s="175"/>
      <c r="AD253" s="175"/>
      <c r="AE253" s="175"/>
      <c r="AG253" s="177"/>
      <c r="AN253" s="175"/>
      <c r="AO253" s="175"/>
      <c r="AP253" s="175"/>
      <c r="AQ253" s="175"/>
      <c r="AR253" s="175"/>
      <c r="AS253" s="175"/>
      <c r="AT253" s="175"/>
      <c r="AU253" s="175"/>
      <c r="AV253" s="175"/>
      <c r="AW253" s="104"/>
      <c r="AX253" s="125"/>
    </row>
    <row r="254" spans="3:50" x14ac:dyDescent="0.2">
      <c r="C254" s="100"/>
      <c r="AA254" s="175"/>
      <c r="AB254" s="175"/>
      <c r="AC254" s="175"/>
      <c r="AD254" s="175"/>
      <c r="AE254" s="175"/>
      <c r="AG254" s="177"/>
      <c r="AN254" s="175"/>
      <c r="AO254" s="175"/>
      <c r="AP254" s="175"/>
      <c r="AQ254" s="175"/>
      <c r="AR254" s="175"/>
      <c r="AS254" s="175"/>
      <c r="AT254" s="175"/>
      <c r="AU254" s="175"/>
      <c r="AW254" s="104"/>
      <c r="AX254" s="125"/>
    </row>
    <row r="255" spans="3:50" x14ac:dyDescent="0.2">
      <c r="C255" s="100"/>
      <c r="AA255" s="175"/>
      <c r="AB255" s="175"/>
      <c r="AC255" s="175"/>
      <c r="AD255" s="175"/>
      <c r="AE255" s="175"/>
      <c r="AG255" s="177"/>
      <c r="AN255" s="175"/>
      <c r="AO255" s="175"/>
      <c r="AP255" s="175"/>
      <c r="AQ255" s="175"/>
      <c r="AR255" s="175"/>
      <c r="AS255" s="175"/>
      <c r="AT255" s="175"/>
      <c r="AU255" s="175"/>
      <c r="AV255" s="175"/>
      <c r="AW255" s="104"/>
      <c r="AX255" s="125"/>
    </row>
    <row r="256" spans="3:50" x14ac:dyDescent="0.2">
      <c r="C256" s="100"/>
      <c r="AA256" s="175"/>
      <c r="AB256" s="175"/>
      <c r="AC256" s="175"/>
      <c r="AD256" s="175"/>
      <c r="AE256" s="175"/>
      <c r="AG256" s="177"/>
      <c r="AN256" s="175"/>
      <c r="AO256" s="175"/>
      <c r="AP256" s="175"/>
      <c r="AQ256" s="175"/>
      <c r="AR256" s="175"/>
      <c r="AS256" s="175"/>
      <c r="AT256" s="175"/>
      <c r="AU256" s="175"/>
      <c r="AV256" s="175"/>
      <c r="AW256" s="104"/>
      <c r="AX256" s="125"/>
    </row>
    <row r="257" spans="3:50" x14ac:dyDescent="0.2">
      <c r="C257" s="100"/>
      <c r="AA257" s="175"/>
      <c r="AB257" s="175"/>
      <c r="AC257" s="175"/>
      <c r="AD257" s="175"/>
      <c r="AE257" s="175"/>
      <c r="AG257" s="177"/>
      <c r="AN257" s="175"/>
      <c r="AO257" s="175"/>
      <c r="AP257" s="175"/>
      <c r="AQ257" s="175"/>
      <c r="AR257" s="175"/>
      <c r="AS257" s="175"/>
      <c r="AT257" s="175"/>
      <c r="AU257" s="175"/>
      <c r="AW257" s="104"/>
      <c r="AX257" s="125"/>
    </row>
    <row r="258" spans="3:50" x14ac:dyDescent="0.2">
      <c r="C258" s="100"/>
      <c r="AA258" s="175"/>
      <c r="AB258" s="175"/>
      <c r="AC258" s="175"/>
      <c r="AD258" s="175"/>
      <c r="AE258" s="175"/>
      <c r="AG258" s="177"/>
      <c r="AN258" s="175"/>
      <c r="AO258" s="175"/>
      <c r="AP258" s="175"/>
      <c r="AQ258" s="175"/>
      <c r="AR258" s="175"/>
      <c r="AS258" s="175"/>
      <c r="AT258" s="175"/>
      <c r="AU258" s="175"/>
      <c r="AV258" s="175"/>
      <c r="AW258" s="104"/>
      <c r="AX258" s="125"/>
    </row>
    <row r="259" spans="3:50" x14ac:dyDescent="0.2">
      <c r="C259" s="100"/>
      <c r="AA259" s="175"/>
      <c r="AB259" s="175"/>
      <c r="AC259" s="175"/>
      <c r="AD259" s="175"/>
      <c r="AE259" s="175"/>
      <c r="AG259" s="177"/>
      <c r="AN259" s="175"/>
      <c r="AO259" s="175"/>
      <c r="AP259" s="175"/>
      <c r="AQ259" s="175"/>
      <c r="AR259" s="175"/>
      <c r="AS259" s="175"/>
      <c r="AT259" s="175"/>
      <c r="AU259" s="175"/>
      <c r="AV259" s="175"/>
      <c r="AW259" s="104"/>
      <c r="AX259" s="125"/>
    </row>
    <row r="260" spans="3:50" x14ac:dyDescent="0.2">
      <c r="C260" s="100"/>
      <c r="AA260" s="175"/>
      <c r="AB260" s="175"/>
      <c r="AC260" s="175"/>
      <c r="AD260" s="175"/>
      <c r="AE260" s="175"/>
      <c r="AG260" s="177"/>
      <c r="AN260" s="175"/>
      <c r="AO260" s="175"/>
      <c r="AP260" s="175"/>
      <c r="AQ260" s="175"/>
      <c r="AR260" s="175"/>
      <c r="AS260" s="175"/>
      <c r="AT260" s="175"/>
      <c r="AU260" s="175"/>
      <c r="AW260" s="104"/>
      <c r="AX260" s="125"/>
    </row>
    <row r="261" spans="3:50" x14ac:dyDescent="0.2">
      <c r="C261" s="100"/>
      <c r="AA261" s="175"/>
      <c r="AB261" s="175"/>
      <c r="AC261" s="175"/>
      <c r="AD261" s="175"/>
      <c r="AE261" s="175"/>
      <c r="AG261" s="177"/>
      <c r="AN261" s="175"/>
      <c r="AO261" s="175"/>
      <c r="AP261" s="175"/>
      <c r="AQ261" s="175"/>
      <c r="AR261" s="175"/>
      <c r="AS261" s="175"/>
      <c r="AT261" s="175"/>
      <c r="AU261" s="175"/>
      <c r="AV261" s="175"/>
      <c r="AW261" s="104"/>
      <c r="AX261" s="125"/>
    </row>
    <row r="262" spans="3:50" x14ac:dyDescent="0.2">
      <c r="C262" s="100"/>
      <c r="AA262" s="175"/>
      <c r="AB262" s="175"/>
      <c r="AC262" s="175"/>
      <c r="AD262" s="175"/>
      <c r="AE262" s="175"/>
      <c r="AG262" s="177"/>
      <c r="AN262" s="175"/>
      <c r="AO262" s="175"/>
      <c r="AP262" s="175"/>
      <c r="AQ262" s="175"/>
      <c r="AR262" s="175"/>
      <c r="AS262" s="175"/>
      <c r="AT262" s="175"/>
      <c r="AU262" s="175"/>
      <c r="AV262" s="175"/>
      <c r="AW262" s="104"/>
      <c r="AX262" s="125"/>
    </row>
    <row r="263" spans="3:50" x14ac:dyDescent="0.2">
      <c r="C263" s="100"/>
      <c r="AA263" s="175"/>
      <c r="AB263" s="175"/>
      <c r="AC263" s="175"/>
      <c r="AD263" s="175"/>
      <c r="AE263" s="175"/>
      <c r="AG263" s="177"/>
      <c r="AN263" s="175"/>
      <c r="AO263" s="175"/>
      <c r="AP263" s="175"/>
      <c r="AQ263" s="175"/>
      <c r="AR263" s="175"/>
      <c r="AS263" s="175"/>
      <c r="AT263" s="175"/>
      <c r="AU263" s="175"/>
      <c r="AV263" s="175"/>
      <c r="AW263" s="104"/>
      <c r="AX263" s="125"/>
    </row>
    <row r="264" spans="3:50" x14ac:dyDescent="0.2">
      <c r="C264" s="100"/>
      <c r="AA264" s="175"/>
      <c r="AB264" s="175"/>
      <c r="AC264" s="175"/>
      <c r="AD264" s="175"/>
      <c r="AE264" s="175"/>
      <c r="AG264" s="177"/>
      <c r="AN264" s="175"/>
      <c r="AO264" s="175"/>
      <c r="AP264" s="175"/>
      <c r="AQ264" s="175"/>
      <c r="AR264" s="175"/>
      <c r="AS264" s="175"/>
      <c r="AT264" s="175"/>
      <c r="AU264" s="175"/>
      <c r="AV264" s="175"/>
      <c r="AW264" s="104"/>
      <c r="AX264" s="125"/>
    </row>
    <row r="265" spans="3:50" x14ac:dyDescent="0.2">
      <c r="C265" s="100"/>
      <c r="AA265" s="175"/>
      <c r="AB265" s="175"/>
      <c r="AC265" s="175"/>
      <c r="AD265" s="175"/>
      <c r="AE265" s="175"/>
      <c r="AG265" s="177"/>
      <c r="AN265" s="175"/>
      <c r="AO265" s="175"/>
      <c r="AP265" s="175"/>
      <c r="AQ265" s="175"/>
      <c r="AR265" s="175"/>
      <c r="AS265" s="175"/>
      <c r="AT265" s="175"/>
      <c r="AU265" s="175"/>
      <c r="AW265" s="104"/>
      <c r="AX265" s="125"/>
    </row>
    <row r="266" spans="3:50" x14ac:dyDescent="0.2">
      <c r="C266" s="100"/>
      <c r="AA266" s="175"/>
      <c r="AB266" s="175"/>
      <c r="AC266" s="175"/>
      <c r="AD266" s="175"/>
      <c r="AE266" s="175"/>
      <c r="AG266" s="177"/>
      <c r="AN266" s="175"/>
      <c r="AO266" s="175"/>
      <c r="AP266" s="175"/>
      <c r="AQ266" s="175"/>
      <c r="AR266" s="175"/>
      <c r="AS266" s="175"/>
      <c r="AT266" s="175"/>
      <c r="AU266" s="175"/>
      <c r="AV266" s="175"/>
      <c r="AW266" s="104"/>
      <c r="AX266" s="125"/>
    </row>
    <row r="267" spans="3:50" x14ac:dyDescent="0.2">
      <c r="C267" s="100"/>
      <c r="AA267" s="175"/>
      <c r="AB267" s="175"/>
      <c r="AC267" s="175"/>
      <c r="AD267" s="175"/>
      <c r="AE267" s="175"/>
      <c r="AG267" s="177"/>
      <c r="AN267" s="175"/>
      <c r="AO267" s="175"/>
      <c r="AP267" s="175"/>
      <c r="AQ267" s="175"/>
      <c r="AR267" s="175"/>
      <c r="AS267" s="175"/>
      <c r="AT267" s="175"/>
      <c r="AU267" s="175"/>
      <c r="AW267" s="104"/>
      <c r="AX267" s="125"/>
    </row>
    <row r="268" spans="3:50" x14ac:dyDescent="0.2">
      <c r="C268" s="100"/>
      <c r="AA268" s="175"/>
      <c r="AB268" s="175"/>
      <c r="AC268" s="175"/>
      <c r="AD268" s="175"/>
      <c r="AE268" s="175"/>
      <c r="AG268" s="177"/>
      <c r="AN268" s="175"/>
      <c r="AO268" s="175"/>
      <c r="AP268" s="175"/>
      <c r="AQ268" s="175"/>
      <c r="AR268" s="175"/>
      <c r="AS268" s="175"/>
      <c r="AT268" s="175"/>
      <c r="AU268" s="175"/>
      <c r="AW268" s="104"/>
      <c r="AX268" s="125"/>
    </row>
    <row r="269" spans="3:50" x14ac:dyDescent="0.2">
      <c r="C269" s="100"/>
      <c r="AA269" s="175"/>
      <c r="AB269" s="175"/>
      <c r="AC269" s="175"/>
      <c r="AD269" s="175"/>
      <c r="AE269" s="175"/>
      <c r="AG269" s="177"/>
      <c r="AN269" s="175"/>
      <c r="AO269" s="175"/>
      <c r="AP269" s="175"/>
      <c r="AQ269" s="175"/>
      <c r="AR269" s="175"/>
      <c r="AS269" s="175"/>
      <c r="AT269" s="175"/>
      <c r="AU269" s="175"/>
      <c r="AW269" s="104"/>
      <c r="AX269" s="125"/>
    </row>
    <row r="270" spans="3:50" x14ac:dyDescent="0.2">
      <c r="C270" s="100"/>
      <c r="AA270" s="175"/>
      <c r="AB270" s="175"/>
      <c r="AC270" s="175"/>
      <c r="AD270" s="175"/>
      <c r="AE270" s="175"/>
      <c r="AG270" s="177"/>
      <c r="AN270" s="175"/>
      <c r="AO270" s="175"/>
      <c r="AP270" s="175"/>
      <c r="AQ270" s="175"/>
      <c r="AR270" s="175"/>
      <c r="AS270" s="175"/>
      <c r="AT270" s="175"/>
      <c r="AU270" s="175"/>
      <c r="AW270" s="104"/>
      <c r="AX270" s="125"/>
    </row>
    <row r="271" spans="3:50" x14ac:dyDescent="0.2">
      <c r="C271" s="100"/>
      <c r="AA271" s="175"/>
      <c r="AB271" s="175"/>
      <c r="AC271" s="175"/>
      <c r="AD271" s="175"/>
      <c r="AE271" s="175"/>
      <c r="AG271" s="177"/>
      <c r="AN271" s="175"/>
      <c r="AO271" s="175"/>
      <c r="AP271" s="175"/>
      <c r="AQ271" s="175"/>
      <c r="AR271" s="175"/>
      <c r="AS271" s="175"/>
      <c r="AT271" s="175"/>
      <c r="AU271" s="175"/>
      <c r="AW271" s="104"/>
      <c r="AX271" s="125"/>
    </row>
    <row r="272" spans="3:50" x14ac:dyDescent="0.2">
      <c r="C272" s="100"/>
      <c r="AA272" s="175"/>
      <c r="AB272" s="175"/>
      <c r="AC272" s="175"/>
      <c r="AD272" s="175"/>
      <c r="AE272" s="175"/>
      <c r="AG272" s="177"/>
      <c r="AN272" s="175"/>
      <c r="AO272" s="175"/>
      <c r="AP272" s="175"/>
      <c r="AQ272" s="175"/>
      <c r="AR272" s="175"/>
      <c r="AS272" s="175"/>
      <c r="AT272" s="175"/>
      <c r="AU272" s="175"/>
      <c r="AW272" s="104"/>
      <c r="AX272" s="125"/>
    </row>
    <row r="273" spans="3:50" x14ac:dyDescent="0.2">
      <c r="C273" s="100"/>
      <c r="AA273" s="175"/>
      <c r="AB273" s="175"/>
      <c r="AC273" s="175"/>
      <c r="AD273" s="175"/>
      <c r="AE273" s="175"/>
      <c r="AG273" s="177"/>
      <c r="AN273" s="175"/>
      <c r="AO273" s="175"/>
      <c r="AP273" s="175"/>
      <c r="AQ273" s="175"/>
      <c r="AR273" s="175"/>
      <c r="AS273" s="175"/>
      <c r="AT273" s="175"/>
      <c r="AU273" s="175"/>
      <c r="AW273" s="104"/>
      <c r="AX273" s="125"/>
    </row>
    <row r="274" spans="3:50" x14ac:dyDescent="0.2">
      <c r="C274" s="100"/>
      <c r="AA274" s="175"/>
      <c r="AB274" s="175"/>
      <c r="AC274" s="175"/>
      <c r="AD274" s="175"/>
      <c r="AE274" s="175"/>
      <c r="AG274" s="177"/>
      <c r="AN274" s="175"/>
      <c r="AO274" s="175"/>
      <c r="AP274" s="175"/>
      <c r="AQ274" s="175"/>
      <c r="AR274" s="175"/>
      <c r="AS274" s="175"/>
      <c r="AT274" s="175"/>
      <c r="AU274" s="175"/>
      <c r="AV274" s="175"/>
      <c r="AW274" s="104"/>
      <c r="AX274" s="125"/>
    </row>
    <row r="275" spans="3:50" x14ac:dyDescent="0.2">
      <c r="C275" s="100"/>
      <c r="AA275" s="175"/>
      <c r="AB275" s="175"/>
      <c r="AC275" s="175"/>
      <c r="AD275" s="175"/>
      <c r="AE275" s="175"/>
      <c r="AG275" s="177"/>
      <c r="AN275" s="175"/>
      <c r="AO275" s="175"/>
      <c r="AP275" s="175"/>
      <c r="AQ275" s="175"/>
      <c r="AR275" s="175"/>
      <c r="AS275" s="175"/>
      <c r="AT275" s="175"/>
      <c r="AU275" s="175"/>
      <c r="AW275" s="104"/>
      <c r="AX275" s="125"/>
    </row>
    <row r="276" spans="3:50" x14ac:dyDescent="0.2">
      <c r="C276" s="100"/>
      <c r="AA276" s="175"/>
      <c r="AB276" s="175"/>
      <c r="AC276" s="175"/>
      <c r="AD276" s="175"/>
      <c r="AE276" s="175"/>
      <c r="AG276" s="177"/>
      <c r="AN276" s="175"/>
      <c r="AO276" s="175"/>
      <c r="AP276" s="175"/>
      <c r="AQ276" s="175"/>
      <c r="AR276" s="175"/>
      <c r="AS276" s="175"/>
      <c r="AT276" s="175"/>
      <c r="AU276" s="175"/>
      <c r="AW276" s="104"/>
      <c r="AX276" s="125"/>
    </row>
    <row r="277" spans="3:50" x14ac:dyDescent="0.2">
      <c r="C277" s="100"/>
      <c r="AA277" s="175"/>
      <c r="AB277" s="175"/>
      <c r="AC277" s="175"/>
      <c r="AD277" s="175"/>
      <c r="AE277" s="175"/>
      <c r="AG277" s="177"/>
      <c r="AN277" s="175"/>
      <c r="AO277" s="175"/>
      <c r="AP277" s="175"/>
      <c r="AQ277" s="175"/>
      <c r="AR277" s="175"/>
      <c r="AS277" s="175"/>
      <c r="AT277" s="175"/>
      <c r="AU277" s="175"/>
      <c r="AW277" s="104"/>
      <c r="AX277" s="125"/>
    </row>
    <row r="278" spans="3:50" x14ac:dyDescent="0.2">
      <c r="C278" s="100"/>
      <c r="AA278" s="175"/>
      <c r="AB278" s="175"/>
      <c r="AC278" s="175"/>
      <c r="AD278" s="175"/>
      <c r="AE278" s="175"/>
      <c r="AG278" s="177"/>
      <c r="AN278" s="175"/>
      <c r="AO278" s="175"/>
      <c r="AP278" s="175"/>
      <c r="AQ278" s="175"/>
      <c r="AR278" s="175"/>
      <c r="AS278" s="175"/>
      <c r="AT278" s="175"/>
      <c r="AU278" s="175"/>
      <c r="AW278" s="104"/>
      <c r="AX278" s="125"/>
    </row>
    <row r="279" spans="3:50" x14ac:dyDescent="0.2">
      <c r="C279" s="100"/>
      <c r="AA279" s="175"/>
      <c r="AB279" s="175"/>
      <c r="AC279" s="175"/>
      <c r="AD279" s="175"/>
      <c r="AE279" s="175"/>
      <c r="AG279" s="177"/>
      <c r="AN279" s="175"/>
      <c r="AO279" s="175"/>
      <c r="AP279" s="175"/>
      <c r="AQ279" s="175"/>
      <c r="AR279" s="175"/>
      <c r="AS279" s="175"/>
      <c r="AT279" s="175"/>
      <c r="AU279" s="175"/>
      <c r="AV279" s="175"/>
      <c r="AW279" s="104"/>
      <c r="AX279" s="125"/>
    </row>
    <row r="280" spans="3:50" x14ac:dyDescent="0.2">
      <c r="C280" s="100"/>
      <c r="AA280" s="175"/>
      <c r="AB280" s="175"/>
      <c r="AC280" s="175"/>
      <c r="AD280" s="175"/>
      <c r="AE280" s="175"/>
      <c r="AG280" s="177"/>
      <c r="AN280" s="175"/>
      <c r="AO280" s="175"/>
      <c r="AP280" s="175"/>
      <c r="AQ280" s="175"/>
      <c r="AR280" s="175"/>
      <c r="AS280" s="175"/>
      <c r="AT280" s="175"/>
      <c r="AU280" s="175"/>
      <c r="AV280" s="175"/>
      <c r="AW280" s="104"/>
      <c r="AX280" s="125"/>
    </row>
    <row r="281" spans="3:50" x14ac:dyDescent="0.2">
      <c r="C281" s="100"/>
      <c r="AA281" s="175"/>
      <c r="AB281" s="175"/>
      <c r="AC281" s="175"/>
      <c r="AD281" s="175"/>
      <c r="AE281" s="175"/>
      <c r="AG281" s="177"/>
      <c r="AN281" s="175"/>
      <c r="AO281" s="175"/>
      <c r="AP281" s="175"/>
      <c r="AQ281" s="175"/>
      <c r="AR281" s="175"/>
      <c r="AS281" s="175"/>
      <c r="AT281" s="175"/>
      <c r="AU281" s="175"/>
      <c r="AW281" s="104"/>
      <c r="AX281" s="125"/>
    </row>
    <row r="282" spans="3:50" x14ac:dyDescent="0.2">
      <c r="C282" s="100"/>
      <c r="AA282" s="175"/>
      <c r="AB282" s="175"/>
      <c r="AC282" s="175"/>
      <c r="AD282" s="175"/>
      <c r="AE282" s="175"/>
      <c r="AG282" s="177"/>
      <c r="AN282" s="175"/>
      <c r="AO282" s="175"/>
      <c r="AP282" s="175"/>
      <c r="AQ282" s="175"/>
      <c r="AR282" s="175"/>
      <c r="AS282" s="175"/>
      <c r="AT282" s="175"/>
      <c r="AU282" s="175"/>
      <c r="AW282" s="104"/>
      <c r="AX282" s="125"/>
    </row>
    <row r="283" spans="3:50" x14ac:dyDescent="0.2">
      <c r="C283" s="100"/>
      <c r="AA283" s="175"/>
      <c r="AB283" s="175"/>
      <c r="AC283" s="175"/>
      <c r="AD283" s="175"/>
      <c r="AE283" s="175"/>
      <c r="AG283" s="177"/>
      <c r="AN283" s="175"/>
      <c r="AO283" s="175"/>
      <c r="AP283" s="175"/>
      <c r="AQ283" s="175"/>
      <c r="AR283" s="175"/>
      <c r="AS283" s="175"/>
      <c r="AT283" s="175"/>
      <c r="AU283" s="175"/>
      <c r="AW283" s="104"/>
      <c r="AX283" s="125"/>
    </row>
    <row r="284" spans="3:50" x14ac:dyDescent="0.2">
      <c r="C284" s="100"/>
      <c r="AA284" s="175"/>
      <c r="AB284" s="175"/>
      <c r="AC284" s="175"/>
      <c r="AD284" s="175"/>
      <c r="AE284" s="175"/>
      <c r="AG284" s="177"/>
      <c r="AN284" s="175"/>
      <c r="AO284" s="175"/>
      <c r="AP284" s="175"/>
      <c r="AQ284" s="175"/>
      <c r="AR284" s="175"/>
      <c r="AS284" s="175"/>
      <c r="AT284" s="175"/>
      <c r="AU284" s="175"/>
      <c r="AW284" s="104"/>
      <c r="AX284" s="125"/>
    </row>
    <row r="285" spans="3:50" x14ac:dyDescent="0.2">
      <c r="C285" s="100"/>
      <c r="AA285" s="175"/>
      <c r="AB285" s="175"/>
      <c r="AC285" s="175"/>
      <c r="AD285" s="175"/>
      <c r="AE285" s="175"/>
      <c r="AG285" s="177"/>
      <c r="AN285" s="175"/>
      <c r="AO285" s="175"/>
      <c r="AP285" s="175"/>
      <c r="AQ285" s="175"/>
      <c r="AR285" s="175"/>
      <c r="AS285" s="175"/>
      <c r="AT285" s="175"/>
      <c r="AU285" s="175"/>
      <c r="AV285" s="175"/>
      <c r="AW285" s="104"/>
      <c r="AX285" s="125"/>
    </row>
    <row r="286" spans="3:50" x14ac:dyDescent="0.2">
      <c r="C286" s="100"/>
      <c r="AA286" s="175"/>
      <c r="AB286" s="175"/>
      <c r="AC286" s="175"/>
      <c r="AD286" s="175"/>
      <c r="AE286" s="175"/>
      <c r="AG286" s="177"/>
      <c r="AN286" s="175"/>
      <c r="AO286" s="175"/>
      <c r="AP286" s="175"/>
      <c r="AQ286" s="175"/>
      <c r="AR286" s="175"/>
      <c r="AS286" s="175"/>
      <c r="AT286" s="175"/>
      <c r="AU286" s="175"/>
      <c r="AV286" s="175"/>
      <c r="AW286" s="104"/>
      <c r="AX286" s="125"/>
    </row>
    <row r="287" spans="3:50" x14ac:dyDescent="0.2">
      <c r="C287" s="100"/>
      <c r="AA287" s="175"/>
      <c r="AB287" s="175"/>
      <c r="AC287" s="175"/>
      <c r="AD287" s="175"/>
      <c r="AE287" s="175"/>
      <c r="AG287" s="177"/>
      <c r="AN287" s="175"/>
      <c r="AO287" s="175"/>
      <c r="AP287" s="175"/>
      <c r="AQ287" s="175"/>
      <c r="AR287" s="175"/>
      <c r="AS287" s="175"/>
      <c r="AT287" s="175"/>
      <c r="AU287" s="175"/>
      <c r="AW287" s="104"/>
      <c r="AX287" s="125"/>
    </row>
    <row r="288" spans="3:50" x14ac:dyDescent="0.2">
      <c r="C288" s="100"/>
      <c r="AA288" s="175"/>
      <c r="AB288" s="175"/>
      <c r="AC288" s="175"/>
      <c r="AD288" s="175"/>
      <c r="AE288" s="175"/>
      <c r="AG288" s="177"/>
      <c r="AN288" s="175"/>
      <c r="AO288" s="175"/>
      <c r="AP288" s="175"/>
      <c r="AQ288" s="175"/>
      <c r="AR288" s="175"/>
      <c r="AS288" s="175"/>
      <c r="AT288" s="175"/>
      <c r="AU288" s="175"/>
      <c r="AW288" s="104"/>
      <c r="AX288" s="125"/>
    </row>
    <row r="289" spans="3:50" x14ac:dyDescent="0.2">
      <c r="C289" s="100"/>
      <c r="AA289" s="175"/>
      <c r="AB289" s="175"/>
      <c r="AC289" s="175"/>
      <c r="AD289" s="175"/>
      <c r="AE289" s="175"/>
      <c r="AG289" s="177"/>
      <c r="AN289" s="175"/>
      <c r="AO289" s="175"/>
      <c r="AP289" s="175"/>
      <c r="AQ289" s="175"/>
      <c r="AR289" s="175"/>
      <c r="AS289" s="175"/>
      <c r="AT289" s="175"/>
      <c r="AU289" s="175"/>
      <c r="AW289" s="104"/>
      <c r="AX289" s="125"/>
    </row>
    <row r="290" spans="3:50" x14ac:dyDescent="0.2">
      <c r="C290" s="100"/>
      <c r="AA290" s="175"/>
      <c r="AB290" s="175"/>
      <c r="AC290" s="175"/>
      <c r="AD290" s="175"/>
      <c r="AE290" s="175"/>
      <c r="AG290" s="177"/>
      <c r="AN290" s="175"/>
      <c r="AO290" s="175"/>
      <c r="AP290" s="175"/>
      <c r="AQ290" s="175"/>
      <c r="AR290" s="175"/>
      <c r="AS290" s="175"/>
      <c r="AT290" s="175"/>
      <c r="AU290" s="175"/>
      <c r="AW290" s="104"/>
      <c r="AX290" s="125"/>
    </row>
    <row r="291" spans="3:50" x14ac:dyDescent="0.2">
      <c r="C291" s="100"/>
      <c r="AA291" s="175"/>
      <c r="AB291" s="175"/>
      <c r="AC291" s="175"/>
      <c r="AD291" s="175"/>
      <c r="AE291" s="175"/>
      <c r="AG291" s="177"/>
      <c r="AN291" s="175"/>
      <c r="AO291" s="175"/>
      <c r="AP291" s="175"/>
      <c r="AQ291" s="175"/>
      <c r="AR291" s="175"/>
      <c r="AS291" s="175"/>
      <c r="AT291" s="175"/>
      <c r="AU291" s="175"/>
      <c r="AV291" s="175"/>
      <c r="AW291" s="104"/>
      <c r="AX291" s="125"/>
    </row>
    <row r="292" spans="3:50" x14ac:dyDescent="0.2">
      <c r="C292" s="100"/>
      <c r="AA292" s="175"/>
      <c r="AB292" s="175"/>
      <c r="AC292" s="175"/>
      <c r="AD292" s="175"/>
      <c r="AE292" s="175"/>
      <c r="AG292" s="177"/>
      <c r="AN292" s="175"/>
      <c r="AO292" s="175"/>
      <c r="AP292" s="175"/>
      <c r="AQ292" s="175"/>
      <c r="AR292" s="175"/>
      <c r="AS292" s="175"/>
      <c r="AT292" s="175"/>
      <c r="AU292" s="175"/>
      <c r="AV292" s="175"/>
      <c r="AW292" s="104"/>
      <c r="AX292" s="125"/>
    </row>
    <row r="293" spans="3:50" x14ac:dyDescent="0.2">
      <c r="C293" s="100"/>
      <c r="AA293" s="175"/>
      <c r="AB293" s="175"/>
      <c r="AC293" s="175"/>
      <c r="AD293" s="175"/>
      <c r="AE293" s="175"/>
      <c r="AG293" s="177"/>
      <c r="AN293" s="175"/>
      <c r="AO293" s="175"/>
      <c r="AP293" s="175"/>
      <c r="AQ293" s="175"/>
      <c r="AR293" s="175"/>
      <c r="AS293" s="175"/>
      <c r="AT293" s="175"/>
      <c r="AU293" s="175"/>
      <c r="AV293" s="175"/>
      <c r="AW293" s="104"/>
      <c r="AX293" s="125"/>
    </row>
    <row r="294" spans="3:50" x14ac:dyDescent="0.2">
      <c r="C294" s="100"/>
      <c r="AA294" s="175"/>
      <c r="AB294" s="175"/>
      <c r="AC294" s="175"/>
      <c r="AD294" s="175"/>
      <c r="AE294" s="175"/>
      <c r="AG294" s="177"/>
      <c r="AN294" s="175"/>
      <c r="AO294" s="175"/>
      <c r="AP294" s="175"/>
      <c r="AQ294" s="175"/>
      <c r="AR294" s="175"/>
      <c r="AS294" s="175"/>
      <c r="AT294" s="175"/>
      <c r="AU294" s="175"/>
      <c r="AW294" s="104"/>
      <c r="AX294" s="125"/>
    </row>
    <row r="295" spans="3:50" x14ac:dyDescent="0.2">
      <c r="C295" s="100"/>
      <c r="AA295" s="175"/>
      <c r="AB295" s="175"/>
      <c r="AC295" s="175"/>
      <c r="AD295" s="175"/>
      <c r="AE295" s="175"/>
      <c r="AG295" s="177"/>
      <c r="AN295" s="175"/>
      <c r="AO295" s="175"/>
      <c r="AP295" s="175"/>
      <c r="AQ295" s="175"/>
      <c r="AR295" s="175"/>
      <c r="AS295" s="175"/>
      <c r="AT295" s="175"/>
      <c r="AU295" s="175"/>
      <c r="AW295" s="104"/>
      <c r="AX295" s="125"/>
    </row>
    <row r="296" spans="3:50" x14ac:dyDescent="0.2">
      <c r="C296" s="100"/>
      <c r="AA296" s="175"/>
      <c r="AB296" s="175"/>
      <c r="AC296" s="175"/>
      <c r="AD296" s="175"/>
      <c r="AE296" s="175"/>
      <c r="AG296" s="177"/>
      <c r="AN296" s="175"/>
      <c r="AO296" s="175"/>
      <c r="AP296" s="175"/>
      <c r="AQ296" s="175"/>
      <c r="AR296" s="175"/>
      <c r="AS296" s="175"/>
      <c r="AT296" s="175"/>
      <c r="AU296" s="175"/>
      <c r="AW296" s="104"/>
      <c r="AX296" s="125"/>
    </row>
    <row r="297" spans="3:50" x14ac:dyDescent="0.2">
      <c r="C297" s="100"/>
      <c r="AA297" s="175"/>
      <c r="AB297" s="175"/>
      <c r="AC297" s="175"/>
      <c r="AD297" s="175"/>
      <c r="AE297" s="175"/>
      <c r="AG297" s="177"/>
      <c r="AN297" s="175"/>
      <c r="AO297" s="175"/>
      <c r="AP297" s="175"/>
      <c r="AQ297" s="175"/>
      <c r="AR297" s="175"/>
      <c r="AS297" s="175"/>
      <c r="AT297" s="175"/>
      <c r="AU297" s="175"/>
      <c r="AW297" s="104"/>
      <c r="AX297" s="125"/>
    </row>
    <row r="298" spans="3:50" x14ac:dyDescent="0.2">
      <c r="C298" s="100"/>
      <c r="AA298" s="175"/>
      <c r="AB298" s="175"/>
      <c r="AC298" s="175"/>
      <c r="AD298" s="175"/>
      <c r="AE298" s="175"/>
      <c r="AG298" s="177"/>
      <c r="AN298" s="175"/>
      <c r="AO298" s="175"/>
      <c r="AP298" s="175"/>
      <c r="AQ298" s="175"/>
      <c r="AR298" s="175"/>
      <c r="AS298" s="175"/>
      <c r="AT298" s="175"/>
      <c r="AU298" s="175"/>
      <c r="AW298" s="104"/>
      <c r="AX298" s="125"/>
    </row>
    <row r="299" spans="3:50" x14ac:dyDescent="0.2">
      <c r="C299" s="100"/>
      <c r="AA299" s="175"/>
      <c r="AB299" s="175"/>
      <c r="AC299" s="175"/>
      <c r="AD299" s="175"/>
      <c r="AE299" s="175"/>
      <c r="AG299" s="177"/>
      <c r="AN299" s="175"/>
      <c r="AO299" s="175"/>
      <c r="AP299" s="175"/>
      <c r="AQ299" s="175"/>
      <c r="AR299" s="175"/>
      <c r="AS299" s="175"/>
      <c r="AT299" s="175"/>
      <c r="AU299" s="175"/>
      <c r="AW299" s="104"/>
      <c r="AX299" s="125"/>
    </row>
    <row r="300" spans="3:50" x14ac:dyDescent="0.2">
      <c r="C300" s="100"/>
      <c r="AA300" s="175"/>
      <c r="AB300" s="175"/>
      <c r="AC300" s="175"/>
      <c r="AD300" s="175"/>
      <c r="AE300" s="175"/>
      <c r="AG300" s="177"/>
      <c r="AN300" s="175"/>
      <c r="AO300" s="175"/>
      <c r="AP300" s="175"/>
      <c r="AQ300" s="175"/>
      <c r="AR300" s="175"/>
      <c r="AS300" s="175"/>
      <c r="AT300" s="175"/>
      <c r="AU300" s="175"/>
      <c r="AW300" s="104"/>
      <c r="AX300" s="125"/>
    </row>
    <row r="301" spans="3:50" x14ac:dyDescent="0.2">
      <c r="C301" s="100"/>
      <c r="AA301" s="175"/>
      <c r="AB301" s="175"/>
      <c r="AC301" s="175"/>
      <c r="AD301" s="175"/>
      <c r="AE301" s="175"/>
      <c r="AG301" s="177"/>
      <c r="AN301" s="175"/>
      <c r="AO301" s="175"/>
      <c r="AP301" s="175"/>
      <c r="AQ301" s="175"/>
      <c r="AR301" s="175"/>
      <c r="AS301" s="175"/>
      <c r="AT301" s="175"/>
      <c r="AU301" s="175"/>
      <c r="AV301" s="175"/>
      <c r="AW301" s="104"/>
      <c r="AX301" s="125"/>
    </row>
    <row r="302" spans="3:50" x14ac:dyDescent="0.2">
      <c r="C302" s="100"/>
      <c r="AA302" s="175"/>
      <c r="AB302" s="175"/>
      <c r="AC302" s="175"/>
      <c r="AD302" s="175"/>
      <c r="AE302" s="175"/>
      <c r="AG302" s="177"/>
      <c r="AN302" s="175"/>
      <c r="AO302" s="175"/>
      <c r="AP302" s="175"/>
      <c r="AQ302" s="175"/>
      <c r="AR302" s="175"/>
      <c r="AS302" s="175"/>
      <c r="AT302" s="175"/>
      <c r="AU302" s="175"/>
      <c r="AV302" s="175"/>
      <c r="AW302" s="104"/>
      <c r="AX302" s="125"/>
    </row>
    <row r="303" spans="3:50" x14ac:dyDescent="0.2">
      <c r="C303" s="100"/>
      <c r="AA303" s="175"/>
      <c r="AB303" s="175"/>
      <c r="AC303" s="175"/>
      <c r="AD303" s="175"/>
      <c r="AE303" s="175"/>
      <c r="AG303" s="177"/>
      <c r="AN303" s="175"/>
      <c r="AO303" s="175"/>
      <c r="AP303" s="175"/>
      <c r="AQ303" s="175"/>
      <c r="AR303" s="175"/>
      <c r="AS303" s="175"/>
      <c r="AT303" s="175"/>
      <c r="AU303" s="175"/>
      <c r="AV303" s="175"/>
      <c r="AW303" s="104"/>
      <c r="AX303" s="125"/>
    </row>
    <row r="304" spans="3:50" x14ac:dyDescent="0.2">
      <c r="C304" s="100"/>
      <c r="AA304" s="175"/>
      <c r="AB304" s="175"/>
      <c r="AC304" s="175"/>
      <c r="AD304" s="175"/>
      <c r="AE304" s="175"/>
      <c r="AG304" s="177"/>
      <c r="AN304" s="175"/>
      <c r="AO304" s="175"/>
      <c r="AP304" s="175"/>
      <c r="AQ304" s="175"/>
      <c r="AR304" s="175"/>
      <c r="AS304" s="175"/>
      <c r="AT304" s="175"/>
      <c r="AU304" s="175"/>
      <c r="AW304" s="104"/>
      <c r="AX304" s="125"/>
    </row>
    <row r="305" spans="3:50" x14ac:dyDescent="0.2">
      <c r="C305" s="100"/>
      <c r="AA305" s="175"/>
      <c r="AB305" s="175"/>
      <c r="AC305" s="175"/>
      <c r="AD305" s="175"/>
      <c r="AE305" s="175"/>
      <c r="AG305" s="177"/>
      <c r="AN305" s="175"/>
      <c r="AO305" s="175"/>
      <c r="AP305" s="175"/>
      <c r="AQ305" s="175"/>
      <c r="AR305" s="175"/>
      <c r="AS305" s="175"/>
      <c r="AT305" s="175"/>
      <c r="AU305" s="175"/>
      <c r="AW305" s="104"/>
      <c r="AX305" s="125"/>
    </row>
    <row r="306" spans="3:50" x14ac:dyDescent="0.2">
      <c r="C306" s="100"/>
      <c r="AA306" s="175"/>
      <c r="AB306" s="175"/>
      <c r="AC306" s="175"/>
      <c r="AD306" s="175"/>
      <c r="AE306" s="175"/>
      <c r="AG306" s="177"/>
      <c r="AN306" s="175"/>
      <c r="AO306" s="175"/>
      <c r="AP306" s="175"/>
      <c r="AQ306" s="175"/>
      <c r="AR306" s="175"/>
      <c r="AS306" s="175"/>
      <c r="AT306" s="175"/>
      <c r="AU306" s="175"/>
      <c r="AW306" s="104"/>
      <c r="AX306" s="125"/>
    </row>
    <row r="307" spans="3:50" x14ac:dyDescent="0.2">
      <c r="C307" s="100"/>
      <c r="AA307" s="175"/>
      <c r="AB307" s="175"/>
      <c r="AC307" s="175"/>
      <c r="AD307" s="175"/>
      <c r="AE307" s="175"/>
      <c r="AG307" s="177"/>
      <c r="AN307" s="175"/>
      <c r="AO307" s="175"/>
      <c r="AP307" s="175"/>
      <c r="AQ307" s="175"/>
      <c r="AR307" s="175"/>
      <c r="AS307" s="175"/>
      <c r="AT307" s="175"/>
      <c r="AU307" s="175"/>
      <c r="AW307" s="104"/>
      <c r="AX307" s="125"/>
    </row>
    <row r="308" spans="3:50" x14ac:dyDescent="0.2">
      <c r="C308" s="100"/>
      <c r="AA308" s="175"/>
      <c r="AB308" s="175"/>
      <c r="AC308" s="175"/>
      <c r="AD308" s="175"/>
      <c r="AE308" s="175"/>
      <c r="AG308" s="177"/>
      <c r="AN308" s="175"/>
      <c r="AO308" s="175"/>
      <c r="AP308" s="175"/>
      <c r="AQ308" s="175"/>
      <c r="AR308" s="175"/>
      <c r="AS308" s="175"/>
      <c r="AT308" s="175"/>
      <c r="AU308" s="175"/>
      <c r="AW308" s="104"/>
      <c r="AX308" s="125"/>
    </row>
    <row r="309" spans="3:50" x14ac:dyDescent="0.2">
      <c r="C309" s="100"/>
      <c r="AA309" s="175"/>
      <c r="AB309" s="175"/>
      <c r="AC309" s="175"/>
      <c r="AD309" s="175"/>
      <c r="AE309" s="175"/>
      <c r="AG309" s="177"/>
      <c r="AN309" s="175"/>
      <c r="AO309" s="175"/>
      <c r="AP309" s="175"/>
      <c r="AQ309" s="175"/>
      <c r="AR309" s="175"/>
      <c r="AS309" s="175"/>
      <c r="AT309" s="175"/>
      <c r="AU309" s="175"/>
      <c r="AW309" s="104"/>
      <c r="AX309" s="125"/>
    </row>
    <row r="310" spans="3:50" x14ac:dyDescent="0.2">
      <c r="C310" s="100"/>
      <c r="AA310" s="175"/>
      <c r="AB310" s="175"/>
      <c r="AC310" s="175"/>
      <c r="AD310" s="175"/>
      <c r="AE310" s="175"/>
      <c r="AG310" s="177"/>
      <c r="AN310" s="175"/>
      <c r="AO310" s="175"/>
      <c r="AP310" s="175"/>
      <c r="AQ310" s="175"/>
      <c r="AR310" s="175"/>
      <c r="AS310" s="175"/>
      <c r="AT310" s="175"/>
      <c r="AU310" s="175"/>
      <c r="AW310" s="104"/>
      <c r="AX310" s="125"/>
    </row>
    <row r="311" spans="3:50" x14ac:dyDescent="0.2">
      <c r="C311" s="100"/>
      <c r="AA311" s="175"/>
      <c r="AB311" s="175"/>
      <c r="AC311" s="175"/>
      <c r="AD311" s="175"/>
      <c r="AE311" s="175"/>
      <c r="AG311" s="177"/>
      <c r="AN311" s="175"/>
      <c r="AO311" s="175"/>
      <c r="AP311" s="175"/>
      <c r="AQ311" s="175"/>
      <c r="AR311" s="175"/>
      <c r="AS311" s="175"/>
      <c r="AT311" s="175"/>
      <c r="AU311" s="175"/>
      <c r="AW311" s="104"/>
      <c r="AX311" s="125"/>
    </row>
    <row r="312" spans="3:50" x14ac:dyDescent="0.2">
      <c r="C312" s="100"/>
      <c r="AA312" s="175"/>
      <c r="AB312" s="175"/>
      <c r="AC312" s="175"/>
      <c r="AD312" s="175"/>
      <c r="AE312" s="175"/>
      <c r="AG312" s="177"/>
      <c r="AN312" s="175"/>
      <c r="AO312" s="175"/>
      <c r="AP312" s="175"/>
      <c r="AQ312" s="175"/>
      <c r="AR312" s="175"/>
      <c r="AS312" s="175"/>
      <c r="AT312" s="175"/>
      <c r="AU312" s="175"/>
      <c r="AW312" s="104"/>
      <c r="AX312" s="125"/>
    </row>
    <row r="313" spans="3:50" x14ac:dyDescent="0.2">
      <c r="C313" s="100"/>
      <c r="AA313" s="175"/>
      <c r="AB313" s="175"/>
      <c r="AC313" s="175"/>
      <c r="AD313" s="175"/>
      <c r="AE313" s="175"/>
      <c r="AG313" s="177"/>
      <c r="AN313" s="175"/>
      <c r="AO313" s="175"/>
      <c r="AP313" s="175"/>
      <c r="AQ313" s="175"/>
      <c r="AR313" s="175"/>
      <c r="AS313" s="175"/>
      <c r="AT313" s="175"/>
      <c r="AU313" s="175"/>
      <c r="AW313" s="104"/>
      <c r="AX313" s="125"/>
    </row>
    <row r="314" spans="3:50" x14ac:dyDescent="0.2">
      <c r="C314" s="100"/>
      <c r="AA314" s="175"/>
      <c r="AB314" s="175"/>
      <c r="AC314" s="175"/>
      <c r="AD314" s="175"/>
      <c r="AE314" s="175"/>
      <c r="AG314" s="177"/>
      <c r="AN314" s="175"/>
      <c r="AO314" s="175"/>
      <c r="AP314" s="175"/>
      <c r="AQ314" s="175"/>
      <c r="AR314" s="175"/>
      <c r="AS314" s="175"/>
      <c r="AT314" s="175"/>
      <c r="AU314" s="175"/>
      <c r="AW314" s="104"/>
      <c r="AX314" s="125"/>
    </row>
    <row r="315" spans="3:50" x14ac:dyDescent="0.2">
      <c r="C315" s="100"/>
      <c r="AA315" s="175"/>
      <c r="AB315" s="175"/>
      <c r="AC315" s="175"/>
      <c r="AD315" s="175"/>
      <c r="AE315" s="175"/>
      <c r="AG315" s="177"/>
      <c r="AN315" s="175"/>
      <c r="AO315" s="175"/>
      <c r="AP315" s="175"/>
      <c r="AQ315" s="175"/>
      <c r="AR315" s="175"/>
      <c r="AS315" s="175"/>
      <c r="AT315" s="175"/>
      <c r="AU315" s="175"/>
      <c r="AW315" s="104"/>
      <c r="AX315" s="125"/>
    </row>
    <row r="316" spans="3:50" x14ac:dyDescent="0.2">
      <c r="C316" s="100"/>
      <c r="AA316" s="175"/>
      <c r="AB316" s="175"/>
      <c r="AC316" s="175"/>
      <c r="AD316" s="175"/>
      <c r="AE316" s="175"/>
      <c r="AG316" s="177"/>
      <c r="AN316" s="175"/>
      <c r="AO316" s="175"/>
      <c r="AP316" s="175"/>
      <c r="AQ316" s="175"/>
      <c r="AR316" s="175"/>
      <c r="AS316" s="175"/>
      <c r="AT316" s="175"/>
      <c r="AU316" s="175"/>
      <c r="AW316" s="104"/>
      <c r="AX316" s="125"/>
    </row>
    <row r="317" spans="3:50" x14ac:dyDescent="0.2">
      <c r="C317" s="100"/>
      <c r="AA317" s="175"/>
      <c r="AB317" s="175"/>
      <c r="AC317" s="175"/>
      <c r="AD317" s="175"/>
      <c r="AE317" s="175"/>
      <c r="AG317" s="177"/>
      <c r="AN317" s="175"/>
      <c r="AO317" s="175"/>
      <c r="AP317" s="175"/>
      <c r="AQ317" s="175"/>
      <c r="AR317" s="175"/>
      <c r="AS317" s="175"/>
      <c r="AT317" s="175"/>
      <c r="AU317" s="175"/>
      <c r="AW317" s="104"/>
      <c r="AX317" s="125"/>
    </row>
    <row r="318" spans="3:50" x14ac:dyDescent="0.2">
      <c r="C318" s="100"/>
      <c r="AA318" s="175"/>
      <c r="AB318" s="175"/>
      <c r="AC318" s="175"/>
      <c r="AD318" s="175"/>
      <c r="AE318" s="175"/>
      <c r="AG318" s="177"/>
      <c r="AN318" s="175"/>
      <c r="AO318" s="175"/>
      <c r="AP318" s="175"/>
      <c r="AQ318" s="175"/>
      <c r="AR318" s="175"/>
      <c r="AS318" s="175"/>
      <c r="AT318" s="175"/>
      <c r="AU318" s="175"/>
      <c r="AW318" s="104"/>
      <c r="AX318" s="125"/>
    </row>
    <row r="319" spans="3:50" x14ac:dyDescent="0.2">
      <c r="C319" s="100"/>
      <c r="AA319" s="175"/>
      <c r="AB319" s="175"/>
      <c r="AC319" s="175"/>
      <c r="AD319" s="175"/>
      <c r="AE319" s="175"/>
      <c r="AG319" s="177"/>
      <c r="AN319" s="175"/>
      <c r="AO319" s="175"/>
      <c r="AP319" s="175"/>
      <c r="AQ319" s="175"/>
      <c r="AR319" s="175"/>
      <c r="AS319" s="175"/>
      <c r="AT319" s="175"/>
      <c r="AU319" s="175"/>
      <c r="AV319" s="175"/>
      <c r="AW319" s="104"/>
      <c r="AX319" s="125"/>
    </row>
    <row r="320" spans="3:50" x14ac:dyDescent="0.2">
      <c r="C320" s="100"/>
      <c r="AA320" s="175"/>
      <c r="AB320" s="175"/>
      <c r="AC320" s="175"/>
      <c r="AD320" s="175"/>
      <c r="AE320" s="175"/>
      <c r="AG320" s="177"/>
      <c r="AN320" s="175"/>
      <c r="AO320" s="175"/>
      <c r="AP320" s="175"/>
      <c r="AQ320" s="175"/>
      <c r="AR320" s="175"/>
      <c r="AS320" s="175"/>
      <c r="AT320" s="175"/>
      <c r="AU320" s="175"/>
      <c r="AW320" s="104"/>
      <c r="AX320" s="125"/>
    </row>
    <row r="321" spans="3:50" x14ac:dyDescent="0.2">
      <c r="C321" s="100"/>
      <c r="AA321" s="175"/>
      <c r="AB321" s="175"/>
      <c r="AC321" s="175"/>
      <c r="AD321" s="175"/>
      <c r="AE321" s="175"/>
      <c r="AG321" s="177"/>
      <c r="AN321" s="175"/>
      <c r="AO321" s="175"/>
      <c r="AP321" s="175"/>
      <c r="AQ321" s="175"/>
      <c r="AR321" s="175"/>
      <c r="AS321" s="175"/>
      <c r="AT321" s="175"/>
      <c r="AU321" s="175"/>
      <c r="AW321" s="104"/>
      <c r="AX321" s="125"/>
    </row>
    <row r="322" spans="3:50" x14ac:dyDescent="0.2">
      <c r="C322" s="100"/>
      <c r="AA322" s="175"/>
      <c r="AB322" s="175"/>
      <c r="AC322" s="175"/>
      <c r="AD322" s="175"/>
      <c r="AE322" s="175"/>
      <c r="AG322" s="177"/>
      <c r="AN322" s="175"/>
      <c r="AO322" s="175"/>
      <c r="AP322" s="175"/>
      <c r="AQ322" s="175"/>
      <c r="AR322" s="175"/>
      <c r="AS322" s="175"/>
      <c r="AT322" s="175"/>
      <c r="AU322" s="175"/>
      <c r="AW322" s="104"/>
      <c r="AX322" s="125"/>
    </row>
    <row r="323" spans="3:50" x14ac:dyDescent="0.2">
      <c r="C323" s="100"/>
      <c r="AA323" s="175"/>
      <c r="AB323" s="175"/>
      <c r="AC323" s="175"/>
      <c r="AD323" s="175"/>
      <c r="AE323" s="175"/>
      <c r="AG323" s="177"/>
      <c r="AN323" s="175"/>
      <c r="AO323" s="175"/>
      <c r="AP323" s="175"/>
      <c r="AQ323" s="175"/>
      <c r="AR323" s="175"/>
      <c r="AS323" s="175"/>
      <c r="AT323" s="175"/>
      <c r="AU323" s="175"/>
      <c r="AW323" s="104"/>
      <c r="AX323" s="125"/>
    </row>
    <row r="324" spans="3:50" x14ac:dyDescent="0.2">
      <c r="C324" s="100"/>
      <c r="AA324" s="175"/>
      <c r="AB324" s="175"/>
      <c r="AC324" s="175"/>
      <c r="AD324" s="175"/>
      <c r="AE324" s="175"/>
      <c r="AG324" s="177"/>
      <c r="AN324" s="175"/>
      <c r="AO324" s="175"/>
      <c r="AP324" s="175"/>
      <c r="AQ324" s="175"/>
      <c r="AR324" s="175"/>
      <c r="AS324" s="175"/>
      <c r="AT324" s="175"/>
      <c r="AU324" s="175"/>
      <c r="AW324" s="104"/>
      <c r="AX324" s="125"/>
    </row>
    <row r="325" spans="3:50" x14ac:dyDescent="0.2">
      <c r="C325" s="100"/>
      <c r="AA325" s="175"/>
      <c r="AB325" s="175"/>
      <c r="AC325" s="175"/>
      <c r="AD325" s="175"/>
      <c r="AE325" s="175"/>
      <c r="AG325" s="177"/>
      <c r="AN325" s="175"/>
      <c r="AO325" s="175"/>
      <c r="AP325" s="175"/>
      <c r="AQ325" s="175"/>
      <c r="AR325" s="175"/>
      <c r="AS325" s="175"/>
      <c r="AT325" s="175"/>
      <c r="AU325" s="175"/>
      <c r="AW325" s="104"/>
      <c r="AX325" s="125"/>
    </row>
    <row r="326" spans="3:50" x14ac:dyDescent="0.2">
      <c r="C326" s="100"/>
      <c r="AA326" s="175"/>
      <c r="AB326" s="175"/>
      <c r="AC326" s="175"/>
      <c r="AD326" s="175"/>
      <c r="AE326" s="175"/>
      <c r="AG326" s="177"/>
      <c r="AN326" s="175"/>
      <c r="AO326" s="175"/>
      <c r="AP326" s="175"/>
      <c r="AQ326" s="175"/>
      <c r="AR326" s="175"/>
      <c r="AS326" s="175"/>
      <c r="AT326" s="175"/>
      <c r="AU326" s="175"/>
      <c r="AW326" s="104"/>
      <c r="AX326" s="125"/>
    </row>
    <row r="327" spans="3:50" x14ac:dyDescent="0.2">
      <c r="C327" s="100"/>
      <c r="AA327" s="175"/>
      <c r="AB327" s="175"/>
      <c r="AC327" s="175"/>
      <c r="AD327" s="175"/>
      <c r="AE327" s="175"/>
      <c r="AG327" s="177"/>
      <c r="AN327" s="175"/>
      <c r="AO327" s="175"/>
      <c r="AP327" s="175"/>
      <c r="AQ327" s="175"/>
      <c r="AR327" s="175"/>
      <c r="AS327" s="175"/>
      <c r="AT327" s="175"/>
      <c r="AU327" s="175"/>
      <c r="AW327" s="104"/>
      <c r="AX327" s="125"/>
    </row>
    <row r="328" spans="3:50" x14ac:dyDescent="0.2">
      <c r="C328" s="100"/>
      <c r="AA328" s="175"/>
      <c r="AB328" s="175"/>
      <c r="AC328" s="175"/>
      <c r="AD328" s="175"/>
      <c r="AE328" s="175"/>
      <c r="AG328" s="177"/>
      <c r="AN328" s="175"/>
      <c r="AO328" s="175"/>
      <c r="AP328" s="175"/>
      <c r="AQ328" s="175"/>
      <c r="AR328" s="175"/>
      <c r="AS328" s="175"/>
      <c r="AT328" s="175"/>
      <c r="AU328" s="175"/>
      <c r="AW328" s="104"/>
      <c r="AX328" s="125"/>
    </row>
    <row r="329" spans="3:50" x14ac:dyDescent="0.2">
      <c r="C329" s="100"/>
      <c r="AA329" s="175"/>
      <c r="AB329" s="175"/>
      <c r="AC329" s="175"/>
      <c r="AD329" s="175"/>
      <c r="AE329" s="175"/>
      <c r="AG329" s="177"/>
      <c r="AN329" s="175"/>
      <c r="AO329" s="175"/>
      <c r="AP329" s="175"/>
      <c r="AQ329" s="175"/>
      <c r="AR329" s="175"/>
      <c r="AS329" s="175"/>
      <c r="AT329" s="175"/>
      <c r="AU329" s="175"/>
      <c r="AW329" s="104"/>
      <c r="AX329" s="125"/>
    </row>
    <row r="330" spans="3:50" x14ac:dyDescent="0.2">
      <c r="C330" s="100"/>
      <c r="AA330" s="175"/>
      <c r="AB330" s="175"/>
      <c r="AC330" s="175"/>
      <c r="AD330" s="175"/>
      <c r="AE330" s="175"/>
      <c r="AG330" s="177"/>
      <c r="AN330" s="175"/>
      <c r="AO330" s="175"/>
      <c r="AP330" s="175"/>
      <c r="AQ330" s="175"/>
      <c r="AR330" s="175"/>
      <c r="AS330" s="175"/>
      <c r="AT330" s="175"/>
      <c r="AU330" s="175"/>
      <c r="AW330" s="104"/>
      <c r="AX330" s="125"/>
    </row>
    <row r="331" spans="3:50" x14ac:dyDescent="0.2">
      <c r="C331" s="100"/>
      <c r="AA331" s="175"/>
      <c r="AB331" s="175"/>
      <c r="AC331" s="175"/>
      <c r="AD331" s="175"/>
      <c r="AE331" s="175"/>
      <c r="AG331" s="177"/>
      <c r="AN331" s="175"/>
      <c r="AO331" s="175"/>
      <c r="AP331" s="175"/>
      <c r="AQ331" s="175"/>
      <c r="AR331" s="175"/>
      <c r="AS331" s="175"/>
      <c r="AT331" s="175"/>
      <c r="AU331" s="175"/>
      <c r="AW331" s="104"/>
      <c r="AX331" s="125"/>
    </row>
    <row r="332" spans="3:50" x14ac:dyDescent="0.2">
      <c r="C332" s="100"/>
      <c r="AA332" s="175"/>
      <c r="AB332" s="175"/>
      <c r="AC332" s="175"/>
      <c r="AD332" s="175"/>
      <c r="AE332" s="175"/>
      <c r="AG332" s="177"/>
      <c r="AN332" s="175"/>
      <c r="AO332" s="175"/>
      <c r="AP332" s="175"/>
      <c r="AQ332" s="175"/>
      <c r="AR332" s="175"/>
      <c r="AS332" s="175"/>
      <c r="AT332" s="175"/>
      <c r="AU332" s="175"/>
      <c r="AW332" s="104"/>
      <c r="AX332" s="125"/>
    </row>
    <row r="333" spans="3:50" x14ac:dyDescent="0.2">
      <c r="C333" s="100"/>
      <c r="AA333" s="175"/>
      <c r="AB333" s="175"/>
      <c r="AC333" s="175"/>
      <c r="AD333" s="175"/>
      <c r="AE333" s="175"/>
      <c r="AG333" s="177"/>
      <c r="AN333" s="175"/>
      <c r="AO333" s="175"/>
      <c r="AP333" s="175"/>
      <c r="AQ333" s="175"/>
      <c r="AR333" s="175"/>
      <c r="AS333" s="175"/>
      <c r="AT333" s="175"/>
      <c r="AU333" s="175"/>
      <c r="AV333" s="175"/>
      <c r="AW333" s="104"/>
      <c r="AX333" s="125"/>
    </row>
    <row r="334" spans="3:50" x14ac:dyDescent="0.2">
      <c r="C334" s="100"/>
      <c r="AA334" s="175"/>
      <c r="AB334" s="175"/>
      <c r="AC334" s="175"/>
      <c r="AD334" s="175"/>
      <c r="AE334" s="175"/>
      <c r="AG334" s="177"/>
      <c r="AN334" s="175"/>
      <c r="AO334" s="175"/>
      <c r="AP334" s="175"/>
      <c r="AQ334" s="175"/>
      <c r="AR334" s="175"/>
      <c r="AS334" s="175"/>
      <c r="AT334" s="175"/>
      <c r="AU334" s="175"/>
      <c r="AW334" s="104"/>
      <c r="AX334" s="125"/>
    </row>
    <row r="335" spans="3:50" x14ac:dyDescent="0.2">
      <c r="C335" s="100"/>
      <c r="AA335" s="175"/>
      <c r="AB335" s="175"/>
      <c r="AC335" s="175"/>
      <c r="AD335" s="175"/>
      <c r="AE335" s="175"/>
      <c r="AG335" s="177"/>
      <c r="AN335" s="175"/>
      <c r="AO335" s="175"/>
      <c r="AP335" s="175"/>
      <c r="AQ335" s="175"/>
      <c r="AR335" s="175"/>
      <c r="AS335" s="175"/>
      <c r="AT335" s="175"/>
      <c r="AU335" s="175"/>
      <c r="AW335" s="104"/>
      <c r="AX335" s="125"/>
    </row>
    <row r="336" spans="3:50" x14ac:dyDescent="0.2">
      <c r="C336" s="100"/>
      <c r="AA336" s="175"/>
      <c r="AB336" s="175"/>
      <c r="AC336" s="175"/>
      <c r="AD336" s="175"/>
      <c r="AE336" s="175"/>
      <c r="AG336" s="177"/>
      <c r="AN336" s="175"/>
      <c r="AO336" s="175"/>
      <c r="AP336" s="175"/>
      <c r="AQ336" s="175"/>
      <c r="AR336" s="175"/>
      <c r="AS336" s="175"/>
      <c r="AT336" s="175"/>
      <c r="AU336" s="175"/>
      <c r="AW336" s="104"/>
      <c r="AX336" s="125"/>
    </row>
    <row r="337" spans="3:50" x14ac:dyDescent="0.2">
      <c r="C337" s="100"/>
      <c r="AA337" s="175"/>
      <c r="AB337" s="175"/>
      <c r="AC337" s="175"/>
      <c r="AD337" s="175"/>
      <c r="AE337" s="175"/>
      <c r="AG337" s="177"/>
      <c r="AN337" s="175"/>
      <c r="AO337" s="175"/>
      <c r="AP337" s="175"/>
      <c r="AQ337" s="175"/>
      <c r="AR337" s="175"/>
      <c r="AS337" s="175"/>
      <c r="AT337" s="175"/>
      <c r="AU337" s="175"/>
      <c r="AW337" s="104"/>
      <c r="AX337" s="125"/>
    </row>
    <row r="338" spans="3:50" x14ac:dyDescent="0.2">
      <c r="C338" s="100"/>
      <c r="AA338" s="175"/>
      <c r="AB338" s="175"/>
      <c r="AC338" s="175"/>
      <c r="AD338" s="175"/>
      <c r="AE338" s="175"/>
      <c r="AG338" s="177"/>
      <c r="AN338" s="175"/>
      <c r="AO338" s="175"/>
      <c r="AP338" s="175"/>
      <c r="AQ338" s="175"/>
      <c r="AR338" s="175"/>
      <c r="AS338" s="175"/>
      <c r="AT338" s="175"/>
      <c r="AU338" s="175"/>
      <c r="AW338" s="104"/>
      <c r="AX338" s="125"/>
    </row>
    <row r="339" spans="3:50" x14ac:dyDescent="0.2">
      <c r="C339" s="100"/>
      <c r="AA339" s="175"/>
      <c r="AB339" s="175"/>
      <c r="AC339" s="175"/>
      <c r="AD339" s="175"/>
      <c r="AE339" s="175"/>
      <c r="AG339" s="177"/>
      <c r="AN339" s="175"/>
      <c r="AO339" s="175"/>
      <c r="AP339" s="175"/>
      <c r="AQ339" s="175"/>
      <c r="AR339" s="175"/>
      <c r="AS339" s="175"/>
      <c r="AT339" s="175"/>
      <c r="AU339" s="175"/>
      <c r="AW339" s="104"/>
      <c r="AX339" s="125"/>
    </row>
    <row r="340" spans="3:50" x14ac:dyDescent="0.2">
      <c r="C340" s="100"/>
      <c r="AA340" s="175"/>
      <c r="AB340" s="175"/>
      <c r="AC340" s="175"/>
      <c r="AD340" s="175"/>
      <c r="AE340" s="175"/>
      <c r="AG340" s="177"/>
      <c r="AN340" s="175"/>
      <c r="AO340" s="175"/>
      <c r="AP340" s="175"/>
      <c r="AQ340" s="175"/>
      <c r="AR340" s="175"/>
      <c r="AS340" s="175"/>
      <c r="AT340" s="175"/>
      <c r="AU340" s="175"/>
      <c r="AW340" s="104"/>
      <c r="AX340" s="125"/>
    </row>
    <row r="341" spans="3:50" x14ac:dyDescent="0.2">
      <c r="C341" s="100"/>
      <c r="AA341" s="175"/>
      <c r="AB341" s="175"/>
      <c r="AC341" s="175"/>
      <c r="AD341" s="175"/>
      <c r="AE341" s="175"/>
      <c r="AG341" s="177"/>
      <c r="AN341" s="175"/>
      <c r="AO341" s="175"/>
      <c r="AP341" s="175"/>
      <c r="AQ341" s="175"/>
      <c r="AR341" s="175"/>
      <c r="AS341" s="175"/>
      <c r="AT341" s="175"/>
      <c r="AU341" s="175"/>
      <c r="AW341" s="104"/>
      <c r="AX341" s="125"/>
    </row>
    <row r="342" spans="3:50" x14ac:dyDescent="0.2">
      <c r="C342" s="100"/>
      <c r="AA342" s="175"/>
      <c r="AB342" s="175"/>
      <c r="AC342" s="175"/>
      <c r="AD342" s="175"/>
      <c r="AE342" s="175"/>
      <c r="AG342" s="177"/>
      <c r="AN342" s="175"/>
      <c r="AO342" s="175"/>
      <c r="AP342" s="175"/>
      <c r="AQ342" s="175"/>
      <c r="AR342" s="175"/>
      <c r="AS342" s="175"/>
      <c r="AT342" s="175"/>
      <c r="AU342" s="175"/>
      <c r="AW342" s="104"/>
      <c r="AX342" s="125"/>
    </row>
    <row r="343" spans="3:50" x14ac:dyDescent="0.2">
      <c r="C343" s="100"/>
      <c r="AA343" s="175"/>
      <c r="AB343" s="175"/>
      <c r="AC343" s="175"/>
      <c r="AD343" s="175"/>
      <c r="AE343" s="175"/>
      <c r="AG343" s="177"/>
      <c r="AN343" s="175"/>
      <c r="AO343" s="175"/>
      <c r="AP343" s="175"/>
      <c r="AQ343" s="175"/>
      <c r="AR343" s="175"/>
      <c r="AS343" s="175"/>
      <c r="AT343" s="175"/>
      <c r="AU343" s="175"/>
      <c r="AW343" s="104"/>
      <c r="AX343" s="125"/>
    </row>
    <row r="344" spans="3:50" x14ac:dyDescent="0.2">
      <c r="C344" s="100"/>
      <c r="AA344" s="175"/>
      <c r="AB344" s="175"/>
      <c r="AC344" s="175"/>
      <c r="AD344" s="175"/>
      <c r="AE344" s="175"/>
      <c r="AG344" s="177"/>
      <c r="AN344" s="175"/>
      <c r="AO344" s="175"/>
      <c r="AP344" s="175"/>
      <c r="AQ344" s="175"/>
      <c r="AR344" s="175"/>
      <c r="AS344" s="175"/>
      <c r="AT344" s="175"/>
      <c r="AU344" s="175"/>
      <c r="AW344" s="104"/>
      <c r="AX344" s="125"/>
    </row>
    <row r="345" spans="3:50" x14ac:dyDescent="0.2">
      <c r="C345" s="100"/>
      <c r="AA345" s="175"/>
      <c r="AB345" s="175"/>
      <c r="AC345" s="175"/>
      <c r="AD345" s="175"/>
      <c r="AE345" s="175"/>
      <c r="AG345" s="177"/>
      <c r="AN345" s="175"/>
      <c r="AO345" s="175"/>
      <c r="AP345" s="175"/>
      <c r="AQ345" s="175"/>
      <c r="AR345" s="175"/>
      <c r="AS345" s="175"/>
      <c r="AT345" s="175"/>
      <c r="AU345" s="175"/>
      <c r="AW345" s="104"/>
      <c r="AX345" s="125"/>
    </row>
    <row r="346" spans="3:50" x14ac:dyDescent="0.2">
      <c r="C346" s="100"/>
      <c r="AA346" s="175"/>
      <c r="AB346" s="175"/>
      <c r="AC346" s="175"/>
      <c r="AD346" s="175"/>
      <c r="AE346" s="175"/>
      <c r="AG346" s="177"/>
      <c r="AN346" s="175"/>
      <c r="AO346" s="175"/>
      <c r="AP346" s="175"/>
      <c r="AQ346" s="175"/>
      <c r="AR346" s="175"/>
      <c r="AS346" s="175"/>
      <c r="AT346" s="175"/>
      <c r="AU346" s="175"/>
      <c r="AW346" s="104"/>
      <c r="AX346" s="125"/>
    </row>
    <row r="347" spans="3:50" x14ac:dyDescent="0.2">
      <c r="C347" s="100"/>
      <c r="AA347" s="175"/>
      <c r="AB347" s="175"/>
      <c r="AC347" s="175"/>
      <c r="AD347" s="175"/>
      <c r="AE347" s="175"/>
      <c r="AG347" s="177"/>
      <c r="AN347" s="175"/>
      <c r="AO347" s="175"/>
      <c r="AP347" s="175"/>
      <c r="AQ347" s="175"/>
      <c r="AR347" s="175"/>
      <c r="AS347" s="175"/>
      <c r="AT347" s="175"/>
      <c r="AU347" s="175"/>
      <c r="AW347" s="104"/>
      <c r="AX347" s="125"/>
    </row>
    <row r="348" spans="3:50" x14ac:dyDescent="0.2">
      <c r="C348" s="100"/>
      <c r="AA348" s="175"/>
      <c r="AB348" s="175"/>
      <c r="AC348" s="175"/>
      <c r="AD348" s="175"/>
      <c r="AE348" s="175"/>
      <c r="AG348" s="177"/>
      <c r="AN348" s="175"/>
      <c r="AO348" s="175"/>
      <c r="AP348" s="175"/>
      <c r="AQ348" s="175"/>
      <c r="AR348" s="175"/>
      <c r="AS348" s="175"/>
      <c r="AT348" s="175"/>
      <c r="AU348" s="175"/>
      <c r="AW348" s="104"/>
      <c r="AX348" s="125"/>
    </row>
    <row r="349" spans="3:50" x14ac:dyDescent="0.2">
      <c r="C349" s="100"/>
      <c r="AA349" s="175"/>
      <c r="AB349" s="175"/>
      <c r="AC349" s="175"/>
      <c r="AD349" s="175"/>
      <c r="AE349" s="175"/>
      <c r="AG349" s="177"/>
      <c r="AN349" s="175"/>
      <c r="AO349" s="175"/>
      <c r="AP349" s="175"/>
      <c r="AQ349" s="175"/>
      <c r="AR349" s="175"/>
      <c r="AS349" s="175"/>
      <c r="AT349" s="175"/>
      <c r="AU349" s="175"/>
      <c r="AW349" s="104"/>
      <c r="AX349" s="125"/>
    </row>
    <row r="350" spans="3:50" x14ac:dyDescent="0.2">
      <c r="C350" s="100"/>
      <c r="AA350" s="175"/>
      <c r="AB350" s="175"/>
      <c r="AC350" s="175"/>
      <c r="AD350" s="175"/>
      <c r="AE350" s="175"/>
      <c r="AG350" s="177"/>
      <c r="AN350" s="175"/>
      <c r="AO350" s="175"/>
      <c r="AP350" s="175"/>
      <c r="AQ350" s="175"/>
      <c r="AR350" s="175"/>
      <c r="AS350" s="175"/>
      <c r="AT350" s="175"/>
      <c r="AU350" s="175"/>
      <c r="AW350" s="104"/>
      <c r="AX350" s="125"/>
    </row>
    <row r="351" spans="3:50" x14ac:dyDescent="0.2">
      <c r="C351" s="100"/>
      <c r="AA351" s="175"/>
      <c r="AB351" s="175"/>
      <c r="AC351" s="175"/>
      <c r="AD351" s="175"/>
      <c r="AE351" s="175"/>
      <c r="AG351" s="177"/>
      <c r="AN351" s="175"/>
      <c r="AO351" s="175"/>
      <c r="AP351" s="175"/>
      <c r="AQ351" s="175"/>
      <c r="AR351" s="175"/>
      <c r="AS351" s="175"/>
      <c r="AT351" s="175"/>
      <c r="AU351" s="175"/>
      <c r="AV351" s="175"/>
      <c r="AW351" s="104"/>
      <c r="AX351" s="125"/>
    </row>
    <row r="352" spans="3:50" x14ac:dyDescent="0.2">
      <c r="C352" s="100"/>
      <c r="AA352" s="175"/>
      <c r="AB352" s="175"/>
      <c r="AC352" s="175"/>
      <c r="AD352" s="175"/>
      <c r="AE352" s="175"/>
      <c r="AG352" s="177"/>
      <c r="AN352" s="175"/>
      <c r="AO352" s="175"/>
      <c r="AP352" s="175"/>
      <c r="AQ352" s="175"/>
      <c r="AR352" s="175"/>
      <c r="AS352" s="175"/>
      <c r="AT352" s="175"/>
      <c r="AU352" s="175"/>
      <c r="AW352" s="104"/>
      <c r="AX352" s="125"/>
    </row>
    <row r="353" spans="3:64" x14ac:dyDescent="0.2">
      <c r="C353" s="100"/>
      <c r="AA353" s="175"/>
      <c r="AB353" s="175"/>
      <c r="AC353" s="175"/>
      <c r="AD353" s="175"/>
      <c r="AE353" s="175"/>
      <c r="AG353" s="177"/>
      <c r="AN353" s="175"/>
      <c r="AO353" s="175"/>
      <c r="AP353" s="175"/>
      <c r="AQ353" s="175"/>
      <c r="AR353" s="175"/>
      <c r="AS353" s="175"/>
      <c r="AT353" s="175"/>
      <c r="AU353" s="175"/>
      <c r="AW353" s="104"/>
      <c r="AX353" s="125"/>
    </row>
    <row r="354" spans="3:64" x14ac:dyDescent="0.2">
      <c r="C354" s="100"/>
      <c r="AA354" s="175"/>
      <c r="AB354" s="175"/>
      <c r="AC354" s="175"/>
      <c r="AD354" s="175"/>
      <c r="AE354" s="175"/>
      <c r="AG354" s="177"/>
      <c r="AN354" s="175"/>
      <c r="AO354" s="175"/>
      <c r="AP354" s="175"/>
      <c r="AQ354" s="175"/>
      <c r="AR354" s="175"/>
      <c r="AS354" s="175"/>
      <c r="AT354" s="175"/>
      <c r="AU354" s="175"/>
      <c r="AW354" s="104"/>
      <c r="AX354" s="125"/>
    </row>
    <row r="355" spans="3:64" x14ac:dyDescent="0.2">
      <c r="C355" s="100"/>
      <c r="AA355" s="175"/>
      <c r="AB355" s="175"/>
      <c r="AC355" s="175"/>
      <c r="AD355" s="175"/>
      <c r="AE355" s="175"/>
      <c r="AG355" s="177"/>
      <c r="AN355" s="175"/>
      <c r="AO355" s="175"/>
      <c r="AP355" s="175"/>
      <c r="AQ355" s="175"/>
      <c r="AR355" s="175"/>
      <c r="AS355" s="175"/>
      <c r="AT355" s="175"/>
      <c r="AU355" s="175"/>
      <c r="AW355" s="104"/>
      <c r="AX355" s="125"/>
    </row>
    <row r="356" spans="3:64" x14ac:dyDescent="0.2">
      <c r="C356" s="100"/>
      <c r="AA356" s="175"/>
      <c r="AB356" s="175"/>
      <c r="AC356" s="175"/>
      <c r="AD356" s="175"/>
      <c r="AE356" s="175"/>
      <c r="AG356" s="177"/>
      <c r="AN356" s="175"/>
      <c r="AO356" s="175"/>
      <c r="AP356" s="175"/>
      <c r="AQ356" s="175"/>
      <c r="AR356" s="175"/>
      <c r="AS356" s="175"/>
      <c r="AT356" s="175"/>
      <c r="AU356" s="175"/>
      <c r="AW356" s="104"/>
      <c r="AX356" s="125"/>
    </row>
    <row r="357" spans="3:64" x14ac:dyDescent="0.2">
      <c r="C357" s="100"/>
      <c r="AA357" s="175"/>
      <c r="AB357" s="175"/>
      <c r="AC357" s="175"/>
      <c r="AD357" s="175"/>
      <c r="AE357" s="175"/>
      <c r="AG357" s="177"/>
      <c r="AN357" s="175"/>
      <c r="AO357" s="175"/>
      <c r="AP357" s="175"/>
      <c r="AQ357" s="175"/>
      <c r="AR357" s="175"/>
      <c r="AS357" s="175"/>
      <c r="AT357" s="175"/>
      <c r="AU357" s="175"/>
    </row>
    <row r="358" spans="3:64" x14ac:dyDescent="0.2">
      <c r="C358" s="100"/>
      <c r="AA358" s="175"/>
      <c r="AB358" s="175"/>
      <c r="AC358" s="175"/>
      <c r="AD358" s="175"/>
      <c r="AE358" s="175"/>
      <c r="AG358" s="177"/>
      <c r="AN358" s="175"/>
      <c r="AO358" s="175"/>
      <c r="AP358" s="175"/>
      <c r="AQ358" s="175"/>
      <c r="AR358" s="175"/>
      <c r="AS358" s="175"/>
      <c r="AT358" s="175"/>
      <c r="AU358" s="175"/>
    </row>
    <row r="359" spans="3:64" x14ac:dyDescent="0.2">
      <c r="C359" s="100"/>
      <c r="AA359" s="175"/>
      <c r="AB359" s="175"/>
      <c r="AC359" s="175"/>
      <c r="AD359" s="175"/>
      <c r="AE359" s="175"/>
      <c r="AG359" s="177"/>
      <c r="AN359" s="175"/>
      <c r="AO359" s="175"/>
      <c r="AP359" s="175"/>
      <c r="AQ359" s="175"/>
      <c r="AR359" s="175"/>
      <c r="AS359" s="175"/>
      <c r="AT359" s="175"/>
      <c r="AU359" s="175"/>
    </row>
    <row r="360" spans="3:64" x14ac:dyDescent="0.2">
      <c r="C360" s="100"/>
      <c r="AA360" s="175"/>
      <c r="AB360" s="175"/>
      <c r="AC360" s="175"/>
      <c r="AD360" s="175"/>
      <c r="AE360" s="175"/>
      <c r="AG360" s="177"/>
      <c r="AN360" s="175"/>
      <c r="AO360" s="175"/>
      <c r="AP360" s="175"/>
      <c r="AQ360" s="175"/>
      <c r="AR360" s="175"/>
      <c r="AS360" s="175"/>
      <c r="AT360" s="175"/>
      <c r="AU360" s="175"/>
    </row>
    <row r="361" spans="3:64" x14ac:dyDescent="0.2">
      <c r="C361" s="100"/>
      <c r="AA361" s="175"/>
      <c r="AB361" s="175"/>
      <c r="AC361" s="175"/>
      <c r="AD361" s="175"/>
      <c r="AE361" s="175"/>
      <c r="AG361" s="177"/>
      <c r="AN361" s="175"/>
      <c r="AO361" s="175"/>
      <c r="AP361" s="175"/>
      <c r="AQ361" s="175"/>
      <c r="AR361" s="175"/>
      <c r="AS361" s="175"/>
      <c r="AT361" s="175"/>
      <c r="AU361" s="175"/>
    </row>
    <row r="362" spans="3:64" x14ac:dyDescent="0.2">
      <c r="C362" s="100"/>
      <c r="AA362" s="175"/>
      <c r="AB362" s="175"/>
      <c r="AC362" s="175"/>
      <c r="AD362" s="175"/>
      <c r="AE362" s="175"/>
      <c r="AG362" s="177"/>
      <c r="AN362" s="175"/>
      <c r="AO362" s="175"/>
      <c r="AP362" s="175"/>
      <c r="AQ362" s="175"/>
      <c r="AR362" s="175"/>
      <c r="AS362" s="175"/>
      <c r="AT362" s="175"/>
      <c r="AU362" s="175"/>
    </row>
    <row r="363" spans="3:64" x14ac:dyDescent="0.2">
      <c r="C363" s="100"/>
      <c r="AA363" s="175"/>
      <c r="AB363" s="175"/>
      <c r="AC363" s="175"/>
      <c r="AD363" s="175"/>
      <c r="AE363" s="175"/>
      <c r="AG363" s="177"/>
      <c r="AN363" s="175"/>
      <c r="AO363" s="175"/>
      <c r="AP363" s="175"/>
      <c r="AQ363" s="175"/>
      <c r="AR363" s="175"/>
      <c r="AS363" s="175"/>
      <c r="AT363" s="175"/>
      <c r="AU363" s="175"/>
    </row>
    <row r="364" spans="3:64" x14ac:dyDescent="0.2">
      <c r="C364" s="100"/>
      <c r="AA364" s="175"/>
      <c r="AB364" s="175"/>
      <c r="AC364" s="175"/>
      <c r="AD364" s="175"/>
      <c r="AE364" s="175"/>
      <c r="AG364" s="177"/>
      <c r="AN364" s="175"/>
      <c r="AO364" s="175"/>
      <c r="AP364" s="175"/>
      <c r="AQ364" s="175"/>
      <c r="AR364" s="175"/>
      <c r="AS364" s="175"/>
      <c r="AT364" s="175"/>
      <c r="AU364" s="175"/>
      <c r="AV364" s="175"/>
      <c r="AW364" s="175"/>
      <c r="AX364" s="175"/>
      <c r="AY364" s="175"/>
      <c r="AZ364" s="175"/>
      <c r="BA364" s="175"/>
      <c r="BB364" s="175"/>
      <c r="BC364" s="175"/>
      <c r="BD364" s="175"/>
      <c r="BE364" s="175"/>
      <c r="BF364" s="175"/>
      <c r="BG364" s="175"/>
      <c r="BH364" s="175"/>
      <c r="BI364" s="175"/>
      <c r="BJ364" s="175"/>
      <c r="BK364" s="175"/>
      <c r="BL364" s="175"/>
    </row>
    <row r="365" spans="3:64" x14ac:dyDescent="0.2">
      <c r="C365" s="100"/>
      <c r="AA365" s="175"/>
      <c r="AB365" s="175"/>
      <c r="AC365" s="175"/>
      <c r="AD365" s="175"/>
      <c r="AE365" s="175"/>
      <c r="AG365" s="177"/>
      <c r="AN365" s="175"/>
      <c r="AO365" s="175"/>
      <c r="AP365" s="175"/>
      <c r="AQ365" s="175"/>
      <c r="AR365" s="175"/>
      <c r="AS365" s="175"/>
      <c r="AT365" s="175"/>
      <c r="AU365" s="175"/>
    </row>
    <row r="366" spans="3:64" x14ac:dyDescent="0.2">
      <c r="C366" s="100"/>
      <c r="AA366" s="175"/>
      <c r="AB366" s="175"/>
      <c r="AC366" s="175"/>
      <c r="AD366" s="175"/>
      <c r="AE366" s="175"/>
      <c r="AG366" s="177"/>
      <c r="AN366" s="175"/>
      <c r="AO366" s="175"/>
      <c r="AP366" s="175"/>
      <c r="AQ366" s="175"/>
      <c r="AR366" s="175"/>
      <c r="AS366" s="175"/>
      <c r="AT366" s="175"/>
      <c r="AU366" s="175"/>
    </row>
    <row r="367" spans="3:64" x14ac:dyDescent="0.2">
      <c r="C367" s="100"/>
      <c r="AA367" s="175"/>
      <c r="AB367" s="175"/>
      <c r="AC367" s="175"/>
      <c r="AD367" s="175"/>
      <c r="AE367" s="175"/>
      <c r="AG367" s="177"/>
      <c r="AN367" s="175"/>
      <c r="AO367" s="175"/>
      <c r="AP367" s="175"/>
      <c r="AQ367" s="175"/>
      <c r="AR367" s="175"/>
      <c r="AS367" s="175"/>
      <c r="AT367" s="175"/>
      <c r="AU367" s="175"/>
    </row>
    <row r="368" spans="3:64" x14ac:dyDescent="0.2">
      <c r="C368" s="100"/>
      <c r="AA368" s="175"/>
      <c r="AB368" s="175"/>
      <c r="AC368" s="175"/>
      <c r="AD368" s="175"/>
      <c r="AE368" s="175"/>
      <c r="AG368" s="177"/>
      <c r="AN368" s="175"/>
      <c r="AO368" s="175"/>
      <c r="AP368" s="175"/>
      <c r="AQ368" s="175"/>
      <c r="AR368" s="175"/>
      <c r="AS368" s="175"/>
      <c r="AT368" s="175"/>
      <c r="AU368" s="175"/>
    </row>
    <row r="369" spans="3:47" x14ac:dyDescent="0.2">
      <c r="C369" s="100"/>
      <c r="AA369" s="175"/>
      <c r="AB369" s="175"/>
      <c r="AC369" s="175"/>
      <c r="AD369" s="175"/>
      <c r="AE369" s="175"/>
      <c r="AG369" s="177"/>
      <c r="AN369" s="175"/>
      <c r="AO369" s="175"/>
      <c r="AP369" s="175"/>
      <c r="AQ369" s="175"/>
      <c r="AR369" s="175"/>
      <c r="AS369" s="175"/>
      <c r="AT369" s="175"/>
      <c r="AU369" s="175"/>
    </row>
    <row r="370" spans="3:47" x14ac:dyDescent="0.2">
      <c r="C370" s="100"/>
      <c r="AA370" s="175"/>
      <c r="AB370" s="175"/>
      <c r="AC370" s="175"/>
      <c r="AD370" s="175"/>
      <c r="AE370" s="175"/>
      <c r="AG370" s="177"/>
      <c r="AN370" s="175"/>
      <c r="AO370" s="175"/>
      <c r="AP370" s="175"/>
      <c r="AQ370" s="175"/>
      <c r="AR370" s="175"/>
      <c r="AS370" s="175"/>
      <c r="AT370" s="175"/>
      <c r="AU370" s="175"/>
    </row>
    <row r="371" spans="3:47" x14ac:dyDescent="0.2">
      <c r="C371" s="100"/>
      <c r="AA371" s="175"/>
      <c r="AB371" s="175"/>
      <c r="AC371" s="175"/>
      <c r="AD371" s="175"/>
      <c r="AE371" s="175"/>
      <c r="AG371" s="177"/>
      <c r="AN371" s="175"/>
      <c r="AO371" s="175"/>
      <c r="AP371" s="175"/>
      <c r="AQ371" s="175"/>
      <c r="AR371" s="175"/>
      <c r="AS371" s="175"/>
      <c r="AT371" s="175"/>
      <c r="AU371" s="175"/>
    </row>
    <row r="372" spans="3:47" x14ac:dyDescent="0.2">
      <c r="C372" s="100"/>
      <c r="AA372" s="175"/>
      <c r="AB372" s="175"/>
      <c r="AC372" s="175"/>
      <c r="AD372" s="175"/>
      <c r="AE372" s="175"/>
      <c r="AG372" s="177"/>
      <c r="AN372" s="175"/>
      <c r="AO372" s="175"/>
      <c r="AP372" s="175"/>
      <c r="AQ372" s="175"/>
      <c r="AR372" s="175"/>
      <c r="AS372" s="175"/>
      <c r="AT372" s="175"/>
      <c r="AU372" s="175"/>
    </row>
    <row r="373" spans="3:47" x14ac:dyDescent="0.2">
      <c r="C373" s="100"/>
      <c r="AA373" s="175"/>
      <c r="AB373" s="175"/>
      <c r="AC373" s="175"/>
      <c r="AD373" s="175"/>
      <c r="AE373" s="175"/>
      <c r="AG373" s="177"/>
      <c r="AN373" s="175"/>
      <c r="AO373" s="175"/>
      <c r="AP373" s="175"/>
      <c r="AQ373" s="175"/>
      <c r="AR373" s="175"/>
      <c r="AS373" s="175"/>
      <c r="AT373" s="175"/>
      <c r="AU373" s="175"/>
    </row>
    <row r="374" spans="3:47" x14ac:dyDescent="0.2">
      <c r="C374" s="100"/>
      <c r="AA374" s="175"/>
      <c r="AB374" s="175"/>
      <c r="AC374" s="175"/>
      <c r="AD374" s="175"/>
      <c r="AE374" s="175"/>
      <c r="AG374" s="177"/>
      <c r="AN374" s="175"/>
      <c r="AO374" s="175"/>
      <c r="AP374" s="175"/>
      <c r="AQ374" s="175"/>
      <c r="AR374" s="175"/>
      <c r="AS374" s="175"/>
      <c r="AT374" s="175"/>
      <c r="AU374" s="175"/>
    </row>
    <row r="375" spans="3:47" x14ac:dyDescent="0.2">
      <c r="C375" s="100"/>
      <c r="AA375" s="175"/>
      <c r="AB375" s="175"/>
      <c r="AC375" s="175"/>
      <c r="AD375" s="175"/>
      <c r="AE375" s="175"/>
      <c r="AG375" s="177"/>
      <c r="AN375" s="175"/>
      <c r="AO375" s="175"/>
      <c r="AP375" s="175"/>
      <c r="AQ375" s="175"/>
      <c r="AR375" s="175"/>
      <c r="AS375" s="175"/>
      <c r="AT375" s="175"/>
      <c r="AU375" s="175"/>
    </row>
    <row r="376" spans="3:47" x14ac:dyDescent="0.2">
      <c r="C376" s="100"/>
      <c r="AA376" s="175"/>
      <c r="AB376" s="175"/>
      <c r="AC376" s="175"/>
      <c r="AD376" s="175"/>
      <c r="AE376" s="175"/>
      <c r="AG376" s="177"/>
      <c r="AN376" s="175"/>
      <c r="AO376" s="175"/>
      <c r="AP376" s="175"/>
      <c r="AQ376" s="175"/>
      <c r="AR376" s="175"/>
      <c r="AS376" s="175"/>
      <c r="AT376" s="175"/>
      <c r="AU376" s="175"/>
    </row>
    <row r="377" spans="3:47" x14ac:dyDescent="0.2">
      <c r="C377" s="100"/>
      <c r="AA377" s="175"/>
      <c r="AB377" s="175"/>
      <c r="AC377" s="175"/>
      <c r="AD377" s="175"/>
      <c r="AE377" s="175"/>
      <c r="AG377" s="177"/>
      <c r="AN377" s="175"/>
      <c r="AO377" s="175"/>
      <c r="AP377" s="175"/>
      <c r="AQ377" s="175"/>
      <c r="AR377" s="175"/>
      <c r="AS377" s="175"/>
      <c r="AT377" s="175"/>
      <c r="AU377" s="175"/>
    </row>
    <row r="378" spans="3:47" x14ac:dyDescent="0.2">
      <c r="C378" s="100"/>
      <c r="AA378" s="175"/>
      <c r="AB378" s="175"/>
      <c r="AC378" s="175"/>
      <c r="AD378" s="175"/>
      <c r="AE378" s="175"/>
      <c r="AG378" s="177"/>
      <c r="AN378" s="175"/>
      <c r="AO378" s="175"/>
      <c r="AP378" s="175"/>
      <c r="AQ378" s="175"/>
      <c r="AR378" s="175"/>
      <c r="AS378" s="175"/>
      <c r="AT378" s="175"/>
      <c r="AU378" s="175"/>
    </row>
    <row r="379" spans="3:47" x14ac:dyDescent="0.2">
      <c r="C379" s="100"/>
      <c r="AA379" s="175"/>
      <c r="AB379" s="175"/>
      <c r="AC379" s="175"/>
      <c r="AD379" s="175"/>
      <c r="AE379" s="175"/>
      <c r="AG379" s="177"/>
      <c r="AN379" s="175"/>
      <c r="AO379" s="175"/>
      <c r="AP379" s="175"/>
      <c r="AQ379" s="175"/>
      <c r="AR379" s="175"/>
      <c r="AS379" s="175"/>
      <c r="AT379" s="175"/>
      <c r="AU379" s="175"/>
    </row>
    <row r="380" spans="3:47" x14ac:dyDescent="0.2">
      <c r="C380" s="100"/>
      <c r="AA380" s="175"/>
      <c r="AB380" s="175"/>
      <c r="AC380" s="175"/>
      <c r="AD380" s="175"/>
      <c r="AE380" s="175"/>
      <c r="AG380" s="177"/>
      <c r="AN380" s="175"/>
      <c r="AO380" s="175"/>
      <c r="AP380" s="175"/>
      <c r="AQ380" s="175"/>
      <c r="AR380" s="175"/>
      <c r="AS380" s="175"/>
      <c r="AT380" s="175"/>
      <c r="AU380" s="175"/>
    </row>
    <row r="381" spans="3:47" x14ac:dyDescent="0.2">
      <c r="C381" s="100"/>
      <c r="AA381" s="175"/>
      <c r="AB381" s="175"/>
      <c r="AC381" s="175"/>
      <c r="AD381" s="175"/>
      <c r="AE381" s="175"/>
      <c r="AG381" s="177"/>
      <c r="AN381" s="175"/>
      <c r="AO381" s="175"/>
      <c r="AP381" s="175"/>
      <c r="AQ381" s="175"/>
      <c r="AR381" s="175"/>
      <c r="AS381" s="175"/>
      <c r="AT381" s="175"/>
      <c r="AU381" s="175"/>
    </row>
    <row r="382" spans="3:47" x14ac:dyDescent="0.2">
      <c r="C382" s="100"/>
      <c r="AA382" s="175"/>
      <c r="AB382" s="175"/>
      <c r="AC382" s="175"/>
      <c r="AD382" s="175"/>
      <c r="AE382" s="175"/>
      <c r="AG382" s="177"/>
      <c r="AN382" s="175"/>
      <c r="AO382" s="175"/>
      <c r="AP382" s="175"/>
      <c r="AQ382" s="175"/>
      <c r="AR382" s="175"/>
      <c r="AS382" s="175"/>
      <c r="AT382" s="175"/>
      <c r="AU382" s="175"/>
    </row>
    <row r="383" spans="3:47" x14ac:dyDescent="0.2">
      <c r="C383" s="100"/>
      <c r="AA383" s="175"/>
      <c r="AB383" s="175"/>
      <c r="AC383" s="175"/>
      <c r="AD383" s="175"/>
      <c r="AE383" s="175"/>
      <c r="AG383" s="177"/>
      <c r="AN383" s="175"/>
      <c r="AO383" s="175"/>
      <c r="AP383" s="175"/>
      <c r="AQ383" s="175"/>
      <c r="AR383" s="175"/>
      <c r="AS383" s="175"/>
      <c r="AT383" s="175"/>
      <c r="AU383" s="175"/>
    </row>
    <row r="384" spans="3:47" x14ac:dyDescent="0.2">
      <c r="C384" s="100"/>
      <c r="AA384" s="175"/>
      <c r="AB384" s="175"/>
      <c r="AC384" s="175"/>
      <c r="AD384" s="175"/>
      <c r="AE384" s="175"/>
      <c r="AG384" s="177"/>
      <c r="AN384" s="175"/>
      <c r="AO384" s="175"/>
      <c r="AP384" s="175"/>
      <c r="AQ384" s="175"/>
      <c r="AR384" s="175"/>
      <c r="AS384" s="175"/>
      <c r="AT384" s="175"/>
      <c r="AU384" s="175"/>
    </row>
    <row r="385" spans="3:64" x14ac:dyDescent="0.2">
      <c r="C385" s="100"/>
      <c r="AA385" s="175"/>
      <c r="AB385" s="175"/>
      <c r="AC385" s="175"/>
      <c r="AD385" s="175"/>
      <c r="AE385" s="175"/>
      <c r="AG385" s="177"/>
      <c r="AN385" s="175"/>
      <c r="AO385" s="175"/>
      <c r="AP385" s="175"/>
      <c r="AQ385" s="175"/>
      <c r="AR385" s="175"/>
      <c r="AS385" s="175"/>
      <c r="AT385" s="175"/>
      <c r="AU385" s="175"/>
      <c r="AV385" s="175"/>
      <c r="AW385" s="175"/>
      <c r="AX385" s="193"/>
      <c r="AY385" s="175"/>
      <c r="AZ385" s="175"/>
      <c r="BA385" s="175"/>
      <c r="BB385" s="175"/>
      <c r="BC385" s="175"/>
      <c r="BD385" s="175"/>
      <c r="BE385" s="175"/>
      <c r="BF385" s="175"/>
      <c r="BG385" s="175"/>
      <c r="BH385" s="175"/>
      <c r="BI385" s="175"/>
      <c r="BJ385" s="175"/>
      <c r="BK385" s="175"/>
      <c r="BL385" s="175"/>
    </row>
    <row r="386" spans="3:64" x14ac:dyDescent="0.2">
      <c r="C386" s="100"/>
      <c r="AA386" s="175"/>
      <c r="AB386" s="175"/>
      <c r="AC386" s="175"/>
      <c r="AD386" s="175"/>
      <c r="AE386" s="175"/>
      <c r="AG386" s="177"/>
      <c r="AN386" s="175"/>
      <c r="AO386" s="175"/>
      <c r="AP386" s="175"/>
      <c r="AQ386" s="175"/>
      <c r="AR386" s="175"/>
      <c r="AS386" s="175"/>
      <c r="AT386" s="175"/>
      <c r="AU386" s="175"/>
    </row>
    <row r="387" spans="3:64" x14ac:dyDescent="0.2">
      <c r="C387" s="100"/>
      <c r="AA387" s="175"/>
      <c r="AB387" s="175"/>
      <c r="AC387" s="175"/>
      <c r="AD387" s="175"/>
      <c r="AE387" s="175"/>
      <c r="AG387" s="177"/>
      <c r="AN387" s="175"/>
      <c r="AO387" s="175"/>
      <c r="AP387" s="175"/>
      <c r="AQ387" s="175"/>
      <c r="AR387" s="175"/>
      <c r="AS387" s="175"/>
      <c r="AT387" s="175"/>
      <c r="AU387" s="175"/>
      <c r="AV387" s="175"/>
      <c r="AW387" s="104"/>
      <c r="AX387" s="125"/>
    </row>
    <row r="388" spans="3:64" x14ac:dyDescent="0.2">
      <c r="C388" s="100"/>
      <c r="AA388" s="175"/>
      <c r="AB388" s="175"/>
      <c r="AC388" s="175"/>
      <c r="AD388" s="175"/>
      <c r="AE388" s="175"/>
      <c r="AG388" s="177"/>
      <c r="AN388" s="175"/>
      <c r="AO388" s="175"/>
      <c r="AP388" s="175"/>
      <c r="AQ388" s="175"/>
      <c r="AR388" s="175"/>
      <c r="AS388" s="175"/>
      <c r="AT388" s="175"/>
      <c r="AU388" s="175"/>
    </row>
    <row r="389" spans="3:64" x14ac:dyDescent="0.2">
      <c r="C389" s="100"/>
      <c r="AA389" s="175"/>
      <c r="AB389" s="175"/>
      <c r="AC389" s="175"/>
      <c r="AD389" s="175"/>
      <c r="AE389" s="175"/>
      <c r="AG389" s="177"/>
      <c r="AN389" s="175"/>
      <c r="AO389" s="175"/>
      <c r="AP389" s="175"/>
      <c r="AQ389" s="175"/>
      <c r="AR389" s="175"/>
      <c r="AS389" s="175"/>
      <c r="AT389" s="175"/>
      <c r="AU389" s="175"/>
    </row>
    <row r="390" spans="3:64" x14ac:dyDescent="0.2">
      <c r="C390" s="100"/>
      <c r="AA390" s="175"/>
      <c r="AB390" s="175"/>
      <c r="AC390" s="175"/>
      <c r="AD390" s="175"/>
      <c r="AE390" s="175"/>
      <c r="AG390" s="177"/>
      <c r="AN390" s="175"/>
      <c r="AO390" s="175"/>
      <c r="AP390" s="175"/>
      <c r="AQ390" s="175"/>
      <c r="AR390" s="175"/>
      <c r="AS390" s="175"/>
      <c r="AT390" s="175"/>
      <c r="AU390" s="175"/>
    </row>
    <row r="391" spans="3:64" x14ac:dyDescent="0.2">
      <c r="C391" s="100"/>
      <c r="AA391" s="175"/>
      <c r="AB391" s="175"/>
      <c r="AC391" s="175"/>
      <c r="AD391" s="175"/>
      <c r="AE391" s="175"/>
      <c r="AG391" s="177"/>
      <c r="AN391" s="175"/>
      <c r="AO391" s="175"/>
      <c r="AP391" s="175"/>
      <c r="AQ391" s="175"/>
      <c r="AR391" s="175"/>
      <c r="AS391" s="175"/>
      <c r="AT391" s="175"/>
      <c r="AU391" s="175"/>
    </row>
    <row r="392" spans="3:64" x14ac:dyDescent="0.2">
      <c r="C392" s="100"/>
      <c r="AA392" s="175"/>
      <c r="AB392" s="175"/>
      <c r="AC392" s="175"/>
      <c r="AD392" s="175"/>
      <c r="AE392" s="175"/>
      <c r="AG392" s="177"/>
      <c r="AN392" s="175"/>
      <c r="AO392" s="175"/>
      <c r="AP392" s="175"/>
      <c r="AQ392" s="175"/>
      <c r="AR392" s="175"/>
      <c r="AS392" s="175"/>
      <c r="AT392" s="175"/>
      <c r="AU392" s="175"/>
    </row>
    <row r="393" spans="3:64" x14ac:dyDescent="0.2">
      <c r="C393" s="100"/>
      <c r="AA393" s="175"/>
      <c r="AB393" s="175"/>
      <c r="AC393" s="175"/>
      <c r="AD393" s="175"/>
      <c r="AE393" s="175"/>
      <c r="AG393" s="177"/>
      <c r="AN393" s="175"/>
      <c r="AO393" s="175"/>
      <c r="AP393" s="175"/>
      <c r="AQ393" s="175"/>
      <c r="AR393" s="175"/>
      <c r="AS393" s="175"/>
      <c r="AT393" s="175"/>
      <c r="AU393" s="175"/>
    </row>
    <row r="394" spans="3:64" x14ac:dyDescent="0.2">
      <c r="C394" s="100"/>
      <c r="AA394" s="175"/>
      <c r="AB394" s="175"/>
      <c r="AC394" s="175"/>
      <c r="AD394" s="175"/>
      <c r="AE394" s="175"/>
      <c r="AG394" s="177"/>
      <c r="AN394" s="175"/>
      <c r="AO394" s="175"/>
      <c r="AP394" s="175"/>
      <c r="AQ394" s="175"/>
      <c r="AR394" s="175"/>
      <c r="AS394" s="175"/>
      <c r="AT394" s="175"/>
      <c r="AU394" s="175"/>
    </row>
    <row r="395" spans="3:64" x14ac:dyDescent="0.2">
      <c r="C395" s="100"/>
      <c r="AA395" s="175"/>
      <c r="AB395" s="175"/>
      <c r="AC395" s="175"/>
      <c r="AD395" s="175"/>
      <c r="AE395" s="175"/>
      <c r="AG395" s="177"/>
      <c r="AN395" s="175"/>
      <c r="AO395" s="175"/>
      <c r="AP395" s="175"/>
      <c r="AQ395" s="175"/>
      <c r="AR395" s="175"/>
      <c r="AS395" s="175"/>
      <c r="AT395" s="175"/>
      <c r="AU395" s="175"/>
    </row>
    <row r="396" spans="3:64" x14ac:dyDescent="0.2">
      <c r="C396" s="100"/>
      <c r="AA396" s="175"/>
      <c r="AB396" s="175"/>
      <c r="AC396" s="175"/>
      <c r="AD396" s="175"/>
      <c r="AE396" s="175"/>
      <c r="AG396" s="177"/>
      <c r="AN396" s="175"/>
      <c r="AO396" s="175"/>
      <c r="AP396" s="175"/>
      <c r="AQ396" s="175"/>
      <c r="AR396" s="175"/>
      <c r="AS396" s="175"/>
      <c r="AT396" s="175"/>
      <c r="AU396" s="175"/>
    </row>
    <row r="397" spans="3:64" x14ac:dyDescent="0.2">
      <c r="C397" s="100"/>
      <c r="AA397" s="175"/>
      <c r="AB397" s="175"/>
      <c r="AC397" s="175"/>
      <c r="AD397" s="175"/>
      <c r="AE397" s="175"/>
      <c r="AG397" s="177"/>
      <c r="AN397" s="175"/>
      <c r="AO397" s="175"/>
      <c r="AP397" s="175"/>
      <c r="AQ397" s="175"/>
      <c r="AR397" s="175"/>
      <c r="AS397" s="175"/>
      <c r="AT397" s="175"/>
      <c r="AU397" s="175"/>
    </row>
    <row r="398" spans="3:64" x14ac:dyDescent="0.2">
      <c r="C398" s="100"/>
      <c r="AA398" s="175"/>
      <c r="AB398" s="175"/>
      <c r="AC398" s="175"/>
      <c r="AD398" s="175"/>
      <c r="AE398" s="175"/>
      <c r="AG398" s="177"/>
      <c r="AN398" s="175"/>
      <c r="AO398" s="175"/>
      <c r="AP398" s="175"/>
      <c r="AQ398" s="175"/>
      <c r="AR398" s="175"/>
      <c r="AS398" s="175"/>
      <c r="AT398" s="175"/>
      <c r="AU398" s="175"/>
    </row>
    <row r="399" spans="3:64" x14ac:dyDescent="0.2">
      <c r="C399" s="100"/>
      <c r="AA399" s="175"/>
      <c r="AB399" s="175"/>
      <c r="AC399" s="175"/>
      <c r="AD399" s="175"/>
      <c r="AE399" s="175"/>
      <c r="AG399" s="177"/>
      <c r="AN399" s="175"/>
      <c r="AO399" s="175"/>
      <c r="AP399" s="175"/>
      <c r="AQ399" s="175"/>
      <c r="AR399" s="175"/>
      <c r="AS399" s="175"/>
      <c r="AT399" s="175"/>
      <c r="AU399" s="175"/>
    </row>
    <row r="400" spans="3:64" x14ac:dyDescent="0.2">
      <c r="C400" s="100"/>
      <c r="AA400" s="175"/>
      <c r="AB400" s="175"/>
      <c r="AC400" s="175"/>
      <c r="AD400" s="175"/>
      <c r="AE400" s="175"/>
      <c r="AG400" s="177"/>
      <c r="AN400" s="175"/>
      <c r="AO400" s="175"/>
      <c r="AP400" s="175"/>
      <c r="AQ400" s="175"/>
      <c r="AR400" s="175"/>
      <c r="AS400" s="175"/>
      <c r="AT400" s="175"/>
      <c r="AU400" s="175"/>
    </row>
    <row r="401" spans="3:64" x14ac:dyDescent="0.2">
      <c r="C401" s="100"/>
      <c r="AA401" s="175"/>
      <c r="AB401" s="175"/>
      <c r="AC401" s="175"/>
      <c r="AD401" s="175"/>
      <c r="AE401" s="175"/>
      <c r="AG401" s="177"/>
      <c r="AN401" s="175"/>
      <c r="AO401" s="175"/>
      <c r="AP401" s="175"/>
      <c r="AQ401" s="175"/>
      <c r="AR401" s="175"/>
      <c r="AS401" s="175"/>
      <c r="AT401" s="175"/>
      <c r="AU401" s="175"/>
    </row>
    <row r="402" spans="3:64" x14ac:dyDescent="0.2">
      <c r="C402" s="100"/>
      <c r="AA402" s="175"/>
      <c r="AB402" s="175"/>
      <c r="AC402" s="175"/>
      <c r="AD402" s="175"/>
      <c r="AE402" s="175"/>
      <c r="AG402" s="177"/>
      <c r="AN402" s="175"/>
      <c r="AO402" s="175"/>
      <c r="AP402" s="175"/>
      <c r="AQ402" s="175"/>
      <c r="AR402" s="175"/>
      <c r="AS402" s="175"/>
      <c r="AT402" s="175"/>
      <c r="AU402" s="175"/>
    </row>
    <row r="403" spans="3:64" x14ac:dyDescent="0.2">
      <c r="C403" s="100"/>
      <c r="AA403" s="175"/>
      <c r="AB403" s="175"/>
      <c r="AC403" s="175"/>
      <c r="AD403" s="175"/>
      <c r="AE403" s="175"/>
      <c r="AG403" s="177"/>
      <c r="AN403" s="175"/>
      <c r="AO403" s="175"/>
      <c r="AP403" s="175"/>
      <c r="AQ403" s="175"/>
      <c r="AR403" s="175"/>
      <c r="AS403" s="175"/>
      <c r="AT403" s="175"/>
      <c r="AU403" s="175"/>
    </row>
    <row r="404" spans="3:64" x14ac:dyDescent="0.2">
      <c r="C404" s="100"/>
      <c r="AA404" s="175"/>
      <c r="AB404" s="175"/>
      <c r="AC404" s="175"/>
      <c r="AD404" s="175"/>
      <c r="AE404" s="175"/>
      <c r="AG404" s="177"/>
      <c r="AN404" s="175"/>
      <c r="AO404" s="175"/>
      <c r="AP404" s="175"/>
      <c r="AQ404" s="175"/>
      <c r="AR404" s="175"/>
      <c r="AS404" s="175"/>
      <c r="AT404" s="175"/>
      <c r="AU404" s="175"/>
      <c r="AV404" s="175"/>
      <c r="AW404" s="175"/>
      <c r="AX404" s="175"/>
      <c r="AY404" s="175"/>
      <c r="AZ404" s="175"/>
      <c r="BA404" s="175"/>
      <c r="BB404" s="175"/>
      <c r="BC404" s="175"/>
      <c r="BD404" s="175"/>
      <c r="BE404" s="175"/>
      <c r="BF404" s="175"/>
      <c r="BG404" s="175"/>
      <c r="BH404" s="175"/>
      <c r="BI404" s="175"/>
      <c r="BJ404" s="175"/>
      <c r="BK404" s="175"/>
      <c r="BL404" s="175"/>
    </row>
    <row r="405" spans="3:64" x14ac:dyDescent="0.2">
      <c r="C405" s="100"/>
      <c r="AA405" s="175"/>
      <c r="AB405" s="175"/>
      <c r="AC405" s="175"/>
      <c r="AD405" s="175"/>
      <c r="AE405" s="175"/>
      <c r="AG405" s="177"/>
      <c r="AN405" s="175"/>
      <c r="AO405" s="175"/>
      <c r="AP405" s="175"/>
      <c r="AQ405" s="175"/>
      <c r="AR405" s="175"/>
      <c r="AS405" s="175"/>
      <c r="AT405" s="175"/>
      <c r="AU405" s="175"/>
      <c r="AV405" s="175"/>
    </row>
    <row r="406" spans="3:64" x14ac:dyDescent="0.2">
      <c r="C406" s="100"/>
      <c r="AA406" s="175"/>
      <c r="AB406" s="175"/>
      <c r="AC406" s="175"/>
      <c r="AD406" s="175"/>
      <c r="AE406" s="175"/>
      <c r="AG406" s="177"/>
      <c r="AN406" s="175"/>
      <c r="AO406" s="175"/>
      <c r="AP406" s="175"/>
      <c r="AQ406" s="175"/>
      <c r="AR406" s="175"/>
      <c r="AS406" s="175"/>
      <c r="AT406" s="175"/>
      <c r="AU406" s="175"/>
      <c r="AV406" s="175"/>
      <c r="AW406" s="104"/>
      <c r="AX406" s="193"/>
    </row>
    <row r="407" spans="3:64" x14ac:dyDescent="0.2">
      <c r="C407" s="100"/>
      <c r="AA407" s="175"/>
      <c r="AB407" s="175"/>
      <c r="AC407" s="175"/>
      <c r="AD407" s="175"/>
      <c r="AE407" s="175"/>
      <c r="AG407" s="177"/>
      <c r="AN407" s="175"/>
      <c r="AO407" s="175"/>
      <c r="AP407" s="175"/>
      <c r="AQ407" s="175"/>
      <c r="AR407" s="175"/>
      <c r="AS407" s="175"/>
      <c r="AT407" s="175"/>
      <c r="AU407" s="175"/>
    </row>
    <row r="408" spans="3:64" x14ac:dyDescent="0.2">
      <c r="C408" s="100"/>
      <c r="AA408" s="175"/>
      <c r="AB408" s="175"/>
      <c r="AC408" s="175"/>
      <c r="AD408" s="175"/>
      <c r="AE408" s="175"/>
      <c r="AG408" s="177"/>
      <c r="AN408" s="175"/>
      <c r="AO408" s="175"/>
      <c r="AP408" s="175"/>
      <c r="AQ408" s="175"/>
      <c r="AR408" s="175"/>
      <c r="AS408" s="175"/>
      <c r="AT408" s="175"/>
      <c r="AU408" s="175"/>
    </row>
    <row r="409" spans="3:64" x14ac:dyDescent="0.2">
      <c r="C409" s="100"/>
      <c r="AA409" s="175"/>
      <c r="AB409" s="175"/>
      <c r="AC409" s="175"/>
      <c r="AD409" s="175"/>
      <c r="AE409" s="175"/>
      <c r="AG409" s="177"/>
      <c r="AN409" s="175"/>
      <c r="AO409" s="175"/>
      <c r="AP409" s="175"/>
      <c r="AQ409" s="175"/>
      <c r="AR409" s="175"/>
      <c r="AS409" s="175"/>
      <c r="AT409" s="175"/>
      <c r="AU409" s="175"/>
    </row>
    <row r="410" spans="3:64" x14ac:dyDescent="0.2">
      <c r="C410" s="100"/>
      <c r="AA410" s="175"/>
      <c r="AB410" s="175"/>
      <c r="AC410" s="175"/>
      <c r="AD410" s="175"/>
      <c r="AE410" s="175"/>
      <c r="AG410" s="177"/>
      <c r="AN410" s="175"/>
      <c r="AO410" s="175"/>
      <c r="AP410" s="175"/>
      <c r="AQ410" s="175"/>
      <c r="AR410" s="175"/>
      <c r="AS410" s="175"/>
      <c r="AT410" s="175"/>
      <c r="AU410" s="175"/>
      <c r="AV410" s="175"/>
      <c r="AW410" s="104"/>
      <c r="AX410" s="125"/>
    </row>
    <row r="411" spans="3:64" x14ac:dyDescent="0.2">
      <c r="C411" s="100"/>
      <c r="AA411" s="175"/>
      <c r="AB411" s="175"/>
      <c r="AC411" s="175"/>
      <c r="AD411" s="175"/>
      <c r="AE411" s="175"/>
      <c r="AG411" s="177"/>
      <c r="AN411" s="175"/>
      <c r="AO411" s="175"/>
      <c r="AP411" s="175"/>
      <c r="AQ411" s="175"/>
      <c r="AR411" s="175"/>
      <c r="AS411" s="175"/>
      <c r="AT411" s="175"/>
      <c r="AU411" s="175"/>
    </row>
    <row r="412" spans="3:64" x14ac:dyDescent="0.2">
      <c r="C412" s="100"/>
      <c r="AA412" s="175"/>
      <c r="AB412" s="175"/>
      <c r="AC412" s="175"/>
      <c r="AD412" s="175"/>
      <c r="AE412" s="175"/>
      <c r="AG412" s="177"/>
      <c r="AN412" s="175"/>
      <c r="AO412" s="175"/>
      <c r="AP412" s="175"/>
      <c r="AQ412" s="175"/>
      <c r="AR412" s="175"/>
      <c r="AS412" s="175"/>
      <c r="AT412" s="175"/>
      <c r="AU412" s="175"/>
    </row>
    <row r="413" spans="3:64" x14ac:dyDescent="0.2">
      <c r="C413" s="100"/>
      <c r="AA413" s="175"/>
      <c r="AB413" s="175"/>
      <c r="AC413" s="175"/>
      <c r="AD413" s="175"/>
      <c r="AE413" s="175"/>
      <c r="AG413" s="177"/>
      <c r="AN413" s="175"/>
      <c r="AO413" s="175"/>
      <c r="AP413" s="175"/>
      <c r="AQ413" s="175"/>
      <c r="AR413" s="175"/>
      <c r="AS413" s="175"/>
      <c r="AT413" s="175"/>
      <c r="AU413" s="175"/>
    </row>
    <row r="414" spans="3:64" x14ac:dyDescent="0.2">
      <c r="C414" s="100"/>
      <c r="AA414" s="175"/>
      <c r="AB414" s="175"/>
      <c r="AC414" s="175"/>
      <c r="AD414" s="175"/>
      <c r="AE414" s="175"/>
      <c r="AG414" s="177"/>
      <c r="AN414" s="175"/>
      <c r="AO414" s="175"/>
      <c r="AP414" s="175"/>
      <c r="AQ414" s="175"/>
      <c r="AR414" s="175"/>
      <c r="AS414" s="175"/>
      <c r="AT414" s="175"/>
      <c r="AU414" s="175"/>
    </row>
    <row r="415" spans="3:64" x14ac:dyDescent="0.2">
      <c r="C415" s="100"/>
      <c r="AA415" s="175"/>
      <c r="AB415" s="175"/>
      <c r="AC415" s="175"/>
      <c r="AD415" s="175"/>
      <c r="AE415" s="175"/>
      <c r="AG415" s="177"/>
      <c r="AN415" s="175"/>
      <c r="AO415" s="175"/>
      <c r="AP415" s="175"/>
      <c r="AQ415" s="175"/>
      <c r="AR415" s="175"/>
      <c r="AS415" s="175"/>
      <c r="AT415" s="175"/>
      <c r="AU415" s="175"/>
    </row>
    <row r="416" spans="3:64" x14ac:dyDescent="0.2">
      <c r="C416" s="100"/>
      <c r="AA416" s="175"/>
      <c r="AB416" s="175"/>
      <c r="AC416" s="175"/>
      <c r="AD416" s="175"/>
      <c r="AE416" s="175"/>
      <c r="AG416" s="177"/>
      <c r="AN416" s="175"/>
      <c r="AO416" s="175"/>
      <c r="AP416" s="175"/>
      <c r="AQ416" s="175"/>
      <c r="AR416" s="175"/>
      <c r="AS416" s="175"/>
      <c r="AT416" s="175"/>
      <c r="AU416" s="175"/>
    </row>
    <row r="417" spans="3:47" x14ac:dyDescent="0.2">
      <c r="C417" s="100"/>
      <c r="AA417" s="175"/>
      <c r="AB417" s="175"/>
      <c r="AC417" s="175"/>
      <c r="AD417" s="175"/>
      <c r="AE417" s="175"/>
      <c r="AG417" s="177"/>
      <c r="AN417" s="175"/>
      <c r="AO417" s="175"/>
      <c r="AP417" s="175"/>
      <c r="AQ417" s="175"/>
      <c r="AR417" s="175"/>
      <c r="AS417" s="175"/>
      <c r="AT417" s="175"/>
      <c r="AU417" s="175"/>
    </row>
    <row r="418" spans="3:47" x14ac:dyDescent="0.2">
      <c r="C418" s="100"/>
      <c r="AA418" s="175"/>
      <c r="AB418" s="175"/>
      <c r="AC418" s="175"/>
      <c r="AD418" s="175"/>
      <c r="AE418" s="175"/>
      <c r="AG418" s="177"/>
      <c r="AN418" s="175"/>
      <c r="AO418" s="175"/>
      <c r="AP418" s="175"/>
      <c r="AQ418" s="175"/>
      <c r="AR418" s="175"/>
      <c r="AS418" s="175"/>
      <c r="AT418" s="175"/>
      <c r="AU418" s="175"/>
    </row>
    <row r="419" spans="3:47" x14ac:dyDescent="0.2">
      <c r="C419" s="100"/>
      <c r="AA419" s="175"/>
      <c r="AB419" s="175"/>
      <c r="AC419" s="175"/>
      <c r="AD419" s="175"/>
      <c r="AE419" s="175"/>
      <c r="AG419" s="177"/>
      <c r="AN419" s="175"/>
      <c r="AO419" s="175"/>
      <c r="AP419" s="175"/>
      <c r="AQ419" s="175"/>
      <c r="AR419" s="175"/>
      <c r="AS419" s="175"/>
      <c r="AT419" s="175"/>
      <c r="AU419" s="175"/>
    </row>
    <row r="420" spans="3:47" x14ac:dyDescent="0.2">
      <c r="C420" s="100"/>
      <c r="AA420" s="175"/>
      <c r="AB420" s="175"/>
      <c r="AC420" s="175"/>
      <c r="AD420" s="175"/>
      <c r="AE420" s="175"/>
      <c r="AG420" s="177"/>
      <c r="AN420" s="175"/>
      <c r="AO420" s="175"/>
      <c r="AP420" s="175"/>
      <c r="AQ420" s="175"/>
      <c r="AR420" s="175"/>
      <c r="AS420" s="175"/>
      <c r="AT420" s="175"/>
      <c r="AU420" s="175"/>
    </row>
    <row r="421" spans="3:47" x14ac:dyDescent="0.2">
      <c r="C421" s="100"/>
      <c r="AA421" s="175"/>
      <c r="AB421" s="175"/>
      <c r="AC421" s="175"/>
      <c r="AD421" s="175"/>
      <c r="AE421" s="175"/>
      <c r="AG421" s="177"/>
      <c r="AN421" s="175"/>
      <c r="AO421" s="175"/>
      <c r="AP421" s="175"/>
      <c r="AQ421" s="175"/>
      <c r="AR421" s="175"/>
      <c r="AS421" s="175"/>
      <c r="AT421" s="175"/>
      <c r="AU421" s="175"/>
    </row>
    <row r="422" spans="3:47" x14ac:dyDescent="0.2">
      <c r="C422" s="100"/>
      <c r="AA422" s="175"/>
      <c r="AB422" s="175"/>
      <c r="AC422" s="175"/>
      <c r="AD422" s="175"/>
      <c r="AE422" s="175"/>
      <c r="AG422" s="177"/>
      <c r="AN422" s="175"/>
      <c r="AO422" s="175"/>
      <c r="AP422" s="175"/>
      <c r="AQ422" s="175"/>
      <c r="AR422" s="175"/>
      <c r="AS422" s="175"/>
      <c r="AT422" s="175"/>
      <c r="AU422" s="175"/>
    </row>
    <row r="423" spans="3:47" x14ac:dyDescent="0.2">
      <c r="C423" s="100"/>
      <c r="AA423" s="175"/>
      <c r="AB423" s="175"/>
      <c r="AC423" s="175"/>
      <c r="AD423" s="175"/>
      <c r="AE423" s="175"/>
      <c r="AG423" s="177"/>
      <c r="AN423" s="175"/>
      <c r="AO423" s="175"/>
      <c r="AP423" s="175"/>
      <c r="AQ423" s="175"/>
      <c r="AR423" s="175"/>
      <c r="AS423" s="175"/>
      <c r="AT423" s="175"/>
      <c r="AU423" s="175"/>
    </row>
    <row r="424" spans="3:47" x14ac:dyDescent="0.2">
      <c r="C424" s="100"/>
      <c r="AA424" s="175"/>
      <c r="AB424" s="175"/>
      <c r="AC424" s="175"/>
      <c r="AD424" s="175"/>
      <c r="AE424" s="175"/>
      <c r="AG424" s="177"/>
      <c r="AN424" s="175"/>
      <c r="AO424" s="175"/>
      <c r="AP424" s="175"/>
      <c r="AQ424" s="175"/>
      <c r="AR424" s="175"/>
      <c r="AS424" s="175"/>
      <c r="AT424" s="175"/>
      <c r="AU424" s="175"/>
    </row>
    <row r="425" spans="3:47" x14ac:dyDescent="0.2">
      <c r="C425" s="100"/>
      <c r="AA425" s="175"/>
      <c r="AB425" s="175"/>
      <c r="AC425" s="175"/>
      <c r="AD425" s="175"/>
      <c r="AE425" s="175"/>
      <c r="AG425" s="177"/>
      <c r="AN425" s="175"/>
      <c r="AO425" s="175"/>
      <c r="AP425" s="175"/>
      <c r="AQ425" s="175"/>
      <c r="AR425" s="175"/>
      <c r="AS425" s="175"/>
      <c r="AT425" s="175"/>
      <c r="AU425" s="175"/>
    </row>
    <row r="426" spans="3:47" x14ac:dyDescent="0.2">
      <c r="C426" s="100"/>
      <c r="AA426" s="175"/>
      <c r="AB426" s="175"/>
      <c r="AC426" s="175"/>
      <c r="AD426" s="175"/>
      <c r="AE426" s="175"/>
      <c r="AG426" s="177"/>
      <c r="AN426" s="175"/>
      <c r="AO426" s="175"/>
      <c r="AP426" s="175"/>
      <c r="AQ426" s="175"/>
      <c r="AR426" s="175"/>
      <c r="AS426" s="175"/>
      <c r="AT426" s="175"/>
      <c r="AU426" s="175"/>
    </row>
    <row r="427" spans="3:47" x14ac:dyDescent="0.2">
      <c r="C427" s="100"/>
      <c r="AA427" s="175"/>
      <c r="AB427" s="175"/>
      <c r="AC427" s="175"/>
      <c r="AD427" s="175"/>
      <c r="AE427" s="175"/>
      <c r="AG427" s="177"/>
      <c r="AN427" s="175"/>
      <c r="AO427" s="175"/>
      <c r="AP427" s="175"/>
      <c r="AQ427" s="175"/>
      <c r="AR427" s="175"/>
      <c r="AS427" s="175"/>
      <c r="AT427" s="175"/>
      <c r="AU427" s="175"/>
    </row>
    <row r="428" spans="3:47" x14ac:dyDescent="0.2">
      <c r="C428" s="100"/>
      <c r="AA428" s="175"/>
      <c r="AB428" s="175"/>
      <c r="AC428" s="175"/>
      <c r="AD428" s="175"/>
      <c r="AE428" s="175"/>
      <c r="AG428" s="177"/>
      <c r="AN428" s="175"/>
      <c r="AO428" s="175"/>
      <c r="AP428" s="175"/>
      <c r="AQ428" s="175"/>
      <c r="AR428" s="175"/>
      <c r="AS428" s="175"/>
      <c r="AT428" s="175"/>
      <c r="AU428" s="175"/>
    </row>
    <row r="429" spans="3:47" x14ac:dyDescent="0.2">
      <c r="C429" s="100"/>
      <c r="AA429" s="175"/>
      <c r="AB429" s="175"/>
      <c r="AC429" s="175"/>
      <c r="AD429" s="175"/>
      <c r="AE429" s="175"/>
      <c r="AG429" s="177"/>
      <c r="AN429" s="175"/>
      <c r="AO429" s="175"/>
      <c r="AP429" s="175"/>
      <c r="AQ429" s="175"/>
      <c r="AR429" s="175"/>
      <c r="AS429" s="175"/>
      <c r="AT429" s="175"/>
      <c r="AU429" s="175"/>
    </row>
    <row r="430" spans="3:47" x14ac:dyDescent="0.2">
      <c r="C430" s="100"/>
      <c r="AA430" s="175"/>
      <c r="AB430" s="175"/>
      <c r="AC430" s="175"/>
      <c r="AD430" s="175"/>
      <c r="AE430" s="175"/>
      <c r="AG430" s="177"/>
      <c r="AN430" s="175"/>
      <c r="AO430" s="175"/>
      <c r="AP430" s="175"/>
      <c r="AQ430" s="175"/>
      <c r="AR430" s="175"/>
      <c r="AS430" s="175"/>
      <c r="AT430" s="175"/>
      <c r="AU430" s="175"/>
    </row>
    <row r="431" spans="3:47" x14ac:dyDescent="0.2">
      <c r="C431" s="100"/>
      <c r="AA431" s="175"/>
      <c r="AB431" s="175"/>
      <c r="AC431" s="175"/>
      <c r="AD431" s="175"/>
      <c r="AE431" s="175"/>
      <c r="AG431" s="177"/>
      <c r="AN431" s="175"/>
      <c r="AO431" s="175"/>
      <c r="AP431" s="175"/>
      <c r="AQ431" s="175"/>
      <c r="AR431" s="175"/>
      <c r="AS431" s="175"/>
      <c r="AT431" s="175"/>
      <c r="AU431" s="175"/>
    </row>
    <row r="432" spans="3:47" x14ac:dyDescent="0.2">
      <c r="C432" s="100"/>
      <c r="AA432" s="175"/>
      <c r="AB432" s="175"/>
      <c r="AC432" s="175"/>
      <c r="AD432" s="175"/>
      <c r="AE432" s="175"/>
      <c r="AG432" s="177"/>
      <c r="AN432" s="175"/>
      <c r="AO432" s="175"/>
      <c r="AP432" s="175"/>
      <c r="AQ432" s="175"/>
      <c r="AR432" s="175"/>
      <c r="AS432" s="175"/>
      <c r="AT432" s="175"/>
      <c r="AU432" s="175"/>
    </row>
    <row r="433" spans="3:47" x14ac:dyDescent="0.2">
      <c r="C433" s="100"/>
      <c r="AA433" s="175"/>
      <c r="AB433" s="175"/>
      <c r="AC433" s="175"/>
      <c r="AD433" s="175"/>
      <c r="AE433" s="175"/>
      <c r="AG433" s="177"/>
      <c r="AN433" s="175"/>
      <c r="AO433" s="175"/>
      <c r="AP433" s="175"/>
      <c r="AQ433" s="175"/>
      <c r="AR433" s="175"/>
      <c r="AS433" s="175"/>
      <c r="AT433" s="175"/>
      <c r="AU433" s="175"/>
    </row>
    <row r="434" spans="3:47" x14ac:dyDescent="0.2">
      <c r="C434" s="100"/>
      <c r="AA434" s="175"/>
      <c r="AB434" s="175"/>
      <c r="AC434" s="175"/>
      <c r="AD434" s="175"/>
      <c r="AE434" s="175"/>
      <c r="AG434" s="177"/>
      <c r="AN434" s="175"/>
      <c r="AO434" s="175"/>
      <c r="AP434" s="175"/>
      <c r="AQ434" s="175"/>
      <c r="AR434" s="175"/>
      <c r="AS434" s="175"/>
      <c r="AT434" s="175"/>
      <c r="AU434" s="175"/>
    </row>
    <row r="435" spans="3:47" x14ac:dyDescent="0.2">
      <c r="C435" s="100"/>
      <c r="AA435" s="175"/>
      <c r="AB435" s="175"/>
      <c r="AC435" s="175"/>
      <c r="AD435" s="175"/>
      <c r="AE435" s="175"/>
      <c r="AG435" s="177"/>
      <c r="AN435" s="175"/>
      <c r="AO435" s="175"/>
      <c r="AP435" s="175"/>
      <c r="AQ435" s="175"/>
      <c r="AR435" s="175"/>
      <c r="AS435" s="175"/>
      <c r="AT435" s="175"/>
      <c r="AU435" s="175"/>
    </row>
    <row r="436" spans="3:47" x14ac:dyDescent="0.2">
      <c r="C436" s="100"/>
      <c r="AA436" s="175"/>
      <c r="AB436" s="175"/>
      <c r="AC436" s="175"/>
      <c r="AD436" s="175"/>
      <c r="AE436" s="175"/>
      <c r="AG436" s="177"/>
      <c r="AN436" s="175"/>
      <c r="AO436" s="175"/>
      <c r="AP436" s="175"/>
      <c r="AQ436" s="175"/>
      <c r="AR436" s="175"/>
      <c r="AS436" s="175"/>
      <c r="AT436" s="175"/>
      <c r="AU436" s="175"/>
    </row>
    <row r="437" spans="3:47" x14ac:dyDescent="0.2">
      <c r="C437" s="100"/>
      <c r="AA437" s="175"/>
      <c r="AB437" s="175"/>
      <c r="AC437" s="175"/>
      <c r="AD437" s="175"/>
      <c r="AE437" s="175"/>
      <c r="AG437" s="177"/>
      <c r="AN437" s="175"/>
      <c r="AO437" s="175"/>
      <c r="AP437" s="175"/>
      <c r="AQ437" s="175"/>
      <c r="AR437" s="175"/>
      <c r="AS437" s="175"/>
      <c r="AT437" s="175"/>
      <c r="AU437" s="175"/>
    </row>
    <row r="438" spans="3:47" x14ac:dyDescent="0.2">
      <c r="C438" s="100"/>
      <c r="AA438" s="175"/>
      <c r="AB438" s="175"/>
      <c r="AC438" s="175"/>
      <c r="AD438" s="175"/>
      <c r="AE438" s="175"/>
      <c r="AG438" s="177"/>
      <c r="AN438" s="175"/>
      <c r="AO438" s="175"/>
      <c r="AP438" s="175"/>
      <c r="AQ438" s="175"/>
      <c r="AR438" s="175"/>
      <c r="AS438" s="175"/>
      <c r="AT438" s="175"/>
      <c r="AU438" s="175"/>
    </row>
    <row r="439" spans="3:47" x14ac:dyDescent="0.2">
      <c r="C439" s="100"/>
      <c r="AA439" s="175"/>
      <c r="AB439" s="175"/>
      <c r="AC439" s="175"/>
      <c r="AD439" s="175"/>
      <c r="AE439" s="175"/>
      <c r="AG439" s="177"/>
      <c r="AN439" s="175"/>
      <c r="AO439" s="175"/>
      <c r="AP439" s="175"/>
      <c r="AQ439" s="175"/>
      <c r="AR439" s="175"/>
      <c r="AS439" s="175"/>
      <c r="AT439" s="175"/>
      <c r="AU439" s="175"/>
    </row>
    <row r="440" spans="3:47" x14ac:dyDescent="0.2">
      <c r="C440" s="100"/>
      <c r="AA440" s="175"/>
      <c r="AB440" s="175"/>
      <c r="AC440" s="175"/>
      <c r="AD440" s="175"/>
      <c r="AE440" s="175"/>
      <c r="AG440" s="177"/>
      <c r="AN440" s="175"/>
      <c r="AO440" s="175"/>
      <c r="AP440" s="175"/>
      <c r="AQ440" s="175"/>
      <c r="AR440" s="175"/>
      <c r="AS440" s="175"/>
      <c r="AT440" s="175"/>
      <c r="AU440" s="175"/>
    </row>
    <row r="441" spans="3:47" x14ac:dyDescent="0.2">
      <c r="C441" s="100"/>
      <c r="AA441" s="175"/>
      <c r="AB441" s="175"/>
      <c r="AC441" s="175"/>
      <c r="AD441" s="175"/>
      <c r="AE441" s="175"/>
      <c r="AG441" s="177"/>
      <c r="AN441" s="175"/>
      <c r="AO441" s="175"/>
      <c r="AP441" s="175"/>
      <c r="AQ441" s="175"/>
      <c r="AR441" s="175"/>
      <c r="AS441" s="175"/>
      <c r="AT441" s="175"/>
      <c r="AU441" s="175"/>
    </row>
    <row r="442" spans="3:47" x14ac:dyDescent="0.2">
      <c r="C442" s="100"/>
      <c r="AA442" s="175"/>
      <c r="AB442" s="175"/>
      <c r="AC442" s="175"/>
      <c r="AD442" s="175"/>
      <c r="AE442" s="175"/>
      <c r="AG442" s="177"/>
      <c r="AN442" s="175"/>
      <c r="AO442" s="175"/>
      <c r="AP442" s="175"/>
      <c r="AQ442" s="175"/>
      <c r="AR442" s="175"/>
      <c r="AS442" s="175"/>
      <c r="AT442" s="175"/>
      <c r="AU442" s="175"/>
    </row>
    <row r="443" spans="3:47" x14ac:dyDescent="0.2">
      <c r="C443" s="100"/>
      <c r="AA443" s="175"/>
      <c r="AB443" s="175"/>
      <c r="AC443" s="175"/>
      <c r="AD443" s="175"/>
      <c r="AE443" s="175"/>
      <c r="AG443" s="177"/>
      <c r="AN443" s="175"/>
      <c r="AO443" s="175"/>
      <c r="AP443" s="175"/>
      <c r="AQ443" s="175"/>
      <c r="AR443" s="175"/>
      <c r="AS443" s="175"/>
      <c r="AT443" s="175"/>
      <c r="AU443" s="175"/>
    </row>
    <row r="444" spans="3:47" x14ac:dyDescent="0.2">
      <c r="C444" s="100"/>
      <c r="AA444" s="175"/>
      <c r="AB444" s="175"/>
      <c r="AC444" s="175"/>
      <c r="AD444" s="175"/>
      <c r="AE444" s="175"/>
      <c r="AG444" s="177"/>
      <c r="AN444" s="175"/>
      <c r="AO444" s="175"/>
      <c r="AP444" s="175"/>
      <c r="AQ444" s="175"/>
      <c r="AR444" s="175"/>
      <c r="AS444" s="175"/>
      <c r="AT444" s="175"/>
      <c r="AU444" s="175"/>
    </row>
    <row r="445" spans="3:47" x14ac:dyDescent="0.2">
      <c r="C445" s="100"/>
      <c r="AA445" s="175"/>
      <c r="AB445" s="175"/>
      <c r="AC445" s="175"/>
      <c r="AD445" s="175"/>
      <c r="AE445" s="175"/>
      <c r="AG445" s="177"/>
      <c r="AN445" s="175"/>
      <c r="AO445" s="175"/>
      <c r="AP445" s="175"/>
      <c r="AQ445" s="175"/>
      <c r="AR445" s="175"/>
      <c r="AS445" s="175"/>
      <c r="AT445" s="175"/>
      <c r="AU445" s="175"/>
    </row>
    <row r="446" spans="3:47" x14ac:dyDescent="0.2">
      <c r="C446" s="100"/>
      <c r="AA446" s="175"/>
      <c r="AB446" s="175"/>
      <c r="AC446" s="175"/>
      <c r="AD446" s="175"/>
      <c r="AE446" s="175"/>
      <c r="AG446" s="177"/>
      <c r="AN446" s="175"/>
      <c r="AO446" s="175"/>
      <c r="AP446" s="175"/>
      <c r="AQ446" s="175"/>
      <c r="AR446" s="175"/>
      <c r="AS446" s="175"/>
      <c r="AT446" s="175"/>
      <c r="AU446" s="175"/>
    </row>
    <row r="447" spans="3:47" x14ac:dyDescent="0.2">
      <c r="C447" s="100"/>
      <c r="AA447" s="175"/>
      <c r="AB447" s="175"/>
      <c r="AC447" s="175"/>
      <c r="AD447" s="175"/>
      <c r="AE447" s="175"/>
      <c r="AG447" s="177"/>
      <c r="AN447" s="175"/>
      <c r="AO447" s="175"/>
      <c r="AP447" s="175"/>
      <c r="AQ447" s="175"/>
      <c r="AR447" s="175"/>
      <c r="AS447" s="175"/>
      <c r="AT447" s="175"/>
      <c r="AU447" s="175"/>
    </row>
    <row r="448" spans="3:47" x14ac:dyDescent="0.2">
      <c r="C448" s="100"/>
      <c r="AA448" s="175"/>
      <c r="AB448" s="175"/>
      <c r="AC448" s="175"/>
      <c r="AD448" s="175"/>
      <c r="AE448" s="175"/>
      <c r="AG448" s="177"/>
      <c r="AN448" s="175"/>
      <c r="AO448" s="175"/>
      <c r="AP448" s="175"/>
      <c r="AQ448" s="175"/>
      <c r="AR448" s="175"/>
      <c r="AS448" s="175"/>
      <c r="AT448" s="175"/>
      <c r="AU448" s="175"/>
    </row>
    <row r="449" spans="3:47" x14ac:dyDescent="0.2">
      <c r="C449" s="100"/>
      <c r="AA449" s="175"/>
      <c r="AB449" s="175"/>
      <c r="AC449" s="175"/>
      <c r="AD449" s="175"/>
      <c r="AE449" s="175"/>
      <c r="AG449" s="177"/>
      <c r="AN449" s="175"/>
      <c r="AO449" s="175"/>
      <c r="AP449" s="175"/>
      <c r="AQ449" s="175"/>
      <c r="AR449" s="175"/>
      <c r="AS449" s="175"/>
      <c r="AT449" s="175"/>
      <c r="AU449" s="175"/>
    </row>
    <row r="450" spans="3:47" x14ac:dyDescent="0.2">
      <c r="C450" s="100"/>
      <c r="AA450" s="175"/>
      <c r="AB450" s="175"/>
      <c r="AC450" s="175"/>
      <c r="AD450" s="175"/>
      <c r="AE450" s="175"/>
      <c r="AG450" s="177"/>
      <c r="AN450" s="175"/>
      <c r="AO450" s="175"/>
      <c r="AP450" s="175"/>
      <c r="AQ450" s="175"/>
      <c r="AR450" s="175"/>
      <c r="AS450" s="175"/>
      <c r="AT450" s="175"/>
      <c r="AU450" s="175"/>
    </row>
    <row r="451" spans="3:47" x14ac:dyDescent="0.2">
      <c r="C451" s="100"/>
      <c r="AA451" s="175"/>
      <c r="AB451" s="175"/>
      <c r="AC451" s="175"/>
      <c r="AD451" s="175"/>
      <c r="AE451" s="175"/>
      <c r="AG451" s="177"/>
      <c r="AN451" s="175"/>
      <c r="AO451" s="175"/>
      <c r="AP451" s="175"/>
      <c r="AQ451" s="175"/>
      <c r="AR451" s="175"/>
      <c r="AS451" s="175"/>
      <c r="AT451" s="175"/>
      <c r="AU451" s="175"/>
    </row>
    <row r="452" spans="3:47" x14ac:dyDescent="0.2">
      <c r="C452" s="100"/>
      <c r="AA452" s="175"/>
      <c r="AB452" s="175"/>
      <c r="AC452" s="175"/>
      <c r="AD452" s="175"/>
      <c r="AE452" s="175"/>
      <c r="AG452" s="177"/>
      <c r="AN452" s="175"/>
      <c r="AO452" s="175"/>
      <c r="AP452" s="175"/>
      <c r="AQ452" s="175"/>
      <c r="AR452" s="175"/>
      <c r="AS452" s="175"/>
      <c r="AT452" s="175"/>
      <c r="AU452" s="175"/>
    </row>
    <row r="453" spans="3:47" x14ac:dyDescent="0.2">
      <c r="C453" s="100"/>
      <c r="AA453" s="175"/>
      <c r="AB453" s="175"/>
      <c r="AC453" s="175"/>
      <c r="AD453" s="175"/>
      <c r="AE453" s="175"/>
      <c r="AG453" s="177"/>
      <c r="AN453" s="175"/>
      <c r="AO453" s="175"/>
      <c r="AP453" s="175"/>
      <c r="AQ453" s="175"/>
      <c r="AR453" s="175"/>
      <c r="AS453" s="175"/>
      <c r="AT453" s="175"/>
      <c r="AU453" s="175"/>
    </row>
    <row r="454" spans="3:47" x14ac:dyDescent="0.2">
      <c r="C454" s="100"/>
      <c r="AA454" s="175"/>
      <c r="AB454" s="175"/>
      <c r="AC454" s="175"/>
      <c r="AD454" s="175"/>
      <c r="AE454" s="175"/>
      <c r="AG454" s="177"/>
      <c r="AN454" s="175"/>
      <c r="AO454" s="175"/>
      <c r="AP454" s="175"/>
      <c r="AQ454" s="175"/>
      <c r="AR454" s="175"/>
      <c r="AS454" s="175"/>
      <c r="AT454" s="175"/>
      <c r="AU454" s="175"/>
    </row>
    <row r="455" spans="3:47" x14ac:dyDescent="0.2">
      <c r="C455" s="100"/>
      <c r="AA455" s="175"/>
      <c r="AB455" s="175"/>
      <c r="AC455" s="175"/>
      <c r="AD455" s="175"/>
      <c r="AE455" s="175"/>
      <c r="AG455" s="177"/>
      <c r="AN455" s="175"/>
      <c r="AO455" s="175"/>
      <c r="AP455" s="175"/>
      <c r="AQ455" s="175"/>
      <c r="AR455" s="175"/>
      <c r="AS455" s="175"/>
      <c r="AT455" s="175"/>
      <c r="AU455" s="175"/>
    </row>
    <row r="456" spans="3:47" x14ac:dyDescent="0.2">
      <c r="C456" s="100"/>
      <c r="AA456" s="175"/>
      <c r="AB456" s="175"/>
      <c r="AC456" s="175"/>
      <c r="AD456" s="175"/>
      <c r="AE456" s="175"/>
      <c r="AG456" s="177"/>
      <c r="AN456" s="175"/>
      <c r="AO456" s="175"/>
      <c r="AP456" s="175"/>
      <c r="AQ456" s="175"/>
      <c r="AR456" s="175"/>
      <c r="AS456" s="175"/>
      <c r="AT456" s="175"/>
      <c r="AU456" s="175"/>
    </row>
    <row r="457" spans="3:47" x14ac:dyDescent="0.2">
      <c r="C457" s="100"/>
      <c r="AA457" s="175"/>
      <c r="AB457" s="175"/>
      <c r="AC457" s="175"/>
      <c r="AD457" s="175"/>
      <c r="AE457" s="175"/>
      <c r="AG457" s="177"/>
      <c r="AN457" s="175"/>
      <c r="AO457" s="175"/>
      <c r="AP457" s="175"/>
      <c r="AQ457" s="175"/>
      <c r="AR457" s="175"/>
      <c r="AS457" s="175"/>
      <c r="AT457" s="175"/>
      <c r="AU457" s="175"/>
    </row>
    <row r="458" spans="3:47" x14ac:dyDescent="0.2">
      <c r="C458" s="100"/>
      <c r="AA458" s="175"/>
      <c r="AB458" s="175"/>
      <c r="AC458" s="175"/>
      <c r="AD458" s="175"/>
      <c r="AE458" s="175"/>
      <c r="AG458" s="177"/>
      <c r="AN458" s="175"/>
      <c r="AO458" s="175"/>
      <c r="AP458" s="175"/>
      <c r="AQ458" s="175"/>
      <c r="AR458" s="175"/>
      <c r="AS458" s="175"/>
      <c r="AT458" s="175"/>
      <c r="AU458" s="175"/>
    </row>
    <row r="459" spans="3:47" x14ac:dyDescent="0.2">
      <c r="C459" s="100"/>
      <c r="AA459" s="175"/>
      <c r="AB459" s="175"/>
      <c r="AC459" s="175"/>
      <c r="AD459" s="175"/>
      <c r="AE459" s="175"/>
      <c r="AG459" s="177"/>
      <c r="AN459" s="175"/>
      <c r="AO459" s="175"/>
      <c r="AP459" s="175"/>
      <c r="AQ459" s="175"/>
      <c r="AR459" s="175"/>
      <c r="AS459" s="175"/>
      <c r="AT459" s="175"/>
      <c r="AU459" s="175"/>
    </row>
    <row r="460" spans="3:47" x14ac:dyDescent="0.2">
      <c r="C460" s="100"/>
      <c r="AA460" s="175"/>
      <c r="AB460" s="175"/>
      <c r="AC460" s="175"/>
      <c r="AD460" s="175"/>
      <c r="AE460" s="175"/>
      <c r="AG460" s="177"/>
      <c r="AN460" s="175"/>
      <c r="AO460" s="175"/>
      <c r="AP460" s="175"/>
      <c r="AQ460" s="175"/>
      <c r="AR460" s="175"/>
      <c r="AS460" s="175"/>
      <c r="AT460" s="175"/>
      <c r="AU460" s="175"/>
    </row>
    <row r="461" spans="3:47" x14ac:dyDescent="0.2">
      <c r="C461" s="100"/>
      <c r="AA461" s="175"/>
      <c r="AB461" s="175"/>
      <c r="AC461" s="175"/>
      <c r="AD461" s="175"/>
      <c r="AE461" s="175"/>
      <c r="AG461" s="177"/>
      <c r="AN461" s="175"/>
      <c r="AO461" s="175"/>
      <c r="AP461" s="175"/>
      <c r="AQ461" s="175"/>
      <c r="AR461" s="175"/>
      <c r="AS461" s="175"/>
      <c r="AT461" s="175"/>
      <c r="AU461" s="175"/>
    </row>
    <row r="462" spans="3:47" x14ac:dyDescent="0.2">
      <c r="C462" s="100"/>
      <c r="AA462" s="175"/>
      <c r="AB462" s="175"/>
      <c r="AC462" s="175"/>
      <c r="AD462" s="175"/>
      <c r="AE462" s="175"/>
      <c r="AG462" s="177"/>
      <c r="AN462" s="175"/>
      <c r="AO462" s="175"/>
      <c r="AP462" s="175"/>
      <c r="AQ462" s="175"/>
      <c r="AR462" s="175"/>
      <c r="AS462" s="175"/>
      <c r="AT462" s="175"/>
      <c r="AU462" s="175"/>
    </row>
    <row r="463" spans="3:47" x14ac:dyDescent="0.2">
      <c r="C463" s="100"/>
      <c r="AA463" s="175"/>
      <c r="AB463" s="175"/>
      <c r="AC463" s="175"/>
      <c r="AD463" s="175"/>
      <c r="AE463" s="175"/>
      <c r="AG463" s="177"/>
      <c r="AN463" s="175"/>
      <c r="AO463" s="175"/>
      <c r="AP463" s="175"/>
      <c r="AQ463" s="175"/>
      <c r="AR463" s="175"/>
      <c r="AS463" s="175"/>
      <c r="AT463" s="175"/>
      <c r="AU463" s="175"/>
    </row>
    <row r="464" spans="3:47" x14ac:dyDescent="0.2">
      <c r="C464" s="100"/>
      <c r="AA464" s="175"/>
      <c r="AB464" s="175"/>
      <c r="AC464" s="175"/>
      <c r="AD464" s="175"/>
      <c r="AE464" s="175"/>
      <c r="AG464" s="177"/>
      <c r="AN464" s="175"/>
      <c r="AO464" s="175"/>
      <c r="AP464" s="175"/>
      <c r="AQ464" s="175"/>
      <c r="AR464" s="175"/>
      <c r="AS464" s="175"/>
      <c r="AT464" s="175"/>
      <c r="AU464" s="175"/>
    </row>
    <row r="465" spans="3:64" x14ac:dyDescent="0.2">
      <c r="C465" s="100"/>
      <c r="AA465" s="175"/>
      <c r="AB465" s="175"/>
      <c r="AC465" s="175"/>
      <c r="AD465" s="175"/>
      <c r="AE465" s="175"/>
      <c r="AG465" s="177"/>
      <c r="AN465" s="175"/>
      <c r="AO465" s="175"/>
      <c r="AP465" s="175"/>
      <c r="AQ465" s="175"/>
      <c r="AR465" s="175"/>
      <c r="AS465" s="175"/>
      <c r="AT465" s="175"/>
      <c r="AU465" s="175"/>
    </row>
    <row r="466" spans="3:64" x14ac:dyDescent="0.2">
      <c r="C466" s="100"/>
      <c r="AA466" s="175"/>
      <c r="AB466" s="175"/>
      <c r="AC466" s="175"/>
      <c r="AD466" s="175"/>
      <c r="AE466" s="175"/>
      <c r="AG466" s="177"/>
      <c r="AN466" s="175"/>
      <c r="AO466" s="175"/>
      <c r="AP466" s="175"/>
      <c r="AQ466" s="175"/>
      <c r="AR466" s="175"/>
      <c r="AS466" s="175"/>
      <c r="AT466" s="175"/>
      <c r="AU466" s="175"/>
    </row>
    <row r="467" spans="3:64" x14ac:dyDescent="0.2">
      <c r="C467" s="100"/>
      <c r="AA467" s="175"/>
      <c r="AB467" s="175"/>
      <c r="AC467" s="175"/>
      <c r="AD467" s="175"/>
      <c r="AE467" s="175"/>
      <c r="AG467" s="177"/>
      <c r="AN467" s="175"/>
      <c r="AO467" s="175"/>
      <c r="AP467" s="175"/>
      <c r="AQ467" s="175"/>
      <c r="AR467" s="175"/>
      <c r="AS467" s="175"/>
      <c r="AT467" s="175"/>
      <c r="AU467" s="175"/>
      <c r="AV467" s="175"/>
      <c r="AW467" s="104"/>
      <c r="AX467" s="193"/>
    </row>
    <row r="468" spans="3:64" x14ac:dyDescent="0.2">
      <c r="C468" s="100"/>
      <c r="AA468" s="175"/>
      <c r="AB468" s="175"/>
      <c r="AC468" s="175"/>
      <c r="AD468" s="175"/>
      <c r="AE468" s="175"/>
      <c r="AG468" s="177"/>
      <c r="AN468" s="175"/>
      <c r="AO468" s="175"/>
      <c r="AP468" s="175"/>
      <c r="AQ468" s="175"/>
      <c r="AR468" s="175"/>
      <c r="AS468" s="175"/>
      <c r="AT468" s="175"/>
      <c r="AU468" s="175"/>
    </row>
    <row r="469" spans="3:64" x14ac:dyDescent="0.2">
      <c r="C469" s="100"/>
      <c r="AA469" s="175"/>
      <c r="AB469" s="175"/>
      <c r="AC469" s="175"/>
      <c r="AD469" s="175"/>
      <c r="AE469" s="175"/>
      <c r="AG469" s="177"/>
      <c r="AN469" s="175"/>
      <c r="AO469" s="175"/>
      <c r="AP469" s="175"/>
      <c r="AQ469" s="175"/>
      <c r="AR469" s="175"/>
      <c r="AS469" s="175"/>
      <c r="AT469" s="175"/>
      <c r="AU469" s="175"/>
    </row>
    <row r="470" spans="3:64" x14ac:dyDescent="0.2">
      <c r="C470" s="100"/>
      <c r="AA470" s="175"/>
      <c r="AB470" s="175"/>
      <c r="AC470" s="175"/>
      <c r="AD470" s="175"/>
      <c r="AE470" s="175"/>
      <c r="AG470" s="177"/>
      <c r="AN470" s="175"/>
      <c r="AO470" s="175"/>
      <c r="AP470" s="175"/>
      <c r="AQ470" s="175"/>
      <c r="AR470" s="175"/>
      <c r="AS470" s="175"/>
      <c r="AT470" s="175"/>
      <c r="AU470" s="175"/>
    </row>
    <row r="471" spans="3:64" x14ac:dyDescent="0.2">
      <c r="C471" s="100"/>
      <c r="AA471" s="175"/>
      <c r="AB471" s="175"/>
      <c r="AC471" s="175"/>
      <c r="AD471" s="175"/>
      <c r="AE471" s="175"/>
      <c r="AG471" s="177"/>
      <c r="AN471" s="175"/>
      <c r="AO471" s="175"/>
      <c r="AP471" s="175"/>
      <c r="AQ471" s="175"/>
      <c r="AR471" s="175"/>
      <c r="AS471" s="175"/>
      <c r="AT471" s="175"/>
      <c r="AU471" s="175"/>
    </row>
    <row r="472" spans="3:64" x14ac:dyDescent="0.2">
      <c r="C472" s="100"/>
      <c r="AA472" s="175"/>
      <c r="AB472" s="175"/>
      <c r="AC472" s="175"/>
      <c r="AD472" s="175"/>
      <c r="AE472" s="175"/>
      <c r="AG472" s="177"/>
      <c r="AN472" s="175"/>
      <c r="AO472" s="175"/>
      <c r="AP472" s="175"/>
      <c r="AQ472" s="175"/>
      <c r="AR472" s="175"/>
      <c r="AS472" s="175"/>
      <c r="AT472" s="175"/>
      <c r="AU472" s="175"/>
    </row>
    <row r="473" spans="3:64" x14ac:dyDescent="0.2">
      <c r="C473" s="100"/>
      <c r="AA473" s="175"/>
      <c r="AB473" s="175"/>
      <c r="AC473" s="175"/>
      <c r="AD473" s="175"/>
      <c r="AE473" s="175"/>
      <c r="AG473" s="177"/>
      <c r="AN473" s="175"/>
      <c r="AO473" s="175"/>
      <c r="AP473" s="175"/>
      <c r="AQ473" s="175"/>
      <c r="AR473" s="175"/>
      <c r="AS473" s="175"/>
      <c r="AT473" s="175"/>
      <c r="AU473" s="175"/>
    </row>
    <row r="474" spans="3:64" x14ac:dyDescent="0.2">
      <c r="C474" s="100"/>
      <c r="AA474" s="175"/>
      <c r="AB474" s="175"/>
      <c r="AC474" s="175"/>
      <c r="AD474" s="175"/>
      <c r="AE474" s="175"/>
      <c r="AG474" s="177"/>
      <c r="AN474" s="175"/>
      <c r="AO474" s="175"/>
      <c r="AP474" s="175"/>
      <c r="AQ474" s="175"/>
      <c r="AR474" s="175"/>
      <c r="AS474" s="175"/>
      <c r="AT474" s="175"/>
      <c r="AU474" s="175"/>
    </row>
    <row r="475" spans="3:64" x14ac:dyDescent="0.2">
      <c r="C475" s="100"/>
      <c r="AA475" s="175"/>
      <c r="AB475" s="175"/>
      <c r="AC475" s="175"/>
      <c r="AD475" s="175"/>
      <c r="AE475" s="175"/>
      <c r="AG475" s="177"/>
      <c r="AN475" s="175"/>
      <c r="AO475" s="175"/>
      <c r="AP475" s="175"/>
      <c r="AQ475" s="175"/>
      <c r="AR475" s="175"/>
      <c r="AS475" s="175"/>
      <c r="AT475" s="175"/>
      <c r="AU475" s="175"/>
    </row>
    <row r="476" spans="3:64" x14ac:dyDescent="0.2">
      <c r="C476" s="100"/>
      <c r="AA476" s="175"/>
      <c r="AB476" s="175"/>
      <c r="AC476" s="175"/>
      <c r="AD476" s="175"/>
      <c r="AE476" s="175"/>
      <c r="AG476" s="177"/>
      <c r="AN476" s="175"/>
      <c r="AO476" s="175"/>
      <c r="AP476" s="175"/>
      <c r="AQ476" s="175"/>
      <c r="AR476" s="175"/>
      <c r="AS476" s="175"/>
      <c r="AT476" s="175"/>
      <c r="AU476" s="175"/>
    </row>
    <row r="477" spans="3:64" x14ac:dyDescent="0.2">
      <c r="C477" s="100"/>
      <c r="AA477" s="175"/>
      <c r="AB477" s="175"/>
      <c r="AC477" s="175"/>
      <c r="AD477" s="175"/>
      <c r="AE477" s="175"/>
      <c r="AG477" s="177"/>
      <c r="AN477" s="175"/>
      <c r="AO477" s="175"/>
      <c r="AP477" s="175"/>
      <c r="AQ477" s="175"/>
      <c r="AR477" s="175"/>
      <c r="AS477" s="175"/>
      <c r="AT477" s="175"/>
      <c r="AU477" s="175"/>
    </row>
    <row r="478" spans="3:64" x14ac:dyDescent="0.2">
      <c r="C478" s="100"/>
      <c r="AA478" s="175"/>
      <c r="AB478" s="175"/>
      <c r="AC478" s="175"/>
      <c r="AD478" s="175"/>
      <c r="AE478" s="175"/>
      <c r="AG478" s="177"/>
      <c r="AN478" s="175"/>
      <c r="AO478" s="175"/>
      <c r="AP478" s="175"/>
      <c r="AQ478" s="175"/>
      <c r="AR478" s="175"/>
      <c r="AS478" s="175"/>
      <c r="AT478" s="175"/>
      <c r="AU478" s="175"/>
    </row>
    <row r="479" spans="3:64" x14ac:dyDescent="0.2">
      <c r="C479" s="100"/>
      <c r="AA479" s="175"/>
      <c r="AB479" s="175"/>
      <c r="AC479" s="175"/>
      <c r="AD479" s="175"/>
      <c r="AE479" s="175"/>
      <c r="AG479" s="177"/>
      <c r="AN479" s="175"/>
      <c r="AO479" s="175"/>
      <c r="AP479" s="175"/>
      <c r="AQ479" s="175"/>
      <c r="AR479" s="175"/>
      <c r="AS479" s="175"/>
      <c r="AT479" s="175"/>
      <c r="AU479" s="175"/>
    </row>
    <row r="480" spans="3:64" x14ac:dyDescent="0.2">
      <c r="C480" s="100"/>
      <c r="AA480" s="175"/>
      <c r="AB480" s="175"/>
      <c r="AC480" s="175"/>
      <c r="AD480" s="175"/>
      <c r="AE480" s="175"/>
      <c r="AG480" s="177"/>
      <c r="AN480" s="175"/>
      <c r="AO480" s="175"/>
      <c r="AP480" s="175"/>
      <c r="AQ480" s="175"/>
      <c r="AR480" s="175"/>
      <c r="AS480" s="175"/>
      <c r="AT480" s="175"/>
      <c r="AU480" s="175"/>
      <c r="AV480" s="175"/>
      <c r="AW480" s="175"/>
      <c r="AX480" s="175"/>
      <c r="AY480" s="175"/>
      <c r="AZ480" s="175"/>
      <c r="BA480" s="175"/>
      <c r="BB480" s="175"/>
      <c r="BC480" s="175"/>
      <c r="BD480" s="175"/>
      <c r="BE480" s="175"/>
      <c r="BF480" s="175"/>
      <c r="BG480" s="175"/>
      <c r="BH480" s="175"/>
      <c r="BI480" s="175"/>
      <c r="BJ480" s="175"/>
      <c r="BK480" s="175"/>
      <c r="BL480" s="175"/>
    </row>
    <row r="481" spans="3:47" x14ac:dyDescent="0.2">
      <c r="C481" s="100"/>
      <c r="AA481" s="175"/>
      <c r="AB481" s="175"/>
      <c r="AC481" s="175"/>
      <c r="AD481" s="175"/>
      <c r="AE481" s="175"/>
      <c r="AG481" s="177"/>
      <c r="AN481" s="175"/>
      <c r="AO481" s="175"/>
      <c r="AP481" s="175"/>
      <c r="AQ481" s="175"/>
      <c r="AR481" s="175"/>
      <c r="AS481" s="175"/>
      <c r="AT481" s="175"/>
      <c r="AU481" s="175"/>
    </row>
    <row r="482" spans="3:47" x14ac:dyDescent="0.2">
      <c r="C482" s="100"/>
      <c r="AA482" s="175"/>
      <c r="AB482" s="175"/>
      <c r="AC482" s="175"/>
      <c r="AD482" s="175"/>
      <c r="AE482" s="175"/>
      <c r="AG482" s="177"/>
      <c r="AN482" s="175"/>
      <c r="AO482" s="175"/>
      <c r="AP482" s="175"/>
      <c r="AQ482" s="175"/>
      <c r="AR482" s="175"/>
      <c r="AS482" s="175"/>
      <c r="AT482" s="175"/>
      <c r="AU482" s="175"/>
    </row>
    <row r="483" spans="3:47" x14ac:dyDescent="0.2">
      <c r="C483" s="100"/>
      <c r="AA483" s="175"/>
      <c r="AB483" s="175"/>
      <c r="AC483" s="175"/>
      <c r="AD483" s="175"/>
      <c r="AE483" s="175"/>
      <c r="AG483" s="177"/>
      <c r="AN483" s="175"/>
      <c r="AO483" s="175"/>
      <c r="AP483" s="175"/>
      <c r="AQ483" s="175"/>
      <c r="AR483" s="175"/>
      <c r="AS483" s="175"/>
      <c r="AT483" s="175"/>
      <c r="AU483" s="175"/>
    </row>
    <row r="484" spans="3:47" x14ac:dyDescent="0.2">
      <c r="C484" s="100"/>
      <c r="Z484" s="179"/>
      <c r="AA484" s="179"/>
      <c r="AB484" s="175"/>
      <c r="AC484" s="179"/>
      <c r="AD484" s="179"/>
      <c r="AE484" s="179"/>
      <c r="AF484" s="179"/>
      <c r="AG484" s="74"/>
      <c r="AH484" s="179"/>
      <c r="AI484" s="179"/>
      <c r="AJ484" s="179"/>
      <c r="AK484" s="179"/>
      <c r="AL484" s="179"/>
      <c r="AM484" s="179"/>
      <c r="AN484" s="179"/>
      <c r="AO484" s="179"/>
      <c r="AP484" s="179"/>
      <c r="AQ484" s="179"/>
      <c r="AR484" s="179"/>
      <c r="AS484" s="179"/>
      <c r="AT484" s="179"/>
      <c r="AU484" s="179"/>
    </row>
    <row r="485" spans="3:47" x14ac:dyDescent="0.2">
      <c r="C485" s="100"/>
      <c r="Z485" s="179"/>
      <c r="AA485" s="179"/>
      <c r="AB485" s="175"/>
      <c r="AC485" s="179"/>
      <c r="AD485" s="179"/>
      <c r="AE485" s="179"/>
      <c r="AF485" s="179"/>
      <c r="AG485" s="74"/>
      <c r="AH485" s="179"/>
      <c r="AI485" s="179"/>
      <c r="AJ485" s="179"/>
      <c r="AK485" s="179"/>
      <c r="AL485" s="179"/>
      <c r="AM485" s="179"/>
      <c r="AN485" s="179"/>
      <c r="AO485" s="179"/>
      <c r="AP485" s="179"/>
      <c r="AQ485" s="179"/>
      <c r="AR485" s="179"/>
      <c r="AS485" s="179"/>
      <c r="AT485" s="179"/>
      <c r="AU485" s="179"/>
    </row>
    <row r="486" spans="3:47" x14ac:dyDescent="0.2">
      <c r="C486" s="100"/>
      <c r="Z486" s="179"/>
      <c r="AA486" s="179"/>
      <c r="AB486" s="175"/>
      <c r="AC486" s="179"/>
      <c r="AD486" s="179"/>
      <c r="AE486" s="179"/>
      <c r="AF486" s="179"/>
      <c r="AG486" s="74"/>
      <c r="AH486" s="179"/>
      <c r="AI486" s="179"/>
      <c r="AJ486" s="179"/>
      <c r="AK486" s="179"/>
      <c r="AL486" s="179"/>
      <c r="AM486" s="179"/>
      <c r="AN486" s="179"/>
      <c r="AO486" s="179"/>
      <c r="AP486" s="179"/>
      <c r="AQ486" s="179"/>
      <c r="AR486" s="179"/>
      <c r="AS486" s="179"/>
      <c r="AT486" s="179"/>
      <c r="AU486" s="179"/>
    </row>
    <row r="487" spans="3:47" x14ac:dyDescent="0.2">
      <c r="C487" s="100"/>
      <c r="AA487" s="175"/>
      <c r="AB487" s="175"/>
      <c r="AC487" s="175"/>
      <c r="AD487" s="175"/>
      <c r="AE487" s="175"/>
      <c r="AG487" s="177"/>
      <c r="AN487" s="175"/>
      <c r="AO487" s="175"/>
      <c r="AP487" s="175"/>
      <c r="AQ487" s="175"/>
      <c r="AR487" s="175"/>
      <c r="AS487" s="175"/>
      <c r="AT487" s="175"/>
      <c r="AU487" s="175"/>
    </row>
    <row r="488" spans="3:47" x14ac:dyDescent="0.2">
      <c r="C488" s="100"/>
      <c r="AA488" s="175"/>
      <c r="AB488" s="175"/>
      <c r="AC488" s="175"/>
      <c r="AD488" s="175"/>
      <c r="AE488" s="175"/>
      <c r="AG488" s="177"/>
      <c r="AN488" s="175"/>
      <c r="AO488" s="175"/>
      <c r="AP488" s="175"/>
      <c r="AQ488" s="175"/>
      <c r="AR488" s="175"/>
      <c r="AS488" s="175"/>
      <c r="AT488" s="175"/>
      <c r="AU488" s="175"/>
    </row>
    <row r="489" spans="3:47" x14ac:dyDescent="0.2">
      <c r="C489" s="100"/>
      <c r="AA489" s="175"/>
      <c r="AB489" s="175"/>
      <c r="AC489" s="175"/>
      <c r="AD489" s="175"/>
      <c r="AE489" s="175"/>
      <c r="AG489" s="177"/>
      <c r="AN489" s="175"/>
      <c r="AO489" s="175"/>
      <c r="AP489" s="175"/>
      <c r="AQ489" s="175"/>
      <c r="AR489" s="175"/>
      <c r="AS489" s="175"/>
      <c r="AT489" s="175"/>
      <c r="AU489" s="175"/>
    </row>
    <row r="490" spans="3:47" x14ac:dyDescent="0.2">
      <c r="C490" s="100"/>
      <c r="AA490" s="175"/>
      <c r="AB490" s="175"/>
      <c r="AC490" s="175"/>
      <c r="AD490" s="175"/>
      <c r="AE490" s="175"/>
      <c r="AG490" s="177"/>
      <c r="AN490" s="175"/>
      <c r="AO490" s="175"/>
      <c r="AP490" s="175"/>
      <c r="AQ490" s="175"/>
      <c r="AR490" s="175"/>
      <c r="AS490" s="175"/>
      <c r="AT490" s="175"/>
      <c r="AU490" s="175"/>
    </row>
    <row r="491" spans="3:47" x14ac:dyDescent="0.2">
      <c r="C491" s="100"/>
      <c r="AA491" s="175"/>
      <c r="AB491" s="175"/>
      <c r="AC491" s="175"/>
      <c r="AD491" s="175"/>
      <c r="AE491" s="175"/>
      <c r="AG491" s="177"/>
      <c r="AN491" s="175"/>
      <c r="AO491" s="175"/>
      <c r="AP491" s="175"/>
      <c r="AQ491" s="175"/>
      <c r="AR491" s="175"/>
      <c r="AS491" s="175"/>
      <c r="AT491" s="175"/>
      <c r="AU491" s="175"/>
    </row>
    <row r="492" spans="3:47" x14ac:dyDescent="0.2">
      <c r="C492" s="100"/>
      <c r="AA492" s="175"/>
      <c r="AB492" s="175"/>
      <c r="AC492" s="175"/>
      <c r="AD492" s="175"/>
      <c r="AE492" s="175"/>
      <c r="AG492" s="177"/>
      <c r="AN492" s="175"/>
      <c r="AO492" s="175"/>
      <c r="AP492" s="175"/>
      <c r="AQ492" s="175"/>
      <c r="AR492" s="175"/>
      <c r="AS492" s="175"/>
      <c r="AT492" s="175"/>
      <c r="AU492" s="175"/>
    </row>
    <row r="493" spans="3:47" x14ac:dyDescent="0.2">
      <c r="C493" s="100"/>
      <c r="AA493" s="175"/>
      <c r="AB493" s="175"/>
      <c r="AC493" s="175"/>
      <c r="AD493" s="175"/>
      <c r="AE493" s="175"/>
      <c r="AG493" s="177"/>
      <c r="AN493" s="175"/>
      <c r="AO493" s="175"/>
      <c r="AP493" s="175"/>
      <c r="AQ493" s="175"/>
      <c r="AR493" s="175"/>
      <c r="AS493" s="175"/>
      <c r="AT493" s="175"/>
      <c r="AU493" s="175"/>
    </row>
    <row r="494" spans="3:47" x14ac:dyDescent="0.2">
      <c r="C494" s="100"/>
      <c r="AA494" s="175"/>
      <c r="AB494" s="175"/>
      <c r="AC494" s="175"/>
      <c r="AD494" s="175"/>
      <c r="AE494" s="175"/>
      <c r="AG494" s="177"/>
      <c r="AN494" s="175"/>
      <c r="AO494" s="175"/>
      <c r="AP494" s="175"/>
      <c r="AQ494" s="175"/>
      <c r="AR494" s="175"/>
      <c r="AS494" s="175"/>
      <c r="AT494" s="175"/>
      <c r="AU494" s="175"/>
    </row>
    <row r="495" spans="3:47" x14ac:dyDescent="0.2">
      <c r="C495" s="100"/>
      <c r="AA495" s="175"/>
      <c r="AB495" s="175"/>
      <c r="AC495" s="175"/>
      <c r="AD495" s="175"/>
      <c r="AE495" s="175"/>
      <c r="AG495" s="177"/>
      <c r="AN495" s="175"/>
      <c r="AO495" s="175"/>
      <c r="AP495" s="175"/>
      <c r="AQ495" s="175"/>
      <c r="AR495" s="175"/>
      <c r="AS495" s="175"/>
      <c r="AT495" s="175"/>
      <c r="AU495" s="175"/>
    </row>
    <row r="496" spans="3:47" x14ac:dyDescent="0.2">
      <c r="C496" s="100"/>
      <c r="AA496" s="175"/>
      <c r="AB496" s="175"/>
      <c r="AC496" s="175"/>
      <c r="AD496" s="175"/>
      <c r="AE496" s="175"/>
      <c r="AG496" s="177"/>
      <c r="AN496" s="175"/>
      <c r="AO496" s="175"/>
      <c r="AP496" s="175"/>
      <c r="AQ496" s="175"/>
      <c r="AR496" s="175"/>
      <c r="AS496" s="175"/>
      <c r="AT496" s="175"/>
      <c r="AU496" s="175"/>
    </row>
    <row r="497" spans="3:47" x14ac:dyDescent="0.2">
      <c r="C497" s="100"/>
      <c r="Z497" s="179"/>
      <c r="AA497" s="179"/>
      <c r="AB497" s="175"/>
      <c r="AC497" s="179"/>
      <c r="AD497" s="179"/>
      <c r="AE497" s="179"/>
      <c r="AF497" s="179"/>
      <c r="AG497" s="74"/>
      <c r="AH497" s="179"/>
      <c r="AI497" s="179"/>
      <c r="AJ497" s="179"/>
      <c r="AK497" s="179"/>
      <c r="AL497" s="179"/>
      <c r="AM497" s="179"/>
      <c r="AN497" s="179"/>
      <c r="AO497" s="179"/>
      <c r="AP497" s="179"/>
      <c r="AQ497" s="179"/>
      <c r="AR497" s="179"/>
      <c r="AS497" s="179"/>
      <c r="AT497" s="179"/>
      <c r="AU497" s="179"/>
    </row>
    <row r="498" spans="3:47" x14ac:dyDescent="0.2">
      <c r="C498" s="100"/>
      <c r="Z498" s="179"/>
      <c r="AA498" s="179"/>
      <c r="AB498" s="175"/>
      <c r="AC498" s="179"/>
      <c r="AD498" s="179"/>
      <c r="AE498" s="179"/>
      <c r="AF498" s="179"/>
      <c r="AG498" s="74"/>
      <c r="AH498" s="179"/>
      <c r="AI498" s="179"/>
      <c r="AJ498" s="179"/>
      <c r="AK498" s="179"/>
      <c r="AL498" s="179"/>
      <c r="AM498" s="179"/>
      <c r="AN498" s="179"/>
      <c r="AO498" s="179"/>
      <c r="AP498" s="179"/>
      <c r="AQ498" s="179"/>
      <c r="AR498" s="179"/>
      <c r="AS498" s="179"/>
      <c r="AT498" s="179"/>
      <c r="AU498" s="179"/>
    </row>
    <row r="499" spans="3:47" x14ac:dyDescent="0.2">
      <c r="C499" s="100"/>
      <c r="Z499" s="179"/>
      <c r="AA499" s="179"/>
      <c r="AB499" s="175"/>
      <c r="AC499" s="179"/>
      <c r="AD499" s="179"/>
      <c r="AE499" s="179"/>
      <c r="AF499" s="179"/>
      <c r="AG499" s="74"/>
      <c r="AH499" s="179"/>
      <c r="AI499" s="179"/>
      <c r="AJ499" s="179"/>
      <c r="AK499" s="179"/>
      <c r="AL499" s="179"/>
      <c r="AM499" s="179"/>
      <c r="AN499" s="179"/>
      <c r="AO499" s="179"/>
      <c r="AP499" s="179"/>
      <c r="AQ499" s="179"/>
      <c r="AR499" s="179"/>
      <c r="AS499" s="179"/>
      <c r="AT499" s="179"/>
      <c r="AU499" s="179"/>
    </row>
    <row r="500" spans="3:47" x14ac:dyDescent="0.2">
      <c r="C500" s="100"/>
      <c r="Z500" s="179"/>
      <c r="AA500" s="179"/>
      <c r="AB500" s="175"/>
      <c r="AC500" s="179"/>
      <c r="AD500" s="179"/>
      <c r="AE500" s="179"/>
      <c r="AF500" s="179"/>
      <c r="AG500" s="74"/>
      <c r="AH500" s="179"/>
      <c r="AI500" s="179"/>
      <c r="AJ500" s="179"/>
      <c r="AK500" s="179"/>
      <c r="AL500" s="179"/>
      <c r="AM500" s="179"/>
      <c r="AN500" s="179"/>
      <c r="AO500" s="179"/>
      <c r="AP500" s="179"/>
      <c r="AQ500" s="179"/>
      <c r="AR500" s="179"/>
      <c r="AS500" s="179"/>
      <c r="AT500" s="179"/>
      <c r="AU500" s="179"/>
    </row>
    <row r="501" spans="3:47" x14ac:dyDescent="0.2">
      <c r="C501" s="100"/>
      <c r="Z501" s="179"/>
      <c r="AA501" s="179"/>
      <c r="AB501" s="175"/>
      <c r="AC501" s="179"/>
      <c r="AD501" s="179"/>
      <c r="AE501" s="179"/>
      <c r="AF501" s="179"/>
      <c r="AG501" s="74"/>
      <c r="AH501" s="179"/>
      <c r="AI501" s="179"/>
      <c r="AJ501" s="179"/>
      <c r="AK501" s="179"/>
      <c r="AL501" s="179"/>
      <c r="AM501" s="179"/>
      <c r="AN501" s="179"/>
      <c r="AO501" s="179"/>
      <c r="AP501" s="179"/>
      <c r="AQ501" s="179"/>
      <c r="AR501" s="179"/>
      <c r="AS501" s="179"/>
      <c r="AT501" s="179"/>
      <c r="AU501" s="179"/>
    </row>
    <row r="502" spans="3:47" x14ac:dyDescent="0.2">
      <c r="C502" s="100"/>
      <c r="Z502" s="179"/>
      <c r="AA502" s="179"/>
      <c r="AB502" s="175"/>
      <c r="AC502" s="179"/>
      <c r="AD502" s="179"/>
      <c r="AE502" s="179"/>
      <c r="AF502" s="179"/>
      <c r="AG502" s="74"/>
      <c r="AH502" s="179"/>
      <c r="AI502" s="179"/>
      <c r="AJ502" s="179"/>
      <c r="AK502" s="179"/>
      <c r="AL502" s="179"/>
      <c r="AM502" s="179"/>
      <c r="AN502" s="179"/>
      <c r="AO502" s="179"/>
      <c r="AP502" s="179"/>
      <c r="AQ502" s="179"/>
      <c r="AR502" s="179"/>
      <c r="AS502" s="179"/>
      <c r="AT502" s="179"/>
      <c r="AU502" s="179"/>
    </row>
    <row r="503" spans="3:47" x14ac:dyDescent="0.2">
      <c r="C503" s="100"/>
      <c r="Z503" s="179"/>
      <c r="AA503" s="179"/>
      <c r="AB503" s="175"/>
      <c r="AC503" s="179"/>
      <c r="AD503" s="179"/>
      <c r="AE503" s="179"/>
      <c r="AF503" s="179"/>
      <c r="AG503" s="74"/>
      <c r="AH503" s="179"/>
      <c r="AI503" s="179"/>
      <c r="AJ503" s="179"/>
      <c r="AK503" s="179"/>
      <c r="AL503" s="179"/>
      <c r="AM503" s="179"/>
      <c r="AN503" s="179"/>
      <c r="AO503" s="179"/>
      <c r="AP503" s="179"/>
      <c r="AQ503" s="179"/>
      <c r="AR503" s="179"/>
      <c r="AS503" s="179"/>
      <c r="AT503" s="179"/>
      <c r="AU503" s="179"/>
    </row>
    <row r="504" spans="3:47" x14ac:dyDescent="0.2">
      <c r="C504" s="100"/>
      <c r="Z504" s="179"/>
      <c r="AA504" s="179"/>
      <c r="AB504" s="175"/>
      <c r="AC504" s="179"/>
      <c r="AD504" s="179"/>
      <c r="AE504" s="179"/>
      <c r="AF504" s="179"/>
      <c r="AG504" s="74"/>
      <c r="AH504" s="179"/>
      <c r="AI504" s="179"/>
      <c r="AJ504" s="179"/>
      <c r="AK504" s="179"/>
      <c r="AL504" s="179"/>
      <c r="AM504" s="179"/>
      <c r="AN504" s="179"/>
      <c r="AO504" s="179"/>
      <c r="AP504" s="179"/>
      <c r="AQ504" s="179"/>
      <c r="AR504" s="179"/>
      <c r="AS504" s="179"/>
      <c r="AT504" s="179"/>
      <c r="AU504" s="179"/>
    </row>
    <row r="505" spans="3:47" x14ac:dyDescent="0.2">
      <c r="C505" s="100"/>
      <c r="Z505" s="179"/>
      <c r="AA505" s="179"/>
      <c r="AB505" s="175"/>
      <c r="AC505" s="179"/>
      <c r="AD505" s="179"/>
      <c r="AE505" s="179"/>
      <c r="AF505" s="179"/>
      <c r="AG505" s="74"/>
      <c r="AH505" s="179"/>
      <c r="AI505" s="179"/>
      <c r="AJ505" s="179"/>
      <c r="AK505" s="179"/>
      <c r="AL505" s="179"/>
      <c r="AM505" s="179"/>
      <c r="AN505" s="179"/>
      <c r="AO505" s="179"/>
      <c r="AP505" s="179"/>
      <c r="AQ505" s="179"/>
      <c r="AR505" s="179"/>
      <c r="AS505" s="179"/>
      <c r="AT505" s="179"/>
      <c r="AU505" s="179"/>
    </row>
    <row r="506" spans="3:47" x14ac:dyDescent="0.2">
      <c r="C506" s="100"/>
      <c r="Z506" s="179"/>
      <c r="AA506" s="179"/>
      <c r="AB506" s="175"/>
      <c r="AC506" s="179"/>
      <c r="AD506" s="179"/>
      <c r="AE506" s="179"/>
      <c r="AF506" s="179"/>
      <c r="AG506" s="74"/>
      <c r="AH506" s="179"/>
      <c r="AI506" s="179"/>
      <c r="AJ506" s="179"/>
      <c r="AK506" s="179"/>
      <c r="AL506" s="179"/>
      <c r="AM506" s="179"/>
      <c r="AN506" s="179"/>
      <c r="AO506" s="179"/>
      <c r="AP506" s="179"/>
      <c r="AQ506" s="179"/>
      <c r="AR506" s="179"/>
      <c r="AS506" s="179"/>
      <c r="AT506" s="179"/>
      <c r="AU506" s="179"/>
    </row>
    <row r="507" spans="3:47" x14ac:dyDescent="0.2">
      <c r="C507" s="100"/>
      <c r="Z507" s="179"/>
      <c r="AA507" s="179"/>
      <c r="AB507" s="175"/>
      <c r="AC507" s="179"/>
      <c r="AD507" s="179"/>
      <c r="AE507" s="179"/>
      <c r="AF507" s="179"/>
      <c r="AG507" s="74"/>
      <c r="AH507" s="179"/>
      <c r="AI507" s="179"/>
      <c r="AJ507" s="179"/>
      <c r="AK507" s="179"/>
      <c r="AL507" s="179"/>
      <c r="AM507" s="179"/>
      <c r="AN507" s="179"/>
      <c r="AO507" s="179"/>
      <c r="AP507" s="179"/>
      <c r="AQ507" s="179"/>
      <c r="AR507" s="179"/>
      <c r="AS507" s="179"/>
      <c r="AT507" s="179"/>
      <c r="AU507" s="179"/>
    </row>
    <row r="508" spans="3:47" x14ac:dyDescent="0.2">
      <c r="C508" s="100"/>
      <c r="Z508" s="179"/>
      <c r="AA508" s="179"/>
      <c r="AB508" s="175"/>
      <c r="AC508" s="179"/>
      <c r="AD508" s="179"/>
      <c r="AE508" s="179"/>
      <c r="AF508" s="179"/>
      <c r="AG508" s="74"/>
      <c r="AH508" s="179"/>
      <c r="AI508" s="179"/>
      <c r="AJ508" s="179"/>
      <c r="AK508" s="179"/>
      <c r="AL508" s="179"/>
      <c r="AM508" s="179"/>
      <c r="AN508" s="179"/>
      <c r="AO508" s="179"/>
      <c r="AP508" s="179"/>
      <c r="AQ508" s="179"/>
      <c r="AR508" s="179"/>
      <c r="AS508" s="179"/>
      <c r="AT508" s="179"/>
      <c r="AU508" s="179"/>
    </row>
    <row r="509" spans="3:47" x14ac:dyDescent="0.2">
      <c r="C509" s="100"/>
      <c r="Z509" s="179"/>
      <c r="AA509" s="179"/>
      <c r="AB509" s="175"/>
      <c r="AC509" s="179"/>
      <c r="AD509" s="179"/>
      <c r="AE509" s="179"/>
      <c r="AF509" s="179"/>
      <c r="AG509" s="74"/>
      <c r="AH509" s="179"/>
      <c r="AI509" s="179"/>
      <c r="AJ509" s="179"/>
      <c r="AK509" s="179"/>
      <c r="AL509" s="179"/>
      <c r="AM509" s="179"/>
      <c r="AN509" s="179"/>
      <c r="AO509" s="179"/>
      <c r="AP509" s="179"/>
      <c r="AQ509" s="179"/>
      <c r="AR509" s="179"/>
      <c r="AS509" s="179"/>
      <c r="AT509" s="179"/>
      <c r="AU509" s="179"/>
    </row>
    <row r="510" spans="3:47" x14ac:dyDescent="0.2">
      <c r="C510" s="100"/>
      <c r="Z510" s="179"/>
      <c r="AA510" s="179"/>
      <c r="AB510" s="175"/>
      <c r="AC510" s="179"/>
      <c r="AD510" s="179"/>
      <c r="AE510" s="179"/>
      <c r="AF510" s="179"/>
      <c r="AG510" s="74"/>
      <c r="AH510" s="179"/>
      <c r="AI510" s="179"/>
      <c r="AJ510" s="179"/>
      <c r="AK510" s="179"/>
      <c r="AL510" s="179"/>
      <c r="AM510" s="179"/>
      <c r="AN510" s="179"/>
      <c r="AO510" s="179"/>
      <c r="AP510" s="179"/>
      <c r="AQ510" s="179"/>
      <c r="AR510" s="179"/>
      <c r="AS510" s="179"/>
      <c r="AT510" s="179"/>
      <c r="AU510" s="179"/>
    </row>
    <row r="511" spans="3:47" x14ac:dyDescent="0.2">
      <c r="C511" s="100"/>
      <c r="Z511" s="179"/>
      <c r="AA511" s="179"/>
      <c r="AB511" s="175"/>
      <c r="AC511" s="179"/>
      <c r="AD511" s="179"/>
      <c r="AE511" s="179"/>
      <c r="AF511" s="179"/>
      <c r="AG511" s="74"/>
      <c r="AH511" s="179"/>
      <c r="AI511" s="179"/>
      <c r="AJ511" s="179"/>
      <c r="AK511" s="179"/>
      <c r="AL511" s="179"/>
      <c r="AM511" s="179"/>
      <c r="AN511" s="179"/>
      <c r="AO511" s="179"/>
      <c r="AP511" s="179"/>
      <c r="AQ511" s="179"/>
      <c r="AR511" s="179"/>
      <c r="AS511" s="179"/>
      <c r="AT511" s="179"/>
      <c r="AU511" s="179"/>
    </row>
    <row r="512" spans="3:47" x14ac:dyDescent="0.2">
      <c r="C512" s="100"/>
      <c r="Z512" s="179"/>
      <c r="AA512" s="179"/>
      <c r="AB512" s="175"/>
      <c r="AC512" s="179"/>
      <c r="AD512" s="179"/>
      <c r="AE512" s="179"/>
      <c r="AF512" s="179"/>
      <c r="AG512" s="74"/>
      <c r="AH512" s="179"/>
      <c r="AI512" s="179"/>
      <c r="AJ512" s="179"/>
      <c r="AK512" s="179"/>
      <c r="AL512" s="179"/>
      <c r="AM512" s="179"/>
      <c r="AN512" s="179"/>
      <c r="AO512" s="179"/>
      <c r="AP512" s="179"/>
      <c r="AQ512" s="179"/>
      <c r="AR512" s="179"/>
      <c r="AS512" s="179"/>
      <c r="AT512" s="179"/>
      <c r="AU512" s="179"/>
    </row>
    <row r="513" spans="3:64" x14ac:dyDescent="0.2">
      <c r="C513" s="100"/>
      <c r="Z513" s="179"/>
      <c r="AA513" s="179"/>
      <c r="AB513" s="175"/>
      <c r="AC513" s="179"/>
      <c r="AD513" s="179"/>
      <c r="AE513" s="179"/>
      <c r="AF513" s="179"/>
      <c r="AG513" s="74"/>
      <c r="AH513" s="179"/>
      <c r="AI513" s="179"/>
      <c r="AJ513" s="179"/>
      <c r="AK513" s="179"/>
      <c r="AL513" s="179"/>
      <c r="AM513" s="179"/>
      <c r="AN513" s="179"/>
      <c r="AO513" s="179"/>
      <c r="AP513" s="179"/>
      <c r="AQ513" s="179"/>
      <c r="AR513" s="179"/>
      <c r="AS513" s="179"/>
      <c r="AT513" s="179"/>
      <c r="AU513" s="179"/>
      <c r="AV513" s="175"/>
      <c r="AW513" s="104"/>
      <c r="AX513" s="125"/>
    </row>
    <row r="514" spans="3:64" x14ac:dyDescent="0.2">
      <c r="C514" s="100"/>
      <c r="Z514" s="179"/>
      <c r="AA514" s="179"/>
      <c r="AB514" s="175"/>
      <c r="AC514" s="179"/>
      <c r="AD514" s="179"/>
      <c r="AE514" s="179"/>
      <c r="AF514" s="179"/>
      <c r="AG514" s="74"/>
      <c r="AH514" s="179"/>
      <c r="AI514" s="179"/>
      <c r="AJ514" s="179"/>
      <c r="AK514" s="179"/>
      <c r="AL514" s="179"/>
      <c r="AM514" s="179"/>
      <c r="AN514" s="179"/>
      <c r="AO514" s="179"/>
      <c r="AP514" s="179"/>
      <c r="AQ514" s="179"/>
      <c r="AR514" s="179"/>
      <c r="AS514" s="179"/>
      <c r="AT514" s="179"/>
      <c r="AU514" s="179"/>
    </row>
    <row r="515" spans="3:64" x14ac:dyDescent="0.2">
      <c r="C515" s="100"/>
      <c r="Z515" s="179"/>
      <c r="AA515" s="179"/>
      <c r="AB515" s="175"/>
      <c r="AC515" s="179"/>
      <c r="AD515" s="179"/>
      <c r="AE515" s="179"/>
      <c r="AF515" s="179"/>
      <c r="AG515" s="74"/>
      <c r="AH515" s="179"/>
      <c r="AI515" s="179"/>
      <c r="AJ515" s="179"/>
      <c r="AK515" s="179"/>
      <c r="AL515" s="179"/>
      <c r="AM515" s="179"/>
      <c r="AN515" s="179"/>
      <c r="AO515" s="179"/>
      <c r="AP515" s="179"/>
      <c r="AQ515" s="179"/>
      <c r="AR515" s="179"/>
      <c r="AS515" s="179"/>
      <c r="AT515" s="179"/>
      <c r="AU515" s="179"/>
    </row>
    <row r="516" spans="3:64" x14ac:dyDescent="0.2">
      <c r="C516" s="100"/>
      <c r="Z516" s="179"/>
      <c r="AA516" s="179"/>
      <c r="AB516" s="175"/>
      <c r="AC516" s="179"/>
      <c r="AD516" s="179"/>
      <c r="AE516" s="179"/>
      <c r="AF516" s="179"/>
      <c r="AG516" s="74"/>
      <c r="AH516" s="179"/>
      <c r="AI516" s="179"/>
      <c r="AJ516" s="179"/>
      <c r="AK516" s="179"/>
      <c r="AL516" s="179"/>
      <c r="AM516" s="179"/>
      <c r="AN516" s="179"/>
      <c r="AO516" s="179"/>
      <c r="AP516" s="179"/>
      <c r="AQ516" s="179"/>
      <c r="AR516" s="179"/>
      <c r="AS516" s="179"/>
      <c r="AT516" s="179"/>
      <c r="AU516" s="179"/>
      <c r="AV516" s="175"/>
      <c r="AW516" s="104"/>
      <c r="AX516" s="125"/>
    </row>
    <row r="517" spans="3:64" x14ac:dyDescent="0.2">
      <c r="C517" s="100"/>
      <c r="Z517" s="179"/>
      <c r="AA517" s="179"/>
      <c r="AB517" s="175"/>
      <c r="AC517" s="179"/>
      <c r="AD517" s="179"/>
      <c r="AE517" s="179"/>
      <c r="AF517" s="179"/>
      <c r="AG517" s="74"/>
      <c r="AH517" s="179"/>
      <c r="AI517" s="179"/>
      <c r="AJ517" s="179"/>
      <c r="AK517" s="179"/>
      <c r="AL517" s="179"/>
      <c r="AM517" s="179"/>
      <c r="AN517" s="179"/>
      <c r="AO517" s="179"/>
      <c r="AP517" s="179"/>
      <c r="AQ517" s="179"/>
      <c r="AR517" s="179"/>
      <c r="AS517" s="179"/>
      <c r="AT517" s="179"/>
      <c r="AU517" s="179"/>
      <c r="AV517" s="175"/>
      <c r="AW517" s="175"/>
      <c r="AX517" s="175"/>
      <c r="AY517" s="175"/>
      <c r="AZ517" s="175"/>
      <c r="BA517" s="175"/>
      <c r="BB517" s="175"/>
      <c r="BC517" s="175"/>
      <c r="BD517" s="175"/>
      <c r="BE517" s="175"/>
      <c r="BF517" s="175"/>
      <c r="BG517" s="175"/>
      <c r="BH517" s="175"/>
      <c r="BI517" s="175"/>
      <c r="BJ517" s="175"/>
      <c r="BK517" s="175"/>
      <c r="BL517" s="175"/>
    </row>
    <row r="518" spans="3:64" x14ac:dyDescent="0.2">
      <c r="C518" s="100"/>
      <c r="Z518" s="179"/>
      <c r="AA518" s="179"/>
      <c r="AB518" s="175"/>
      <c r="AC518" s="179"/>
      <c r="AD518" s="179"/>
      <c r="AE518" s="179"/>
      <c r="AF518" s="179"/>
      <c r="AG518" s="74"/>
      <c r="AH518" s="179"/>
      <c r="AI518" s="179"/>
      <c r="AJ518" s="179"/>
      <c r="AK518" s="179"/>
      <c r="AL518" s="179"/>
      <c r="AM518" s="179"/>
      <c r="AN518" s="179"/>
      <c r="AO518" s="179"/>
      <c r="AP518" s="179"/>
      <c r="AQ518" s="179"/>
      <c r="AR518" s="179"/>
      <c r="AS518" s="179"/>
      <c r="AT518" s="179"/>
      <c r="AU518" s="179"/>
    </row>
    <row r="519" spans="3:64" x14ac:dyDescent="0.2">
      <c r="C519" s="100"/>
      <c r="Z519" s="179"/>
      <c r="AA519" s="179"/>
      <c r="AB519" s="175"/>
      <c r="AC519" s="179"/>
      <c r="AD519" s="179"/>
      <c r="AE519" s="179"/>
      <c r="AF519" s="179"/>
      <c r="AG519" s="74"/>
      <c r="AH519" s="179"/>
      <c r="AI519" s="179"/>
      <c r="AJ519" s="179"/>
      <c r="AK519" s="179"/>
      <c r="AL519" s="179"/>
      <c r="AM519" s="179"/>
      <c r="AN519" s="179"/>
      <c r="AO519" s="179"/>
      <c r="AP519" s="179"/>
      <c r="AQ519" s="179"/>
      <c r="AR519" s="179"/>
      <c r="AS519" s="179"/>
      <c r="AT519" s="179"/>
      <c r="AU519" s="179"/>
    </row>
    <row r="520" spans="3:64" x14ac:dyDescent="0.2">
      <c r="C520" s="100"/>
      <c r="Z520" s="179"/>
      <c r="AA520" s="179"/>
      <c r="AB520" s="175"/>
      <c r="AC520" s="179"/>
      <c r="AD520" s="179"/>
      <c r="AE520" s="179"/>
      <c r="AF520" s="179"/>
      <c r="AG520" s="74"/>
      <c r="AH520" s="179"/>
      <c r="AI520" s="179"/>
      <c r="AJ520" s="179"/>
      <c r="AK520" s="179"/>
      <c r="AL520" s="179"/>
      <c r="AM520" s="179"/>
      <c r="AN520" s="179"/>
      <c r="AO520" s="179"/>
      <c r="AP520" s="179"/>
      <c r="AQ520" s="179"/>
      <c r="AR520" s="179"/>
      <c r="AS520" s="179"/>
      <c r="AT520" s="179"/>
      <c r="AU520" s="179"/>
    </row>
    <row r="521" spans="3:64" x14ac:dyDescent="0.2">
      <c r="C521" s="100"/>
      <c r="Z521" s="179"/>
      <c r="AA521" s="179"/>
      <c r="AB521" s="175"/>
      <c r="AC521" s="179"/>
      <c r="AD521" s="179"/>
      <c r="AE521" s="179"/>
      <c r="AF521" s="179"/>
      <c r="AG521" s="74"/>
      <c r="AH521" s="179"/>
      <c r="AI521" s="179"/>
      <c r="AJ521" s="179"/>
      <c r="AK521" s="179"/>
      <c r="AL521" s="179"/>
      <c r="AM521" s="179"/>
      <c r="AN521" s="179"/>
      <c r="AO521" s="179"/>
      <c r="AP521" s="179"/>
      <c r="AQ521" s="179"/>
      <c r="AR521" s="179"/>
      <c r="AS521" s="179"/>
      <c r="AT521" s="179"/>
      <c r="AU521" s="179"/>
    </row>
    <row r="522" spans="3:64" x14ac:dyDescent="0.2">
      <c r="C522" s="100"/>
      <c r="Z522" s="179"/>
      <c r="AA522" s="179"/>
      <c r="AB522" s="175"/>
      <c r="AC522" s="179"/>
      <c r="AD522" s="179"/>
      <c r="AE522" s="179"/>
      <c r="AF522" s="179"/>
      <c r="AG522" s="74"/>
      <c r="AH522" s="179"/>
      <c r="AI522" s="179"/>
      <c r="AJ522" s="179"/>
      <c r="AK522" s="179"/>
      <c r="AL522" s="179"/>
      <c r="AM522" s="179"/>
      <c r="AN522" s="179"/>
      <c r="AO522" s="179"/>
      <c r="AP522" s="179"/>
      <c r="AQ522" s="179"/>
      <c r="AR522" s="179"/>
      <c r="AS522" s="179"/>
      <c r="AT522" s="179"/>
      <c r="AU522" s="179"/>
    </row>
    <row r="523" spans="3:64" x14ac:dyDescent="0.2">
      <c r="C523" s="100"/>
      <c r="Z523" s="179"/>
      <c r="AA523" s="179"/>
      <c r="AB523" s="175"/>
      <c r="AC523" s="179"/>
      <c r="AD523" s="179"/>
      <c r="AE523" s="179"/>
      <c r="AF523" s="179"/>
      <c r="AG523" s="74"/>
      <c r="AH523" s="179"/>
      <c r="AI523" s="179"/>
      <c r="AJ523" s="179"/>
      <c r="AK523" s="179"/>
      <c r="AL523" s="179"/>
      <c r="AM523" s="179"/>
      <c r="AN523" s="179"/>
      <c r="AO523" s="179"/>
      <c r="AP523" s="179"/>
      <c r="AQ523" s="179"/>
      <c r="AR523" s="179"/>
      <c r="AS523" s="179"/>
      <c r="AT523" s="179"/>
      <c r="AU523" s="179"/>
    </row>
    <row r="524" spans="3:64" x14ac:dyDescent="0.2">
      <c r="C524" s="100"/>
      <c r="Z524" s="179"/>
      <c r="AA524" s="179"/>
      <c r="AB524" s="175"/>
      <c r="AC524" s="179"/>
      <c r="AD524" s="179"/>
      <c r="AE524" s="179"/>
      <c r="AF524" s="179"/>
      <c r="AG524" s="74"/>
      <c r="AH524" s="179"/>
      <c r="AI524" s="179"/>
      <c r="AJ524" s="179"/>
      <c r="AK524" s="179"/>
      <c r="AL524" s="179"/>
      <c r="AM524" s="179"/>
      <c r="AN524" s="179"/>
      <c r="AO524" s="179"/>
      <c r="AP524" s="179"/>
      <c r="AQ524" s="179"/>
      <c r="AR524" s="179"/>
      <c r="AS524" s="179"/>
      <c r="AT524" s="179"/>
      <c r="AU524" s="179"/>
    </row>
    <row r="525" spans="3:64" x14ac:dyDescent="0.2">
      <c r="C525" s="100"/>
      <c r="Z525" s="179"/>
      <c r="AA525" s="179"/>
      <c r="AB525" s="175"/>
      <c r="AC525" s="179"/>
      <c r="AD525" s="179"/>
      <c r="AE525" s="179"/>
      <c r="AF525" s="179"/>
      <c r="AG525" s="74"/>
      <c r="AH525" s="179"/>
      <c r="AI525" s="179"/>
      <c r="AJ525" s="179"/>
      <c r="AK525" s="179"/>
      <c r="AL525" s="179"/>
      <c r="AM525" s="179"/>
      <c r="AN525" s="179"/>
      <c r="AO525" s="179"/>
      <c r="AP525" s="179"/>
      <c r="AQ525" s="179"/>
      <c r="AR525" s="179"/>
      <c r="AS525" s="179"/>
      <c r="AT525" s="179"/>
      <c r="AU525" s="179"/>
    </row>
    <row r="526" spans="3:64" x14ac:dyDescent="0.2">
      <c r="C526" s="100"/>
      <c r="Z526" s="179"/>
      <c r="AA526" s="179"/>
      <c r="AB526" s="175"/>
      <c r="AC526" s="179"/>
      <c r="AD526" s="179"/>
      <c r="AE526" s="179"/>
      <c r="AF526" s="179"/>
      <c r="AG526" s="74"/>
      <c r="AH526" s="179"/>
      <c r="AI526" s="179"/>
      <c r="AJ526" s="179"/>
      <c r="AK526" s="179"/>
      <c r="AL526" s="179"/>
      <c r="AM526" s="179"/>
      <c r="AN526" s="179"/>
      <c r="AO526" s="179"/>
      <c r="AP526" s="179"/>
      <c r="AQ526" s="179"/>
      <c r="AR526" s="179"/>
      <c r="AS526" s="179"/>
      <c r="AT526" s="179"/>
      <c r="AU526" s="179"/>
    </row>
    <row r="527" spans="3:64" x14ac:dyDescent="0.2">
      <c r="C527" s="100"/>
      <c r="Z527" s="179"/>
      <c r="AA527" s="179"/>
      <c r="AB527" s="175"/>
      <c r="AC527" s="179"/>
      <c r="AD527" s="179"/>
      <c r="AE527" s="179"/>
      <c r="AF527" s="179"/>
      <c r="AG527" s="74"/>
      <c r="AH527" s="179"/>
      <c r="AI527" s="179"/>
      <c r="AJ527" s="179"/>
      <c r="AK527" s="179"/>
      <c r="AL527" s="179"/>
      <c r="AM527" s="179"/>
      <c r="AN527" s="179"/>
      <c r="AO527" s="179"/>
      <c r="AP527" s="179"/>
      <c r="AQ527" s="179"/>
      <c r="AR527" s="179"/>
      <c r="AS527" s="179"/>
      <c r="AT527" s="179"/>
      <c r="AU527" s="179"/>
      <c r="AV527" s="194"/>
      <c r="AW527" s="194"/>
      <c r="AX527" s="194"/>
      <c r="AY527" s="194"/>
      <c r="AZ527" s="194"/>
      <c r="BA527" s="194"/>
      <c r="BB527" s="194"/>
      <c r="BC527" s="194"/>
      <c r="BD527" s="194"/>
      <c r="BE527" s="194"/>
      <c r="BF527" s="194"/>
    </row>
    <row r="528" spans="3:64" x14ac:dyDescent="0.2">
      <c r="C528" s="100"/>
      <c r="Z528" s="179"/>
      <c r="AA528" s="179"/>
      <c r="AB528" s="175"/>
      <c r="AC528" s="179"/>
      <c r="AD528" s="179"/>
      <c r="AE528" s="179"/>
      <c r="AF528" s="179"/>
      <c r="AG528" s="74"/>
      <c r="AH528" s="179"/>
      <c r="AI528" s="179"/>
      <c r="AJ528" s="179"/>
      <c r="AK528" s="179"/>
      <c r="AL528" s="179"/>
      <c r="AM528" s="179"/>
      <c r="AN528" s="179"/>
      <c r="AO528" s="179"/>
      <c r="AP528" s="179"/>
      <c r="AQ528" s="179"/>
      <c r="AR528" s="179"/>
      <c r="AS528" s="179"/>
      <c r="AT528" s="179"/>
      <c r="AU528" s="179"/>
    </row>
    <row r="529" spans="3:47" x14ac:dyDescent="0.2">
      <c r="C529" s="100"/>
      <c r="Z529" s="179"/>
      <c r="AA529" s="179"/>
      <c r="AB529" s="175"/>
      <c r="AC529" s="179"/>
      <c r="AD529" s="179"/>
      <c r="AE529" s="179"/>
      <c r="AF529" s="179"/>
      <c r="AG529" s="74"/>
      <c r="AH529" s="179"/>
      <c r="AI529" s="179"/>
      <c r="AJ529" s="179"/>
      <c r="AK529" s="179"/>
      <c r="AL529" s="179"/>
      <c r="AM529" s="179"/>
      <c r="AN529" s="179"/>
      <c r="AO529" s="179"/>
      <c r="AP529" s="179"/>
      <c r="AQ529" s="179"/>
      <c r="AR529" s="179"/>
      <c r="AS529" s="179"/>
      <c r="AT529" s="179"/>
      <c r="AU529" s="179"/>
    </row>
    <row r="530" spans="3:47" x14ac:dyDescent="0.2">
      <c r="C530" s="100"/>
      <c r="Z530" s="179"/>
      <c r="AA530" s="179"/>
      <c r="AB530" s="175"/>
      <c r="AC530" s="179"/>
      <c r="AD530" s="179"/>
      <c r="AE530" s="179"/>
      <c r="AF530" s="179"/>
      <c r="AG530" s="74"/>
      <c r="AH530" s="179"/>
      <c r="AI530" s="179"/>
      <c r="AJ530" s="179"/>
      <c r="AK530" s="179"/>
      <c r="AL530" s="179"/>
      <c r="AM530" s="179"/>
      <c r="AN530" s="179"/>
      <c r="AO530" s="179"/>
      <c r="AP530" s="179"/>
      <c r="AQ530" s="179"/>
      <c r="AR530" s="179"/>
      <c r="AS530" s="179"/>
      <c r="AT530" s="179"/>
      <c r="AU530" s="179"/>
    </row>
    <row r="531" spans="3:47" x14ac:dyDescent="0.2">
      <c r="C531" s="100"/>
      <c r="Z531" s="179"/>
      <c r="AA531" s="179"/>
      <c r="AB531" s="175"/>
      <c r="AC531" s="179"/>
      <c r="AD531" s="179"/>
      <c r="AE531" s="179"/>
      <c r="AF531" s="179"/>
      <c r="AG531" s="74"/>
      <c r="AH531" s="179"/>
      <c r="AI531" s="179"/>
      <c r="AJ531" s="179"/>
      <c r="AK531" s="179"/>
      <c r="AL531" s="179"/>
      <c r="AM531" s="179"/>
      <c r="AN531" s="179"/>
      <c r="AO531" s="179"/>
      <c r="AP531" s="179"/>
      <c r="AQ531" s="179"/>
      <c r="AR531" s="179"/>
      <c r="AS531" s="179"/>
      <c r="AT531" s="179"/>
      <c r="AU531" s="179"/>
    </row>
    <row r="532" spans="3:47" x14ac:dyDescent="0.2">
      <c r="C532" s="100"/>
      <c r="Z532" s="179"/>
      <c r="AA532" s="179"/>
      <c r="AB532" s="175"/>
      <c r="AC532" s="179"/>
      <c r="AD532" s="179"/>
      <c r="AE532" s="179"/>
      <c r="AF532" s="179"/>
      <c r="AG532" s="74"/>
      <c r="AH532" s="179"/>
      <c r="AI532" s="179"/>
      <c r="AJ532" s="179"/>
      <c r="AK532" s="179"/>
      <c r="AL532" s="179"/>
      <c r="AM532" s="179"/>
      <c r="AN532" s="179"/>
      <c r="AO532" s="179"/>
      <c r="AP532" s="179"/>
      <c r="AQ532" s="179"/>
      <c r="AR532" s="179"/>
      <c r="AS532" s="179"/>
      <c r="AT532" s="179"/>
      <c r="AU532" s="179"/>
    </row>
    <row r="533" spans="3:47" x14ac:dyDescent="0.2">
      <c r="C533" s="100"/>
      <c r="Z533" s="179"/>
      <c r="AA533" s="179"/>
      <c r="AB533" s="175"/>
      <c r="AC533" s="179"/>
      <c r="AD533" s="179"/>
      <c r="AE533" s="179"/>
      <c r="AF533" s="179"/>
      <c r="AG533" s="74"/>
      <c r="AH533" s="179"/>
      <c r="AI533" s="179"/>
      <c r="AJ533" s="179"/>
      <c r="AK533" s="179"/>
      <c r="AL533" s="179"/>
      <c r="AM533" s="179"/>
      <c r="AN533" s="179"/>
      <c r="AO533" s="179"/>
      <c r="AP533" s="179"/>
      <c r="AQ533" s="179"/>
      <c r="AR533" s="179"/>
      <c r="AS533" s="179"/>
      <c r="AT533" s="179"/>
      <c r="AU533" s="179"/>
    </row>
    <row r="534" spans="3:47" x14ac:dyDescent="0.2">
      <c r="C534" s="100"/>
      <c r="Z534" s="179"/>
      <c r="AA534" s="179"/>
      <c r="AB534" s="175"/>
      <c r="AC534" s="179"/>
      <c r="AD534" s="179"/>
      <c r="AE534" s="179"/>
      <c r="AF534" s="179"/>
      <c r="AG534" s="74"/>
      <c r="AH534" s="179"/>
      <c r="AI534" s="179"/>
      <c r="AJ534" s="179"/>
      <c r="AK534" s="179"/>
      <c r="AL534" s="179"/>
      <c r="AM534" s="179"/>
      <c r="AN534" s="179"/>
      <c r="AO534" s="179"/>
      <c r="AP534" s="179"/>
      <c r="AQ534" s="179"/>
      <c r="AR534" s="179"/>
      <c r="AS534" s="179"/>
      <c r="AT534" s="179"/>
      <c r="AU534" s="179"/>
    </row>
    <row r="535" spans="3:47" x14ac:dyDescent="0.2">
      <c r="C535" s="100"/>
      <c r="Z535" s="179"/>
      <c r="AA535" s="179"/>
      <c r="AB535" s="175"/>
      <c r="AC535" s="179"/>
      <c r="AD535" s="179"/>
      <c r="AE535" s="179"/>
      <c r="AF535" s="179"/>
      <c r="AG535" s="74"/>
      <c r="AH535" s="179"/>
      <c r="AI535" s="179"/>
      <c r="AJ535" s="179"/>
      <c r="AK535" s="179"/>
      <c r="AL535" s="179"/>
      <c r="AM535" s="179"/>
      <c r="AN535" s="179"/>
      <c r="AO535" s="179"/>
      <c r="AP535" s="179"/>
      <c r="AQ535" s="179"/>
      <c r="AR535" s="179"/>
      <c r="AS535" s="179"/>
      <c r="AT535" s="179"/>
      <c r="AU535" s="179"/>
    </row>
    <row r="536" spans="3:47" x14ac:dyDescent="0.2">
      <c r="C536" s="100"/>
      <c r="Z536" s="179"/>
      <c r="AA536" s="179"/>
      <c r="AB536" s="175"/>
      <c r="AC536" s="179"/>
      <c r="AD536" s="179"/>
      <c r="AE536" s="179"/>
      <c r="AF536" s="179"/>
      <c r="AG536" s="74"/>
      <c r="AH536" s="179"/>
      <c r="AI536" s="179"/>
      <c r="AJ536" s="179"/>
      <c r="AK536" s="179"/>
      <c r="AL536" s="179"/>
      <c r="AM536" s="179"/>
      <c r="AN536" s="179"/>
      <c r="AO536" s="179"/>
      <c r="AP536" s="179"/>
      <c r="AQ536" s="179"/>
      <c r="AR536" s="179"/>
      <c r="AS536" s="179"/>
      <c r="AT536" s="179"/>
      <c r="AU536" s="179"/>
    </row>
    <row r="537" spans="3:47" x14ac:dyDescent="0.2">
      <c r="C537" s="100"/>
      <c r="Z537" s="179"/>
      <c r="AA537" s="179"/>
      <c r="AB537" s="175"/>
      <c r="AC537" s="179"/>
      <c r="AD537" s="179"/>
      <c r="AE537" s="179"/>
      <c r="AF537" s="179"/>
      <c r="AG537" s="74"/>
      <c r="AH537" s="179"/>
      <c r="AI537" s="179"/>
      <c r="AJ537" s="179"/>
      <c r="AK537" s="179"/>
      <c r="AL537" s="179"/>
      <c r="AM537" s="179"/>
      <c r="AN537" s="179"/>
      <c r="AO537" s="179"/>
      <c r="AP537" s="179"/>
      <c r="AQ537" s="179"/>
      <c r="AR537" s="179"/>
      <c r="AS537" s="179"/>
      <c r="AT537" s="179"/>
      <c r="AU537" s="179"/>
    </row>
    <row r="538" spans="3:47" x14ac:dyDescent="0.2">
      <c r="C538" s="100"/>
      <c r="Z538" s="179"/>
      <c r="AA538" s="179"/>
      <c r="AB538" s="175"/>
      <c r="AC538" s="179"/>
      <c r="AD538" s="179"/>
      <c r="AE538" s="179"/>
      <c r="AF538" s="179"/>
      <c r="AG538" s="74"/>
      <c r="AH538" s="179"/>
      <c r="AI538" s="179"/>
      <c r="AJ538" s="179"/>
      <c r="AK538" s="179"/>
      <c r="AL538" s="179"/>
      <c r="AM538" s="179"/>
      <c r="AN538" s="179"/>
      <c r="AO538" s="179"/>
      <c r="AP538" s="179"/>
      <c r="AQ538" s="179"/>
      <c r="AR538" s="179"/>
      <c r="AS538" s="179"/>
      <c r="AT538" s="179"/>
      <c r="AU538" s="179"/>
    </row>
    <row r="539" spans="3:47" x14ac:dyDescent="0.2">
      <c r="C539" s="100"/>
      <c r="Z539" s="179"/>
      <c r="AA539" s="179"/>
      <c r="AB539" s="175"/>
      <c r="AC539" s="179"/>
      <c r="AD539" s="179"/>
      <c r="AE539" s="179"/>
      <c r="AF539" s="179"/>
      <c r="AG539" s="74"/>
      <c r="AH539" s="179"/>
      <c r="AI539" s="179"/>
      <c r="AJ539" s="179"/>
      <c r="AK539" s="179"/>
      <c r="AL539" s="179"/>
      <c r="AM539" s="179"/>
      <c r="AN539" s="179"/>
      <c r="AO539" s="179"/>
      <c r="AP539" s="179"/>
      <c r="AQ539" s="179"/>
      <c r="AR539" s="179"/>
      <c r="AS539" s="179"/>
      <c r="AT539" s="179"/>
      <c r="AU539" s="179"/>
    </row>
    <row r="540" spans="3:47" x14ac:dyDescent="0.2">
      <c r="C540" s="100"/>
      <c r="Z540" s="179"/>
      <c r="AA540" s="179"/>
      <c r="AB540" s="175"/>
      <c r="AC540" s="179"/>
      <c r="AD540" s="179"/>
      <c r="AE540" s="179"/>
      <c r="AF540" s="179"/>
      <c r="AG540" s="74"/>
      <c r="AH540" s="179"/>
      <c r="AI540" s="179"/>
      <c r="AJ540" s="179"/>
      <c r="AK540" s="179"/>
      <c r="AL540" s="179"/>
      <c r="AM540" s="179"/>
      <c r="AN540" s="179"/>
      <c r="AO540" s="179"/>
      <c r="AP540" s="179"/>
      <c r="AQ540" s="179"/>
      <c r="AR540" s="179"/>
      <c r="AS540" s="179"/>
      <c r="AT540" s="179"/>
      <c r="AU540" s="179"/>
    </row>
    <row r="541" spans="3:47" x14ac:dyDescent="0.2">
      <c r="C541" s="100"/>
      <c r="Z541" s="179"/>
      <c r="AA541" s="179"/>
      <c r="AB541" s="175"/>
      <c r="AC541" s="179"/>
      <c r="AD541" s="179"/>
      <c r="AE541" s="179"/>
      <c r="AF541" s="179"/>
      <c r="AG541" s="74"/>
      <c r="AH541" s="179"/>
      <c r="AI541" s="179"/>
      <c r="AJ541" s="179"/>
      <c r="AK541" s="179"/>
      <c r="AL541" s="179"/>
      <c r="AM541" s="179"/>
      <c r="AN541" s="179"/>
      <c r="AO541" s="179"/>
      <c r="AP541" s="179"/>
      <c r="AQ541" s="179"/>
      <c r="AR541" s="179"/>
      <c r="AS541" s="179"/>
      <c r="AT541" s="179"/>
      <c r="AU541" s="179"/>
    </row>
    <row r="542" spans="3:47" x14ac:dyDescent="0.2">
      <c r="C542" s="100"/>
      <c r="Z542" s="179"/>
      <c r="AA542" s="179"/>
      <c r="AB542" s="175"/>
      <c r="AC542" s="179"/>
      <c r="AD542" s="179"/>
      <c r="AE542" s="179"/>
      <c r="AF542" s="179"/>
      <c r="AG542" s="74"/>
      <c r="AH542" s="179"/>
      <c r="AI542" s="179"/>
      <c r="AJ542" s="179"/>
      <c r="AK542" s="179"/>
      <c r="AL542" s="179"/>
      <c r="AM542" s="179"/>
      <c r="AN542" s="179"/>
      <c r="AO542" s="179"/>
      <c r="AP542" s="179"/>
      <c r="AQ542" s="179"/>
      <c r="AR542" s="179"/>
      <c r="AS542" s="179"/>
      <c r="AT542" s="179"/>
      <c r="AU542" s="179"/>
    </row>
    <row r="543" spans="3:47" x14ac:dyDescent="0.2">
      <c r="C543" s="100"/>
      <c r="AA543" s="175"/>
      <c r="AB543" s="175"/>
      <c r="AC543" s="175"/>
      <c r="AD543" s="175"/>
      <c r="AE543" s="175"/>
      <c r="AG543" s="177"/>
      <c r="AN543" s="175"/>
      <c r="AO543" s="175"/>
      <c r="AP543" s="175"/>
      <c r="AQ543" s="175"/>
      <c r="AR543" s="175"/>
      <c r="AS543" s="175"/>
      <c r="AT543" s="175"/>
      <c r="AU543" s="175"/>
    </row>
    <row r="544" spans="3:47" x14ac:dyDescent="0.2">
      <c r="C544" s="100"/>
      <c r="AA544" s="175"/>
      <c r="AB544" s="175"/>
      <c r="AC544" s="175"/>
      <c r="AD544" s="175"/>
      <c r="AE544" s="175"/>
      <c r="AG544" s="177"/>
      <c r="AN544" s="175"/>
      <c r="AO544" s="175"/>
      <c r="AP544" s="175"/>
      <c r="AQ544" s="175"/>
      <c r="AR544" s="175"/>
      <c r="AS544" s="175"/>
      <c r="AT544" s="175"/>
      <c r="AU544" s="175"/>
    </row>
    <row r="545" spans="3:47" x14ac:dyDescent="0.2">
      <c r="C545" s="100"/>
      <c r="AA545" s="175"/>
      <c r="AB545" s="175"/>
      <c r="AC545" s="175"/>
      <c r="AD545" s="175"/>
      <c r="AE545" s="175"/>
      <c r="AG545" s="177"/>
      <c r="AN545" s="175"/>
      <c r="AO545" s="175"/>
      <c r="AP545" s="175"/>
      <c r="AQ545" s="175"/>
      <c r="AR545" s="175"/>
      <c r="AS545" s="175"/>
      <c r="AT545" s="175"/>
      <c r="AU545" s="175"/>
    </row>
    <row r="546" spans="3:47" x14ac:dyDescent="0.2">
      <c r="C546" s="100"/>
      <c r="AA546" s="175"/>
      <c r="AB546" s="175"/>
      <c r="AC546" s="175"/>
      <c r="AD546" s="175"/>
      <c r="AE546" s="175"/>
      <c r="AG546" s="177"/>
      <c r="AN546" s="175"/>
      <c r="AO546" s="175"/>
      <c r="AP546" s="175"/>
      <c r="AQ546" s="175"/>
      <c r="AR546" s="175"/>
      <c r="AS546" s="175"/>
      <c r="AT546" s="175"/>
      <c r="AU546" s="175"/>
    </row>
    <row r="547" spans="3:47" x14ac:dyDescent="0.2">
      <c r="C547" s="100"/>
      <c r="AA547" s="175"/>
      <c r="AB547" s="175"/>
      <c r="AC547" s="175"/>
      <c r="AD547" s="175"/>
      <c r="AE547" s="175"/>
      <c r="AG547" s="177"/>
      <c r="AN547" s="175"/>
      <c r="AO547" s="175"/>
      <c r="AP547" s="175"/>
      <c r="AQ547" s="175"/>
      <c r="AR547" s="175"/>
      <c r="AS547" s="175"/>
      <c r="AT547" s="175"/>
      <c r="AU547" s="175"/>
    </row>
    <row r="548" spans="3:47" x14ac:dyDescent="0.2">
      <c r="C548" s="100"/>
      <c r="AA548" s="175"/>
      <c r="AB548" s="175"/>
      <c r="AC548" s="175"/>
      <c r="AD548" s="175"/>
      <c r="AE548" s="175"/>
      <c r="AG548" s="177"/>
      <c r="AN548" s="175"/>
      <c r="AO548" s="175"/>
      <c r="AP548" s="175"/>
      <c r="AQ548" s="175"/>
      <c r="AR548" s="175"/>
      <c r="AS548" s="175"/>
      <c r="AT548" s="175"/>
      <c r="AU548" s="175"/>
    </row>
    <row r="549" spans="3:47" x14ac:dyDescent="0.2">
      <c r="C549" s="100"/>
      <c r="AA549" s="175"/>
      <c r="AB549" s="175"/>
      <c r="AC549" s="175"/>
      <c r="AD549" s="175"/>
      <c r="AE549" s="175"/>
      <c r="AG549" s="177"/>
      <c r="AN549" s="175"/>
      <c r="AO549" s="175"/>
      <c r="AP549" s="175"/>
      <c r="AQ549" s="175"/>
      <c r="AR549" s="175"/>
      <c r="AS549" s="175"/>
      <c r="AT549" s="175"/>
      <c r="AU549" s="175"/>
    </row>
    <row r="550" spans="3:47" x14ac:dyDescent="0.2">
      <c r="C550" s="100"/>
      <c r="AA550" s="175"/>
      <c r="AB550" s="175"/>
      <c r="AC550" s="175"/>
      <c r="AD550" s="175"/>
      <c r="AE550" s="175"/>
      <c r="AG550" s="177"/>
      <c r="AN550" s="175"/>
      <c r="AO550" s="175"/>
      <c r="AP550" s="175"/>
      <c r="AQ550" s="175"/>
      <c r="AR550" s="175"/>
      <c r="AS550" s="175"/>
      <c r="AT550" s="175"/>
      <c r="AU550" s="175"/>
    </row>
    <row r="551" spans="3:47" x14ac:dyDescent="0.2">
      <c r="C551" s="100"/>
      <c r="AA551" s="175"/>
      <c r="AB551" s="175"/>
      <c r="AC551" s="175"/>
      <c r="AD551" s="175"/>
      <c r="AE551" s="175"/>
      <c r="AG551" s="177"/>
      <c r="AN551" s="175"/>
      <c r="AO551" s="175"/>
      <c r="AP551" s="175"/>
      <c r="AQ551" s="175"/>
      <c r="AR551" s="175"/>
      <c r="AS551" s="175"/>
      <c r="AT551" s="175"/>
      <c r="AU551" s="175"/>
    </row>
    <row r="552" spans="3:47" x14ac:dyDescent="0.2">
      <c r="C552" s="100"/>
      <c r="AA552" s="175"/>
      <c r="AB552" s="175"/>
      <c r="AC552" s="175"/>
      <c r="AD552" s="175"/>
      <c r="AE552" s="175"/>
      <c r="AG552" s="177"/>
      <c r="AN552" s="175"/>
      <c r="AO552" s="175"/>
      <c r="AP552" s="175"/>
      <c r="AQ552" s="175"/>
      <c r="AR552" s="175"/>
      <c r="AS552" s="175"/>
      <c r="AT552" s="175"/>
      <c r="AU552" s="175"/>
    </row>
    <row r="553" spans="3:47" x14ac:dyDescent="0.2">
      <c r="C553" s="100"/>
      <c r="AA553" s="175"/>
      <c r="AB553" s="175"/>
      <c r="AC553" s="175"/>
      <c r="AD553" s="175"/>
      <c r="AE553" s="175"/>
      <c r="AG553" s="177"/>
      <c r="AN553" s="175"/>
      <c r="AO553" s="175"/>
      <c r="AP553" s="175"/>
      <c r="AQ553" s="175"/>
      <c r="AR553" s="175"/>
      <c r="AS553" s="175"/>
      <c r="AT553" s="175"/>
      <c r="AU553" s="175"/>
    </row>
    <row r="554" spans="3:47" x14ac:dyDescent="0.2">
      <c r="C554" s="100"/>
      <c r="AA554" s="175"/>
      <c r="AB554" s="175"/>
      <c r="AC554" s="175"/>
      <c r="AD554" s="175"/>
      <c r="AE554" s="175"/>
      <c r="AG554" s="177"/>
      <c r="AN554" s="175"/>
      <c r="AO554" s="175"/>
      <c r="AP554" s="175"/>
      <c r="AQ554" s="175"/>
      <c r="AR554" s="175"/>
      <c r="AS554" s="175"/>
      <c r="AT554" s="175"/>
      <c r="AU554" s="175"/>
    </row>
    <row r="555" spans="3:47" x14ac:dyDescent="0.2">
      <c r="C555" s="100"/>
      <c r="AA555" s="175"/>
      <c r="AB555" s="175"/>
      <c r="AC555" s="175"/>
      <c r="AD555" s="175"/>
      <c r="AE555" s="175"/>
      <c r="AG555" s="177"/>
      <c r="AN555" s="175"/>
      <c r="AO555" s="175"/>
      <c r="AP555" s="175"/>
      <c r="AQ555" s="175"/>
      <c r="AR555" s="175"/>
      <c r="AS555" s="175"/>
      <c r="AT555" s="175"/>
      <c r="AU555" s="175"/>
    </row>
    <row r="556" spans="3:47" x14ac:dyDescent="0.2">
      <c r="C556" s="100"/>
      <c r="AA556" s="175"/>
      <c r="AB556" s="175"/>
      <c r="AC556" s="175"/>
      <c r="AD556" s="175"/>
      <c r="AE556" s="175"/>
      <c r="AG556" s="177"/>
      <c r="AN556" s="175"/>
      <c r="AO556" s="175"/>
      <c r="AP556" s="175"/>
      <c r="AQ556" s="175"/>
      <c r="AR556" s="175"/>
      <c r="AS556" s="175"/>
      <c r="AT556" s="175"/>
      <c r="AU556" s="175"/>
    </row>
    <row r="557" spans="3:47" x14ac:dyDescent="0.2">
      <c r="C557" s="100"/>
      <c r="AA557" s="175"/>
      <c r="AB557" s="175"/>
      <c r="AC557" s="175"/>
      <c r="AD557" s="175"/>
      <c r="AE557" s="175"/>
      <c r="AG557" s="177"/>
      <c r="AN557" s="175"/>
      <c r="AO557" s="175"/>
      <c r="AP557" s="175"/>
      <c r="AQ557" s="175"/>
      <c r="AR557" s="175"/>
      <c r="AS557" s="175"/>
      <c r="AT557" s="175"/>
      <c r="AU557" s="175"/>
    </row>
    <row r="558" spans="3:47" x14ac:dyDescent="0.2">
      <c r="C558" s="100"/>
      <c r="AA558" s="175"/>
      <c r="AB558" s="175"/>
      <c r="AC558" s="175"/>
      <c r="AD558" s="175"/>
      <c r="AE558" s="175"/>
      <c r="AG558" s="177"/>
      <c r="AN558" s="175"/>
      <c r="AO558" s="175"/>
      <c r="AP558" s="175"/>
      <c r="AQ558" s="175"/>
      <c r="AR558" s="175"/>
      <c r="AS558" s="175"/>
      <c r="AT558" s="175"/>
      <c r="AU558" s="175"/>
    </row>
    <row r="559" spans="3:47" x14ac:dyDescent="0.2">
      <c r="C559" s="100"/>
      <c r="AA559" s="175"/>
      <c r="AB559" s="175"/>
      <c r="AC559" s="175"/>
      <c r="AD559" s="175"/>
      <c r="AE559" s="175"/>
      <c r="AG559" s="177"/>
      <c r="AN559" s="175"/>
      <c r="AO559" s="175"/>
      <c r="AP559" s="175"/>
      <c r="AQ559" s="175"/>
      <c r="AR559" s="175"/>
      <c r="AS559" s="175"/>
      <c r="AT559" s="175"/>
      <c r="AU559" s="175"/>
    </row>
    <row r="560" spans="3:47" x14ac:dyDescent="0.2">
      <c r="C560" s="100"/>
      <c r="AA560" s="175"/>
      <c r="AB560" s="175"/>
      <c r="AC560" s="175"/>
      <c r="AD560" s="175"/>
      <c r="AE560" s="175"/>
      <c r="AG560" s="177"/>
      <c r="AN560" s="175"/>
      <c r="AO560" s="175"/>
      <c r="AP560" s="175"/>
      <c r="AQ560" s="175"/>
      <c r="AR560" s="175"/>
      <c r="AS560" s="175"/>
      <c r="AT560" s="175"/>
      <c r="AU560" s="175"/>
    </row>
    <row r="561" spans="3:47" x14ac:dyDescent="0.2">
      <c r="C561" s="100"/>
      <c r="AA561" s="175"/>
      <c r="AB561" s="175"/>
      <c r="AC561" s="175"/>
      <c r="AD561" s="175"/>
      <c r="AE561" s="175"/>
      <c r="AG561" s="177"/>
      <c r="AN561" s="175"/>
      <c r="AO561" s="175"/>
      <c r="AP561" s="175"/>
      <c r="AQ561" s="175"/>
      <c r="AR561" s="175"/>
      <c r="AS561" s="175"/>
      <c r="AT561" s="175"/>
      <c r="AU561" s="175"/>
    </row>
    <row r="562" spans="3:47" x14ac:dyDescent="0.2">
      <c r="C562" s="100"/>
      <c r="AA562" s="175"/>
      <c r="AB562" s="175"/>
      <c r="AC562" s="175"/>
      <c r="AD562" s="175"/>
      <c r="AE562" s="175"/>
      <c r="AG562" s="177"/>
      <c r="AN562" s="175"/>
      <c r="AO562" s="175"/>
      <c r="AP562" s="175"/>
      <c r="AQ562" s="175"/>
      <c r="AR562" s="175"/>
      <c r="AS562" s="175"/>
      <c r="AT562" s="175"/>
      <c r="AU562" s="175"/>
    </row>
    <row r="563" spans="3:47" x14ac:dyDescent="0.2">
      <c r="C563" s="100"/>
      <c r="AA563" s="175"/>
      <c r="AB563" s="175"/>
      <c r="AC563" s="175"/>
      <c r="AD563" s="175"/>
      <c r="AE563" s="175"/>
      <c r="AG563" s="177"/>
      <c r="AN563" s="175"/>
      <c r="AO563" s="175"/>
      <c r="AP563" s="175"/>
      <c r="AQ563" s="175"/>
      <c r="AR563" s="175"/>
      <c r="AS563" s="175"/>
      <c r="AT563" s="175"/>
      <c r="AU563" s="175"/>
    </row>
    <row r="564" spans="3:47" x14ac:dyDescent="0.2">
      <c r="C564" s="100"/>
      <c r="AA564" s="175"/>
      <c r="AB564" s="175"/>
      <c r="AC564" s="175"/>
      <c r="AD564" s="175"/>
      <c r="AE564" s="175"/>
      <c r="AG564" s="177"/>
      <c r="AN564" s="175"/>
      <c r="AO564" s="175"/>
      <c r="AP564" s="175"/>
      <c r="AQ564" s="175"/>
      <c r="AR564" s="175"/>
      <c r="AS564" s="175"/>
      <c r="AT564" s="175"/>
      <c r="AU564" s="175"/>
    </row>
    <row r="565" spans="3:47" x14ac:dyDescent="0.2">
      <c r="C565" s="100"/>
      <c r="AA565" s="175"/>
      <c r="AB565" s="175"/>
      <c r="AC565" s="175"/>
      <c r="AD565" s="175"/>
      <c r="AE565" s="175"/>
      <c r="AG565" s="177"/>
      <c r="AN565" s="175"/>
      <c r="AO565" s="175"/>
      <c r="AP565" s="175"/>
      <c r="AQ565" s="175"/>
      <c r="AR565" s="175"/>
      <c r="AS565" s="175"/>
      <c r="AT565" s="175"/>
      <c r="AU565" s="175"/>
    </row>
    <row r="566" spans="3:47" x14ac:dyDescent="0.2">
      <c r="C566" s="100"/>
      <c r="AA566" s="175"/>
      <c r="AB566" s="175"/>
      <c r="AC566" s="175"/>
      <c r="AD566" s="175"/>
      <c r="AE566" s="175"/>
      <c r="AG566" s="177"/>
      <c r="AN566" s="175"/>
      <c r="AO566" s="175"/>
      <c r="AP566" s="175"/>
      <c r="AQ566" s="175"/>
      <c r="AR566" s="175"/>
      <c r="AS566" s="175"/>
      <c r="AT566" s="175"/>
      <c r="AU566" s="175"/>
    </row>
    <row r="567" spans="3:47" x14ac:dyDescent="0.2">
      <c r="C567" s="100"/>
      <c r="AA567" s="175"/>
      <c r="AB567" s="175"/>
      <c r="AC567" s="175"/>
      <c r="AD567" s="175"/>
      <c r="AE567" s="175"/>
      <c r="AG567" s="177"/>
      <c r="AN567" s="175"/>
      <c r="AO567" s="175"/>
      <c r="AP567" s="175"/>
      <c r="AQ567" s="175"/>
      <c r="AR567" s="175"/>
      <c r="AS567" s="175"/>
      <c r="AT567" s="175"/>
      <c r="AU567" s="175"/>
    </row>
    <row r="568" spans="3:47" x14ac:dyDescent="0.2">
      <c r="C568" s="100"/>
      <c r="AA568" s="175"/>
      <c r="AB568" s="175"/>
      <c r="AC568" s="175"/>
      <c r="AD568" s="175"/>
      <c r="AE568" s="175"/>
      <c r="AG568" s="177"/>
      <c r="AN568" s="175"/>
      <c r="AO568" s="175"/>
      <c r="AP568" s="175"/>
      <c r="AQ568" s="175"/>
      <c r="AR568" s="175"/>
      <c r="AS568" s="175"/>
      <c r="AT568" s="175"/>
      <c r="AU568" s="175"/>
    </row>
    <row r="569" spans="3:47" x14ac:dyDescent="0.2">
      <c r="C569" s="100"/>
      <c r="AA569" s="175"/>
      <c r="AB569" s="175"/>
      <c r="AC569" s="175"/>
      <c r="AD569" s="175"/>
      <c r="AE569" s="175"/>
      <c r="AG569" s="177"/>
      <c r="AN569" s="175"/>
      <c r="AO569" s="175"/>
      <c r="AP569" s="175"/>
      <c r="AQ569" s="175"/>
      <c r="AR569" s="175"/>
      <c r="AS569" s="175"/>
      <c r="AT569" s="175"/>
      <c r="AU569" s="175"/>
    </row>
    <row r="570" spans="3:47" x14ac:dyDescent="0.2">
      <c r="C570" s="100"/>
      <c r="AA570" s="175"/>
      <c r="AB570" s="175"/>
      <c r="AC570" s="175"/>
      <c r="AD570" s="175"/>
      <c r="AE570" s="175"/>
      <c r="AG570" s="177"/>
      <c r="AN570" s="175"/>
      <c r="AO570" s="175"/>
      <c r="AP570" s="175"/>
      <c r="AQ570" s="175"/>
      <c r="AR570" s="175"/>
      <c r="AS570" s="175"/>
      <c r="AT570" s="175"/>
      <c r="AU570" s="175"/>
    </row>
    <row r="571" spans="3:47" x14ac:dyDescent="0.2">
      <c r="C571" s="100"/>
      <c r="AA571" s="175"/>
      <c r="AB571" s="175"/>
      <c r="AC571" s="175"/>
      <c r="AD571" s="175"/>
      <c r="AE571" s="175"/>
      <c r="AG571" s="177"/>
      <c r="AN571" s="175"/>
      <c r="AO571" s="175"/>
      <c r="AP571" s="175"/>
      <c r="AQ571" s="175"/>
      <c r="AR571" s="175"/>
      <c r="AS571" s="175"/>
      <c r="AT571" s="175"/>
      <c r="AU571" s="175"/>
    </row>
    <row r="572" spans="3:47" x14ac:dyDescent="0.2">
      <c r="C572" s="100"/>
      <c r="AA572" s="175"/>
      <c r="AB572" s="175"/>
      <c r="AC572" s="175"/>
      <c r="AD572" s="175"/>
      <c r="AE572" s="175"/>
      <c r="AG572" s="177"/>
      <c r="AN572" s="175"/>
      <c r="AO572" s="175"/>
      <c r="AP572" s="175"/>
      <c r="AQ572" s="175"/>
      <c r="AR572" s="175"/>
      <c r="AS572" s="175"/>
      <c r="AT572" s="175"/>
      <c r="AU572" s="175"/>
    </row>
    <row r="573" spans="3:47" x14ac:dyDescent="0.2">
      <c r="C573" s="100"/>
      <c r="AA573" s="175"/>
      <c r="AB573" s="175"/>
      <c r="AC573" s="175"/>
      <c r="AD573" s="175"/>
      <c r="AE573" s="175"/>
      <c r="AG573" s="177"/>
      <c r="AN573" s="175"/>
      <c r="AO573" s="175"/>
      <c r="AP573" s="175"/>
      <c r="AQ573" s="175"/>
      <c r="AR573" s="175"/>
      <c r="AS573" s="175"/>
      <c r="AT573" s="175"/>
      <c r="AU573" s="175"/>
    </row>
    <row r="574" spans="3:47" x14ac:dyDescent="0.2">
      <c r="C574" s="100"/>
      <c r="AA574" s="175"/>
      <c r="AB574" s="175"/>
      <c r="AC574" s="175"/>
      <c r="AD574" s="175"/>
      <c r="AE574" s="175"/>
      <c r="AG574" s="177"/>
      <c r="AN574" s="175"/>
      <c r="AO574" s="175"/>
      <c r="AP574" s="175"/>
      <c r="AQ574" s="175"/>
      <c r="AR574" s="175"/>
      <c r="AS574" s="175"/>
      <c r="AT574" s="175"/>
      <c r="AU574" s="175"/>
    </row>
    <row r="575" spans="3:47" x14ac:dyDescent="0.2">
      <c r="C575" s="100"/>
      <c r="AA575" s="175"/>
      <c r="AB575" s="175"/>
      <c r="AC575" s="175"/>
      <c r="AD575" s="175"/>
      <c r="AE575" s="175"/>
      <c r="AG575" s="177"/>
      <c r="AN575" s="175"/>
      <c r="AO575" s="175"/>
      <c r="AP575" s="175"/>
      <c r="AQ575" s="175"/>
      <c r="AR575" s="175"/>
      <c r="AS575" s="175"/>
      <c r="AT575" s="175"/>
      <c r="AU575" s="175"/>
    </row>
    <row r="576" spans="3:47" x14ac:dyDescent="0.2">
      <c r="C576" s="100"/>
      <c r="AA576" s="175"/>
      <c r="AB576" s="175"/>
      <c r="AC576" s="175"/>
      <c r="AD576" s="175"/>
      <c r="AE576" s="175"/>
      <c r="AG576" s="177"/>
      <c r="AN576" s="175"/>
      <c r="AO576" s="175"/>
      <c r="AP576" s="175"/>
      <c r="AQ576" s="175"/>
      <c r="AR576" s="175"/>
      <c r="AS576" s="175"/>
      <c r="AT576" s="175"/>
      <c r="AU576" s="175"/>
    </row>
    <row r="577" spans="3:47" x14ac:dyDescent="0.2">
      <c r="C577" s="100"/>
      <c r="AA577" s="175"/>
      <c r="AB577" s="175"/>
      <c r="AC577" s="175"/>
      <c r="AD577" s="175"/>
      <c r="AE577" s="175"/>
      <c r="AG577" s="177"/>
      <c r="AN577" s="175"/>
      <c r="AO577" s="175"/>
      <c r="AP577" s="175"/>
      <c r="AQ577" s="175"/>
      <c r="AR577" s="175"/>
      <c r="AS577" s="175"/>
      <c r="AT577" s="175"/>
      <c r="AU577" s="175"/>
    </row>
    <row r="578" spans="3:47" x14ac:dyDescent="0.2">
      <c r="C578" s="100"/>
      <c r="AA578" s="175"/>
      <c r="AB578" s="175"/>
      <c r="AC578" s="175"/>
      <c r="AD578" s="175"/>
      <c r="AE578" s="175"/>
      <c r="AG578" s="177"/>
      <c r="AN578" s="175"/>
      <c r="AO578" s="175"/>
      <c r="AP578" s="175"/>
      <c r="AQ578" s="175"/>
      <c r="AR578" s="175"/>
      <c r="AS578" s="175"/>
      <c r="AT578" s="175"/>
      <c r="AU578" s="175"/>
    </row>
    <row r="579" spans="3:47" x14ac:dyDescent="0.2">
      <c r="C579" s="100"/>
      <c r="AA579" s="175"/>
      <c r="AB579" s="175"/>
      <c r="AC579" s="175"/>
      <c r="AD579" s="175"/>
      <c r="AE579" s="175"/>
      <c r="AG579" s="177"/>
      <c r="AN579" s="175"/>
      <c r="AO579" s="175"/>
      <c r="AP579" s="175"/>
      <c r="AQ579" s="175"/>
      <c r="AR579" s="175"/>
      <c r="AS579" s="175"/>
      <c r="AT579" s="175"/>
      <c r="AU579" s="175"/>
    </row>
    <row r="580" spans="3:47" x14ac:dyDescent="0.2">
      <c r="C580" s="100"/>
      <c r="AA580" s="175"/>
      <c r="AB580" s="175"/>
      <c r="AC580" s="175"/>
      <c r="AD580" s="175"/>
      <c r="AE580" s="175"/>
      <c r="AG580" s="177"/>
      <c r="AN580" s="175"/>
      <c r="AO580" s="175"/>
      <c r="AP580" s="175"/>
      <c r="AQ580" s="175"/>
      <c r="AR580" s="175"/>
      <c r="AS580" s="175"/>
      <c r="AT580" s="175"/>
      <c r="AU580" s="175"/>
    </row>
    <row r="581" spans="3:47" x14ac:dyDescent="0.2">
      <c r="C581" s="100"/>
      <c r="AA581" s="175"/>
      <c r="AB581" s="175"/>
      <c r="AC581" s="175"/>
      <c r="AD581" s="175"/>
      <c r="AE581" s="175"/>
      <c r="AG581" s="177"/>
      <c r="AN581" s="175"/>
      <c r="AO581" s="175"/>
      <c r="AP581" s="175"/>
      <c r="AQ581" s="175"/>
      <c r="AR581" s="175"/>
      <c r="AS581" s="175"/>
      <c r="AT581" s="175"/>
      <c r="AU581" s="175"/>
    </row>
    <row r="582" spans="3:47" x14ac:dyDescent="0.2">
      <c r="C582" s="100"/>
      <c r="AA582" s="175"/>
      <c r="AB582" s="175"/>
      <c r="AC582" s="175"/>
      <c r="AD582" s="175"/>
      <c r="AE582" s="175"/>
      <c r="AG582" s="177"/>
      <c r="AN582" s="175"/>
      <c r="AO582" s="175"/>
      <c r="AP582" s="175"/>
      <c r="AQ582" s="175"/>
      <c r="AR582" s="175"/>
      <c r="AS582" s="175"/>
      <c r="AT582" s="175"/>
      <c r="AU582" s="175"/>
    </row>
    <row r="583" spans="3:47" x14ac:dyDescent="0.2">
      <c r="C583" s="100"/>
      <c r="AA583" s="175"/>
      <c r="AB583" s="175"/>
      <c r="AC583" s="175"/>
      <c r="AD583" s="175"/>
      <c r="AE583" s="175"/>
      <c r="AG583" s="177"/>
      <c r="AN583" s="175"/>
      <c r="AO583" s="175"/>
      <c r="AP583" s="175"/>
      <c r="AQ583" s="175"/>
      <c r="AR583" s="175"/>
      <c r="AS583" s="175"/>
      <c r="AT583" s="175"/>
      <c r="AU583" s="175"/>
    </row>
    <row r="584" spans="3:47" x14ac:dyDescent="0.2">
      <c r="C584" s="100"/>
      <c r="AA584" s="175"/>
      <c r="AB584" s="175"/>
      <c r="AC584" s="175"/>
      <c r="AD584" s="175"/>
      <c r="AE584" s="175"/>
      <c r="AG584" s="177"/>
      <c r="AN584" s="175"/>
      <c r="AO584" s="175"/>
      <c r="AP584" s="175"/>
      <c r="AQ584" s="175"/>
      <c r="AR584" s="175"/>
      <c r="AS584" s="175"/>
      <c r="AT584" s="175"/>
      <c r="AU584" s="175"/>
    </row>
    <row r="585" spans="3:47" x14ac:dyDescent="0.2">
      <c r="C585" s="100"/>
      <c r="AA585" s="175"/>
      <c r="AB585" s="175"/>
      <c r="AC585" s="175"/>
      <c r="AD585" s="175"/>
      <c r="AE585" s="175"/>
      <c r="AG585" s="177"/>
      <c r="AN585" s="175"/>
      <c r="AO585" s="175"/>
      <c r="AP585" s="175"/>
      <c r="AQ585" s="175"/>
      <c r="AR585" s="175"/>
      <c r="AS585" s="175"/>
      <c r="AT585" s="175"/>
      <c r="AU585" s="175"/>
    </row>
    <row r="586" spans="3:47" x14ac:dyDescent="0.2">
      <c r="C586" s="100"/>
      <c r="AA586" s="175"/>
      <c r="AB586" s="175"/>
      <c r="AC586" s="175"/>
      <c r="AD586" s="175"/>
      <c r="AE586" s="175"/>
      <c r="AG586" s="177"/>
      <c r="AN586" s="175"/>
      <c r="AO586" s="175"/>
      <c r="AP586" s="175"/>
      <c r="AQ586" s="175"/>
      <c r="AR586" s="175"/>
      <c r="AS586" s="175"/>
      <c r="AT586" s="175"/>
      <c r="AU586" s="175"/>
    </row>
    <row r="587" spans="3:47" x14ac:dyDescent="0.2">
      <c r="C587" s="100"/>
      <c r="AA587" s="175"/>
      <c r="AB587" s="175"/>
      <c r="AC587" s="175"/>
      <c r="AD587" s="175"/>
      <c r="AE587" s="175"/>
      <c r="AG587" s="177"/>
      <c r="AN587" s="175"/>
      <c r="AO587" s="175"/>
      <c r="AP587" s="175"/>
      <c r="AQ587" s="175"/>
      <c r="AR587" s="175"/>
      <c r="AS587" s="175"/>
      <c r="AT587" s="175"/>
      <c r="AU587" s="175"/>
    </row>
    <row r="588" spans="3:47" x14ac:dyDescent="0.2">
      <c r="C588" s="100"/>
      <c r="AA588" s="175"/>
      <c r="AB588" s="175"/>
      <c r="AC588" s="175"/>
      <c r="AD588" s="175"/>
      <c r="AE588" s="175"/>
      <c r="AG588" s="177"/>
      <c r="AN588" s="175"/>
      <c r="AO588" s="175"/>
      <c r="AP588" s="175"/>
      <c r="AQ588" s="175"/>
      <c r="AR588" s="175"/>
      <c r="AS588" s="175"/>
      <c r="AT588" s="175"/>
      <c r="AU588" s="175"/>
    </row>
    <row r="589" spans="3:47" x14ac:dyDescent="0.2">
      <c r="C589" s="100"/>
      <c r="AA589" s="175"/>
      <c r="AB589" s="175"/>
      <c r="AC589" s="175"/>
      <c r="AD589" s="175"/>
      <c r="AE589" s="175"/>
      <c r="AG589" s="177"/>
      <c r="AN589" s="175"/>
      <c r="AO589" s="175"/>
      <c r="AP589" s="175"/>
      <c r="AQ589" s="175"/>
      <c r="AR589" s="175"/>
      <c r="AS589" s="175"/>
      <c r="AT589" s="175"/>
      <c r="AU589" s="175"/>
    </row>
    <row r="590" spans="3:47" x14ac:dyDescent="0.2">
      <c r="C590" s="100"/>
      <c r="AA590" s="175"/>
      <c r="AB590" s="175"/>
      <c r="AC590" s="175"/>
      <c r="AD590" s="175"/>
      <c r="AE590" s="175"/>
      <c r="AG590" s="177"/>
      <c r="AN590" s="175"/>
      <c r="AO590" s="175"/>
      <c r="AP590" s="175"/>
      <c r="AQ590" s="175"/>
      <c r="AR590" s="175"/>
      <c r="AS590" s="175"/>
      <c r="AT590" s="175"/>
      <c r="AU590" s="175"/>
    </row>
    <row r="591" spans="3:47" x14ac:dyDescent="0.2">
      <c r="C591" s="100"/>
      <c r="AA591" s="175"/>
      <c r="AB591" s="175"/>
      <c r="AC591" s="175"/>
      <c r="AD591" s="175"/>
      <c r="AE591" s="175"/>
      <c r="AG591" s="177"/>
      <c r="AN591" s="175"/>
      <c r="AO591" s="175"/>
      <c r="AP591" s="175"/>
      <c r="AQ591" s="175"/>
      <c r="AR591" s="175"/>
      <c r="AS591" s="175"/>
      <c r="AT591" s="175"/>
      <c r="AU591" s="175"/>
    </row>
    <row r="592" spans="3:47" x14ac:dyDescent="0.2">
      <c r="C592" s="100"/>
      <c r="AA592" s="175"/>
      <c r="AB592" s="175"/>
      <c r="AC592" s="175"/>
      <c r="AD592" s="175"/>
      <c r="AE592" s="175"/>
      <c r="AG592" s="177"/>
      <c r="AN592" s="175"/>
      <c r="AO592" s="175"/>
      <c r="AP592" s="175"/>
      <c r="AQ592" s="175"/>
      <c r="AR592" s="175"/>
      <c r="AS592" s="175"/>
      <c r="AT592" s="175"/>
      <c r="AU592" s="175"/>
    </row>
    <row r="593" spans="3:47" x14ac:dyDescent="0.2">
      <c r="C593" s="100"/>
      <c r="AA593" s="175"/>
      <c r="AB593" s="175"/>
      <c r="AC593" s="175"/>
      <c r="AD593" s="175"/>
      <c r="AE593" s="175"/>
      <c r="AG593" s="177"/>
      <c r="AN593" s="175"/>
      <c r="AO593" s="175"/>
      <c r="AP593" s="175"/>
      <c r="AQ593" s="175"/>
      <c r="AR593" s="175"/>
      <c r="AS593" s="175"/>
      <c r="AT593" s="175"/>
      <c r="AU593" s="175"/>
    </row>
    <row r="594" spans="3:47" x14ac:dyDescent="0.2">
      <c r="C594" s="100"/>
      <c r="AA594" s="175"/>
      <c r="AB594" s="175"/>
      <c r="AC594" s="175"/>
      <c r="AD594" s="175"/>
      <c r="AE594" s="175"/>
      <c r="AG594" s="177"/>
      <c r="AN594" s="175"/>
      <c r="AO594" s="175"/>
      <c r="AP594" s="175"/>
      <c r="AQ594" s="175"/>
      <c r="AR594" s="175"/>
      <c r="AS594" s="175"/>
      <c r="AT594" s="175"/>
      <c r="AU594" s="175"/>
    </row>
    <row r="595" spans="3:47" x14ac:dyDescent="0.2">
      <c r="C595" s="100"/>
      <c r="AA595" s="175"/>
      <c r="AB595" s="175"/>
      <c r="AC595" s="175"/>
      <c r="AD595" s="175"/>
      <c r="AE595" s="175"/>
      <c r="AG595" s="177"/>
      <c r="AN595" s="175"/>
      <c r="AO595" s="175"/>
      <c r="AP595" s="175"/>
      <c r="AQ595" s="175"/>
      <c r="AR595" s="175"/>
      <c r="AS595" s="175"/>
      <c r="AT595" s="175"/>
      <c r="AU595" s="175"/>
    </row>
    <row r="596" spans="3:47" x14ac:dyDescent="0.2">
      <c r="C596" s="100"/>
      <c r="AA596" s="175"/>
      <c r="AB596" s="175"/>
      <c r="AC596" s="175"/>
      <c r="AD596" s="175"/>
      <c r="AE596" s="175"/>
      <c r="AG596" s="177"/>
      <c r="AN596" s="175"/>
      <c r="AO596" s="175"/>
      <c r="AP596" s="175"/>
      <c r="AQ596" s="175"/>
      <c r="AR596" s="175"/>
      <c r="AS596" s="175"/>
      <c r="AT596" s="175"/>
      <c r="AU596" s="175"/>
    </row>
    <row r="597" spans="3:47" x14ac:dyDescent="0.2">
      <c r="C597" s="100"/>
      <c r="AA597" s="175"/>
      <c r="AB597" s="175"/>
      <c r="AC597" s="175"/>
      <c r="AD597" s="175"/>
      <c r="AE597" s="175"/>
      <c r="AF597" s="195"/>
      <c r="AG597" s="177"/>
      <c r="AN597" s="175"/>
      <c r="AO597" s="175"/>
      <c r="AP597" s="175"/>
      <c r="AQ597" s="175"/>
      <c r="AR597" s="175"/>
      <c r="AS597" s="175"/>
      <c r="AT597" s="175"/>
      <c r="AU597" s="175"/>
    </row>
    <row r="598" spans="3:47" x14ac:dyDescent="0.2">
      <c r="C598" s="100"/>
      <c r="AA598" s="175"/>
      <c r="AB598" s="175"/>
      <c r="AC598" s="175"/>
      <c r="AD598" s="175"/>
      <c r="AE598" s="175"/>
      <c r="AF598" s="195"/>
      <c r="AG598" s="177"/>
      <c r="AN598" s="175"/>
      <c r="AO598" s="175"/>
      <c r="AP598" s="175"/>
      <c r="AQ598" s="175"/>
      <c r="AR598" s="175"/>
      <c r="AS598" s="175"/>
      <c r="AT598" s="175"/>
      <c r="AU598" s="175"/>
    </row>
    <row r="599" spans="3:47" x14ac:dyDescent="0.2">
      <c r="C599" s="100"/>
      <c r="AA599" s="175"/>
      <c r="AB599" s="175"/>
      <c r="AC599" s="175"/>
      <c r="AD599" s="175"/>
      <c r="AE599" s="175"/>
      <c r="AF599" s="195"/>
      <c r="AG599" s="177"/>
      <c r="AN599" s="175"/>
      <c r="AO599" s="175"/>
      <c r="AP599" s="175"/>
      <c r="AQ599" s="175"/>
      <c r="AR599" s="175"/>
      <c r="AS599" s="175"/>
      <c r="AT599" s="175"/>
      <c r="AU599" s="175"/>
    </row>
    <row r="600" spans="3:47" x14ac:dyDescent="0.2">
      <c r="C600" s="100"/>
      <c r="AA600" s="175"/>
      <c r="AB600" s="175"/>
      <c r="AC600" s="175"/>
      <c r="AD600" s="175"/>
      <c r="AE600" s="175"/>
      <c r="AF600" s="195"/>
      <c r="AG600" s="177"/>
      <c r="AN600" s="175"/>
      <c r="AO600" s="175"/>
      <c r="AP600" s="175"/>
      <c r="AQ600" s="175"/>
      <c r="AR600" s="175"/>
      <c r="AS600" s="175"/>
      <c r="AT600" s="175"/>
      <c r="AU600" s="175"/>
    </row>
    <row r="601" spans="3:47" x14ac:dyDescent="0.2">
      <c r="C601" s="100"/>
      <c r="AA601" s="175"/>
      <c r="AB601" s="175"/>
      <c r="AC601" s="175"/>
      <c r="AD601" s="175"/>
      <c r="AE601" s="175"/>
      <c r="AF601" s="195"/>
      <c r="AG601" s="177"/>
      <c r="AN601" s="175"/>
      <c r="AO601" s="175"/>
      <c r="AP601" s="175"/>
      <c r="AQ601" s="175"/>
      <c r="AR601" s="175"/>
      <c r="AS601" s="175"/>
      <c r="AT601" s="175"/>
      <c r="AU601" s="175"/>
    </row>
    <row r="602" spans="3:47" x14ac:dyDescent="0.2">
      <c r="C602" s="100"/>
      <c r="AA602" s="175"/>
      <c r="AB602" s="175"/>
      <c r="AC602" s="175"/>
      <c r="AD602" s="175"/>
      <c r="AE602" s="175"/>
      <c r="AF602" s="195"/>
      <c r="AG602" s="177"/>
      <c r="AN602" s="175"/>
      <c r="AO602" s="175"/>
      <c r="AP602" s="175"/>
      <c r="AQ602" s="175"/>
      <c r="AR602" s="175"/>
      <c r="AS602" s="175"/>
      <c r="AT602" s="175"/>
      <c r="AU602" s="175"/>
    </row>
    <row r="603" spans="3:47" x14ac:dyDescent="0.2">
      <c r="C603" s="100"/>
      <c r="AA603" s="175"/>
      <c r="AB603" s="175"/>
      <c r="AC603" s="175"/>
      <c r="AD603" s="175"/>
      <c r="AE603" s="175"/>
      <c r="AF603" s="195"/>
      <c r="AG603" s="177"/>
      <c r="AN603" s="175"/>
      <c r="AO603" s="175"/>
      <c r="AP603" s="175"/>
      <c r="AQ603" s="175"/>
      <c r="AR603" s="175"/>
      <c r="AS603" s="175"/>
      <c r="AT603" s="175"/>
      <c r="AU603" s="175"/>
    </row>
    <row r="604" spans="3:47" x14ac:dyDescent="0.2">
      <c r="C604" s="100"/>
      <c r="AA604" s="175"/>
      <c r="AB604" s="175"/>
      <c r="AC604" s="175"/>
      <c r="AD604" s="175"/>
      <c r="AE604" s="175"/>
      <c r="AF604" s="195"/>
      <c r="AG604" s="177"/>
      <c r="AN604" s="175"/>
      <c r="AO604" s="175"/>
      <c r="AP604" s="175"/>
      <c r="AQ604" s="175"/>
      <c r="AR604" s="175"/>
      <c r="AS604" s="175"/>
      <c r="AT604" s="175"/>
      <c r="AU604" s="175"/>
    </row>
    <row r="605" spans="3:47" x14ac:dyDescent="0.2">
      <c r="C605" s="100"/>
      <c r="AA605" s="175"/>
      <c r="AB605" s="175"/>
      <c r="AC605" s="175"/>
      <c r="AD605" s="175"/>
      <c r="AE605" s="175"/>
      <c r="AF605" s="195"/>
      <c r="AG605" s="177"/>
      <c r="AN605" s="175"/>
      <c r="AO605" s="175"/>
      <c r="AP605" s="175"/>
      <c r="AQ605" s="175"/>
      <c r="AR605" s="175"/>
      <c r="AS605" s="175"/>
      <c r="AT605" s="175"/>
      <c r="AU605" s="175"/>
    </row>
    <row r="606" spans="3:47" x14ac:dyDescent="0.2">
      <c r="C606" s="100"/>
      <c r="AA606" s="175"/>
      <c r="AB606" s="175"/>
      <c r="AC606" s="175"/>
      <c r="AD606" s="175"/>
      <c r="AE606" s="175"/>
      <c r="AF606" s="195"/>
      <c r="AG606" s="177"/>
      <c r="AN606" s="175"/>
      <c r="AO606" s="175"/>
      <c r="AP606" s="175"/>
      <c r="AQ606" s="175"/>
      <c r="AR606" s="175"/>
      <c r="AS606" s="175"/>
      <c r="AT606" s="175"/>
      <c r="AU606" s="175"/>
    </row>
    <row r="607" spans="3:47" x14ac:dyDescent="0.2">
      <c r="C607" s="100"/>
      <c r="AA607" s="175"/>
      <c r="AB607" s="175"/>
      <c r="AC607" s="175"/>
      <c r="AD607" s="175"/>
      <c r="AE607" s="175"/>
      <c r="AF607" s="195"/>
      <c r="AG607" s="177"/>
      <c r="AN607" s="175"/>
      <c r="AO607" s="175"/>
      <c r="AP607" s="175"/>
      <c r="AQ607" s="175"/>
      <c r="AR607" s="175"/>
      <c r="AS607" s="175"/>
      <c r="AT607" s="175"/>
      <c r="AU607" s="175"/>
    </row>
    <row r="608" spans="3:47" x14ac:dyDescent="0.2">
      <c r="C608" s="100"/>
      <c r="AA608" s="175"/>
      <c r="AB608" s="175"/>
      <c r="AC608" s="175"/>
      <c r="AD608" s="175"/>
      <c r="AE608" s="175"/>
      <c r="AF608" s="195"/>
      <c r="AG608" s="177"/>
      <c r="AN608" s="175"/>
      <c r="AO608" s="175"/>
      <c r="AP608" s="175"/>
      <c r="AQ608" s="175"/>
      <c r="AR608" s="175"/>
      <c r="AS608" s="175"/>
      <c r="AT608" s="175"/>
      <c r="AU608" s="175"/>
    </row>
    <row r="609" spans="3:47" x14ac:dyDescent="0.2">
      <c r="C609" s="100"/>
      <c r="AA609" s="175"/>
      <c r="AB609" s="175"/>
      <c r="AC609" s="175"/>
      <c r="AD609" s="175"/>
      <c r="AE609" s="175"/>
      <c r="AF609" s="195"/>
      <c r="AG609" s="177"/>
      <c r="AN609" s="175"/>
      <c r="AO609" s="175"/>
      <c r="AP609" s="175"/>
      <c r="AQ609" s="175"/>
      <c r="AR609" s="175"/>
      <c r="AS609" s="175"/>
      <c r="AT609" s="175"/>
      <c r="AU609" s="175"/>
    </row>
    <row r="610" spans="3:47" x14ac:dyDescent="0.2">
      <c r="C610" s="100"/>
      <c r="AA610" s="175"/>
      <c r="AB610" s="175"/>
      <c r="AC610" s="175"/>
      <c r="AD610" s="175"/>
      <c r="AE610" s="175"/>
      <c r="AF610" s="195"/>
      <c r="AG610" s="177"/>
      <c r="AN610" s="175"/>
      <c r="AO610" s="175"/>
      <c r="AP610" s="175"/>
      <c r="AQ610" s="175"/>
      <c r="AR610" s="175"/>
      <c r="AS610" s="175"/>
      <c r="AT610" s="175"/>
      <c r="AU610" s="175"/>
    </row>
    <row r="611" spans="3:47" x14ac:dyDescent="0.2">
      <c r="C611" s="100"/>
      <c r="AA611" s="175"/>
      <c r="AB611" s="175"/>
      <c r="AC611" s="175"/>
      <c r="AD611" s="175"/>
      <c r="AE611" s="175"/>
      <c r="AF611" s="195"/>
      <c r="AG611" s="177"/>
      <c r="AN611" s="175"/>
      <c r="AO611" s="175"/>
      <c r="AP611" s="175"/>
      <c r="AQ611" s="175"/>
      <c r="AR611" s="175"/>
      <c r="AS611" s="175"/>
      <c r="AT611" s="175"/>
      <c r="AU611" s="175"/>
    </row>
    <row r="612" spans="3:47" x14ac:dyDescent="0.2">
      <c r="C612" s="100"/>
      <c r="AA612" s="175"/>
      <c r="AB612" s="175"/>
      <c r="AC612" s="175"/>
      <c r="AD612" s="175"/>
      <c r="AE612" s="175"/>
      <c r="AF612" s="195"/>
      <c r="AG612" s="177"/>
      <c r="AN612" s="175"/>
      <c r="AO612" s="175"/>
      <c r="AP612" s="175"/>
      <c r="AQ612" s="175"/>
      <c r="AR612" s="175"/>
      <c r="AS612" s="175"/>
      <c r="AT612" s="175"/>
      <c r="AU612" s="175"/>
    </row>
    <row r="613" spans="3:47" x14ac:dyDescent="0.2">
      <c r="C613" s="100"/>
      <c r="AA613" s="175"/>
      <c r="AB613" s="175"/>
      <c r="AC613" s="175"/>
      <c r="AD613" s="175"/>
      <c r="AE613" s="175"/>
      <c r="AF613" s="195"/>
      <c r="AG613" s="177"/>
      <c r="AN613" s="175"/>
      <c r="AO613" s="175"/>
      <c r="AP613" s="175"/>
      <c r="AQ613" s="175"/>
      <c r="AR613" s="175"/>
      <c r="AS613" s="175"/>
      <c r="AT613" s="175"/>
      <c r="AU613" s="175"/>
    </row>
    <row r="614" spans="3:47" x14ac:dyDescent="0.2">
      <c r="C614" s="100"/>
      <c r="AA614" s="175"/>
      <c r="AB614" s="175"/>
      <c r="AC614" s="175"/>
      <c r="AD614" s="175"/>
      <c r="AE614" s="175"/>
      <c r="AF614" s="195"/>
      <c r="AG614" s="177"/>
      <c r="AN614" s="175"/>
      <c r="AO614" s="175"/>
      <c r="AP614" s="175"/>
      <c r="AQ614" s="175"/>
      <c r="AR614" s="175"/>
      <c r="AS614" s="175"/>
      <c r="AT614" s="175"/>
      <c r="AU614" s="175"/>
    </row>
    <row r="615" spans="3:47" x14ac:dyDescent="0.2">
      <c r="C615" s="100"/>
      <c r="AA615" s="175"/>
      <c r="AB615" s="175"/>
      <c r="AC615" s="175"/>
      <c r="AD615" s="175"/>
      <c r="AE615" s="175"/>
      <c r="AF615" s="195"/>
      <c r="AG615" s="177"/>
      <c r="AN615" s="175"/>
      <c r="AO615" s="175"/>
      <c r="AP615" s="175"/>
      <c r="AQ615" s="175"/>
      <c r="AR615" s="175"/>
      <c r="AS615" s="175"/>
      <c r="AT615" s="175"/>
      <c r="AU615" s="175"/>
    </row>
    <row r="616" spans="3:47" x14ac:dyDescent="0.2">
      <c r="C616" s="100"/>
      <c r="AA616" s="175"/>
      <c r="AB616" s="175"/>
      <c r="AC616" s="175"/>
      <c r="AD616" s="175"/>
      <c r="AE616" s="175"/>
      <c r="AF616" s="195"/>
      <c r="AG616" s="177"/>
      <c r="AN616" s="175"/>
      <c r="AO616" s="175"/>
      <c r="AP616" s="175"/>
      <c r="AQ616" s="175"/>
      <c r="AR616" s="175"/>
      <c r="AS616" s="175"/>
      <c r="AT616" s="175"/>
      <c r="AU616" s="175"/>
    </row>
    <row r="617" spans="3:47" x14ac:dyDescent="0.2">
      <c r="C617" s="100"/>
      <c r="AA617" s="175"/>
      <c r="AB617" s="175"/>
      <c r="AC617" s="175"/>
      <c r="AD617" s="175"/>
      <c r="AE617" s="175"/>
      <c r="AF617" s="195"/>
      <c r="AG617" s="177"/>
      <c r="AN617" s="175"/>
      <c r="AO617" s="175"/>
      <c r="AP617" s="175"/>
      <c r="AQ617" s="175"/>
      <c r="AR617" s="175"/>
      <c r="AS617" s="175"/>
      <c r="AT617" s="175"/>
      <c r="AU617" s="175"/>
    </row>
    <row r="618" spans="3:47" x14ac:dyDescent="0.2">
      <c r="C618" s="100"/>
      <c r="AA618" s="175"/>
      <c r="AB618" s="175"/>
      <c r="AC618" s="175"/>
      <c r="AD618" s="175"/>
      <c r="AE618" s="175"/>
      <c r="AF618" s="195"/>
      <c r="AG618" s="177"/>
      <c r="AN618" s="175"/>
      <c r="AO618" s="175"/>
      <c r="AP618" s="175"/>
      <c r="AQ618" s="175"/>
      <c r="AR618" s="175"/>
      <c r="AS618" s="175"/>
      <c r="AT618" s="175"/>
      <c r="AU618" s="175"/>
    </row>
    <row r="619" spans="3:47" x14ac:dyDescent="0.2">
      <c r="C619" s="100"/>
      <c r="AA619" s="175"/>
      <c r="AB619" s="175"/>
      <c r="AC619" s="175"/>
      <c r="AD619" s="175"/>
      <c r="AE619" s="175"/>
      <c r="AF619" s="195"/>
      <c r="AG619" s="177"/>
      <c r="AN619" s="175"/>
      <c r="AO619" s="175"/>
      <c r="AP619" s="175"/>
      <c r="AQ619" s="175"/>
      <c r="AR619" s="175"/>
      <c r="AS619" s="175"/>
      <c r="AT619" s="175"/>
      <c r="AU619" s="175"/>
    </row>
    <row r="620" spans="3:47" x14ac:dyDescent="0.2">
      <c r="C620" s="100"/>
      <c r="AA620" s="175"/>
      <c r="AB620" s="175"/>
      <c r="AC620" s="175"/>
      <c r="AD620" s="175"/>
      <c r="AE620" s="175"/>
      <c r="AF620" s="195"/>
      <c r="AG620" s="177"/>
      <c r="AN620" s="175"/>
      <c r="AO620" s="175"/>
      <c r="AP620" s="175"/>
      <c r="AQ620" s="175"/>
      <c r="AR620" s="175"/>
      <c r="AS620" s="175"/>
      <c r="AT620" s="175"/>
      <c r="AU620" s="175"/>
    </row>
    <row r="621" spans="3:47" x14ac:dyDescent="0.2">
      <c r="C621" s="100"/>
      <c r="AA621" s="175"/>
      <c r="AB621" s="175"/>
      <c r="AC621" s="175"/>
      <c r="AD621" s="175"/>
      <c r="AE621" s="175"/>
      <c r="AF621" s="195"/>
      <c r="AG621" s="177"/>
      <c r="AN621" s="175"/>
      <c r="AO621" s="175"/>
      <c r="AP621" s="175"/>
      <c r="AQ621" s="175"/>
      <c r="AR621" s="175"/>
      <c r="AS621" s="175"/>
      <c r="AT621" s="175"/>
      <c r="AU621" s="175"/>
    </row>
    <row r="622" spans="3:47" x14ac:dyDescent="0.2">
      <c r="C622" s="100"/>
      <c r="AA622" s="175"/>
      <c r="AB622" s="175"/>
      <c r="AC622" s="175"/>
      <c r="AD622" s="175"/>
      <c r="AE622" s="175"/>
      <c r="AF622" s="195"/>
      <c r="AG622" s="177"/>
      <c r="AN622" s="175"/>
      <c r="AO622" s="175"/>
      <c r="AP622" s="175"/>
      <c r="AQ622" s="175"/>
      <c r="AR622" s="175"/>
      <c r="AS622" s="175"/>
      <c r="AT622" s="175"/>
      <c r="AU622" s="175"/>
    </row>
    <row r="623" spans="3:47" x14ac:dyDescent="0.2">
      <c r="C623" s="100"/>
      <c r="AA623" s="175"/>
      <c r="AB623" s="175"/>
      <c r="AC623" s="175"/>
      <c r="AD623" s="175"/>
      <c r="AE623" s="175"/>
      <c r="AF623" s="195"/>
      <c r="AG623" s="177"/>
      <c r="AN623" s="175"/>
      <c r="AO623" s="175"/>
      <c r="AP623" s="175"/>
      <c r="AQ623" s="175"/>
      <c r="AR623" s="175"/>
      <c r="AS623" s="175"/>
      <c r="AT623" s="175"/>
      <c r="AU623" s="175"/>
    </row>
    <row r="624" spans="3:47" x14ac:dyDescent="0.2">
      <c r="C624" s="100"/>
      <c r="AA624" s="175"/>
      <c r="AB624" s="175"/>
      <c r="AC624" s="175"/>
      <c r="AD624" s="175"/>
      <c r="AE624" s="175"/>
      <c r="AF624" s="195"/>
      <c r="AG624" s="177"/>
      <c r="AN624" s="175"/>
      <c r="AO624" s="175"/>
      <c r="AP624" s="175"/>
      <c r="AQ624" s="175"/>
      <c r="AR624" s="175"/>
      <c r="AS624" s="175"/>
      <c r="AT624" s="175"/>
      <c r="AU624" s="175"/>
    </row>
    <row r="625" spans="3:47" x14ac:dyDescent="0.2">
      <c r="C625" s="100"/>
      <c r="AA625" s="175"/>
      <c r="AB625" s="175"/>
      <c r="AC625" s="175"/>
      <c r="AD625" s="175"/>
      <c r="AE625" s="175"/>
      <c r="AF625" s="195"/>
      <c r="AG625" s="177"/>
      <c r="AN625" s="175"/>
      <c r="AO625" s="175"/>
      <c r="AP625" s="175"/>
      <c r="AQ625" s="175"/>
      <c r="AR625" s="175"/>
      <c r="AS625" s="175"/>
      <c r="AT625" s="175"/>
      <c r="AU625" s="175"/>
    </row>
    <row r="626" spans="3:47" x14ac:dyDescent="0.2">
      <c r="C626" s="100"/>
      <c r="AA626" s="175"/>
      <c r="AB626" s="175"/>
      <c r="AC626" s="175"/>
      <c r="AD626" s="175"/>
      <c r="AE626" s="175"/>
      <c r="AF626" s="195"/>
      <c r="AG626" s="177"/>
      <c r="AN626" s="175"/>
      <c r="AO626" s="175"/>
      <c r="AP626" s="175"/>
      <c r="AQ626" s="175"/>
      <c r="AR626" s="175"/>
      <c r="AS626" s="175"/>
      <c r="AT626" s="175"/>
      <c r="AU626" s="175"/>
    </row>
    <row r="627" spans="3:47" x14ac:dyDescent="0.2">
      <c r="C627" s="100"/>
      <c r="AA627" s="175"/>
      <c r="AB627" s="175"/>
      <c r="AC627" s="175"/>
      <c r="AD627" s="175"/>
      <c r="AE627" s="175"/>
      <c r="AF627" s="195"/>
      <c r="AG627" s="177"/>
      <c r="AN627" s="175"/>
      <c r="AO627" s="175"/>
      <c r="AP627" s="175"/>
      <c r="AQ627" s="175"/>
      <c r="AR627" s="175"/>
      <c r="AS627" s="175"/>
      <c r="AT627" s="175"/>
      <c r="AU627" s="175"/>
    </row>
    <row r="628" spans="3:47" x14ac:dyDescent="0.2">
      <c r="C628" s="100"/>
      <c r="AA628" s="175"/>
      <c r="AB628" s="175"/>
      <c r="AC628" s="175"/>
      <c r="AD628" s="175"/>
      <c r="AE628" s="175"/>
      <c r="AF628" s="195"/>
      <c r="AG628" s="177"/>
      <c r="AN628" s="175"/>
      <c r="AO628" s="175"/>
      <c r="AP628" s="175"/>
      <c r="AQ628" s="175"/>
      <c r="AR628" s="175"/>
      <c r="AS628" s="175"/>
      <c r="AT628" s="175"/>
      <c r="AU628" s="175"/>
    </row>
    <row r="629" spans="3:47" x14ac:dyDescent="0.2">
      <c r="C629" s="100"/>
      <c r="AA629" s="175"/>
      <c r="AB629" s="175"/>
      <c r="AC629" s="175"/>
      <c r="AD629" s="175"/>
      <c r="AE629" s="175"/>
      <c r="AF629" s="195"/>
      <c r="AG629" s="177"/>
      <c r="AN629" s="175"/>
      <c r="AO629" s="175"/>
      <c r="AP629" s="175"/>
      <c r="AQ629" s="175"/>
      <c r="AR629" s="175"/>
      <c r="AS629" s="175"/>
      <c r="AT629" s="175"/>
      <c r="AU629" s="175"/>
    </row>
    <row r="630" spans="3:47" x14ac:dyDescent="0.2">
      <c r="C630" s="100"/>
      <c r="AA630" s="175"/>
      <c r="AB630" s="175"/>
      <c r="AC630" s="175"/>
      <c r="AD630" s="175"/>
      <c r="AE630" s="175"/>
      <c r="AF630" s="195"/>
      <c r="AG630" s="177"/>
      <c r="AN630" s="175"/>
      <c r="AO630" s="175"/>
      <c r="AP630" s="175"/>
      <c r="AQ630" s="175"/>
      <c r="AR630" s="175"/>
      <c r="AS630" s="175"/>
      <c r="AT630" s="175"/>
      <c r="AU630" s="175"/>
    </row>
    <row r="631" spans="3:47" x14ac:dyDescent="0.2">
      <c r="C631" s="100"/>
      <c r="AA631" s="175"/>
      <c r="AB631" s="175"/>
      <c r="AC631" s="175"/>
      <c r="AD631" s="175"/>
      <c r="AE631" s="175"/>
      <c r="AF631" s="195"/>
      <c r="AG631" s="177"/>
      <c r="AN631" s="175"/>
      <c r="AO631" s="175"/>
      <c r="AP631" s="175"/>
      <c r="AQ631" s="175"/>
      <c r="AR631" s="175"/>
      <c r="AS631" s="175"/>
      <c r="AT631" s="175"/>
      <c r="AU631" s="175"/>
    </row>
    <row r="632" spans="3:47" x14ac:dyDescent="0.2">
      <c r="C632" s="100"/>
      <c r="AA632" s="175"/>
      <c r="AB632" s="175"/>
      <c r="AC632" s="175"/>
      <c r="AD632" s="175"/>
      <c r="AE632" s="175"/>
      <c r="AF632" s="195"/>
      <c r="AG632" s="177"/>
      <c r="AN632" s="175"/>
      <c r="AO632" s="175"/>
      <c r="AP632" s="175"/>
      <c r="AQ632" s="175"/>
      <c r="AR632" s="175"/>
      <c r="AS632" s="175"/>
      <c r="AT632" s="175"/>
      <c r="AU632" s="175"/>
    </row>
    <row r="633" spans="3:47" x14ac:dyDescent="0.2">
      <c r="C633" s="100"/>
      <c r="AA633" s="175"/>
      <c r="AB633" s="175"/>
      <c r="AC633" s="175"/>
      <c r="AD633" s="175"/>
      <c r="AE633" s="175"/>
      <c r="AF633" s="195"/>
      <c r="AG633" s="177"/>
      <c r="AN633" s="175"/>
      <c r="AO633" s="175"/>
      <c r="AP633" s="175"/>
      <c r="AQ633" s="175"/>
      <c r="AR633" s="175"/>
      <c r="AS633" s="175"/>
      <c r="AT633" s="175"/>
      <c r="AU633" s="175"/>
    </row>
    <row r="634" spans="3:47" x14ac:dyDescent="0.2">
      <c r="C634" s="100"/>
      <c r="AA634" s="175"/>
      <c r="AB634" s="175"/>
      <c r="AC634" s="175"/>
      <c r="AD634" s="175"/>
      <c r="AE634" s="175"/>
      <c r="AF634" s="195"/>
      <c r="AG634" s="177"/>
      <c r="AN634" s="175"/>
      <c r="AO634" s="175"/>
      <c r="AP634" s="175"/>
      <c r="AQ634" s="175"/>
      <c r="AR634" s="175"/>
      <c r="AS634" s="175"/>
      <c r="AT634" s="175"/>
      <c r="AU634" s="175"/>
    </row>
    <row r="635" spans="3:47" x14ac:dyDescent="0.2">
      <c r="C635" s="100"/>
      <c r="AA635" s="175"/>
      <c r="AB635" s="175"/>
      <c r="AC635" s="175"/>
      <c r="AD635" s="175"/>
      <c r="AE635" s="175"/>
      <c r="AF635" s="195"/>
      <c r="AG635" s="177"/>
      <c r="AN635" s="175"/>
      <c r="AO635" s="175"/>
      <c r="AP635" s="175"/>
      <c r="AQ635" s="175"/>
      <c r="AR635" s="175"/>
      <c r="AS635" s="175"/>
      <c r="AT635" s="175"/>
      <c r="AU635" s="175"/>
    </row>
    <row r="636" spans="3:47" x14ac:dyDescent="0.2">
      <c r="C636" s="100"/>
      <c r="AA636" s="175"/>
      <c r="AB636" s="175"/>
      <c r="AC636" s="175"/>
      <c r="AD636" s="175"/>
      <c r="AE636" s="175"/>
      <c r="AF636" s="195"/>
      <c r="AG636" s="177"/>
      <c r="AN636" s="175"/>
      <c r="AO636" s="175"/>
      <c r="AP636" s="175"/>
      <c r="AQ636" s="175"/>
      <c r="AR636" s="175"/>
      <c r="AS636" s="175"/>
      <c r="AT636" s="175"/>
      <c r="AU636" s="175"/>
    </row>
    <row r="637" spans="3:47" x14ac:dyDescent="0.2">
      <c r="C637" s="100"/>
      <c r="AA637" s="175"/>
      <c r="AB637" s="175"/>
      <c r="AC637" s="175"/>
      <c r="AD637" s="175"/>
      <c r="AE637" s="175"/>
      <c r="AF637" s="195"/>
      <c r="AG637" s="177"/>
      <c r="AN637" s="175"/>
      <c r="AO637" s="175"/>
      <c r="AP637" s="175"/>
      <c r="AQ637" s="175"/>
      <c r="AR637" s="175"/>
      <c r="AS637" s="175"/>
      <c r="AT637" s="175"/>
      <c r="AU637" s="175"/>
    </row>
    <row r="638" spans="3:47" x14ac:dyDescent="0.2">
      <c r="C638" s="100"/>
      <c r="AA638" s="175"/>
      <c r="AB638" s="175"/>
      <c r="AC638" s="175"/>
      <c r="AD638" s="175"/>
      <c r="AE638" s="175"/>
      <c r="AF638" s="195"/>
      <c r="AG638" s="177"/>
      <c r="AN638" s="175"/>
      <c r="AO638" s="175"/>
      <c r="AP638" s="175"/>
      <c r="AQ638" s="175"/>
      <c r="AR638" s="175"/>
      <c r="AS638" s="175"/>
      <c r="AT638" s="175"/>
      <c r="AU638" s="175"/>
    </row>
    <row r="639" spans="3:47" x14ac:dyDescent="0.2">
      <c r="C639" s="100"/>
      <c r="AA639" s="175"/>
      <c r="AB639" s="175"/>
      <c r="AC639" s="175"/>
      <c r="AD639" s="175"/>
      <c r="AE639" s="175"/>
      <c r="AF639" s="195"/>
      <c r="AG639" s="177"/>
      <c r="AN639" s="175"/>
      <c r="AO639" s="175"/>
      <c r="AP639" s="175"/>
      <c r="AQ639" s="175"/>
      <c r="AR639" s="175"/>
      <c r="AS639" s="175"/>
      <c r="AT639" s="175"/>
      <c r="AU639" s="175"/>
    </row>
    <row r="640" spans="3:47" x14ac:dyDescent="0.2">
      <c r="C640" s="100"/>
      <c r="AA640" s="175"/>
      <c r="AB640" s="175"/>
      <c r="AC640" s="175"/>
      <c r="AD640" s="175"/>
      <c r="AE640" s="175"/>
      <c r="AF640" s="195"/>
      <c r="AG640" s="177"/>
      <c r="AN640" s="175"/>
      <c r="AO640" s="175"/>
      <c r="AP640" s="175"/>
      <c r="AQ640" s="175"/>
      <c r="AR640" s="175"/>
      <c r="AS640" s="175"/>
      <c r="AT640" s="175"/>
      <c r="AU640" s="175"/>
    </row>
    <row r="641" spans="3:47" x14ac:dyDescent="0.2">
      <c r="C641" s="100"/>
      <c r="AA641" s="175"/>
      <c r="AB641" s="175"/>
      <c r="AC641" s="175"/>
      <c r="AD641" s="175"/>
      <c r="AE641" s="175"/>
      <c r="AF641" s="195"/>
      <c r="AG641" s="177"/>
      <c r="AN641" s="175"/>
      <c r="AO641" s="175"/>
      <c r="AP641" s="175"/>
      <c r="AQ641" s="175"/>
      <c r="AR641" s="175"/>
      <c r="AS641" s="175"/>
      <c r="AT641" s="175"/>
      <c r="AU641" s="175"/>
    </row>
    <row r="642" spans="3:47" x14ac:dyDescent="0.2">
      <c r="C642" s="100"/>
      <c r="AA642" s="175"/>
      <c r="AB642" s="175"/>
      <c r="AC642" s="175"/>
      <c r="AD642" s="175"/>
      <c r="AE642" s="175"/>
      <c r="AF642" s="195"/>
      <c r="AG642" s="177"/>
      <c r="AN642" s="175"/>
      <c r="AO642" s="175"/>
      <c r="AP642" s="175"/>
      <c r="AQ642" s="175"/>
      <c r="AR642" s="175"/>
      <c r="AS642" s="175"/>
      <c r="AT642" s="175"/>
      <c r="AU642" s="175"/>
    </row>
    <row r="643" spans="3:47" x14ac:dyDescent="0.2">
      <c r="C643" s="100"/>
      <c r="AA643" s="175"/>
      <c r="AB643" s="175"/>
      <c r="AC643" s="175"/>
      <c r="AD643" s="175"/>
      <c r="AE643" s="175"/>
      <c r="AF643" s="195"/>
      <c r="AG643" s="177"/>
      <c r="AN643" s="175"/>
      <c r="AO643" s="175"/>
      <c r="AP643" s="175"/>
      <c r="AQ643" s="175"/>
      <c r="AR643" s="175"/>
      <c r="AS643" s="175"/>
      <c r="AT643" s="175"/>
      <c r="AU643" s="175"/>
    </row>
    <row r="644" spans="3:47" x14ac:dyDescent="0.2">
      <c r="C644" s="100"/>
      <c r="AA644" s="175"/>
      <c r="AB644" s="175"/>
      <c r="AC644" s="175"/>
      <c r="AD644" s="175"/>
      <c r="AE644" s="175"/>
      <c r="AF644" s="195"/>
      <c r="AG644" s="177"/>
      <c r="AN644" s="175"/>
      <c r="AO644" s="175"/>
      <c r="AP644" s="175"/>
      <c r="AQ644" s="175"/>
      <c r="AR644" s="175"/>
      <c r="AS644" s="175"/>
      <c r="AT644" s="175"/>
      <c r="AU644" s="175"/>
    </row>
    <row r="645" spans="3:47" x14ac:dyDescent="0.2">
      <c r="C645" s="100"/>
      <c r="AA645" s="175"/>
      <c r="AB645" s="175"/>
      <c r="AC645" s="175"/>
      <c r="AD645" s="175"/>
      <c r="AE645" s="175"/>
      <c r="AF645" s="195"/>
      <c r="AG645" s="177"/>
      <c r="AN645" s="175"/>
      <c r="AO645" s="175"/>
      <c r="AP645" s="175"/>
      <c r="AQ645" s="175"/>
      <c r="AR645" s="175"/>
      <c r="AS645" s="175"/>
      <c r="AT645" s="175"/>
      <c r="AU645" s="175"/>
    </row>
    <row r="646" spans="3:47" x14ac:dyDescent="0.2">
      <c r="C646" s="100"/>
      <c r="AA646" s="175"/>
      <c r="AB646" s="175"/>
      <c r="AC646" s="175"/>
      <c r="AD646" s="175"/>
      <c r="AE646" s="175"/>
      <c r="AF646" s="195"/>
      <c r="AG646" s="177"/>
      <c r="AN646" s="175"/>
      <c r="AO646" s="175"/>
      <c r="AP646" s="175"/>
      <c r="AQ646" s="175"/>
      <c r="AR646" s="175"/>
      <c r="AS646" s="175"/>
      <c r="AT646" s="175"/>
      <c r="AU646" s="175"/>
    </row>
    <row r="647" spans="3:47" x14ac:dyDescent="0.2">
      <c r="C647" s="100"/>
      <c r="AA647" s="175"/>
      <c r="AB647" s="175"/>
      <c r="AC647" s="175"/>
      <c r="AD647" s="175"/>
      <c r="AE647" s="175"/>
      <c r="AF647" s="195"/>
      <c r="AG647" s="177"/>
      <c r="AN647" s="175"/>
      <c r="AO647" s="175"/>
      <c r="AP647" s="175"/>
      <c r="AQ647" s="175"/>
      <c r="AR647" s="175"/>
      <c r="AS647" s="175"/>
      <c r="AT647" s="175"/>
      <c r="AU647" s="175"/>
    </row>
    <row r="648" spans="3:47" x14ac:dyDescent="0.2">
      <c r="C648" s="100"/>
      <c r="AA648" s="175"/>
      <c r="AB648" s="175"/>
      <c r="AC648" s="175"/>
      <c r="AD648" s="175"/>
      <c r="AE648" s="175"/>
      <c r="AF648" s="195"/>
      <c r="AG648" s="177"/>
      <c r="AN648" s="175"/>
      <c r="AO648" s="175"/>
      <c r="AP648" s="175"/>
      <c r="AQ648" s="175"/>
      <c r="AR648" s="175"/>
      <c r="AS648" s="175"/>
      <c r="AT648" s="175"/>
      <c r="AU648" s="175"/>
    </row>
    <row r="649" spans="3:47" x14ac:dyDescent="0.2">
      <c r="C649" s="100"/>
      <c r="AA649" s="175"/>
      <c r="AB649" s="175"/>
      <c r="AC649" s="175"/>
      <c r="AD649" s="175"/>
      <c r="AE649" s="175"/>
      <c r="AF649" s="195"/>
      <c r="AG649" s="177"/>
      <c r="AN649" s="175"/>
      <c r="AO649" s="175"/>
      <c r="AP649" s="175"/>
      <c r="AQ649" s="175"/>
      <c r="AR649" s="175"/>
      <c r="AS649" s="175"/>
      <c r="AT649" s="175"/>
      <c r="AU649" s="175"/>
    </row>
    <row r="650" spans="3:47" x14ac:dyDescent="0.2">
      <c r="C650" s="100"/>
      <c r="AA650" s="175"/>
      <c r="AB650" s="175"/>
      <c r="AC650" s="175"/>
      <c r="AD650" s="175"/>
      <c r="AE650" s="175"/>
      <c r="AF650" s="195"/>
      <c r="AG650" s="177"/>
      <c r="AN650" s="175"/>
      <c r="AO650" s="175"/>
      <c r="AP650" s="175"/>
      <c r="AQ650" s="175"/>
      <c r="AR650" s="175"/>
      <c r="AS650" s="175"/>
      <c r="AT650" s="175"/>
      <c r="AU650" s="175"/>
    </row>
    <row r="651" spans="3:47" x14ac:dyDescent="0.2">
      <c r="C651" s="100"/>
      <c r="AA651" s="175"/>
      <c r="AB651" s="175"/>
      <c r="AC651" s="175"/>
      <c r="AD651" s="175"/>
      <c r="AE651" s="175"/>
      <c r="AF651" s="195"/>
      <c r="AG651" s="177"/>
      <c r="AN651" s="175"/>
      <c r="AO651" s="175"/>
      <c r="AP651" s="175"/>
      <c r="AQ651" s="175"/>
      <c r="AR651" s="175"/>
      <c r="AS651" s="175"/>
      <c r="AT651" s="175"/>
      <c r="AU651" s="175"/>
    </row>
    <row r="652" spans="3:47" x14ac:dyDescent="0.2">
      <c r="C652" s="100"/>
      <c r="AA652" s="175"/>
      <c r="AB652" s="175"/>
      <c r="AC652" s="175"/>
      <c r="AD652" s="175"/>
      <c r="AE652" s="175"/>
      <c r="AF652" s="195"/>
      <c r="AG652" s="177"/>
      <c r="AN652" s="175"/>
      <c r="AO652" s="175"/>
      <c r="AP652" s="175"/>
      <c r="AQ652" s="175"/>
      <c r="AR652" s="175"/>
      <c r="AS652" s="175"/>
      <c r="AT652" s="175"/>
      <c r="AU652" s="175"/>
    </row>
    <row r="653" spans="3:47" x14ac:dyDescent="0.2">
      <c r="C653" s="100"/>
      <c r="AA653" s="175"/>
      <c r="AB653" s="175"/>
      <c r="AC653" s="175"/>
      <c r="AD653" s="175"/>
      <c r="AE653" s="175"/>
      <c r="AF653" s="195"/>
      <c r="AG653" s="177"/>
      <c r="AN653" s="175"/>
      <c r="AO653" s="175"/>
      <c r="AP653" s="175"/>
      <c r="AQ653" s="175"/>
      <c r="AR653" s="175"/>
      <c r="AS653" s="175"/>
      <c r="AT653" s="175"/>
      <c r="AU653" s="175"/>
    </row>
    <row r="654" spans="3:47" x14ac:dyDescent="0.2">
      <c r="C654" s="100"/>
      <c r="AA654" s="175"/>
      <c r="AB654" s="175"/>
      <c r="AC654" s="175"/>
      <c r="AD654" s="175"/>
      <c r="AE654" s="175"/>
      <c r="AF654" s="195"/>
      <c r="AG654" s="177"/>
      <c r="AN654" s="175"/>
      <c r="AO654" s="175"/>
      <c r="AP654" s="175"/>
      <c r="AQ654" s="175"/>
      <c r="AR654" s="175"/>
      <c r="AS654" s="175"/>
      <c r="AT654" s="175"/>
      <c r="AU654" s="175"/>
    </row>
    <row r="655" spans="3:47" x14ac:dyDescent="0.2">
      <c r="C655" s="100"/>
      <c r="AA655" s="175"/>
      <c r="AB655" s="175"/>
      <c r="AC655" s="175"/>
      <c r="AD655" s="175"/>
      <c r="AE655" s="175"/>
      <c r="AF655" s="195"/>
      <c r="AG655" s="177"/>
      <c r="AN655" s="175"/>
      <c r="AO655" s="175"/>
      <c r="AP655" s="175"/>
      <c r="AQ655" s="175"/>
      <c r="AR655" s="175"/>
      <c r="AS655" s="175"/>
      <c r="AT655" s="175"/>
      <c r="AU655" s="175"/>
    </row>
    <row r="656" spans="3:47" x14ac:dyDescent="0.2">
      <c r="C656" s="100"/>
      <c r="AA656" s="175"/>
      <c r="AB656" s="175"/>
      <c r="AC656" s="175"/>
      <c r="AD656" s="175"/>
      <c r="AE656" s="175"/>
      <c r="AF656" s="195"/>
      <c r="AG656" s="177"/>
      <c r="AN656" s="175"/>
      <c r="AO656" s="175"/>
      <c r="AP656" s="175"/>
      <c r="AQ656" s="175"/>
      <c r="AR656" s="175"/>
      <c r="AS656" s="175"/>
      <c r="AT656" s="175"/>
      <c r="AU656" s="175"/>
    </row>
    <row r="657" spans="3:47" x14ac:dyDescent="0.2">
      <c r="C657" s="100"/>
      <c r="AA657" s="175"/>
      <c r="AB657" s="175"/>
      <c r="AC657" s="175"/>
      <c r="AD657" s="175"/>
      <c r="AE657" s="175"/>
      <c r="AF657" s="195"/>
      <c r="AG657" s="177"/>
      <c r="AN657" s="175"/>
      <c r="AO657" s="175"/>
      <c r="AP657" s="175"/>
      <c r="AQ657" s="175"/>
      <c r="AR657" s="175"/>
      <c r="AS657" s="175"/>
      <c r="AT657" s="175"/>
      <c r="AU657" s="175"/>
    </row>
    <row r="658" spans="3:47" x14ac:dyDescent="0.2">
      <c r="C658" s="100"/>
      <c r="AA658" s="175"/>
      <c r="AB658" s="175"/>
      <c r="AC658" s="175"/>
      <c r="AD658" s="175"/>
      <c r="AE658" s="175"/>
      <c r="AF658" s="195"/>
      <c r="AG658" s="177"/>
      <c r="AN658" s="175"/>
      <c r="AO658" s="175"/>
      <c r="AP658" s="175"/>
      <c r="AQ658" s="175"/>
      <c r="AR658" s="175"/>
      <c r="AS658" s="175"/>
      <c r="AT658" s="175"/>
      <c r="AU658" s="175"/>
    </row>
    <row r="659" spans="3:47" x14ac:dyDescent="0.2">
      <c r="C659" s="100"/>
      <c r="AA659" s="175"/>
      <c r="AB659" s="175"/>
      <c r="AC659" s="175"/>
      <c r="AD659" s="175"/>
      <c r="AE659" s="175"/>
      <c r="AF659" s="195"/>
      <c r="AG659" s="177"/>
      <c r="AN659" s="175"/>
      <c r="AO659" s="175"/>
      <c r="AP659" s="175"/>
      <c r="AQ659" s="175"/>
      <c r="AR659" s="175"/>
      <c r="AS659" s="175"/>
      <c r="AT659" s="175"/>
      <c r="AU659" s="175"/>
    </row>
    <row r="660" spans="3:47" x14ac:dyDescent="0.2">
      <c r="C660" s="100"/>
      <c r="AA660" s="175"/>
      <c r="AB660" s="175"/>
      <c r="AC660" s="175"/>
      <c r="AD660" s="175"/>
      <c r="AE660" s="175"/>
      <c r="AF660" s="195"/>
      <c r="AG660" s="177"/>
      <c r="AN660" s="175"/>
      <c r="AO660" s="175"/>
      <c r="AP660" s="175"/>
      <c r="AQ660" s="175"/>
      <c r="AR660" s="175"/>
      <c r="AS660" s="175"/>
      <c r="AT660" s="175"/>
      <c r="AU660" s="175"/>
    </row>
    <row r="661" spans="3:47" x14ac:dyDescent="0.2">
      <c r="C661" s="100"/>
      <c r="AA661" s="175"/>
      <c r="AB661" s="175"/>
      <c r="AC661" s="175"/>
      <c r="AD661" s="175"/>
      <c r="AE661" s="175"/>
      <c r="AF661" s="195"/>
      <c r="AG661" s="177"/>
      <c r="AN661" s="175"/>
      <c r="AO661" s="175"/>
      <c r="AP661" s="175"/>
      <c r="AQ661" s="175"/>
      <c r="AR661" s="175"/>
      <c r="AS661" s="175"/>
      <c r="AT661" s="175"/>
      <c r="AU661" s="175"/>
    </row>
    <row r="662" spans="3:47" x14ac:dyDescent="0.2">
      <c r="C662" s="100"/>
      <c r="AA662" s="175"/>
      <c r="AB662" s="175"/>
      <c r="AC662" s="175"/>
      <c r="AD662" s="175"/>
      <c r="AE662" s="175"/>
      <c r="AF662" s="195"/>
      <c r="AG662" s="177"/>
      <c r="AN662" s="175"/>
      <c r="AO662" s="175"/>
      <c r="AP662" s="175"/>
      <c r="AQ662" s="175"/>
      <c r="AR662" s="175"/>
      <c r="AS662" s="175"/>
      <c r="AT662" s="175"/>
      <c r="AU662" s="175"/>
    </row>
    <row r="663" spans="3:47" x14ac:dyDescent="0.2">
      <c r="C663" s="100"/>
      <c r="AA663" s="175"/>
      <c r="AB663" s="175"/>
      <c r="AC663" s="175"/>
      <c r="AD663" s="175"/>
      <c r="AE663" s="175"/>
      <c r="AF663" s="195"/>
      <c r="AG663" s="177"/>
      <c r="AN663" s="175"/>
      <c r="AO663" s="175"/>
      <c r="AP663" s="175"/>
      <c r="AQ663" s="175"/>
      <c r="AR663" s="175"/>
      <c r="AS663" s="175"/>
      <c r="AT663" s="175"/>
      <c r="AU663" s="175"/>
    </row>
    <row r="664" spans="3:47" x14ac:dyDescent="0.2">
      <c r="C664" s="100"/>
      <c r="AA664" s="175"/>
      <c r="AB664" s="175"/>
      <c r="AC664" s="175"/>
      <c r="AD664" s="175"/>
      <c r="AE664" s="175"/>
      <c r="AF664" s="195"/>
      <c r="AG664" s="177"/>
      <c r="AN664" s="175"/>
      <c r="AO664" s="175"/>
      <c r="AP664" s="175"/>
      <c r="AQ664" s="175"/>
      <c r="AR664" s="175"/>
      <c r="AS664" s="175"/>
      <c r="AT664" s="175"/>
      <c r="AU664" s="175"/>
    </row>
    <row r="665" spans="3:47" x14ac:dyDescent="0.2">
      <c r="C665" s="100"/>
      <c r="AA665" s="175"/>
      <c r="AB665" s="175"/>
      <c r="AC665" s="175"/>
      <c r="AD665" s="175"/>
      <c r="AE665" s="175"/>
      <c r="AF665" s="195"/>
      <c r="AG665" s="177"/>
      <c r="AN665" s="175"/>
      <c r="AO665" s="175"/>
      <c r="AP665" s="175"/>
      <c r="AQ665" s="175"/>
      <c r="AR665" s="175"/>
      <c r="AS665" s="175"/>
      <c r="AT665" s="175"/>
      <c r="AU665" s="175"/>
    </row>
    <row r="666" spans="3:47" x14ac:dyDescent="0.2">
      <c r="C666" s="100"/>
      <c r="AA666" s="175"/>
      <c r="AB666" s="175"/>
      <c r="AC666" s="175"/>
      <c r="AD666" s="175"/>
      <c r="AE666" s="175"/>
      <c r="AF666" s="195"/>
      <c r="AG666" s="177"/>
      <c r="AN666" s="175"/>
      <c r="AO666" s="175"/>
      <c r="AP666" s="175"/>
      <c r="AQ666" s="175"/>
      <c r="AR666" s="175"/>
      <c r="AS666" s="175"/>
      <c r="AT666" s="175"/>
      <c r="AU666" s="175"/>
    </row>
    <row r="667" spans="3:47" x14ac:dyDescent="0.2">
      <c r="C667" s="100"/>
      <c r="AA667" s="175"/>
      <c r="AB667" s="175"/>
      <c r="AC667" s="175"/>
      <c r="AD667" s="175"/>
      <c r="AE667" s="175"/>
      <c r="AF667" s="195"/>
      <c r="AG667" s="177"/>
      <c r="AN667" s="175"/>
      <c r="AO667" s="175"/>
      <c r="AP667" s="175"/>
      <c r="AQ667" s="175"/>
      <c r="AR667" s="175"/>
      <c r="AS667" s="175"/>
      <c r="AT667" s="175"/>
      <c r="AU667" s="175"/>
    </row>
    <row r="668" spans="3:47" x14ac:dyDescent="0.2">
      <c r="C668" s="100"/>
      <c r="AA668" s="175"/>
      <c r="AB668" s="175"/>
      <c r="AC668" s="175"/>
      <c r="AD668" s="175"/>
      <c r="AE668" s="175"/>
      <c r="AF668" s="195"/>
      <c r="AG668" s="177"/>
      <c r="AN668" s="175"/>
      <c r="AO668" s="175"/>
      <c r="AP668" s="175"/>
      <c r="AQ668" s="175"/>
      <c r="AR668" s="175"/>
      <c r="AS668" s="175"/>
      <c r="AT668" s="175"/>
      <c r="AU668" s="175"/>
    </row>
    <row r="669" spans="3:47" x14ac:dyDescent="0.2">
      <c r="C669" s="100"/>
      <c r="AA669" s="175"/>
      <c r="AB669" s="175"/>
      <c r="AC669" s="175"/>
      <c r="AD669" s="175"/>
      <c r="AE669" s="175"/>
      <c r="AF669" s="195"/>
      <c r="AG669" s="177"/>
      <c r="AN669" s="175"/>
      <c r="AO669" s="175"/>
      <c r="AP669" s="175"/>
      <c r="AQ669" s="175"/>
      <c r="AR669" s="175"/>
      <c r="AS669" s="175"/>
      <c r="AT669" s="175"/>
      <c r="AU669" s="175"/>
    </row>
    <row r="670" spans="3:47" x14ac:dyDescent="0.2">
      <c r="C670" s="100"/>
      <c r="AA670" s="175"/>
      <c r="AB670" s="175"/>
      <c r="AC670" s="175"/>
      <c r="AD670" s="175"/>
      <c r="AE670" s="175"/>
      <c r="AF670" s="195"/>
      <c r="AG670" s="177"/>
      <c r="AN670" s="175"/>
      <c r="AO670" s="175"/>
      <c r="AP670" s="175"/>
      <c r="AQ670" s="175"/>
      <c r="AR670" s="175"/>
      <c r="AS670" s="175"/>
      <c r="AT670" s="175"/>
      <c r="AU670" s="175"/>
    </row>
    <row r="671" spans="3:47" x14ac:dyDescent="0.2">
      <c r="C671" s="100"/>
      <c r="AA671" s="175"/>
      <c r="AB671" s="175"/>
      <c r="AC671" s="175"/>
      <c r="AD671" s="175"/>
      <c r="AE671" s="175"/>
      <c r="AF671" s="195"/>
      <c r="AG671" s="177"/>
      <c r="AN671" s="175"/>
      <c r="AO671" s="175"/>
      <c r="AP671" s="175"/>
      <c r="AQ671" s="175"/>
      <c r="AR671" s="175"/>
      <c r="AS671" s="175"/>
      <c r="AT671" s="175"/>
      <c r="AU671" s="175"/>
    </row>
    <row r="672" spans="3:47" x14ac:dyDescent="0.2">
      <c r="C672" s="100"/>
      <c r="AA672" s="175"/>
      <c r="AB672" s="175"/>
      <c r="AC672" s="175"/>
      <c r="AD672" s="175"/>
      <c r="AE672" s="175"/>
      <c r="AF672" s="195"/>
      <c r="AG672" s="177"/>
      <c r="AN672" s="175"/>
      <c r="AO672" s="175"/>
      <c r="AP672" s="175"/>
      <c r="AQ672" s="175"/>
      <c r="AR672" s="175"/>
      <c r="AS672" s="175"/>
      <c r="AT672" s="175"/>
      <c r="AU672" s="175"/>
    </row>
    <row r="673" spans="3:47" x14ac:dyDescent="0.2">
      <c r="C673" s="100"/>
      <c r="AA673" s="175"/>
      <c r="AB673" s="175"/>
      <c r="AC673" s="175"/>
      <c r="AD673" s="175"/>
      <c r="AE673" s="175"/>
      <c r="AF673" s="195"/>
      <c r="AG673" s="177"/>
      <c r="AN673" s="175"/>
      <c r="AO673" s="175"/>
      <c r="AP673" s="175"/>
      <c r="AQ673" s="175"/>
      <c r="AR673" s="175"/>
      <c r="AS673" s="175"/>
      <c r="AT673" s="175"/>
      <c r="AU673" s="175"/>
    </row>
    <row r="674" spans="3:47" x14ac:dyDescent="0.2">
      <c r="C674" s="100"/>
      <c r="AA674" s="175"/>
      <c r="AB674" s="175"/>
      <c r="AC674" s="175"/>
      <c r="AD674" s="175"/>
      <c r="AE674" s="175"/>
      <c r="AF674" s="195"/>
      <c r="AG674" s="177"/>
      <c r="AN674" s="175"/>
      <c r="AO674" s="175"/>
      <c r="AP674" s="175"/>
      <c r="AQ674" s="175"/>
      <c r="AR674" s="175"/>
      <c r="AS674" s="175"/>
      <c r="AT674" s="175"/>
      <c r="AU674" s="175"/>
    </row>
    <row r="675" spans="3:47" x14ac:dyDescent="0.2">
      <c r="C675" s="100"/>
      <c r="AA675" s="175"/>
      <c r="AB675" s="175"/>
      <c r="AC675" s="175"/>
      <c r="AD675" s="175"/>
      <c r="AE675" s="175"/>
      <c r="AF675" s="195"/>
      <c r="AG675" s="177"/>
      <c r="AN675" s="175"/>
      <c r="AO675" s="175"/>
      <c r="AP675" s="175"/>
      <c r="AQ675" s="175"/>
      <c r="AR675" s="175"/>
      <c r="AS675" s="175"/>
      <c r="AT675" s="175"/>
      <c r="AU675" s="175"/>
    </row>
    <row r="676" spans="3:47" x14ac:dyDescent="0.2">
      <c r="C676" s="100"/>
      <c r="AA676" s="175"/>
      <c r="AB676" s="175"/>
      <c r="AC676" s="175"/>
      <c r="AD676" s="175"/>
      <c r="AE676" s="175"/>
      <c r="AF676" s="195"/>
      <c r="AG676" s="177"/>
      <c r="AN676" s="175"/>
      <c r="AO676" s="175"/>
      <c r="AP676" s="175"/>
      <c r="AQ676" s="175"/>
      <c r="AR676" s="175"/>
      <c r="AS676" s="175"/>
      <c r="AT676" s="175"/>
      <c r="AU676" s="175"/>
    </row>
    <row r="677" spans="3:47" x14ac:dyDescent="0.2">
      <c r="C677" s="100"/>
      <c r="AA677" s="175"/>
      <c r="AB677" s="175"/>
      <c r="AC677" s="175"/>
      <c r="AD677" s="175"/>
      <c r="AE677" s="175"/>
      <c r="AF677" s="195"/>
      <c r="AG677" s="177"/>
      <c r="AN677" s="175"/>
      <c r="AO677" s="175"/>
      <c r="AP677" s="175"/>
      <c r="AQ677" s="175"/>
      <c r="AR677" s="175"/>
      <c r="AS677" s="175"/>
      <c r="AT677" s="175"/>
      <c r="AU677" s="175"/>
    </row>
    <row r="678" spans="3:47" x14ac:dyDescent="0.2">
      <c r="C678" s="100"/>
      <c r="AA678" s="175"/>
      <c r="AB678" s="175"/>
      <c r="AC678" s="175"/>
      <c r="AD678" s="175"/>
      <c r="AE678" s="175"/>
      <c r="AF678" s="195"/>
      <c r="AG678" s="177"/>
      <c r="AN678" s="175"/>
      <c r="AO678" s="175"/>
      <c r="AP678" s="175"/>
      <c r="AQ678" s="175"/>
      <c r="AR678" s="175"/>
      <c r="AS678" s="175"/>
      <c r="AT678" s="175"/>
      <c r="AU678" s="175"/>
    </row>
    <row r="679" spans="3:47" x14ac:dyDescent="0.2">
      <c r="C679" s="100"/>
      <c r="AA679" s="175"/>
      <c r="AB679" s="175"/>
      <c r="AC679" s="175"/>
      <c r="AD679" s="175"/>
      <c r="AE679" s="175"/>
      <c r="AF679" s="195"/>
      <c r="AG679" s="177"/>
      <c r="AN679" s="175"/>
      <c r="AO679" s="175"/>
      <c r="AP679" s="175"/>
      <c r="AQ679" s="175"/>
      <c r="AR679" s="175"/>
      <c r="AS679" s="175"/>
      <c r="AT679" s="175"/>
      <c r="AU679" s="175"/>
    </row>
    <row r="680" spans="3:47" x14ac:dyDescent="0.2">
      <c r="C680" s="100"/>
      <c r="AA680" s="175"/>
      <c r="AB680" s="175"/>
      <c r="AC680" s="175"/>
      <c r="AD680" s="175"/>
      <c r="AE680" s="175"/>
      <c r="AF680" s="195"/>
      <c r="AG680" s="177"/>
      <c r="AN680" s="175"/>
      <c r="AO680" s="175"/>
      <c r="AP680" s="175"/>
      <c r="AQ680" s="175"/>
      <c r="AR680" s="175"/>
      <c r="AS680" s="175"/>
      <c r="AT680" s="175"/>
      <c r="AU680" s="175"/>
    </row>
    <row r="681" spans="3:47" x14ac:dyDescent="0.2">
      <c r="C681" s="100"/>
      <c r="AA681" s="175"/>
      <c r="AB681" s="175"/>
      <c r="AC681" s="175"/>
      <c r="AD681" s="175"/>
      <c r="AE681" s="175"/>
      <c r="AF681" s="195"/>
      <c r="AG681" s="177"/>
      <c r="AN681" s="175"/>
      <c r="AO681" s="175"/>
      <c r="AP681" s="175"/>
      <c r="AQ681" s="175"/>
      <c r="AR681" s="175"/>
      <c r="AS681" s="175"/>
      <c r="AT681" s="175"/>
      <c r="AU681" s="175"/>
    </row>
    <row r="682" spans="3:47" x14ac:dyDescent="0.2">
      <c r="C682" s="100"/>
      <c r="AA682" s="175"/>
      <c r="AB682" s="175"/>
      <c r="AC682" s="175"/>
      <c r="AD682" s="175"/>
      <c r="AE682" s="175"/>
      <c r="AF682" s="195"/>
      <c r="AG682" s="177"/>
      <c r="AN682" s="175"/>
      <c r="AO682" s="175"/>
      <c r="AP682" s="175"/>
      <c r="AQ682" s="175"/>
      <c r="AR682" s="175"/>
      <c r="AS682" s="175"/>
      <c r="AT682" s="175"/>
      <c r="AU682" s="175"/>
    </row>
    <row r="683" spans="3:47" x14ac:dyDescent="0.2">
      <c r="C683" s="100"/>
      <c r="AA683" s="175"/>
      <c r="AB683" s="175"/>
      <c r="AC683" s="175"/>
      <c r="AD683" s="175"/>
      <c r="AE683" s="175"/>
      <c r="AF683" s="195"/>
      <c r="AG683" s="177"/>
      <c r="AN683" s="175"/>
      <c r="AO683" s="175"/>
      <c r="AP683" s="175"/>
      <c r="AQ683" s="175"/>
      <c r="AR683" s="175"/>
      <c r="AS683" s="175"/>
      <c r="AT683" s="175"/>
      <c r="AU683" s="175"/>
    </row>
    <row r="684" spans="3:47" x14ac:dyDescent="0.2">
      <c r="C684" s="100"/>
      <c r="AA684" s="175"/>
      <c r="AB684" s="175"/>
      <c r="AC684" s="175"/>
      <c r="AD684" s="175"/>
      <c r="AE684" s="175"/>
      <c r="AF684" s="195"/>
      <c r="AG684" s="177"/>
      <c r="AN684" s="175"/>
      <c r="AO684" s="175"/>
      <c r="AP684" s="175"/>
      <c r="AQ684" s="175"/>
      <c r="AR684" s="175"/>
      <c r="AS684" s="175"/>
      <c r="AT684" s="175"/>
      <c r="AU684" s="175"/>
    </row>
    <row r="685" spans="3:47" x14ac:dyDescent="0.2">
      <c r="C685" s="100"/>
      <c r="AA685" s="175"/>
      <c r="AB685" s="175"/>
      <c r="AC685" s="175"/>
      <c r="AD685" s="175"/>
      <c r="AE685" s="175"/>
      <c r="AF685" s="195"/>
      <c r="AG685" s="177"/>
      <c r="AN685" s="175"/>
      <c r="AO685" s="175"/>
      <c r="AP685" s="175"/>
      <c r="AQ685" s="175"/>
      <c r="AR685" s="175"/>
      <c r="AS685" s="175"/>
      <c r="AT685" s="175"/>
      <c r="AU685" s="175"/>
    </row>
    <row r="686" spans="3:47" x14ac:dyDescent="0.2">
      <c r="C686" s="100"/>
      <c r="AA686" s="175"/>
      <c r="AB686" s="175"/>
      <c r="AC686" s="175"/>
      <c r="AD686" s="175"/>
      <c r="AE686" s="175"/>
      <c r="AF686" s="195"/>
      <c r="AG686" s="177"/>
      <c r="AN686" s="175"/>
      <c r="AO686" s="175"/>
      <c r="AP686" s="175"/>
      <c r="AQ686" s="175"/>
      <c r="AR686" s="175"/>
      <c r="AS686" s="175"/>
      <c r="AT686" s="175"/>
      <c r="AU686" s="175"/>
    </row>
    <row r="687" spans="3:47" x14ac:dyDescent="0.2">
      <c r="C687" s="100"/>
      <c r="AA687" s="175"/>
      <c r="AB687" s="175"/>
      <c r="AC687" s="175"/>
      <c r="AD687" s="175"/>
      <c r="AE687" s="175"/>
      <c r="AF687" s="195"/>
      <c r="AG687" s="177"/>
      <c r="AN687" s="175"/>
      <c r="AO687" s="175"/>
      <c r="AP687" s="175"/>
      <c r="AQ687" s="175"/>
      <c r="AR687" s="175"/>
      <c r="AS687" s="175"/>
      <c r="AT687" s="175"/>
      <c r="AU687" s="175"/>
    </row>
    <row r="688" spans="3:47" x14ac:dyDescent="0.2">
      <c r="C688" s="100"/>
      <c r="AA688" s="175"/>
      <c r="AB688" s="175"/>
      <c r="AC688" s="175"/>
      <c r="AD688" s="175"/>
      <c r="AE688" s="175"/>
      <c r="AF688" s="195"/>
      <c r="AG688" s="177"/>
      <c r="AN688" s="175"/>
      <c r="AO688" s="175"/>
      <c r="AP688" s="175"/>
      <c r="AQ688" s="175"/>
      <c r="AR688" s="175"/>
      <c r="AS688" s="175"/>
      <c r="AT688" s="175"/>
      <c r="AU688" s="175"/>
    </row>
    <row r="689" spans="3:47" x14ac:dyDescent="0.2">
      <c r="C689" s="100"/>
      <c r="AA689" s="175"/>
      <c r="AB689" s="175"/>
      <c r="AC689" s="175"/>
      <c r="AD689" s="175"/>
      <c r="AE689" s="175"/>
      <c r="AF689" s="195"/>
      <c r="AG689" s="177"/>
      <c r="AN689" s="175"/>
      <c r="AO689" s="175"/>
      <c r="AP689" s="175"/>
      <c r="AQ689" s="175"/>
      <c r="AR689" s="175"/>
      <c r="AS689" s="175"/>
      <c r="AT689" s="175"/>
      <c r="AU689" s="175"/>
    </row>
    <row r="690" spans="3:47" x14ac:dyDescent="0.2">
      <c r="C690" s="100"/>
      <c r="AA690" s="175"/>
      <c r="AB690" s="175"/>
      <c r="AC690" s="175"/>
      <c r="AD690" s="175"/>
      <c r="AE690" s="175"/>
      <c r="AF690" s="195"/>
      <c r="AG690" s="177"/>
      <c r="AN690" s="175"/>
      <c r="AO690" s="175"/>
      <c r="AP690" s="175"/>
      <c r="AQ690" s="175"/>
      <c r="AR690" s="175"/>
      <c r="AS690" s="175"/>
      <c r="AT690" s="175"/>
      <c r="AU690" s="175"/>
    </row>
    <row r="691" spans="3:47" x14ac:dyDescent="0.2">
      <c r="C691" s="100"/>
      <c r="AA691" s="175"/>
      <c r="AB691" s="175"/>
      <c r="AC691" s="175"/>
      <c r="AD691" s="175"/>
      <c r="AE691" s="175"/>
      <c r="AF691" s="195"/>
      <c r="AG691" s="177"/>
      <c r="AN691" s="175"/>
      <c r="AO691" s="175"/>
      <c r="AP691" s="175"/>
      <c r="AQ691" s="175"/>
      <c r="AR691" s="175"/>
      <c r="AS691" s="175"/>
      <c r="AT691" s="175"/>
      <c r="AU691" s="175"/>
    </row>
    <row r="692" spans="3:47" x14ac:dyDescent="0.2">
      <c r="C692" s="100"/>
      <c r="AA692" s="175"/>
      <c r="AB692" s="175"/>
      <c r="AC692" s="175"/>
      <c r="AD692" s="175"/>
      <c r="AE692" s="175"/>
      <c r="AF692" s="195"/>
      <c r="AG692" s="177"/>
      <c r="AN692" s="175"/>
      <c r="AO692" s="175"/>
      <c r="AP692" s="175"/>
      <c r="AQ692" s="175"/>
      <c r="AR692" s="175"/>
      <c r="AS692" s="175"/>
      <c r="AT692" s="175"/>
      <c r="AU692" s="175"/>
    </row>
    <row r="693" spans="3:47" x14ac:dyDescent="0.2">
      <c r="C693" s="100"/>
      <c r="AA693" s="175"/>
      <c r="AB693" s="175"/>
      <c r="AC693" s="175"/>
      <c r="AD693" s="175"/>
      <c r="AE693" s="175"/>
      <c r="AF693" s="195"/>
      <c r="AG693" s="177"/>
      <c r="AN693" s="175"/>
      <c r="AO693" s="175"/>
      <c r="AP693" s="175"/>
      <c r="AQ693" s="175"/>
      <c r="AR693" s="175"/>
      <c r="AS693" s="175"/>
      <c r="AT693" s="175"/>
      <c r="AU693" s="175"/>
    </row>
    <row r="694" spans="3:47" x14ac:dyDescent="0.2">
      <c r="C694" s="100"/>
      <c r="AA694" s="175"/>
      <c r="AB694" s="175"/>
      <c r="AC694" s="175"/>
      <c r="AD694" s="175"/>
      <c r="AE694" s="175"/>
      <c r="AF694" s="195"/>
      <c r="AG694" s="177"/>
      <c r="AN694" s="175"/>
      <c r="AO694" s="175"/>
      <c r="AP694" s="175"/>
      <c r="AQ694" s="175"/>
      <c r="AR694" s="175"/>
      <c r="AS694" s="175"/>
      <c r="AT694" s="175"/>
      <c r="AU694" s="175"/>
    </row>
    <row r="695" spans="3:47" x14ac:dyDescent="0.2">
      <c r="C695" s="100"/>
      <c r="AA695" s="175"/>
      <c r="AB695" s="175"/>
      <c r="AC695" s="175"/>
      <c r="AD695" s="175"/>
      <c r="AE695" s="175"/>
      <c r="AF695" s="195"/>
      <c r="AG695" s="177"/>
      <c r="AN695" s="175"/>
      <c r="AO695" s="175"/>
      <c r="AP695" s="175"/>
      <c r="AQ695" s="175"/>
      <c r="AR695" s="175"/>
      <c r="AS695" s="175"/>
      <c r="AT695" s="175"/>
      <c r="AU695" s="175"/>
    </row>
    <row r="696" spans="3:47" x14ac:dyDescent="0.2">
      <c r="C696" s="100"/>
      <c r="AA696" s="175"/>
      <c r="AB696" s="175"/>
      <c r="AC696" s="175"/>
      <c r="AD696" s="175"/>
      <c r="AE696" s="175"/>
      <c r="AF696" s="195"/>
      <c r="AG696" s="177"/>
      <c r="AN696" s="175"/>
      <c r="AO696" s="175"/>
      <c r="AP696" s="175"/>
      <c r="AQ696" s="175"/>
      <c r="AR696" s="175"/>
      <c r="AS696" s="175"/>
      <c r="AT696" s="175"/>
      <c r="AU696" s="175"/>
    </row>
    <row r="697" spans="3:47" x14ac:dyDescent="0.2">
      <c r="C697" s="100"/>
      <c r="AA697" s="175"/>
      <c r="AB697" s="175"/>
      <c r="AC697" s="175"/>
      <c r="AD697" s="175"/>
      <c r="AE697" s="175"/>
      <c r="AF697" s="195"/>
      <c r="AG697" s="177"/>
      <c r="AN697" s="175"/>
      <c r="AO697" s="175"/>
      <c r="AP697" s="175"/>
      <c r="AQ697" s="175"/>
      <c r="AR697" s="175"/>
      <c r="AS697" s="175"/>
      <c r="AT697" s="175"/>
      <c r="AU697" s="175"/>
    </row>
    <row r="698" spans="3:47" x14ac:dyDescent="0.2">
      <c r="C698" s="100"/>
      <c r="AA698" s="175"/>
      <c r="AB698" s="175"/>
      <c r="AC698" s="175"/>
      <c r="AD698" s="175"/>
      <c r="AE698" s="175"/>
      <c r="AF698" s="195"/>
      <c r="AG698" s="177"/>
      <c r="AN698" s="175"/>
      <c r="AO698" s="175"/>
      <c r="AP698" s="175"/>
      <c r="AQ698" s="175"/>
      <c r="AR698" s="175"/>
      <c r="AS698" s="175"/>
      <c r="AT698" s="175"/>
      <c r="AU698" s="175"/>
    </row>
    <row r="699" spans="3:47" x14ac:dyDescent="0.2">
      <c r="C699" s="100"/>
      <c r="AA699" s="175"/>
      <c r="AB699" s="175"/>
      <c r="AC699" s="175"/>
      <c r="AD699" s="175"/>
      <c r="AE699" s="175"/>
      <c r="AF699" s="195"/>
      <c r="AG699" s="177"/>
      <c r="AN699" s="175"/>
      <c r="AO699" s="175"/>
      <c r="AP699" s="175"/>
      <c r="AQ699" s="175"/>
      <c r="AR699" s="175"/>
      <c r="AS699" s="175"/>
      <c r="AT699" s="175"/>
      <c r="AU699" s="175"/>
    </row>
    <row r="700" spans="3:47" x14ac:dyDescent="0.2">
      <c r="C700" s="100"/>
      <c r="AA700" s="175"/>
      <c r="AB700" s="175"/>
      <c r="AC700" s="175"/>
      <c r="AD700" s="175"/>
      <c r="AE700" s="175"/>
      <c r="AF700" s="195"/>
      <c r="AG700" s="177"/>
      <c r="AN700" s="175"/>
      <c r="AO700" s="175"/>
      <c r="AP700" s="175"/>
      <c r="AQ700" s="175"/>
      <c r="AR700" s="175"/>
      <c r="AS700" s="175"/>
      <c r="AT700" s="175"/>
      <c r="AU700" s="175"/>
    </row>
    <row r="701" spans="3:47" x14ac:dyDescent="0.2">
      <c r="C701" s="100"/>
      <c r="AA701" s="175"/>
      <c r="AB701" s="175"/>
      <c r="AC701" s="175"/>
      <c r="AD701" s="175"/>
      <c r="AE701" s="175"/>
      <c r="AF701" s="195"/>
      <c r="AG701" s="177"/>
      <c r="AN701" s="175"/>
      <c r="AO701" s="175"/>
      <c r="AP701" s="175"/>
      <c r="AQ701" s="175"/>
      <c r="AR701" s="175"/>
      <c r="AS701" s="175"/>
      <c r="AT701" s="175"/>
      <c r="AU701" s="175"/>
    </row>
    <row r="702" spans="3:47" x14ac:dyDescent="0.2">
      <c r="C702" s="100"/>
      <c r="AA702" s="175"/>
      <c r="AB702" s="175"/>
      <c r="AC702" s="175"/>
      <c r="AD702" s="175"/>
      <c r="AE702" s="175"/>
      <c r="AF702" s="195"/>
      <c r="AG702" s="177"/>
      <c r="AN702" s="175"/>
      <c r="AO702" s="175"/>
      <c r="AP702" s="175"/>
      <c r="AQ702" s="175"/>
      <c r="AR702" s="175"/>
      <c r="AS702" s="175"/>
      <c r="AT702" s="175"/>
      <c r="AU702" s="175"/>
    </row>
    <row r="703" spans="3:47" x14ac:dyDescent="0.2">
      <c r="C703" s="100"/>
      <c r="AA703" s="175"/>
      <c r="AB703" s="175"/>
      <c r="AC703" s="175"/>
      <c r="AD703" s="175"/>
      <c r="AE703" s="175"/>
      <c r="AF703" s="195"/>
      <c r="AG703" s="177"/>
      <c r="AN703" s="175"/>
      <c r="AO703" s="175"/>
      <c r="AP703" s="175"/>
      <c r="AQ703" s="175"/>
      <c r="AR703" s="175"/>
      <c r="AS703" s="175"/>
      <c r="AT703" s="175"/>
      <c r="AU703" s="175"/>
    </row>
    <row r="704" spans="3:47" x14ac:dyDescent="0.2">
      <c r="C704" s="100"/>
      <c r="AA704" s="175"/>
      <c r="AB704" s="175"/>
      <c r="AC704" s="175"/>
      <c r="AD704" s="175"/>
      <c r="AE704" s="175"/>
      <c r="AF704" s="195"/>
      <c r="AG704" s="177"/>
      <c r="AN704" s="175"/>
      <c r="AO704" s="175"/>
      <c r="AP704" s="175"/>
      <c r="AQ704" s="175"/>
      <c r="AR704" s="175"/>
      <c r="AS704" s="175"/>
      <c r="AT704" s="175"/>
      <c r="AU704" s="175"/>
    </row>
    <row r="705" spans="3:47" x14ac:dyDescent="0.2">
      <c r="C705" s="100"/>
      <c r="AA705" s="175"/>
      <c r="AB705" s="175"/>
      <c r="AC705" s="175"/>
      <c r="AD705" s="175"/>
      <c r="AE705" s="175"/>
      <c r="AF705" s="195"/>
      <c r="AG705" s="177"/>
      <c r="AN705" s="175"/>
      <c r="AO705" s="175"/>
      <c r="AP705" s="175"/>
      <c r="AQ705" s="175"/>
      <c r="AR705" s="175"/>
      <c r="AS705" s="175"/>
      <c r="AT705" s="175"/>
      <c r="AU705" s="175"/>
    </row>
    <row r="706" spans="3:47" x14ac:dyDescent="0.2">
      <c r="C706" s="100"/>
      <c r="AA706" s="175"/>
      <c r="AB706" s="175"/>
      <c r="AC706" s="175"/>
      <c r="AD706" s="175"/>
      <c r="AE706" s="175"/>
      <c r="AF706" s="195"/>
      <c r="AG706" s="177"/>
      <c r="AN706" s="175"/>
      <c r="AO706" s="175"/>
      <c r="AP706" s="175"/>
      <c r="AQ706" s="175"/>
      <c r="AR706" s="175"/>
      <c r="AS706" s="175"/>
      <c r="AT706" s="175"/>
      <c r="AU706" s="175"/>
    </row>
    <row r="707" spans="3:47" x14ac:dyDescent="0.2">
      <c r="C707" s="100"/>
      <c r="AA707" s="175"/>
      <c r="AB707" s="175"/>
      <c r="AC707" s="175"/>
      <c r="AD707" s="175"/>
      <c r="AE707" s="175"/>
      <c r="AF707" s="195"/>
      <c r="AG707" s="177"/>
      <c r="AN707" s="175"/>
      <c r="AO707" s="175"/>
      <c r="AP707" s="175"/>
      <c r="AQ707" s="175"/>
      <c r="AR707" s="175"/>
      <c r="AS707" s="175"/>
      <c r="AT707" s="175"/>
      <c r="AU707" s="175"/>
    </row>
    <row r="708" spans="3:47" x14ac:dyDescent="0.2">
      <c r="C708" s="100"/>
      <c r="AA708" s="175"/>
      <c r="AB708" s="175"/>
      <c r="AC708" s="175"/>
      <c r="AD708" s="175"/>
      <c r="AE708" s="175"/>
      <c r="AF708" s="195"/>
      <c r="AG708" s="177"/>
      <c r="AN708" s="175"/>
      <c r="AO708" s="175"/>
      <c r="AP708" s="175"/>
      <c r="AQ708" s="175"/>
      <c r="AR708" s="175"/>
      <c r="AS708" s="175"/>
      <c r="AT708" s="175"/>
      <c r="AU708" s="175"/>
    </row>
    <row r="709" spans="3:47" x14ac:dyDescent="0.2">
      <c r="C709" s="100"/>
      <c r="AA709" s="175"/>
      <c r="AB709" s="175"/>
      <c r="AC709" s="175"/>
      <c r="AD709" s="175"/>
      <c r="AE709" s="175"/>
      <c r="AF709" s="195"/>
      <c r="AG709" s="177"/>
      <c r="AN709" s="175"/>
      <c r="AO709" s="175"/>
      <c r="AP709" s="175"/>
      <c r="AQ709" s="175"/>
      <c r="AR709" s="175"/>
      <c r="AS709" s="175"/>
      <c r="AT709" s="175"/>
      <c r="AU709" s="175"/>
    </row>
    <row r="710" spans="3:47" x14ac:dyDescent="0.2">
      <c r="C710" s="100"/>
      <c r="AA710" s="175"/>
      <c r="AB710" s="175"/>
      <c r="AC710" s="175"/>
      <c r="AD710" s="175"/>
      <c r="AE710" s="175"/>
      <c r="AF710" s="195"/>
      <c r="AG710" s="177"/>
      <c r="AN710" s="175"/>
      <c r="AO710" s="175"/>
      <c r="AP710" s="175"/>
      <c r="AQ710" s="175"/>
      <c r="AR710" s="175"/>
      <c r="AS710" s="175"/>
      <c r="AT710" s="175"/>
      <c r="AU710" s="175"/>
    </row>
    <row r="711" spans="3:47" x14ac:dyDescent="0.2">
      <c r="C711" s="100"/>
      <c r="AA711" s="175"/>
      <c r="AB711" s="175"/>
      <c r="AC711" s="175"/>
      <c r="AD711" s="175"/>
      <c r="AE711" s="175"/>
      <c r="AF711" s="195"/>
      <c r="AG711" s="177"/>
      <c r="AN711" s="175"/>
      <c r="AO711" s="175"/>
      <c r="AP711" s="175"/>
      <c r="AQ711" s="175"/>
      <c r="AR711" s="175"/>
      <c r="AS711" s="175"/>
      <c r="AT711" s="175"/>
      <c r="AU711" s="175"/>
    </row>
    <row r="712" spans="3:47" x14ac:dyDescent="0.2">
      <c r="C712" s="100"/>
      <c r="AA712" s="175"/>
      <c r="AB712" s="175"/>
      <c r="AC712" s="175"/>
      <c r="AD712" s="175"/>
      <c r="AE712" s="175"/>
      <c r="AF712" s="195"/>
      <c r="AG712" s="177"/>
      <c r="AN712" s="175"/>
      <c r="AO712" s="175"/>
      <c r="AP712" s="175"/>
      <c r="AQ712" s="175"/>
      <c r="AR712" s="175"/>
      <c r="AS712" s="175"/>
      <c r="AT712" s="175"/>
      <c r="AU712" s="175"/>
    </row>
    <row r="713" spans="3:47" x14ac:dyDescent="0.2">
      <c r="C713" s="100"/>
      <c r="AA713" s="175"/>
      <c r="AB713" s="175"/>
      <c r="AC713" s="175"/>
      <c r="AD713" s="175"/>
      <c r="AE713" s="175"/>
      <c r="AF713" s="195"/>
      <c r="AG713" s="177"/>
      <c r="AN713" s="175"/>
      <c r="AO713" s="175"/>
      <c r="AP713" s="175"/>
      <c r="AQ713" s="175"/>
      <c r="AR713" s="175"/>
      <c r="AS713" s="175"/>
      <c r="AT713" s="175"/>
      <c r="AU713" s="175"/>
    </row>
    <row r="714" spans="3:47" x14ac:dyDescent="0.2">
      <c r="C714" s="100"/>
      <c r="AA714" s="175"/>
      <c r="AB714" s="175"/>
      <c r="AC714" s="175"/>
      <c r="AD714" s="175"/>
      <c r="AE714" s="175"/>
      <c r="AF714" s="195"/>
      <c r="AG714" s="177"/>
      <c r="AN714" s="175"/>
      <c r="AO714" s="175"/>
      <c r="AP714" s="175"/>
      <c r="AQ714" s="175"/>
      <c r="AR714" s="175"/>
      <c r="AS714" s="175"/>
      <c r="AT714" s="175"/>
      <c r="AU714" s="175"/>
    </row>
    <row r="715" spans="3:47" x14ac:dyDescent="0.2">
      <c r="C715" s="100"/>
      <c r="AA715" s="175"/>
      <c r="AB715" s="175"/>
      <c r="AC715" s="175"/>
      <c r="AD715" s="175"/>
      <c r="AE715" s="175"/>
      <c r="AF715" s="195"/>
      <c r="AG715" s="177"/>
      <c r="AN715" s="175"/>
      <c r="AO715" s="175"/>
      <c r="AP715" s="175"/>
      <c r="AQ715" s="175"/>
      <c r="AR715" s="175"/>
      <c r="AS715" s="175"/>
      <c r="AT715" s="175"/>
      <c r="AU715" s="175"/>
    </row>
    <row r="716" spans="3:47" x14ac:dyDescent="0.2">
      <c r="C716" s="100"/>
      <c r="AA716" s="175"/>
      <c r="AB716" s="175"/>
      <c r="AC716" s="175"/>
      <c r="AD716" s="175"/>
      <c r="AE716" s="175"/>
      <c r="AF716" s="195"/>
      <c r="AG716" s="177"/>
      <c r="AN716" s="175"/>
      <c r="AO716" s="175"/>
      <c r="AP716" s="175"/>
      <c r="AQ716" s="175"/>
      <c r="AR716" s="175"/>
      <c r="AS716" s="175"/>
      <c r="AT716" s="175"/>
      <c r="AU716" s="175"/>
    </row>
    <row r="717" spans="3:47" x14ac:dyDescent="0.2">
      <c r="C717" s="100"/>
      <c r="AA717" s="175"/>
      <c r="AB717" s="175"/>
      <c r="AC717" s="175"/>
      <c r="AD717" s="175"/>
      <c r="AE717" s="175"/>
      <c r="AF717" s="195"/>
      <c r="AG717" s="177"/>
      <c r="AN717" s="175"/>
      <c r="AO717" s="175"/>
      <c r="AP717" s="175"/>
      <c r="AQ717" s="175"/>
      <c r="AR717" s="175"/>
      <c r="AS717" s="175"/>
      <c r="AT717" s="175"/>
      <c r="AU717" s="175"/>
    </row>
    <row r="718" spans="3:47" x14ac:dyDescent="0.2">
      <c r="C718" s="100"/>
      <c r="AA718" s="175"/>
      <c r="AB718" s="175"/>
      <c r="AC718" s="175"/>
      <c r="AD718" s="175"/>
      <c r="AE718" s="175"/>
      <c r="AF718" s="195"/>
      <c r="AG718" s="177"/>
      <c r="AN718" s="175"/>
      <c r="AO718" s="175"/>
      <c r="AP718" s="175"/>
      <c r="AQ718" s="175"/>
      <c r="AR718" s="175"/>
      <c r="AS718" s="175"/>
      <c r="AT718" s="175"/>
      <c r="AU718" s="175"/>
    </row>
    <row r="719" spans="3:47" x14ac:dyDescent="0.2">
      <c r="C719" s="100"/>
      <c r="AA719" s="175"/>
      <c r="AB719" s="175"/>
      <c r="AC719" s="175"/>
      <c r="AD719" s="175"/>
      <c r="AE719" s="175"/>
      <c r="AF719" s="195"/>
      <c r="AG719" s="177"/>
      <c r="AN719" s="175"/>
      <c r="AO719" s="175"/>
      <c r="AP719" s="175"/>
      <c r="AQ719" s="175"/>
      <c r="AR719" s="175"/>
      <c r="AS719" s="175"/>
      <c r="AT719" s="175"/>
      <c r="AU719" s="175"/>
    </row>
    <row r="720" spans="3:47" x14ac:dyDescent="0.2">
      <c r="C720" s="100"/>
      <c r="AA720" s="175"/>
      <c r="AB720" s="175"/>
      <c r="AC720" s="175"/>
      <c r="AD720" s="175"/>
      <c r="AE720" s="175"/>
      <c r="AF720" s="195"/>
      <c r="AG720" s="177"/>
      <c r="AN720" s="175"/>
      <c r="AO720" s="175"/>
      <c r="AP720" s="175"/>
      <c r="AQ720" s="175"/>
      <c r="AR720" s="175"/>
      <c r="AS720" s="175"/>
      <c r="AT720" s="175"/>
      <c r="AU720" s="175"/>
    </row>
    <row r="721" spans="3:47" x14ac:dyDescent="0.2">
      <c r="C721" s="100"/>
      <c r="AA721" s="175"/>
      <c r="AB721" s="175"/>
      <c r="AC721" s="175"/>
      <c r="AD721" s="175"/>
      <c r="AE721" s="175"/>
      <c r="AF721" s="195"/>
      <c r="AG721" s="177"/>
      <c r="AN721" s="175"/>
      <c r="AO721" s="175"/>
      <c r="AP721" s="175"/>
      <c r="AQ721" s="175"/>
      <c r="AR721" s="175"/>
      <c r="AS721" s="175"/>
      <c r="AT721" s="175"/>
      <c r="AU721" s="175"/>
    </row>
    <row r="722" spans="3:47" x14ac:dyDescent="0.2">
      <c r="C722" s="100"/>
      <c r="AA722" s="175"/>
      <c r="AB722" s="175"/>
      <c r="AC722" s="175"/>
      <c r="AD722" s="175"/>
      <c r="AE722" s="175"/>
      <c r="AF722" s="195"/>
      <c r="AG722" s="177"/>
      <c r="AN722" s="175"/>
      <c r="AO722" s="175"/>
      <c r="AP722" s="175"/>
      <c r="AQ722" s="175"/>
      <c r="AR722" s="175"/>
      <c r="AS722" s="175"/>
      <c r="AT722" s="175"/>
      <c r="AU722" s="175"/>
    </row>
    <row r="723" spans="3:47" x14ac:dyDescent="0.2">
      <c r="C723" s="100"/>
      <c r="AA723" s="175"/>
      <c r="AB723" s="175"/>
      <c r="AC723" s="175"/>
      <c r="AD723" s="175"/>
      <c r="AE723" s="175"/>
      <c r="AF723" s="195"/>
      <c r="AG723" s="177"/>
      <c r="AN723" s="175"/>
      <c r="AO723" s="175"/>
      <c r="AP723" s="175"/>
      <c r="AQ723" s="175"/>
      <c r="AR723" s="175"/>
      <c r="AS723" s="175"/>
      <c r="AT723" s="175"/>
      <c r="AU723" s="175"/>
    </row>
    <row r="724" spans="3:47" x14ac:dyDescent="0.2">
      <c r="C724" s="100"/>
      <c r="AA724" s="175"/>
      <c r="AB724" s="175"/>
      <c r="AC724" s="175"/>
      <c r="AD724" s="175"/>
      <c r="AE724" s="175"/>
      <c r="AF724" s="195"/>
      <c r="AG724" s="177"/>
      <c r="AN724" s="175"/>
      <c r="AO724" s="175"/>
      <c r="AP724" s="175"/>
      <c r="AQ724" s="175"/>
      <c r="AR724" s="175"/>
      <c r="AS724" s="175"/>
      <c r="AT724" s="175"/>
      <c r="AU724" s="175"/>
    </row>
    <row r="725" spans="3:47" x14ac:dyDescent="0.2">
      <c r="C725" s="100"/>
      <c r="AA725" s="175"/>
      <c r="AB725" s="175"/>
      <c r="AC725" s="175"/>
      <c r="AD725" s="175"/>
      <c r="AE725" s="175"/>
      <c r="AF725" s="195"/>
      <c r="AG725" s="177"/>
      <c r="AN725" s="175"/>
      <c r="AO725" s="175"/>
      <c r="AP725" s="175"/>
      <c r="AQ725" s="175"/>
      <c r="AR725" s="175"/>
      <c r="AS725" s="175"/>
      <c r="AT725" s="175"/>
      <c r="AU725" s="175"/>
    </row>
    <row r="726" spans="3:47" x14ac:dyDescent="0.2">
      <c r="C726" s="100"/>
      <c r="AA726" s="175"/>
      <c r="AB726" s="175"/>
      <c r="AC726" s="175"/>
      <c r="AD726" s="175"/>
      <c r="AE726" s="175"/>
      <c r="AF726" s="195"/>
      <c r="AG726" s="177"/>
      <c r="AN726" s="175"/>
      <c r="AO726" s="175"/>
      <c r="AP726" s="175"/>
      <c r="AQ726" s="175"/>
      <c r="AR726" s="175"/>
      <c r="AS726" s="175"/>
      <c r="AT726" s="175"/>
      <c r="AU726" s="175"/>
    </row>
    <row r="727" spans="3:47" x14ac:dyDescent="0.2">
      <c r="C727" s="100"/>
      <c r="AA727" s="175"/>
      <c r="AB727" s="175"/>
      <c r="AC727" s="175"/>
      <c r="AD727" s="175"/>
      <c r="AE727" s="175"/>
      <c r="AF727" s="195"/>
      <c r="AG727" s="177"/>
      <c r="AN727" s="175"/>
      <c r="AO727" s="175"/>
      <c r="AP727" s="175"/>
      <c r="AQ727" s="175"/>
      <c r="AR727" s="175"/>
      <c r="AS727" s="175"/>
      <c r="AT727" s="175"/>
      <c r="AU727" s="175"/>
    </row>
    <row r="728" spans="3:47" x14ac:dyDescent="0.2">
      <c r="C728" s="100"/>
      <c r="AA728" s="175"/>
      <c r="AB728" s="175"/>
      <c r="AC728" s="175"/>
      <c r="AD728" s="175"/>
      <c r="AE728" s="175"/>
      <c r="AF728" s="195"/>
      <c r="AG728" s="177"/>
      <c r="AN728" s="175"/>
      <c r="AO728" s="175"/>
      <c r="AP728" s="175"/>
      <c r="AQ728" s="175"/>
      <c r="AR728" s="175"/>
      <c r="AS728" s="175"/>
      <c r="AT728" s="175"/>
      <c r="AU728" s="175"/>
    </row>
    <row r="729" spans="3:47" x14ac:dyDescent="0.2">
      <c r="C729" s="100"/>
      <c r="AA729" s="175"/>
      <c r="AB729" s="175"/>
      <c r="AC729" s="175"/>
      <c r="AD729" s="175"/>
      <c r="AE729" s="175"/>
      <c r="AF729" s="195"/>
      <c r="AG729" s="177"/>
      <c r="AN729" s="175"/>
      <c r="AO729" s="175"/>
      <c r="AP729" s="175"/>
      <c r="AQ729" s="175"/>
      <c r="AR729" s="175"/>
      <c r="AS729" s="175"/>
      <c r="AT729" s="175"/>
      <c r="AU729" s="175"/>
    </row>
    <row r="730" spans="3:47" x14ac:dyDescent="0.2">
      <c r="C730" s="100"/>
      <c r="AA730" s="175"/>
      <c r="AB730" s="175"/>
      <c r="AC730" s="175"/>
      <c r="AD730" s="175"/>
      <c r="AE730" s="175"/>
      <c r="AF730" s="195"/>
      <c r="AG730" s="177"/>
      <c r="AN730" s="175"/>
      <c r="AO730" s="175"/>
      <c r="AP730" s="175"/>
      <c r="AQ730" s="175"/>
      <c r="AR730" s="175"/>
      <c r="AS730" s="175"/>
      <c r="AT730" s="175"/>
      <c r="AU730" s="175"/>
    </row>
    <row r="731" spans="3:47" x14ac:dyDescent="0.2">
      <c r="C731" s="100"/>
      <c r="AA731" s="175"/>
      <c r="AB731" s="175"/>
      <c r="AC731" s="175"/>
      <c r="AD731" s="175"/>
      <c r="AE731" s="175"/>
      <c r="AF731" s="195"/>
      <c r="AG731" s="177"/>
      <c r="AN731" s="175"/>
      <c r="AO731" s="175"/>
      <c r="AP731" s="175"/>
      <c r="AQ731" s="175"/>
      <c r="AR731" s="175"/>
      <c r="AS731" s="175"/>
      <c r="AT731" s="175"/>
      <c r="AU731" s="175"/>
    </row>
    <row r="732" spans="3:47" x14ac:dyDescent="0.2">
      <c r="C732" s="100"/>
      <c r="AA732" s="175"/>
      <c r="AB732" s="175"/>
      <c r="AC732" s="175"/>
      <c r="AD732" s="175"/>
      <c r="AE732" s="175"/>
      <c r="AF732" s="195"/>
      <c r="AG732" s="177"/>
      <c r="AN732" s="175"/>
      <c r="AO732" s="175"/>
      <c r="AP732" s="175"/>
      <c r="AQ732" s="175"/>
      <c r="AR732" s="175"/>
      <c r="AS732" s="175"/>
      <c r="AT732" s="175"/>
      <c r="AU732" s="175"/>
    </row>
    <row r="733" spans="3:47" x14ac:dyDescent="0.2">
      <c r="C733" s="100"/>
      <c r="AA733" s="175"/>
      <c r="AB733" s="175"/>
      <c r="AC733" s="175"/>
      <c r="AD733" s="175"/>
      <c r="AE733" s="175"/>
      <c r="AF733" s="195"/>
      <c r="AG733" s="177"/>
      <c r="AN733" s="175"/>
      <c r="AO733" s="175"/>
      <c r="AP733" s="175"/>
      <c r="AQ733" s="175"/>
      <c r="AR733" s="175"/>
      <c r="AS733" s="175"/>
      <c r="AT733" s="175"/>
      <c r="AU733" s="175"/>
    </row>
    <row r="734" spans="3:47" x14ac:dyDescent="0.2">
      <c r="C734" s="100"/>
      <c r="AA734" s="175"/>
      <c r="AB734" s="175"/>
      <c r="AC734" s="175"/>
      <c r="AD734" s="175"/>
      <c r="AE734" s="175"/>
      <c r="AF734" s="195"/>
      <c r="AG734" s="177"/>
      <c r="AN734" s="175"/>
      <c r="AO734" s="175"/>
      <c r="AP734" s="175"/>
      <c r="AQ734" s="175"/>
      <c r="AR734" s="175"/>
      <c r="AS734" s="175"/>
      <c r="AT734" s="175"/>
      <c r="AU734" s="175"/>
    </row>
    <row r="735" spans="3:47" x14ac:dyDescent="0.2">
      <c r="C735" s="100"/>
      <c r="AA735" s="175"/>
      <c r="AB735" s="175"/>
      <c r="AC735" s="175"/>
      <c r="AD735" s="175"/>
      <c r="AE735" s="175"/>
      <c r="AF735" s="195"/>
      <c r="AG735" s="177"/>
      <c r="AN735" s="175"/>
      <c r="AO735" s="175"/>
      <c r="AP735" s="175"/>
      <c r="AQ735" s="175"/>
      <c r="AR735" s="175"/>
      <c r="AS735" s="175"/>
      <c r="AT735" s="175"/>
      <c r="AU735" s="175"/>
    </row>
    <row r="736" spans="3:47" x14ac:dyDescent="0.2">
      <c r="C736" s="100"/>
      <c r="AA736" s="175"/>
      <c r="AB736" s="175"/>
      <c r="AC736" s="175"/>
      <c r="AD736" s="175"/>
      <c r="AE736" s="175"/>
      <c r="AF736" s="195"/>
      <c r="AG736" s="177"/>
      <c r="AN736" s="175"/>
      <c r="AO736" s="175"/>
      <c r="AP736" s="175"/>
      <c r="AQ736" s="175"/>
      <c r="AR736" s="175"/>
      <c r="AS736" s="175"/>
      <c r="AT736" s="175"/>
      <c r="AU736" s="175"/>
    </row>
    <row r="737" spans="3:47" x14ac:dyDescent="0.2">
      <c r="C737" s="100"/>
      <c r="AA737" s="175"/>
      <c r="AB737" s="175"/>
      <c r="AC737" s="175"/>
      <c r="AD737" s="175"/>
      <c r="AE737" s="175"/>
      <c r="AF737" s="195"/>
      <c r="AG737" s="177"/>
      <c r="AN737" s="175"/>
      <c r="AO737" s="175"/>
      <c r="AP737" s="175"/>
      <c r="AQ737" s="175"/>
      <c r="AR737" s="175"/>
      <c r="AS737" s="175"/>
      <c r="AT737" s="175"/>
      <c r="AU737" s="175"/>
    </row>
    <row r="738" spans="3:47" x14ac:dyDescent="0.2">
      <c r="C738" s="100"/>
      <c r="AA738" s="175"/>
      <c r="AB738" s="175"/>
      <c r="AC738" s="175"/>
      <c r="AD738" s="175"/>
      <c r="AE738" s="175"/>
      <c r="AF738" s="195"/>
      <c r="AG738" s="177"/>
      <c r="AN738" s="175"/>
      <c r="AO738" s="175"/>
      <c r="AP738" s="175"/>
      <c r="AQ738" s="175"/>
      <c r="AR738" s="175"/>
      <c r="AS738" s="175"/>
      <c r="AT738" s="175"/>
      <c r="AU738" s="175"/>
    </row>
    <row r="739" spans="3:47" x14ac:dyDescent="0.2">
      <c r="C739" s="100"/>
      <c r="AA739" s="175"/>
      <c r="AB739" s="175"/>
      <c r="AC739" s="175"/>
      <c r="AD739" s="175"/>
      <c r="AE739" s="175"/>
      <c r="AF739" s="195"/>
      <c r="AG739" s="177"/>
      <c r="AN739" s="175"/>
      <c r="AO739" s="175"/>
      <c r="AP739" s="175"/>
      <c r="AQ739" s="175"/>
      <c r="AR739" s="175"/>
      <c r="AS739" s="175"/>
      <c r="AT739" s="175"/>
      <c r="AU739" s="175"/>
    </row>
    <row r="740" spans="3:47" x14ac:dyDescent="0.2">
      <c r="C740" s="100"/>
      <c r="AA740" s="175"/>
      <c r="AB740" s="175"/>
      <c r="AC740" s="175"/>
      <c r="AD740" s="175"/>
      <c r="AE740" s="175"/>
      <c r="AF740" s="195"/>
      <c r="AG740" s="177"/>
      <c r="AN740" s="175"/>
      <c r="AO740" s="175"/>
      <c r="AP740" s="175"/>
      <c r="AQ740" s="175"/>
      <c r="AR740" s="175"/>
      <c r="AS740" s="175"/>
      <c r="AT740" s="175"/>
      <c r="AU740" s="175"/>
    </row>
    <row r="741" spans="3:47" x14ac:dyDescent="0.2">
      <c r="C741" s="100"/>
      <c r="AA741" s="175"/>
      <c r="AB741" s="175"/>
      <c r="AC741" s="175"/>
      <c r="AD741" s="175"/>
      <c r="AE741" s="175"/>
      <c r="AF741" s="195"/>
      <c r="AG741" s="177"/>
      <c r="AN741" s="175"/>
      <c r="AO741" s="175"/>
      <c r="AP741" s="175"/>
      <c r="AQ741" s="175"/>
      <c r="AR741" s="175"/>
      <c r="AS741" s="175"/>
      <c r="AT741" s="175"/>
      <c r="AU741" s="175"/>
    </row>
    <row r="742" spans="3:47" x14ac:dyDescent="0.2">
      <c r="C742" s="100"/>
      <c r="AA742" s="175"/>
      <c r="AB742" s="175"/>
      <c r="AC742" s="175"/>
      <c r="AD742" s="175"/>
      <c r="AE742" s="175"/>
      <c r="AF742" s="195"/>
      <c r="AG742" s="177"/>
      <c r="AN742" s="175"/>
      <c r="AO742" s="175"/>
      <c r="AP742" s="175"/>
      <c r="AQ742" s="175"/>
      <c r="AR742" s="175"/>
      <c r="AS742" s="175"/>
      <c r="AT742" s="175"/>
      <c r="AU742" s="175"/>
    </row>
    <row r="743" spans="3:47" x14ac:dyDescent="0.2">
      <c r="C743" s="100"/>
      <c r="AA743" s="175"/>
      <c r="AB743" s="175"/>
      <c r="AC743" s="175"/>
      <c r="AD743" s="175"/>
      <c r="AE743" s="175"/>
      <c r="AF743" s="195"/>
      <c r="AG743" s="177"/>
      <c r="AN743" s="175"/>
      <c r="AO743" s="175"/>
      <c r="AP743" s="175"/>
      <c r="AQ743" s="175"/>
      <c r="AR743" s="175"/>
      <c r="AS743" s="175"/>
      <c r="AT743" s="175"/>
      <c r="AU743" s="175"/>
    </row>
    <row r="744" spans="3:47" x14ac:dyDescent="0.2">
      <c r="C744" s="100"/>
      <c r="AA744" s="175"/>
      <c r="AB744" s="175"/>
      <c r="AC744" s="175"/>
      <c r="AD744" s="175"/>
      <c r="AE744" s="175"/>
      <c r="AF744" s="195"/>
      <c r="AG744" s="177"/>
      <c r="AN744" s="175"/>
      <c r="AO744" s="175"/>
      <c r="AP744" s="175"/>
      <c r="AQ744" s="175"/>
      <c r="AR744" s="175"/>
      <c r="AS744" s="175"/>
      <c r="AT744" s="175"/>
      <c r="AU744" s="175"/>
    </row>
    <row r="745" spans="3:47" x14ac:dyDescent="0.2">
      <c r="C745" s="100"/>
      <c r="AA745" s="175"/>
      <c r="AB745" s="175"/>
      <c r="AC745" s="175"/>
      <c r="AD745" s="175"/>
      <c r="AE745" s="175"/>
      <c r="AF745" s="195"/>
      <c r="AG745" s="177"/>
      <c r="AN745" s="175"/>
      <c r="AO745" s="175"/>
      <c r="AP745" s="175"/>
      <c r="AQ745" s="175"/>
      <c r="AR745" s="175"/>
      <c r="AS745" s="175"/>
      <c r="AT745" s="175"/>
      <c r="AU745" s="175"/>
    </row>
    <row r="746" spans="3:47" x14ac:dyDescent="0.2">
      <c r="C746" s="100"/>
      <c r="AA746" s="175"/>
      <c r="AB746" s="175"/>
      <c r="AC746" s="175"/>
      <c r="AD746" s="175"/>
      <c r="AE746" s="175"/>
      <c r="AF746" s="195"/>
      <c r="AG746" s="177"/>
      <c r="AN746" s="175"/>
      <c r="AO746" s="175"/>
      <c r="AP746" s="175"/>
      <c r="AQ746" s="175"/>
      <c r="AR746" s="175"/>
      <c r="AS746" s="175"/>
      <c r="AT746" s="175"/>
      <c r="AU746" s="175"/>
    </row>
    <row r="747" spans="3:47" x14ac:dyDescent="0.2">
      <c r="C747" s="100"/>
      <c r="AA747" s="175"/>
      <c r="AB747" s="175"/>
      <c r="AC747" s="175"/>
      <c r="AD747" s="175"/>
      <c r="AE747" s="175"/>
      <c r="AF747" s="195"/>
      <c r="AG747" s="177"/>
      <c r="AN747" s="175"/>
      <c r="AO747" s="175"/>
      <c r="AP747" s="175"/>
      <c r="AQ747" s="175"/>
      <c r="AR747" s="175"/>
      <c r="AS747" s="175"/>
      <c r="AT747" s="175"/>
      <c r="AU747" s="175"/>
    </row>
    <row r="748" spans="3:47" x14ac:dyDescent="0.2">
      <c r="C748" s="100"/>
      <c r="AA748" s="175"/>
      <c r="AB748" s="175"/>
      <c r="AC748" s="175"/>
      <c r="AD748" s="175"/>
      <c r="AE748" s="175"/>
      <c r="AF748" s="195"/>
      <c r="AG748" s="177"/>
      <c r="AN748" s="175"/>
      <c r="AO748" s="175"/>
      <c r="AP748" s="175"/>
      <c r="AQ748" s="175"/>
      <c r="AR748" s="175"/>
      <c r="AS748" s="175"/>
      <c r="AT748" s="175"/>
      <c r="AU748" s="175"/>
    </row>
    <row r="749" spans="3:47" x14ac:dyDescent="0.2">
      <c r="C749" s="100"/>
      <c r="AA749" s="175"/>
      <c r="AB749" s="175"/>
      <c r="AC749" s="175"/>
      <c r="AD749" s="175"/>
      <c r="AE749" s="175"/>
      <c r="AF749" s="195"/>
      <c r="AG749" s="177"/>
      <c r="AN749" s="175"/>
      <c r="AO749" s="175"/>
      <c r="AP749" s="175"/>
      <c r="AQ749" s="175"/>
      <c r="AR749" s="175"/>
      <c r="AS749" s="175"/>
      <c r="AT749" s="175"/>
      <c r="AU749" s="175"/>
    </row>
    <row r="750" spans="3:47" x14ac:dyDescent="0.2">
      <c r="C750" s="100"/>
      <c r="AA750" s="175"/>
      <c r="AB750" s="175"/>
      <c r="AC750" s="175"/>
      <c r="AD750" s="175"/>
      <c r="AE750" s="175"/>
      <c r="AF750" s="195"/>
      <c r="AG750" s="177"/>
      <c r="AN750" s="175"/>
      <c r="AO750" s="175"/>
      <c r="AP750" s="175"/>
      <c r="AQ750" s="175"/>
      <c r="AR750" s="175"/>
      <c r="AS750" s="175"/>
      <c r="AT750" s="175"/>
      <c r="AU750" s="175"/>
    </row>
    <row r="751" spans="3:47" x14ac:dyDescent="0.2">
      <c r="C751" s="100"/>
      <c r="AA751" s="175"/>
      <c r="AB751" s="175"/>
      <c r="AC751" s="175"/>
      <c r="AD751" s="175"/>
      <c r="AE751" s="175"/>
      <c r="AF751" s="195"/>
      <c r="AG751" s="177"/>
      <c r="AN751" s="175"/>
      <c r="AO751" s="175"/>
      <c r="AP751" s="175"/>
      <c r="AQ751" s="175"/>
      <c r="AR751" s="175"/>
      <c r="AS751" s="175"/>
      <c r="AT751" s="175"/>
      <c r="AU751" s="175"/>
    </row>
    <row r="752" spans="3:47" x14ac:dyDescent="0.2">
      <c r="C752" s="100"/>
      <c r="AA752" s="175"/>
      <c r="AB752" s="175"/>
      <c r="AC752" s="175"/>
      <c r="AD752" s="175"/>
      <c r="AE752" s="175"/>
      <c r="AF752" s="195"/>
      <c r="AG752" s="177"/>
      <c r="AN752" s="175"/>
      <c r="AO752" s="175"/>
      <c r="AP752" s="175"/>
      <c r="AQ752" s="175"/>
      <c r="AR752" s="175"/>
      <c r="AS752" s="175"/>
      <c r="AT752" s="175"/>
      <c r="AU752" s="175"/>
    </row>
    <row r="753" spans="3:47" x14ac:dyDescent="0.2">
      <c r="C753" s="100"/>
      <c r="AA753" s="175"/>
      <c r="AB753" s="175"/>
      <c r="AC753" s="175"/>
      <c r="AD753" s="175"/>
      <c r="AE753" s="175"/>
      <c r="AF753" s="195"/>
      <c r="AG753" s="177"/>
      <c r="AN753" s="175"/>
      <c r="AO753" s="175"/>
      <c r="AP753" s="175"/>
      <c r="AQ753" s="175"/>
      <c r="AR753" s="175"/>
      <c r="AS753" s="175"/>
      <c r="AT753" s="175"/>
      <c r="AU753" s="175"/>
    </row>
    <row r="754" spans="3:47" x14ac:dyDescent="0.2">
      <c r="C754" s="100"/>
      <c r="AA754" s="175"/>
      <c r="AB754" s="175"/>
      <c r="AC754" s="175"/>
      <c r="AD754" s="175"/>
      <c r="AE754" s="175"/>
      <c r="AF754" s="195"/>
      <c r="AG754" s="177"/>
      <c r="AN754" s="175"/>
      <c r="AO754" s="175"/>
      <c r="AP754" s="175"/>
      <c r="AQ754" s="175"/>
      <c r="AR754" s="175"/>
      <c r="AS754" s="175"/>
      <c r="AT754" s="175"/>
      <c r="AU754" s="175"/>
    </row>
    <row r="755" spans="3:47" x14ac:dyDescent="0.2">
      <c r="C755" s="100"/>
      <c r="AA755" s="175"/>
      <c r="AB755" s="175"/>
      <c r="AC755" s="175"/>
      <c r="AD755" s="175"/>
      <c r="AE755" s="175"/>
      <c r="AF755" s="195"/>
      <c r="AG755" s="177"/>
      <c r="AN755" s="175"/>
      <c r="AO755" s="175"/>
      <c r="AP755" s="175"/>
      <c r="AQ755" s="175"/>
      <c r="AR755" s="175"/>
      <c r="AS755" s="175"/>
      <c r="AT755" s="175"/>
      <c r="AU755" s="175"/>
    </row>
    <row r="756" spans="3:47" x14ac:dyDescent="0.2">
      <c r="C756" s="100"/>
      <c r="AA756" s="175"/>
      <c r="AB756" s="175"/>
      <c r="AC756" s="175"/>
      <c r="AD756" s="175"/>
      <c r="AE756" s="175"/>
      <c r="AF756" s="195"/>
      <c r="AG756" s="177"/>
      <c r="AN756" s="175"/>
      <c r="AO756" s="175"/>
      <c r="AP756" s="175"/>
      <c r="AQ756" s="175"/>
      <c r="AR756" s="175"/>
      <c r="AS756" s="175"/>
      <c r="AT756" s="175"/>
      <c r="AU756" s="175"/>
    </row>
    <row r="757" spans="3:47" x14ac:dyDescent="0.2">
      <c r="C757" s="100"/>
      <c r="AA757" s="175"/>
      <c r="AB757" s="175"/>
      <c r="AC757" s="175"/>
      <c r="AD757" s="175"/>
      <c r="AE757" s="175"/>
      <c r="AF757" s="195"/>
      <c r="AG757" s="177"/>
      <c r="AN757" s="175"/>
      <c r="AO757" s="175"/>
      <c r="AP757" s="175"/>
      <c r="AQ757" s="175"/>
      <c r="AR757" s="175"/>
      <c r="AS757" s="175"/>
      <c r="AT757" s="175"/>
      <c r="AU757" s="175"/>
    </row>
    <row r="758" spans="3:47" x14ac:dyDescent="0.2">
      <c r="C758" s="100"/>
      <c r="AA758" s="175"/>
      <c r="AB758" s="175"/>
      <c r="AC758" s="175"/>
      <c r="AD758" s="175"/>
      <c r="AE758" s="175"/>
      <c r="AF758" s="195"/>
      <c r="AG758" s="177"/>
      <c r="AN758" s="175"/>
      <c r="AO758" s="175"/>
      <c r="AP758" s="175"/>
      <c r="AQ758" s="175"/>
      <c r="AR758" s="175"/>
      <c r="AS758" s="175"/>
      <c r="AT758" s="175"/>
      <c r="AU758" s="175"/>
    </row>
    <row r="759" spans="3:47" x14ac:dyDescent="0.2">
      <c r="C759" s="100"/>
      <c r="AA759" s="175"/>
      <c r="AB759" s="175"/>
      <c r="AC759" s="175"/>
      <c r="AD759" s="175"/>
      <c r="AE759" s="175"/>
      <c r="AF759" s="195"/>
      <c r="AG759" s="177"/>
      <c r="AN759" s="175"/>
      <c r="AO759" s="175"/>
      <c r="AP759" s="175"/>
      <c r="AQ759" s="175"/>
      <c r="AR759" s="175"/>
      <c r="AS759" s="175"/>
      <c r="AT759" s="175"/>
      <c r="AU759" s="175"/>
    </row>
    <row r="760" spans="3:47" x14ac:dyDescent="0.2">
      <c r="C760" s="100"/>
      <c r="AA760" s="175"/>
      <c r="AB760" s="175"/>
      <c r="AC760" s="175"/>
      <c r="AD760" s="175"/>
      <c r="AE760" s="175"/>
      <c r="AF760" s="195"/>
      <c r="AG760" s="177"/>
      <c r="AN760" s="175"/>
      <c r="AO760" s="175"/>
      <c r="AP760" s="175"/>
      <c r="AQ760" s="175"/>
      <c r="AR760" s="175"/>
      <c r="AS760" s="175"/>
      <c r="AT760" s="175"/>
      <c r="AU760" s="175"/>
    </row>
    <row r="761" spans="3:47" x14ac:dyDescent="0.2">
      <c r="C761" s="100"/>
      <c r="AA761" s="175"/>
      <c r="AB761" s="175"/>
      <c r="AC761" s="175"/>
      <c r="AD761" s="175"/>
      <c r="AE761" s="175"/>
      <c r="AF761" s="195"/>
      <c r="AG761" s="177"/>
      <c r="AN761" s="175"/>
      <c r="AO761" s="175"/>
      <c r="AP761" s="175"/>
      <c r="AQ761" s="175"/>
      <c r="AR761" s="175"/>
      <c r="AS761" s="175"/>
      <c r="AT761" s="175"/>
      <c r="AU761" s="175"/>
    </row>
    <row r="762" spans="3:47" x14ac:dyDescent="0.2">
      <c r="C762" s="100"/>
      <c r="AA762" s="175"/>
      <c r="AB762" s="175"/>
      <c r="AC762" s="175"/>
      <c r="AD762" s="175"/>
      <c r="AE762" s="175"/>
      <c r="AF762" s="195"/>
      <c r="AG762" s="177"/>
      <c r="AN762" s="175"/>
      <c r="AO762" s="175"/>
      <c r="AP762" s="175"/>
      <c r="AQ762" s="175"/>
      <c r="AR762" s="175"/>
      <c r="AS762" s="175"/>
      <c r="AT762" s="175"/>
      <c r="AU762" s="175"/>
    </row>
    <row r="763" spans="3:47" x14ac:dyDescent="0.2">
      <c r="C763" s="100"/>
      <c r="AA763" s="175"/>
      <c r="AB763" s="175"/>
      <c r="AC763" s="175"/>
      <c r="AD763" s="175"/>
      <c r="AE763" s="175"/>
      <c r="AF763" s="195"/>
      <c r="AG763" s="177"/>
      <c r="AN763" s="175"/>
      <c r="AO763" s="175"/>
      <c r="AP763" s="175"/>
      <c r="AQ763" s="175"/>
      <c r="AR763" s="175"/>
      <c r="AS763" s="175"/>
      <c r="AT763" s="175"/>
      <c r="AU763" s="175"/>
    </row>
    <row r="764" spans="3:47" x14ac:dyDescent="0.2">
      <c r="C764" s="100"/>
      <c r="AA764" s="175"/>
      <c r="AB764" s="175"/>
      <c r="AC764" s="175"/>
      <c r="AD764" s="175"/>
      <c r="AE764" s="175"/>
      <c r="AF764" s="195"/>
      <c r="AG764" s="177"/>
      <c r="AN764" s="175"/>
      <c r="AO764" s="175"/>
      <c r="AP764" s="175"/>
      <c r="AQ764" s="175"/>
      <c r="AR764" s="175"/>
      <c r="AS764" s="175"/>
      <c r="AT764" s="175"/>
      <c r="AU764" s="175"/>
    </row>
    <row r="765" spans="3:47" x14ac:dyDescent="0.2">
      <c r="C765" s="100"/>
      <c r="AA765" s="175"/>
      <c r="AB765" s="175"/>
      <c r="AC765" s="175"/>
      <c r="AD765" s="175"/>
      <c r="AE765" s="175"/>
      <c r="AF765" s="195"/>
      <c r="AG765" s="177"/>
      <c r="AN765" s="175"/>
      <c r="AO765" s="175"/>
      <c r="AP765" s="175"/>
      <c r="AQ765" s="175"/>
      <c r="AR765" s="175"/>
      <c r="AS765" s="175"/>
      <c r="AT765" s="175"/>
      <c r="AU765" s="175"/>
    </row>
    <row r="766" spans="3:47" x14ac:dyDescent="0.2">
      <c r="C766" s="100"/>
      <c r="AA766" s="175"/>
      <c r="AB766" s="175"/>
      <c r="AC766" s="175"/>
      <c r="AD766" s="175"/>
      <c r="AE766" s="175"/>
      <c r="AF766" s="195"/>
      <c r="AG766" s="177"/>
      <c r="AN766" s="175"/>
      <c r="AO766" s="175"/>
      <c r="AP766" s="175"/>
      <c r="AQ766" s="175"/>
      <c r="AR766" s="175"/>
      <c r="AS766" s="175"/>
      <c r="AT766" s="175"/>
      <c r="AU766" s="175"/>
    </row>
    <row r="767" spans="3:47" x14ac:dyDescent="0.2">
      <c r="C767" s="100"/>
      <c r="AA767" s="175"/>
      <c r="AB767" s="175"/>
      <c r="AC767" s="175"/>
      <c r="AD767" s="175"/>
      <c r="AE767" s="175"/>
      <c r="AF767" s="195"/>
      <c r="AG767" s="177"/>
      <c r="AN767" s="175"/>
      <c r="AO767" s="175"/>
      <c r="AP767" s="175"/>
      <c r="AQ767" s="175"/>
      <c r="AR767" s="175"/>
      <c r="AS767" s="175"/>
      <c r="AT767" s="175"/>
      <c r="AU767" s="175"/>
    </row>
    <row r="768" spans="3:47" x14ac:dyDescent="0.2">
      <c r="C768" s="100"/>
      <c r="AA768" s="175"/>
      <c r="AB768" s="175"/>
      <c r="AC768" s="175"/>
      <c r="AD768" s="175"/>
      <c r="AE768" s="175"/>
      <c r="AF768" s="195"/>
      <c r="AG768" s="177"/>
      <c r="AN768" s="175"/>
      <c r="AO768" s="175"/>
      <c r="AP768" s="175"/>
      <c r="AQ768" s="175"/>
      <c r="AR768" s="175"/>
      <c r="AS768" s="175"/>
      <c r="AT768" s="175"/>
      <c r="AU768" s="175"/>
    </row>
    <row r="769" spans="3:47" x14ac:dyDescent="0.2">
      <c r="C769" s="100"/>
      <c r="AA769" s="175"/>
      <c r="AB769" s="175"/>
      <c r="AC769" s="175"/>
      <c r="AD769" s="175"/>
      <c r="AE769" s="175"/>
      <c r="AF769" s="195"/>
      <c r="AG769" s="177"/>
      <c r="AN769" s="175"/>
      <c r="AO769" s="175"/>
      <c r="AP769" s="175"/>
      <c r="AQ769" s="175"/>
      <c r="AR769" s="175"/>
      <c r="AS769" s="175"/>
      <c r="AT769" s="175"/>
      <c r="AU769" s="175"/>
    </row>
    <row r="770" spans="3:47" x14ac:dyDescent="0.2">
      <c r="C770" s="100"/>
      <c r="AA770" s="175"/>
      <c r="AB770" s="175"/>
      <c r="AC770" s="175"/>
      <c r="AD770" s="175"/>
      <c r="AE770" s="175"/>
      <c r="AF770" s="195"/>
      <c r="AG770" s="177"/>
      <c r="AN770" s="175"/>
      <c r="AO770" s="175"/>
      <c r="AP770" s="175"/>
      <c r="AQ770" s="175"/>
      <c r="AR770" s="175"/>
      <c r="AS770" s="175"/>
      <c r="AT770" s="175"/>
      <c r="AU770" s="175"/>
    </row>
    <row r="771" spans="3:47" x14ac:dyDescent="0.2">
      <c r="C771" s="100"/>
      <c r="AA771" s="175"/>
      <c r="AB771" s="175"/>
      <c r="AC771" s="175"/>
      <c r="AD771" s="175"/>
      <c r="AE771" s="175"/>
      <c r="AF771" s="195"/>
      <c r="AG771" s="177"/>
      <c r="AN771" s="175"/>
      <c r="AO771" s="175"/>
      <c r="AP771" s="175"/>
      <c r="AQ771" s="175"/>
      <c r="AR771" s="175"/>
      <c r="AS771" s="175"/>
      <c r="AT771" s="175"/>
      <c r="AU771" s="175"/>
    </row>
    <row r="772" spans="3:47" x14ac:dyDescent="0.2">
      <c r="C772" s="100"/>
      <c r="AA772" s="175"/>
      <c r="AB772" s="175"/>
      <c r="AC772" s="175"/>
      <c r="AD772" s="175"/>
      <c r="AE772" s="175"/>
      <c r="AF772" s="195"/>
      <c r="AG772" s="177"/>
      <c r="AN772" s="175"/>
      <c r="AO772" s="175"/>
      <c r="AP772" s="175"/>
      <c r="AQ772" s="175"/>
      <c r="AR772" s="175"/>
      <c r="AS772" s="175"/>
      <c r="AT772" s="175"/>
      <c r="AU772" s="175"/>
    </row>
    <row r="773" spans="3:47" x14ac:dyDescent="0.2">
      <c r="C773" s="100"/>
      <c r="AA773" s="175"/>
      <c r="AB773" s="175"/>
      <c r="AC773" s="175"/>
      <c r="AD773" s="175"/>
      <c r="AE773" s="175"/>
      <c r="AF773" s="195"/>
      <c r="AG773" s="177"/>
      <c r="AN773" s="175"/>
      <c r="AO773" s="175"/>
      <c r="AP773" s="175"/>
      <c r="AQ773" s="175"/>
      <c r="AR773" s="175"/>
      <c r="AS773" s="175"/>
      <c r="AT773" s="175"/>
      <c r="AU773" s="175"/>
    </row>
    <row r="774" spans="3:47" x14ac:dyDescent="0.2">
      <c r="C774" s="100"/>
      <c r="AA774" s="175"/>
      <c r="AB774" s="175"/>
      <c r="AC774" s="175"/>
      <c r="AD774" s="175"/>
      <c r="AE774" s="175"/>
      <c r="AF774" s="195"/>
      <c r="AG774" s="177"/>
      <c r="AN774" s="175"/>
      <c r="AO774" s="175"/>
      <c r="AP774" s="175"/>
      <c r="AQ774" s="175"/>
      <c r="AR774" s="175"/>
      <c r="AS774" s="175"/>
      <c r="AT774" s="175"/>
      <c r="AU774" s="175"/>
    </row>
    <row r="775" spans="3:47" x14ac:dyDescent="0.2">
      <c r="C775" s="100"/>
      <c r="AA775" s="175"/>
      <c r="AB775" s="175"/>
      <c r="AC775" s="175"/>
      <c r="AD775" s="175"/>
      <c r="AE775" s="175"/>
      <c r="AF775" s="195"/>
      <c r="AG775" s="177"/>
      <c r="AN775" s="175"/>
      <c r="AO775" s="175"/>
      <c r="AP775" s="175"/>
      <c r="AQ775" s="175"/>
      <c r="AR775" s="175"/>
      <c r="AS775" s="175"/>
      <c r="AT775" s="175"/>
      <c r="AU775" s="175"/>
    </row>
    <row r="776" spans="3:47" x14ac:dyDescent="0.2">
      <c r="C776" s="100"/>
      <c r="AA776" s="175"/>
      <c r="AB776" s="175"/>
      <c r="AC776" s="175"/>
      <c r="AD776" s="175"/>
      <c r="AE776" s="175"/>
      <c r="AF776" s="195"/>
      <c r="AG776" s="177"/>
      <c r="AN776" s="175"/>
      <c r="AO776" s="175"/>
      <c r="AP776" s="175"/>
      <c r="AQ776" s="175"/>
      <c r="AR776" s="175"/>
      <c r="AS776" s="175"/>
      <c r="AT776" s="175"/>
      <c r="AU776" s="175"/>
    </row>
    <row r="777" spans="3:47" x14ac:dyDescent="0.2">
      <c r="C777" s="100"/>
      <c r="AA777" s="175"/>
      <c r="AB777" s="175"/>
      <c r="AC777" s="175"/>
      <c r="AD777" s="175"/>
      <c r="AE777" s="175"/>
      <c r="AF777" s="195"/>
      <c r="AG777" s="177"/>
      <c r="AN777" s="175"/>
      <c r="AO777" s="175"/>
      <c r="AP777" s="175"/>
      <c r="AQ777" s="175"/>
      <c r="AR777" s="175"/>
      <c r="AS777" s="175"/>
      <c r="AT777" s="175"/>
      <c r="AU777" s="175"/>
    </row>
    <row r="778" spans="3:47" x14ac:dyDescent="0.2">
      <c r="C778" s="100"/>
      <c r="AA778" s="175"/>
      <c r="AB778" s="175"/>
      <c r="AC778" s="175"/>
      <c r="AD778" s="175"/>
      <c r="AE778" s="175"/>
      <c r="AF778" s="195"/>
      <c r="AG778" s="177"/>
      <c r="AN778" s="175"/>
      <c r="AO778" s="175"/>
      <c r="AP778" s="175"/>
      <c r="AQ778" s="175"/>
      <c r="AR778" s="175"/>
      <c r="AS778" s="175"/>
      <c r="AT778" s="175"/>
      <c r="AU778" s="175"/>
    </row>
    <row r="779" spans="3:47" x14ac:dyDescent="0.2">
      <c r="C779" s="100"/>
      <c r="AA779" s="175"/>
      <c r="AB779" s="175"/>
      <c r="AC779" s="175"/>
      <c r="AD779" s="175"/>
      <c r="AE779" s="175"/>
      <c r="AF779" s="195"/>
      <c r="AG779" s="177"/>
      <c r="AN779" s="175"/>
      <c r="AO779" s="175"/>
      <c r="AP779" s="175"/>
      <c r="AQ779" s="175"/>
      <c r="AR779" s="175"/>
      <c r="AS779" s="175"/>
      <c r="AT779" s="175"/>
      <c r="AU779" s="175"/>
    </row>
    <row r="780" spans="3:47" x14ac:dyDescent="0.2">
      <c r="C780" s="100"/>
      <c r="AA780" s="175"/>
      <c r="AB780" s="175"/>
      <c r="AC780" s="175"/>
      <c r="AD780" s="175"/>
      <c r="AE780" s="175"/>
      <c r="AF780" s="195"/>
      <c r="AG780" s="177"/>
      <c r="AN780" s="175"/>
      <c r="AO780" s="175"/>
      <c r="AP780" s="175"/>
      <c r="AQ780" s="175"/>
      <c r="AR780" s="175"/>
      <c r="AS780" s="175"/>
      <c r="AT780" s="175"/>
      <c r="AU780" s="175"/>
    </row>
    <row r="781" spans="3:47" x14ac:dyDescent="0.2">
      <c r="C781" s="100"/>
      <c r="AA781" s="175"/>
      <c r="AB781" s="175"/>
      <c r="AC781" s="175"/>
      <c r="AD781" s="175"/>
      <c r="AE781" s="175"/>
      <c r="AF781" s="195"/>
      <c r="AG781" s="177"/>
      <c r="AN781" s="175"/>
      <c r="AO781" s="175"/>
      <c r="AP781" s="175"/>
      <c r="AQ781" s="175"/>
      <c r="AR781" s="175"/>
      <c r="AS781" s="175"/>
      <c r="AT781" s="175"/>
      <c r="AU781" s="175"/>
    </row>
    <row r="782" spans="3:47" x14ac:dyDescent="0.2">
      <c r="C782" s="100"/>
      <c r="AA782" s="175"/>
      <c r="AB782" s="175"/>
      <c r="AC782" s="175"/>
      <c r="AD782" s="175"/>
      <c r="AE782" s="175"/>
      <c r="AF782" s="195"/>
      <c r="AG782" s="177"/>
      <c r="AN782" s="175"/>
      <c r="AO782" s="175"/>
      <c r="AP782" s="175"/>
      <c r="AQ782" s="175"/>
      <c r="AR782" s="175"/>
      <c r="AS782" s="175"/>
      <c r="AT782" s="175"/>
      <c r="AU782" s="175"/>
    </row>
    <row r="783" spans="3:47" x14ac:dyDescent="0.2">
      <c r="C783" s="100"/>
      <c r="AA783" s="175"/>
      <c r="AB783" s="175"/>
      <c r="AC783" s="175"/>
      <c r="AD783" s="175"/>
      <c r="AE783" s="175"/>
      <c r="AF783" s="195"/>
      <c r="AG783" s="177"/>
      <c r="AN783" s="175"/>
      <c r="AO783" s="175"/>
      <c r="AP783" s="175"/>
      <c r="AQ783" s="175"/>
      <c r="AR783" s="175"/>
      <c r="AS783" s="175"/>
      <c r="AT783" s="175"/>
      <c r="AU783" s="175"/>
    </row>
    <row r="784" spans="3:47" x14ac:dyDescent="0.2">
      <c r="C784" s="100"/>
      <c r="AA784" s="175"/>
      <c r="AB784" s="175"/>
      <c r="AC784" s="175"/>
      <c r="AD784" s="175"/>
      <c r="AE784" s="175"/>
      <c r="AF784" s="195"/>
      <c r="AG784" s="177"/>
      <c r="AN784" s="175"/>
      <c r="AO784" s="175"/>
      <c r="AP784" s="175"/>
      <c r="AQ784" s="175"/>
      <c r="AR784" s="175"/>
      <c r="AS784" s="175"/>
      <c r="AT784" s="175"/>
      <c r="AU784" s="175"/>
    </row>
    <row r="785" spans="3:47" x14ac:dyDescent="0.2">
      <c r="C785" s="100"/>
      <c r="AA785" s="175"/>
      <c r="AB785" s="175"/>
      <c r="AC785" s="175"/>
      <c r="AD785" s="175"/>
      <c r="AE785" s="175"/>
      <c r="AF785" s="195"/>
      <c r="AG785" s="177"/>
      <c r="AN785" s="175"/>
      <c r="AO785" s="175"/>
      <c r="AP785" s="175"/>
      <c r="AQ785" s="175"/>
      <c r="AR785" s="175"/>
      <c r="AS785" s="175"/>
      <c r="AT785" s="175"/>
      <c r="AU785" s="175"/>
    </row>
    <row r="786" spans="3:47" x14ac:dyDescent="0.2">
      <c r="C786" s="100"/>
      <c r="AA786" s="175"/>
      <c r="AB786" s="175"/>
      <c r="AC786" s="175"/>
      <c r="AD786" s="175"/>
      <c r="AE786" s="175"/>
      <c r="AF786" s="195"/>
      <c r="AG786" s="177"/>
      <c r="AN786" s="175"/>
      <c r="AO786" s="175"/>
      <c r="AP786" s="175"/>
      <c r="AQ786" s="175"/>
      <c r="AR786" s="175"/>
      <c r="AS786" s="175"/>
      <c r="AT786" s="175"/>
      <c r="AU786" s="175"/>
    </row>
    <row r="787" spans="3:47" x14ac:dyDescent="0.2">
      <c r="C787" s="100"/>
      <c r="AA787" s="175"/>
      <c r="AB787" s="175"/>
      <c r="AC787" s="175"/>
      <c r="AD787" s="175"/>
      <c r="AE787" s="175"/>
      <c r="AF787" s="195"/>
      <c r="AG787" s="177"/>
      <c r="AN787" s="175"/>
      <c r="AO787" s="175"/>
      <c r="AP787" s="175"/>
      <c r="AQ787" s="175"/>
      <c r="AR787" s="175"/>
      <c r="AS787" s="175"/>
      <c r="AT787" s="175"/>
      <c r="AU787" s="175"/>
    </row>
    <row r="788" spans="3:47" x14ac:dyDescent="0.2">
      <c r="C788" s="100"/>
      <c r="AA788" s="175"/>
      <c r="AB788" s="175"/>
      <c r="AC788" s="175"/>
      <c r="AD788" s="175"/>
      <c r="AE788" s="175"/>
      <c r="AF788" s="195"/>
      <c r="AG788" s="177"/>
      <c r="AN788" s="175"/>
      <c r="AO788" s="175"/>
      <c r="AP788" s="175"/>
      <c r="AQ788" s="175"/>
      <c r="AR788" s="175"/>
      <c r="AS788" s="175"/>
      <c r="AT788" s="175"/>
      <c r="AU788" s="175"/>
    </row>
    <row r="789" spans="3:47" x14ac:dyDescent="0.2">
      <c r="C789" s="100"/>
      <c r="AA789" s="175"/>
      <c r="AB789" s="175"/>
      <c r="AC789" s="175"/>
      <c r="AD789" s="175"/>
      <c r="AE789" s="175"/>
      <c r="AF789" s="195"/>
      <c r="AG789" s="177"/>
      <c r="AN789" s="175"/>
      <c r="AO789" s="175"/>
      <c r="AP789" s="175"/>
      <c r="AQ789" s="175"/>
      <c r="AR789" s="175"/>
      <c r="AS789" s="175"/>
      <c r="AT789" s="175"/>
      <c r="AU789" s="175"/>
    </row>
    <row r="790" spans="3:47" x14ac:dyDescent="0.2">
      <c r="C790" s="100"/>
      <c r="AA790" s="175"/>
      <c r="AB790" s="175"/>
      <c r="AC790" s="175"/>
      <c r="AD790" s="175"/>
      <c r="AE790" s="175"/>
      <c r="AF790" s="195"/>
      <c r="AG790" s="177"/>
      <c r="AN790" s="175"/>
      <c r="AO790" s="175"/>
      <c r="AP790" s="175"/>
      <c r="AQ790" s="175"/>
      <c r="AR790" s="175"/>
      <c r="AS790" s="175"/>
      <c r="AT790" s="175"/>
      <c r="AU790" s="175"/>
    </row>
    <row r="791" spans="3:47" x14ac:dyDescent="0.2">
      <c r="C791" s="100"/>
      <c r="AA791" s="175"/>
      <c r="AB791" s="175"/>
      <c r="AC791" s="175"/>
      <c r="AD791" s="175"/>
      <c r="AE791" s="175"/>
      <c r="AF791" s="195"/>
      <c r="AG791" s="177"/>
      <c r="AN791" s="175"/>
      <c r="AO791" s="175"/>
      <c r="AP791" s="175"/>
      <c r="AQ791" s="175"/>
      <c r="AR791" s="175"/>
      <c r="AS791" s="175"/>
      <c r="AT791" s="175"/>
      <c r="AU791" s="175"/>
    </row>
    <row r="792" spans="3:47" x14ac:dyDescent="0.2">
      <c r="C792" s="100"/>
      <c r="AA792" s="175"/>
      <c r="AB792" s="175"/>
      <c r="AC792" s="175"/>
      <c r="AD792" s="175"/>
      <c r="AE792" s="175"/>
      <c r="AF792" s="195"/>
      <c r="AG792" s="177"/>
      <c r="AN792" s="175"/>
      <c r="AO792" s="175"/>
      <c r="AP792" s="175"/>
      <c r="AQ792" s="175"/>
      <c r="AR792" s="175"/>
      <c r="AS792" s="175"/>
      <c r="AT792" s="175"/>
      <c r="AU792" s="175"/>
    </row>
    <row r="793" spans="3:47" x14ac:dyDescent="0.2">
      <c r="C793" s="100"/>
      <c r="AA793" s="175"/>
      <c r="AB793" s="175"/>
      <c r="AC793" s="175"/>
      <c r="AD793" s="175"/>
      <c r="AE793" s="175"/>
      <c r="AF793" s="195"/>
      <c r="AG793" s="177"/>
      <c r="AN793" s="175"/>
      <c r="AO793" s="175"/>
      <c r="AP793" s="175"/>
      <c r="AQ793" s="175"/>
      <c r="AR793" s="175"/>
      <c r="AS793" s="175"/>
      <c r="AT793" s="175"/>
      <c r="AU793" s="175"/>
    </row>
    <row r="794" spans="3:47" x14ac:dyDescent="0.2">
      <c r="C794" s="100"/>
      <c r="AA794" s="175"/>
      <c r="AB794" s="175"/>
      <c r="AC794" s="175"/>
      <c r="AD794" s="175"/>
      <c r="AE794" s="175"/>
      <c r="AF794" s="195"/>
      <c r="AG794" s="177"/>
      <c r="AN794" s="175"/>
      <c r="AO794" s="175"/>
      <c r="AP794" s="175"/>
      <c r="AQ794" s="175"/>
      <c r="AR794" s="175"/>
      <c r="AS794" s="175"/>
      <c r="AT794" s="175"/>
      <c r="AU794" s="175"/>
    </row>
    <row r="795" spans="3:47" x14ac:dyDescent="0.2">
      <c r="C795" s="100"/>
      <c r="AA795" s="175"/>
      <c r="AB795" s="175"/>
      <c r="AC795" s="175"/>
      <c r="AD795" s="175"/>
      <c r="AE795" s="175"/>
      <c r="AF795" s="195"/>
      <c r="AG795" s="177"/>
      <c r="AN795" s="175"/>
      <c r="AO795" s="175"/>
      <c r="AP795" s="175"/>
      <c r="AQ795" s="175"/>
      <c r="AR795" s="175"/>
      <c r="AS795" s="175"/>
      <c r="AT795" s="175"/>
      <c r="AU795" s="175"/>
    </row>
    <row r="796" spans="3:47" x14ac:dyDescent="0.2">
      <c r="C796" s="100"/>
      <c r="AA796" s="175"/>
      <c r="AB796" s="175"/>
      <c r="AC796" s="175"/>
      <c r="AD796" s="175"/>
      <c r="AE796" s="175"/>
      <c r="AF796" s="195"/>
      <c r="AG796" s="177"/>
      <c r="AN796" s="175"/>
      <c r="AO796" s="175"/>
      <c r="AP796" s="175"/>
      <c r="AQ796" s="175"/>
      <c r="AR796" s="175"/>
      <c r="AS796" s="175"/>
      <c r="AT796" s="175"/>
      <c r="AU796" s="175"/>
    </row>
    <row r="797" spans="3:47" x14ac:dyDescent="0.2">
      <c r="C797" s="100"/>
      <c r="AA797" s="175"/>
      <c r="AB797" s="175"/>
      <c r="AC797" s="175"/>
      <c r="AD797" s="175"/>
      <c r="AE797" s="175"/>
      <c r="AF797" s="195"/>
      <c r="AG797" s="177"/>
      <c r="AN797" s="175"/>
      <c r="AO797" s="175"/>
      <c r="AP797" s="175"/>
      <c r="AQ797" s="175"/>
      <c r="AR797" s="175"/>
      <c r="AS797" s="175"/>
      <c r="AT797" s="175"/>
      <c r="AU797" s="175"/>
    </row>
    <row r="798" spans="3:47" x14ac:dyDescent="0.2">
      <c r="C798" s="100"/>
      <c r="AA798" s="175"/>
      <c r="AB798" s="175"/>
      <c r="AC798" s="175"/>
      <c r="AD798" s="175"/>
      <c r="AE798" s="175"/>
      <c r="AF798" s="195"/>
      <c r="AG798" s="177"/>
      <c r="AN798" s="175"/>
      <c r="AO798" s="175"/>
      <c r="AP798" s="175"/>
      <c r="AQ798" s="175"/>
      <c r="AR798" s="175"/>
      <c r="AS798" s="175"/>
      <c r="AT798" s="175"/>
      <c r="AU798" s="175"/>
    </row>
    <row r="799" spans="3:47" x14ac:dyDescent="0.2">
      <c r="C799" s="100"/>
      <c r="AA799" s="175"/>
      <c r="AB799" s="175"/>
      <c r="AC799" s="175"/>
      <c r="AD799" s="175"/>
      <c r="AE799" s="175"/>
      <c r="AF799" s="195"/>
      <c r="AG799" s="177"/>
      <c r="AN799" s="175"/>
      <c r="AO799" s="175"/>
      <c r="AP799" s="175"/>
      <c r="AQ799" s="175"/>
      <c r="AR799" s="175"/>
      <c r="AS799" s="175"/>
      <c r="AT799" s="175"/>
      <c r="AU799" s="175"/>
    </row>
    <row r="800" spans="3:47" x14ac:dyDescent="0.2">
      <c r="C800" s="100"/>
      <c r="AA800" s="175"/>
      <c r="AB800" s="175"/>
      <c r="AC800" s="175"/>
      <c r="AD800" s="175"/>
      <c r="AE800" s="175"/>
      <c r="AF800" s="195"/>
      <c r="AG800" s="177"/>
      <c r="AN800" s="175"/>
      <c r="AO800" s="175"/>
      <c r="AP800" s="175"/>
      <c r="AQ800" s="175"/>
      <c r="AR800" s="175"/>
      <c r="AS800" s="175"/>
      <c r="AT800" s="175"/>
      <c r="AU800" s="175"/>
    </row>
    <row r="801" spans="3:47" x14ac:dyDescent="0.2">
      <c r="C801" s="100"/>
      <c r="AA801" s="175"/>
      <c r="AB801" s="175"/>
      <c r="AC801" s="175"/>
      <c r="AD801" s="175"/>
      <c r="AE801" s="175"/>
      <c r="AF801" s="195"/>
      <c r="AG801" s="177"/>
      <c r="AN801" s="175"/>
      <c r="AO801" s="175"/>
      <c r="AP801" s="175"/>
      <c r="AQ801" s="175"/>
      <c r="AR801" s="175"/>
      <c r="AS801" s="175"/>
      <c r="AT801" s="175"/>
      <c r="AU801" s="175"/>
    </row>
    <row r="802" spans="3:47" x14ac:dyDescent="0.2">
      <c r="C802" s="100"/>
      <c r="AA802" s="175"/>
      <c r="AB802" s="175"/>
      <c r="AC802" s="175"/>
      <c r="AD802" s="175"/>
      <c r="AE802" s="175"/>
      <c r="AF802" s="195"/>
      <c r="AG802" s="177"/>
      <c r="AN802" s="175"/>
      <c r="AO802" s="175"/>
      <c r="AP802" s="175"/>
      <c r="AQ802" s="175"/>
      <c r="AR802" s="175"/>
      <c r="AS802" s="175"/>
      <c r="AT802" s="175"/>
      <c r="AU802" s="175"/>
    </row>
    <row r="803" spans="3:47" x14ac:dyDescent="0.2">
      <c r="C803" s="100"/>
      <c r="AA803" s="175"/>
      <c r="AB803" s="175"/>
      <c r="AC803" s="175"/>
      <c r="AD803" s="175"/>
      <c r="AE803" s="175"/>
      <c r="AF803" s="195"/>
      <c r="AG803" s="177"/>
      <c r="AN803" s="175"/>
      <c r="AO803" s="175"/>
      <c r="AP803" s="175"/>
      <c r="AQ803" s="175"/>
      <c r="AR803" s="175"/>
      <c r="AS803" s="175"/>
      <c r="AT803" s="175"/>
      <c r="AU803" s="175"/>
    </row>
    <row r="804" spans="3:47" x14ac:dyDescent="0.2">
      <c r="C804" s="100"/>
      <c r="AA804" s="175"/>
      <c r="AB804" s="175"/>
      <c r="AC804" s="175"/>
      <c r="AD804" s="175"/>
      <c r="AE804" s="175"/>
      <c r="AF804" s="195"/>
      <c r="AG804" s="177"/>
      <c r="AN804" s="175"/>
      <c r="AO804" s="175"/>
      <c r="AP804" s="175"/>
      <c r="AQ804" s="175"/>
      <c r="AR804" s="175"/>
      <c r="AS804" s="175"/>
      <c r="AT804" s="175"/>
      <c r="AU804" s="175"/>
    </row>
    <row r="805" spans="3:47" x14ac:dyDescent="0.2">
      <c r="C805" s="100"/>
      <c r="AA805" s="175"/>
      <c r="AB805" s="175"/>
      <c r="AC805" s="175"/>
      <c r="AD805" s="175"/>
      <c r="AE805" s="175"/>
      <c r="AF805" s="195"/>
      <c r="AG805" s="177"/>
      <c r="AN805" s="175"/>
      <c r="AO805" s="175"/>
      <c r="AP805" s="175"/>
      <c r="AQ805" s="175"/>
      <c r="AR805" s="175"/>
      <c r="AS805" s="175"/>
      <c r="AT805" s="175"/>
      <c r="AU805" s="175"/>
    </row>
    <row r="806" spans="3:47" x14ac:dyDescent="0.2">
      <c r="C806" s="100"/>
      <c r="AA806" s="175"/>
      <c r="AB806" s="175"/>
      <c r="AC806" s="175"/>
      <c r="AD806" s="175"/>
      <c r="AE806" s="175"/>
      <c r="AF806" s="195"/>
      <c r="AG806" s="177"/>
      <c r="AN806" s="175"/>
      <c r="AO806" s="175"/>
      <c r="AP806" s="175"/>
      <c r="AQ806" s="175"/>
      <c r="AR806" s="175"/>
      <c r="AS806" s="175"/>
      <c r="AT806" s="175"/>
      <c r="AU806" s="175"/>
    </row>
    <row r="807" spans="3:47" x14ac:dyDescent="0.2">
      <c r="C807" s="100"/>
      <c r="AA807" s="175"/>
      <c r="AB807" s="175"/>
      <c r="AC807" s="175"/>
      <c r="AD807" s="175"/>
      <c r="AE807" s="175"/>
      <c r="AF807" s="195"/>
      <c r="AG807" s="177"/>
      <c r="AN807" s="175"/>
      <c r="AO807" s="175"/>
      <c r="AP807" s="175"/>
      <c r="AQ807" s="175"/>
      <c r="AR807" s="175"/>
      <c r="AS807" s="175"/>
      <c r="AT807" s="175"/>
      <c r="AU807" s="175"/>
    </row>
    <row r="808" spans="3:47" x14ac:dyDescent="0.2">
      <c r="C808" s="100"/>
      <c r="AA808" s="175"/>
      <c r="AB808" s="175"/>
      <c r="AC808" s="175"/>
      <c r="AD808" s="175"/>
      <c r="AE808" s="175"/>
      <c r="AF808" s="195"/>
      <c r="AG808" s="177"/>
      <c r="AN808" s="175"/>
      <c r="AO808" s="175"/>
      <c r="AP808" s="175"/>
      <c r="AQ808" s="175"/>
      <c r="AR808" s="175"/>
      <c r="AS808" s="175"/>
      <c r="AT808" s="175"/>
      <c r="AU808" s="175"/>
    </row>
    <row r="809" spans="3:47" x14ac:dyDescent="0.2">
      <c r="C809" s="100"/>
      <c r="AA809" s="175"/>
      <c r="AB809" s="175"/>
      <c r="AC809" s="175"/>
      <c r="AD809" s="175"/>
      <c r="AE809" s="175"/>
      <c r="AF809" s="195"/>
      <c r="AG809" s="177"/>
      <c r="AN809" s="175"/>
      <c r="AO809" s="175"/>
      <c r="AP809" s="175"/>
      <c r="AQ809" s="175"/>
      <c r="AR809" s="175"/>
      <c r="AS809" s="175"/>
      <c r="AT809" s="175"/>
      <c r="AU809" s="175"/>
    </row>
    <row r="810" spans="3:47" x14ac:dyDescent="0.2">
      <c r="C810" s="100"/>
      <c r="AA810" s="175"/>
      <c r="AB810" s="175"/>
      <c r="AC810" s="175"/>
      <c r="AD810" s="175"/>
      <c r="AE810" s="175"/>
      <c r="AF810" s="195"/>
      <c r="AG810" s="177"/>
      <c r="AN810" s="175"/>
      <c r="AO810" s="175"/>
      <c r="AP810" s="175"/>
      <c r="AQ810" s="175"/>
      <c r="AR810" s="175"/>
      <c r="AS810" s="175"/>
      <c r="AT810" s="175"/>
      <c r="AU810" s="175"/>
    </row>
    <row r="811" spans="3:47" x14ac:dyDescent="0.2">
      <c r="C811" s="100"/>
      <c r="AA811" s="175"/>
      <c r="AB811" s="175"/>
      <c r="AC811" s="175"/>
      <c r="AD811" s="175"/>
      <c r="AE811" s="175"/>
      <c r="AF811" s="195"/>
      <c r="AG811" s="177"/>
      <c r="AN811" s="175"/>
      <c r="AO811" s="175"/>
      <c r="AP811" s="175"/>
      <c r="AQ811" s="175"/>
      <c r="AR811" s="175"/>
      <c r="AS811" s="175"/>
      <c r="AT811" s="175"/>
      <c r="AU811" s="175"/>
    </row>
    <row r="812" spans="3:47" x14ac:dyDescent="0.2">
      <c r="C812" s="100"/>
      <c r="AA812" s="175"/>
      <c r="AB812" s="175"/>
      <c r="AC812" s="175"/>
      <c r="AD812" s="175"/>
      <c r="AE812" s="175"/>
      <c r="AF812" s="195"/>
      <c r="AG812" s="177"/>
      <c r="AN812" s="175"/>
      <c r="AO812" s="175"/>
      <c r="AP812" s="175"/>
      <c r="AQ812" s="175"/>
      <c r="AR812" s="175"/>
      <c r="AS812" s="175"/>
      <c r="AT812" s="175"/>
      <c r="AU812" s="175"/>
    </row>
    <row r="813" spans="3:47" x14ac:dyDescent="0.2">
      <c r="C813" s="100"/>
      <c r="AA813" s="175"/>
      <c r="AB813" s="175"/>
      <c r="AC813" s="175"/>
      <c r="AD813" s="175"/>
      <c r="AE813" s="175"/>
      <c r="AF813" s="195"/>
      <c r="AG813" s="177"/>
      <c r="AN813" s="175"/>
      <c r="AO813" s="175"/>
      <c r="AP813" s="175"/>
      <c r="AQ813" s="175"/>
      <c r="AR813" s="175"/>
      <c r="AS813" s="175"/>
      <c r="AT813" s="175"/>
      <c r="AU813" s="175"/>
    </row>
    <row r="814" spans="3:47" x14ac:dyDescent="0.2">
      <c r="C814" s="100"/>
      <c r="AA814" s="175"/>
      <c r="AB814" s="175"/>
      <c r="AC814" s="175"/>
      <c r="AD814" s="175"/>
      <c r="AE814" s="175"/>
      <c r="AF814" s="195"/>
      <c r="AG814" s="177"/>
      <c r="AN814" s="175"/>
      <c r="AO814" s="175"/>
      <c r="AP814" s="175"/>
      <c r="AQ814" s="175"/>
      <c r="AR814" s="175"/>
      <c r="AS814" s="175"/>
      <c r="AT814" s="175"/>
      <c r="AU814" s="175"/>
    </row>
    <row r="815" spans="3:47" x14ac:dyDescent="0.2">
      <c r="C815" s="100"/>
      <c r="AA815" s="175"/>
      <c r="AB815" s="175"/>
      <c r="AC815" s="175"/>
      <c r="AD815" s="175"/>
      <c r="AE815" s="175"/>
      <c r="AF815" s="195"/>
      <c r="AG815" s="177"/>
      <c r="AN815" s="175"/>
      <c r="AO815" s="175"/>
      <c r="AP815" s="175"/>
      <c r="AQ815" s="175"/>
      <c r="AR815" s="175"/>
      <c r="AS815" s="175"/>
      <c r="AT815" s="175"/>
      <c r="AU815" s="175"/>
    </row>
    <row r="816" spans="3:47" x14ac:dyDescent="0.2">
      <c r="C816" s="100"/>
      <c r="AA816" s="175"/>
      <c r="AB816" s="175"/>
      <c r="AC816" s="175"/>
      <c r="AD816" s="175"/>
      <c r="AE816" s="175"/>
      <c r="AF816" s="195"/>
      <c r="AG816" s="177"/>
      <c r="AN816" s="175"/>
      <c r="AO816" s="175"/>
      <c r="AP816" s="175"/>
      <c r="AQ816" s="175"/>
      <c r="AR816" s="175"/>
      <c r="AS816" s="175"/>
      <c r="AT816" s="175"/>
      <c r="AU816" s="175"/>
    </row>
    <row r="817" spans="3:47" x14ac:dyDescent="0.2">
      <c r="C817" s="100"/>
      <c r="AA817" s="175"/>
      <c r="AB817" s="175"/>
      <c r="AC817" s="175"/>
      <c r="AD817" s="175"/>
      <c r="AE817" s="175"/>
      <c r="AF817" s="195"/>
      <c r="AG817" s="177"/>
      <c r="AN817" s="175"/>
      <c r="AO817" s="175"/>
      <c r="AP817" s="175"/>
      <c r="AQ817" s="175"/>
      <c r="AR817" s="175"/>
      <c r="AS817" s="175"/>
      <c r="AT817" s="175"/>
      <c r="AU817" s="175"/>
    </row>
    <row r="818" spans="3:47" x14ac:dyDescent="0.2">
      <c r="C818" s="100"/>
      <c r="AA818" s="175"/>
      <c r="AB818" s="175"/>
      <c r="AC818" s="175"/>
      <c r="AD818" s="175"/>
      <c r="AE818" s="175"/>
      <c r="AF818" s="195"/>
      <c r="AG818" s="177"/>
      <c r="AN818" s="175"/>
      <c r="AO818" s="175"/>
      <c r="AP818" s="175"/>
      <c r="AQ818" s="175"/>
      <c r="AR818" s="175"/>
      <c r="AS818" s="175"/>
      <c r="AT818" s="175"/>
      <c r="AU818" s="175"/>
    </row>
    <row r="819" spans="3:47" x14ac:dyDescent="0.2">
      <c r="C819" s="100"/>
      <c r="AA819" s="175"/>
      <c r="AB819" s="175"/>
      <c r="AC819" s="175"/>
      <c r="AD819" s="175"/>
      <c r="AE819" s="175"/>
      <c r="AF819" s="195"/>
      <c r="AG819" s="177"/>
      <c r="AN819" s="175"/>
      <c r="AO819" s="175"/>
      <c r="AP819" s="175"/>
      <c r="AQ819" s="175"/>
      <c r="AR819" s="175"/>
      <c r="AS819" s="175"/>
      <c r="AT819" s="175"/>
      <c r="AU819" s="175"/>
    </row>
    <row r="820" spans="3:47" x14ac:dyDescent="0.2">
      <c r="C820" s="100"/>
      <c r="AA820" s="175"/>
      <c r="AB820" s="175"/>
      <c r="AC820" s="175"/>
      <c r="AD820" s="175"/>
      <c r="AE820" s="175"/>
      <c r="AF820" s="195"/>
      <c r="AG820" s="177"/>
      <c r="AN820" s="175"/>
      <c r="AO820" s="175"/>
      <c r="AP820" s="175"/>
      <c r="AQ820" s="175"/>
      <c r="AR820" s="175"/>
      <c r="AS820" s="175"/>
      <c r="AT820" s="175"/>
      <c r="AU820" s="175"/>
    </row>
    <row r="821" spans="3:47" x14ac:dyDescent="0.2">
      <c r="C821" s="100"/>
      <c r="AA821" s="175"/>
      <c r="AB821" s="175"/>
      <c r="AC821" s="175"/>
      <c r="AD821" s="175"/>
      <c r="AE821" s="175"/>
      <c r="AF821" s="195"/>
      <c r="AG821" s="177"/>
      <c r="AN821" s="175"/>
      <c r="AO821" s="175"/>
      <c r="AP821" s="175"/>
      <c r="AQ821" s="175"/>
      <c r="AR821" s="175"/>
      <c r="AS821" s="175"/>
      <c r="AT821" s="175"/>
      <c r="AU821" s="175"/>
    </row>
    <row r="822" spans="3:47" x14ac:dyDescent="0.2">
      <c r="C822" s="100"/>
      <c r="AA822" s="175"/>
      <c r="AB822" s="175"/>
      <c r="AC822" s="175"/>
      <c r="AD822" s="175"/>
      <c r="AE822" s="175"/>
      <c r="AF822" s="195"/>
      <c r="AG822" s="177"/>
      <c r="AN822" s="175"/>
      <c r="AO822" s="175"/>
      <c r="AP822" s="175"/>
      <c r="AQ822" s="175"/>
      <c r="AR822" s="175"/>
      <c r="AS822" s="175"/>
      <c r="AT822" s="175"/>
      <c r="AU822" s="175"/>
    </row>
    <row r="823" spans="3:47" x14ac:dyDescent="0.2">
      <c r="C823" s="100"/>
      <c r="AA823" s="175"/>
      <c r="AB823" s="175"/>
      <c r="AC823" s="175"/>
      <c r="AD823" s="175"/>
      <c r="AE823" s="175"/>
      <c r="AF823" s="195"/>
      <c r="AG823" s="177"/>
      <c r="AN823" s="175"/>
      <c r="AO823" s="175"/>
      <c r="AP823" s="175"/>
      <c r="AQ823" s="175"/>
      <c r="AR823" s="175"/>
      <c r="AS823" s="175"/>
      <c r="AT823" s="175"/>
      <c r="AU823" s="175"/>
    </row>
    <row r="824" spans="3:47" x14ac:dyDescent="0.2">
      <c r="C824" s="100"/>
      <c r="AA824" s="175"/>
      <c r="AB824" s="175"/>
      <c r="AC824" s="175"/>
      <c r="AD824" s="175"/>
      <c r="AE824" s="175"/>
      <c r="AF824" s="195"/>
      <c r="AG824" s="177"/>
      <c r="AN824" s="175"/>
      <c r="AO824" s="175"/>
      <c r="AP824" s="175"/>
      <c r="AQ824" s="175"/>
      <c r="AR824" s="175"/>
      <c r="AS824" s="175"/>
      <c r="AT824" s="175"/>
      <c r="AU824" s="175"/>
    </row>
    <row r="825" spans="3:47" x14ac:dyDescent="0.2">
      <c r="C825" s="100"/>
      <c r="AA825" s="175"/>
      <c r="AB825" s="175"/>
      <c r="AC825" s="175"/>
      <c r="AD825" s="175"/>
      <c r="AE825" s="175"/>
      <c r="AF825" s="195"/>
      <c r="AG825" s="177"/>
      <c r="AN825" s="175"/>
      <c r="AO825" s="175"/>
      <c r="AP825" s="175"/>
      <c r="AQ825" s="175"/>
      <c r="AR825" s="175"/>
      <c r="AS825" s="175"/>
      <c r="AT825" s="175"/>
      <c r="AU825" s="175"/>
    </row>
    <row r="826" spans="3:47" x14ac:dyDescent="0.2">
      <c r="C826" s="100"/>
      <c r="AA826" s="175"/>
      <c r="AB826" s="175"/>
      <c r="AC826" s="175"/>
      <c r="AD826" s="175"/>
      <c r="AE826" s="175"/>
      <c r="AF826" s="195"/>
      <c r="AG826" s="177"/>
      <c r="AN826" s="175"/>
      <c r="AO826" s="175"/>
      <c r="AP826" s="175"/>
      <c r="AQ826" s="175"/>
      <c r="AR826" s="175"/>
      <c r="AS826" s="175"/>
      <c r="AT826" s="175"/>
      <c r="AU826" s="175"/>
    </row>
    <row r="827" spans="3:47" x14ac:dyDescent="0.2">
      <c r="C827" s="100"/>
      <c r="AA827" s="175"/>
      <c r="AB827" s="175"/>
      <c r="AC827" s="175"/>
      <c r="AD827" s="175"/>
      <c r="AE827" s="175"/>
      <c r="AF827" s="195"/>
      <c r="AG827" s="177"/>
      <c r="AN827" s="175"/>
      <c r="AO827" s="175"/>
      <c r="AP827" s="175"/>
      <c r="AQ827" s="175"/>
      <c r="AR827" s="175"/>
      <c r="AS827" s="175"/>
      <c r="AT827" s="175"/>
      <c r="AU827" s="175"/>
    </row>
    <row r="828" spans="3:47" x14ac:dyDescent="0.2">
      <c r="C828" s="100"/>
      <c r="AA828" s="175"/>
      <c r="AB828" s="175"/>
      <c r="AC828" s="175"/>
      <c r="AD828" s="175"/>
      <c r="AE828" s="175"/>
      <c r="AF828" s="195"/>
      <c r="AG828" s="177"/>
      <c r="AN828" s="175"/>
      <c r="AO828" s="175"/>
      <c r="AP828" s="175"/>
      <c r="AQ828" s="175"/>
      <c r="AR828" s="175"/>
      <c r="AS828" s="175"/>
      <c r="AT828" s="175"/>
      <c r="AU828" s="175"/>
    </row>
    <row r="829" spans="3:47" x14ac:dyDescent="0.2">
      <c r="C829" s="100"/>
      <c r="AA829" s="175"/>
      <c r="AB829" s="175"/>
      <c r="AC829" s="175"/>
      <c r="AD829" s="175"/>
      <c r="AE829" s="175"/>
      <c r="AF829" s="195"/>
      <c r="AG829" s="177"/>
      <c r="AN829" s="175"/>
      <c r="AO829" s="175"/>
      <c r="AP829" s="175"/>
      <c r="AQ829" s="175"/>
      <c r="AR829" s="175"/>
      <c r="AS829" s="175"/>
      <c r="AT829" s="175"/>
      <c r="AU829" s="175"/>
    </row>
    <row r="830" spans="3:47" x14ac:dyDescent="0.2">
      <c r="C830" s="100"/>
      <c r="AA830" s="175"/>
      <c r="AB830" s="175"/>
      <c r="AC830" s="175"/>
      <c r="AD830" s="175"/>
      <c r="AE830" s="175"/>
      <c r="AF830" s="195"/>
      <c r="AG830" s="177"/>
      <c r="AN830" s="175"/>
      <c r="AO830" s="175"/>
      <c r="AP830" s="175"/>
      <c r="AQ830" s="175"/>
      <c r="AR830" s="175"/>
      <c r="AS830" s="175"/>
      <c r="AT830" s="175"/>
      <c r="AU830" s="175"/>
    </row>
    <row r="831" spans="3:47" x14ac:dyDescent="0.2">
      <c r="C831" s="100"/>
      <c r="AA831" s="175"/>
      <c r="AB831" s="175"/>
      <c r="AC831" s="175"/>
      <c r="AD831" s="175"/>
      <c r="AE831" s="175"/>
      <c r="AF831" s="195"/>
      <c r="AG831" s="177"/>
      <c r="AN831" s="175"/>
      <c r="AO831" s="175"/>
      <c r="AP831" s="175"/>
      <c r="AQ831" s="175"/>
      <c r="AR831" s="175"/>
      <c r="AS831" s="175"/>
      <c r="AT831" s="175"/>
      <c r="AU831" s="175"/>
    </row>
    <row r="832" spans="3:47" x14ac:dyDescent="0.2">
      <c r="C832" s="100"/>
      <c r="AA832" s="175"/>
      <c r="AB832" s="175"/>
      <c r="AC832" s="175"/>
      <c r="AD832" s="175"/>
      <c r="AE832" s="175"/>
      <c r="AF832" s="195"/>
      <c r="AG832" s="177"/>
      <c r="AN832" s="175"/>
      <c r="AO832" s="175"/>
      <c r="AP832" s="175"/>
      <c r="AQ832" s="175"/>
      <c r="AR832" s="175"/>
      <c r="AS832" s="175"/>
      <c r="AT832" s="175"/>
      <c r="AU832" s="175"/>
    </row>
    <row r="833" spans="3:47" x14ac:dyDescent="0.2">
      <c r="C833" s="100"/>
      <c r="AA833" s="175"/>
      <c r="AB833" s="175"/>
      <c r="AC833" s="175"/>
      <c r="AD833" s="175"/>
      <c r="AE833" s="175"/>
      <c r="AF833" s="195"/>
      <c r="AG833" s="177"/>
      <c r="AN833" s="175"/>
      <c r="AO833" s="175"/>
      <c r="AP833" s="175"/>
      <c r="AQ833" s="175"/>
      <c r="AR833" s="175"/>
      <c r="AS833" s="175"/>
      <c r="AT833" s="175"/>
      <c r="AU833" s="175"/>
    </row>
    <row r="834" spans="3:47" x14ac:dyDescent="0.2">
      <c r="C834" s="100"/>
      <c r="AA834" s="175"/>
      <c r="AB834" s="175"/>
      <c r="AC834" s="175"/>
      <c r="AD834" s="175"/>
      <c r="AE834" s="175"/>
      <c r="AF834" s="195"/>
      <c r="AG834" s="177"/>
      <c r="AN834" s="175"/>
      <c r="AO834" s="175"/>
      <c r="AP834" s="175"/>
      <c r="AQ834" s="175"/>
      <c r="AR834" s="175"/>
      <c r="AS834" s="175"/>
      <c r="AT834" s="175"/>
      <c r="AU834" s="175"/>
    </row>
    <row r="835" spans="3:47" x14ac:dyDescent="0.2">
      <c r="C835" s="100"/>
      <c r="AA835" s="175"/>
      <c r="AB835" s="175"/>
      <c r="AC835" s="175"/>
      <c r="AD835" s="175"/>
      <c r="AE835" s="175"/>
      <c r="AF835" s="195"/>
      <c r="AG835" s="177"/>
      <c r="AN835" s="175"/>
      <c r="AO835" s="175"/>
      <c r="AP835" s="175"/>
      <c r="AQ835" s="175"/>
      <c r="AR835" s="175"/>
      <c r="AS835" s="175"/>
      <c r="AT835" s="175"/>
      <c r="AU835" s="175"/>
    </row>
    <row r="836" spans="3:47" x14ac:dyDescent="0.2">
      <c r="C836" s="100"/>
      <c r="AA836" s="175"/>
      <c r="AB836" s="175"/>
      <c r="AC836" s="175"/>
      <c r="AD836" s="175"/>
      <c r="AE836" s="175"/>
      <c r="AF836" s="195"/>
      <c r="AG836" s="177"/>
      <c r="AN836" s="175"/>
      <c r="AO836" s="175"/>
      <c r="AP836" s="175"/>
      <c r="AQ836" s="175"/>
      <c r="AR836" s="175"/>
      <c r="AS836" s="175"/>
      <c r="AT836" s="175"/>
      <c r="AU836" s="175"/>
    </row>
    <row r="837" spans="3:47" x14ac:dyDescent="0.2">
      <c r="C837" s="100"/>
      <c r="AA837" s="175"/>
      <c r="AB837" s="175"/>
      <c r="AC837" s="175"/>
      <c r="AD837" s="175"/>
      <c r="AE837" s="175"/>
      <c r="AF837" s="195"/>
      <c r="AG837" s="177"/>
      <c r="AN837" s="175"/>
      <c r="AO837" s="175"/>
      <c r="AP837" s="175"/>
      <c r="AQ837" s="175"/>
      <c r="AR837" s="175"/>
      <c r="AS837" s="175"/>
      <c r="AT837" s="175"/>
      <c r="AU837" s="175"/>
    </row>
    <row r="838" spans="3:47" x14ac:dyDescent="0.2">
      <c r="C838" s="100"/>
      <c r="AA838" s="175"/>
      <c r="AB838" s="175"/>
      <c r="AC838" s="175"/>
      <c r="AD838" s="175"/>
      <c r="AE838" s="175"/>
      <c r="AF838" s="195"/>
      <c r="AG838" s="177"/>
      <c r="AN838" s="175"/>
      <c r="AO838" s="175"/>
      <c r="AP838" s="175"/>
      <c r="AQ838" s="175"/>
      <c r="AR838" s="175"/>
      <c r="AS838" s="175"/>
      <c r="AT838" s="175"/>
      <c r="AU838" s="175"/>
    </row>
    <row r="839" spans="3:47" x14ac:dyDescent="0.2">
      <c r="C839" s="100"/>
      <c r="AA839" s="175"/>
      <c r="AB839" s="175"/>
      <c r="AC839" s="175"/>
      <c r="AD839" s="175"/>
      <c r="AE839" s="175"/>
      <c r="AF839" s="195"/>
      <c r="AG839" s="177"/>
      <c r="AN839" s="175"/>
      <c r="AO839" s="175"/>
      <c r="AP839" s="175"/>
      <c r="AQ839" s="175"/>
      <c r="AR839" s="175"/>
      <c r="AS839" s="175"/>
      <c r="AT839" s="175"/>
      <c r="AU839" s="175"/>
    </row>
    <row r="840" spans="3:47" x14ac:dyDescent="0.2">
      <c r="C840" s="100"/>
      <c r="AA840" s="175"/>
      <c r="AB840" s="175"/>
      <c r="AC840" s="175"/>
      <c r="AD840" s="175"/>
      <c r="AE840" s="175"/>
      <c r="AF840" s="195"/>
      <c r="AG840" s="177"/>
      <c r="AN840" s="175"/>
      <c r="AO840" s="175"/>
      <c r="AP840" s="175"/>
      <c r="AQ840" s="175"/>
      <c r="AR840" s="175"/>
      <c r="AS840" s="175"/>
      <c r="AT840" s="175"/>
      <c r="AU840" s="175"/>
    </row>
    <row r="841" spans="3:47" x14ac:dyDescent="0.2">
      <c r="C841" s="100"/>
      <c r="AA841" s="175"/>
      <c r="AB841" s="175"/>
      <c r="AC841" s="175"/>
      <c r="AD841" s="175"/>
      <c r="AE841" s="175"/>
      <c r="AF841" s="195"/>
      <c r="AG841" s="177"/>
      <c r="AN841" s="175"/>
      <c r="AO841" s="175"/>
      <c r="AP841" s="175"/>
      <c r="AQ841" s="175"/>
      <c r="AR841" s="175"/>
      <c r="AS841" s="175"/>
      <c r="AT841" s="175"/>
      <c r="AU841" s="175"/>
    </row>
    <row r="842" spans="3:47" x14ac:dyDescent="0.2">
      <c r="C842" s="100"/>
      <c r="AA842" s="175"/>
      <c r="AB842" s="175"/>
      <c r="AC842" s="175"/>
      <c r="AD842" s="175"/>
      <c r="AE842" s="175"/>
      <c r="AF842" s="195"/>
      <c r="AG842" s="177"/>
      <c r="AN842" s="175"/>
      <c r="AO842" s="175"/>
      <c r="AP842" s="175"/>
      <c r="AQ842" s="175"/>
      <c r="AR842" s="175"/>
      <c r="AS842" s="175"/>
      <c r="AT842" s="175"/>
      <c r="AU842" s="175"/>
    </row>
    <row r="843" spans="3:47" x14ac:dyDescent="0.2">
      <c r="C843" s="100"/>
      <c r="AA843" s="175"/>
      <c r="AB843" s="175"/>
      <c r="AC843" s="175"/>
      <c r="AD843" s="175"/>
      <c r="AE843" s="175"/>
      <c r="AF843" s="195"/>
      <c r="AG843" s="177"/>
      <c r="AN843" s="175"/>
      <c r="AO843" s="175"/>
      <c r="AP843" s="175"/>
      <c r="AQ843" s="175"/>
      <c r="AR843" s="175"/>
      <c r="AS843" s="175"/>
      <c r="AT843" s="175"/>
      <c r="AU843" s="175"/>
    </row>
    <row r="844" spans="3:47" x14ac:dyDescent="0.2">
      <c r="C844" s="100"/>
      <c r="AA844" s="175"/>
      <c r="AB844" s="175"/>
      <c r="AC844" s="175"/>
      <c r="AD844" s="175"/>
      <c r="AE844" s="175"/>
      <c r="AF844" s="195"/>
      <c r="AG844" s="177"/>
      <c r="AN844" s="175"/>
      <c r="AO844" s="175"/>
      <c r="AP844" s="175"/>
      <c r="AQ844" s="175"/>
      <c r="AR844" s="175"/>
      <c r="AS844" s="175"/>
      <c r="AT844" s="175"/>
      <c r="AU844" s="175"/>
    </row>
    <row r="845" spans="3:47" x14ac:dyDescent="0.2">
      <c r="C845" s="100"/>
      <c r="AA845" s="175"/>
      <c r="AB845" s="175"/>
      <c r="AC845" s="175"/>
      <c r="AD845" s="175"/>
      <c r="AE845" s="175"/>
      <c r="AF845" s="195"/>
      <c r="AG845" s="177"/>
      <c r="AN845" s="175"/>
      <c r="AO845" s="175"/>
      <c r="AP845" s="175"/>
      <c r="AQ845" s="175"/>
      <c r="AR845" s="175"/>
      <c r="AS845" s="175"/>
      <c r="AT845" s="175"/>
      <c r="AU845" s="175"/>
    </row>
    <row r="846" spans="3:47" x14ac:dyDescent="0.2">
      <c r="C846" s="100"/>
      <c r="AA846" s="175"/>
      <c r="AB846" s="175"/>
      <c r="AC846" s="175"/>
      <c r="AD846" s="175"/>
      <c r="AE846" s="175"/>
      <c r="AF846" s="195"/>
      <c r="AG846" s="177"/>
      <c r="AN846" s="175"/>
      <c r="AO846" s="175"/>
      <c r="AP846" s="175"/>
      <c r="AQ846" s="175"/>
      <c r="AR846" s="175"/>
      <c r="AS846" s="175"/>
      <c r="AT846" s="175"/>
      <c r="AU846" s="175"/>
    </row>
    <row r="847" spans="3:47" x14ac:dyDescent="0.2">
      <c r="C847" s="100"/>
      <c r="AA847" s="175"/>
      <c r="AB847" s="175"/>
      <c r="AC847" s="175"/>
      <c r="AD847" s="175"/>
      <c r="AE847" s="175"/>
      <c r="AF847" s="195"/>
      <c r="AG847" s="177"/>
      <c r="AN847" s="175"/>
      <c r="AO847" s="175"/>
      <c r="AP847" s="175"/>
      <c r="AQ847" s="175"/>
      <c r="AR847" s="175"/>
      <c r="AS847" s="175"/>
      <c r="AT847" s="175"/>
      <c r="AU847" s="175"/>
    </row>
    <row r="848" spans="3:47" x14ac:dyDescent="0.2">
      <c r="C848" s="100"/>
      <c r="AA848" s="175"/>
      <c r="AB848" s="175"/>
      <c r="AC848" s="175"/>
      <c r="AD848" s="175"/>
      <c r="AE848" s="175"/>
      <c r="AF848" s="195"/>
      <c r="AG848" s="177"/>
      <c r="AN848" s="175"/>
      <c r="AO848" s="175"/>
      <c r="AP848" s="175"/>
      <c r="AQ848" s="175"/>
      <c r="AR848" s="175"/>
      <c r="AS848" s="175"/>
      <c r="AT848" s="175"/>
      <c r="AU848" s="175"/>
    </row>
    <row r="849" spans="3:47" x14ac:dyDescent="0.2">
      <c r="C849" s="100"/>
      <c r="AA849" s="175"/>
      <c r="AB849" s="175"/>
      <c r="AC849" s="175"/>
      <c r="AD849" s="175"/>
      <c r="AE849" s="175"/>
      <c r="AF849" s="195"/>
      <c r="AG849" s="177"/>
      <c r="AN849" s="175"/>
      <c r="AO849" s="175"/>
      <c r="AP849" s="175"/>
      <c r="AQ849" s="175"/>
      <c r="AR849" s="175"/>
      <c r="AS849" s="175"/>
      <c r="AT849" s="175"/>
      <c r="AU849" s="175"/>
    </row>
    <row r="850" spans="3:47" x14ac:dyDescent="0.2">
      <c r="C850" s="100"/>
      <c r="AA850" s="175"/>
      <c r="AB850" s="175"/>
      <c r="AC850" s="175"/>
      <c r="AD850" s="175"/>
      <c r="AE850" s="175"/>
      <c r="AF850" s="195"/>
      <c r="AG850" s="177"/>
      <c r="AN850" s="175"/>
      <c r="AO850" s="175"/>
      <c r="AP850" s="175"/>
      <c r="AQ850" s="175"/>
      <c r="AR850" s="175"/>
      <c r="AS850" s="175"/>
      <c r="AT850" s="175"/>
      <c r="AU850" s="175"/>
    </row>
    <row r="851" spans="3:47" x14ac:dyDescent="0.2">
      <c r="C851" s="100"/>
      <c r="AA851" s="175"/>
      <c r="AB851" s="175"/>
      <c r="AC851" s="175"/>
      <c r="AD851" s="175"/>
      <c r="AE851" s="175"/>
      <c r="AF851" s="195"/>
      <c r="AG851" s="177"/>
      <c r="AN851" s="175"/>
      <c r="AO851" s="175"/>
      <c r="AP851" s="175"/>
      <c r="AQ851" s="175"/>
      <c r="AR851" s="175"/>
      <c r="AS851" s="175"/>
      <c r="AT851" s="175"/>
      <c r="AU851" s="175"/>
    </row>
    <row r="852" spans="3:47" x14ac:dyDescent="0.2">
      <c r="C852" s="100"/>
      <c r="AA852" s="175"/>
      <c r="AB852" s="175"/>
      <c r="AC852" s="175"/>
      <c r="AD852" s="175"/>
      <c r="AE852" s="175"/>
      <c r="AF852" s="195"/>
      <c r="AG852" s="177"/>
      <c r="AN852" s="175"/>
      <c r="AO852" s="175"/>
      <c r="AP852" s="175"/>
      <c r="AQ852" s="175"/>
      <c r="AR852" s="175"/>
      <c r="AS852" s="175"/>
      <c r="AT852" s="175"/>
      <c r="AU852" s="175"/>
    </row>
    <row r="853" spans="3:47" x14ac:dyDescent="0.2">
      <c r="C853" s="100"/>
      <c r="AA853" s="175"/>
      <c r="AB853" s="175"/>
      <c r="AC853" s="175"/>
      <c r="AD853" s="175"/>
      <c r="AE853" s="175"/>
      <c r="AF853" s="195"/>
      <c r="AG853" s="177"/>
      <c r="AN853" s="175"/>
      <c r="AO853" s="175"/>
      <c r="AP853" s="175"/>
      <c r="AQ853" s="175"/>
      <c r="AR853" s="175"/>
      <c r="AS853" s="175"/>
      <c r="AT853" s="175"/>
      <c r="AU853" s="175"/>
    </row>
    <row r="854" spans="3:47" x14ac:dyDescent="0.2">
      <c r="C854" s="100"/>
      <c r="AA854" s="175"/>
      <c r="AB854" s="175"/>
      <c r="AC854" s="175"/>
      <c r="AD854" s="175"/>
      <c r="AE854" s="175"/>
      <c r="AF854" s="195"/>
      <c r="AG854" s="177"/>
      <c r="AN854" s="175"/>
      <c r="AO854" s="175"/>
      <c r="AP854" s="175"/>
      <c r="AQ854" s="175"/>
      <c r="AR854" s="175"/>
      <c r="AS854" s="175"/>
      <c r="AT854" s="175"/>
      <c r="AU854" s="175"/>
    </row>
    <row r="855" spans="3:47" x14ac:dyDescent="0.2">
      <c r="C855" s="100"/>
      <c r="AA855" s="175"/>
      <c r="AB855" s="175"/>
      <c r="AC855" s="175"/>
      <c r="AD855" s="175"/>
      <c r="AE855" s="175"/>
      <c r="AF855" s="195"/>
      <c r="AG855" s="177"/>
      <c r="AN855" s="175"/>
      <c r="AO855" s="175"/>
      <c r="AP855" s="175"/>
      <c r="AQ855" s="175"/>
      <c r="AR855" s="175"/>
      <c r="AS855" s="175"/>
      <c r="AT855" s="175"/>
      <c r="AU855" s="175"/>
    </row>
    <row r="856" spans="3:47" x14ac:dyDescent="0.2">
      <c r="C856" s="100"/>
      <c r="AA856" s="175"/>
      <c r="AB856" s="175"/>
      <c r="AC856" s="175"/>
      <c r="AD856" s="175"/>
      <c r="AE856" s="175"/>
      <c r="AF856" s="195"/>
      <c r="AG856" s="177"/>
      <c r="AN856" s="175"/>
      <c r="AO856" s="175"/>
      <c r="AP856" s="175"/>
      <c r="AQ856" s="175"/>
      <c r="AR856" s="175"/>
      <c r="AS856" s="175"/>
      <c r="AT856" s="175"/>
      <c r="AU856" s="175"/>
    </row>
    <row r="857" spans="3:47" x14ac:dyDescent="0.2">
      <c r="C857" s="100"/>
      <c r="AA857" s="175"/>
      <c r="AB857" s="175"/>
      <c r="AC857" s="175"/>
      <c r="AD857" s="175"/>
      <c r="AE857" s="175"/>
      <c r="AF857" s="195"/>
      <c r="AG857" s="177"/>
      <c r="AN857" s="175"/>
      <c r="AO857" s="175"/>
      <c r="AP857" s="175"/>
      <c r="AQ857" s="175"/>
      <c r="AR857" s="175"/>
      <c r="AS857" s="175"/>
      <c r="AT857" s="175"/>
      <c r="AU857" s="175"/>
    </row>
    <row r="858" spans="3:47" x14ac:dyDescent="0.2">
      <c r="C858" s="100"/>
      <c r="AA858" s="175"/>
      <c r="AB858" s="175"/>
      <c r="AC858" s="175"/>
      <c r="AD858" s="175"/>
      <c r="AE858" s="175"/>
      <c r="AF858" s="195"/>
      <c r="AG858" s="177"/>
      <c r="AN858" s="175"/>
      <c r="AO858" s="175"/>
      <c r="AP858" s="175"/>
      <c r="AQ858" s="175"/>
      <c r="AR858" s="175"/>
      <c r="AS858" s="175"/>
      <c r="AT858" s="175"/>
      <c r="AU858" s="175"/>
    </row>
    <row r="859" spans="3:47" x14ac:dyDescent="0.2">
      <c r="C859" s="100"/>
      <c r="AA859" s="175"/>
      <c r="AB859" s="175"/>
      <c r="AC859" s="175"/>
      <c r="AD859" s="175"/>
      <c r="AE859" s="175"/>
      <c r="AF859" s="195"/>
      <c r="AG859" s="177"/>
      <c r="AN859" s="175"/>
      <c r="AO859" s="175"/>
      <c r="AP859" s="175"/>
      <c r="AQ859" s="175"/>
      <c r="AR859" s="175"/>
      <c r="AS859" s="175"/>
      <c r="AT859" s="175"/>
      <c r="AU859" s="175"/>
    </row>
    <row r="860" spans="3:47" x14ac:dyDescent="0.2">
      <c r="C860" s="100"/>
      <c r="AA860" s="175"/>
      <c r="AB860" s="175"/>
      <c r="AC860" s="175"/>
      <c r="AD860" s="175"/>
      <c r="AE860" s="175"/>
      <c r="AF860" s="195"/>
      <c r="AG860" s="177"/>
      <c r="AN860" s="175"/>
      <c r="AO860" s="175"/>
      <c r="AP860" s="175"/>
      <c r="AQ860" s="175"/>
      <c r="AR860" s="175"/>
      <c r="AS860" s="175"/>
      <c r="AT860" s="175"/>
      <c r="AU860" s="175"/>
    </row>
    <row r="861" spans="3:47" x14ac:dyDescent="0.2">
      <c r="C861" s="100"/>
      <c r="AA861" s="175"/>
      <c r="AB861" s="175"/>
      <c r="AC861" s="175"/>
      <c r="AD861" s="175"/>
      <c r="AE861" s="175"/>
      <c r="AF861" s="195"/>
      <c r="AG861" s="177"/>
      <c r="AN861" s="175"/>
      <c r="AO861" s="175"/>
      <c r="AP861" s="175"/>
      <c r="AQ861" s="175"/>
      <c r="AR861" s="175"/>
      <c r="AS861" s="175"/>
      <c r="AT861" s="175"/>
      <c r="AU861" s="175"/>
    </row>
    <row r="862" spans="3:47" x14ac:dyDescent="0.2">
      <c r="C862" s="100"/>
      <c r="AA862" s="175"/>
      <c r="AB862" s="175"/>
      <c r="AC862" s="175"/>
      <c r="AD862" s="175"/>
      <c r="AE862" s="175"/>
      <c r="AF862" s="195"/>
      <c r="AG862" s="177"/>
      <c r="AN862" s="175"/>
      <c r="AO862" s="175"/>
      <c r="AP862" s="175"/>
      <c r="AQ862" s="175"/>
      <c r="AR862" s="175"/>
      <c r="AS862" s="175"/>
      <c r="AT862" s="175"/>
      <c r="AU862" s="175"/>
    </row>
    <row r="863" spans="3:47" x14ac:dyDescent="0.2">
      <c r="C863" s="100"/>
      <c r="AA863" s="175"/>
      <c r="AB863" s="175"/>
      <c r="AC863" s="175"/>
      <c r="AD863" s="175"/>
      <c r="AE863" s="175"/>
      <c r="AF863" s="195"/>
      <c r="AG863" s="177"/>
      <c r="AN863" s="175"/>
      <c r="AO863" s="175"/>
      <c r="AP863" s="175"/>
      <c r="AQ863" s="175"/>
      <c r="AR863" s="175"/>
      <c r="AS863" s="175"/>
      <c r="AT863" s="175"/>
      <c r="AU863" s="175"/>
    </row>
    <row r="864" spans="3:47" x14ac:dyDescent="0.2">
      <c r="C864" s="100"/>
      <c r="AA864" s="175"/>
      <c r="AB864" s="175"/>
      <c r="AC864" s="175"/>
      <c r="AD864" s="175"/>
      <c r="AE864" s="175"/>
      <c r="AF864" s="195"/>
      <c r="AG864" s="177"/>
      <c r="AN864" s="175"/>
      <c r="AO864" s="175"/>
      <c r="AP864" s="175"/>
      <c r="AQ864" s="175"/>
      <c r="AR864" s="175"/>
      <c r="AS864" s="175"/>
      <c r="AT864" s="175"/>
      <c r="AU864" s="175"/>
    </row>
    <row r="865" spans="3:47" x14ac:dyDescent="0.2">
      <c r="C865" s="100"/>
      <c r="AA865" s="175"/>
      <c r="AB865" s="175"/>
      <c r="AC865" s="175"/>
      <c r="AD865" s="175"/>
      <c r="AE865" s="175"/>
      <c r="AF865" s="195"/>
      <c r="AG865" s="177"/>
      <c r="AN865" s="175"/>
      <c r="AO865" s="175"/>
      <c r="AP865" s="175"/>
      <c r="AQ865" s="175"/>
      <c r="AR865" s="175"/>
      <c r="AS865" s="175"/>
      <c r="AT865" s="175"/>
      <c r="AU865" s="175"/>
    </row>
    <row r="866" spans="3:47" x14ac:dyDescent="0.2">
      <c r="C866" s="100"/>
      <c r="AA866" s="175"/>
      <c r="AB866" s="175"/>
      <c r="AC866" s="175"/>
      <c r="AD866" s="175"/>
      <c r="AE866" s="175"/>
      <c r="AF866" s="195"/>
      <c r="AG866" s="177"/>
      <c r="AN866" s="175"/>
      <c r="AO866" s="175"/>
      <c r="AP866" s="175"/>
      <c r="AQ866" s="175"/>
      <c r="AR866" s="175"/>
      <c r="AS866" s="175"/>
      <c r="AT866" s="175"/>
      <c r="AU866" s="175"/>
    </row>
    <row r="867" spans="3:47" x14ac:dyDescent="0.2">
      <c r="C867" s="100"/>
      <c r="AA867" s="175"/>
      <c r="AB867" s="175"/>
      <c r="AC867" s="175"/>
      <c r="AD867" s="175"/>
      <c r="AE867" s="175"/>
      <c r="AF867" s="195"/>
      <c r="AG867" s="177"/>
      <c r="AN867" s="175"/>
      <c r="AO867" s="175"/>
      <c r="AP867" s="175"/>
      <c r="AQ867" s="175"/>
      <c r="AR867" s="175"/>
      <c r="AS867" s="175"/>
      <c r="AT867" s="175"/>
      <c r="AU867" s="175"/>
    </row>
    <row r="868" spans="3:47" x14ac:dyDescent="0.2">
      <c r="C868" s="100"/>
      <c r="AA868" s="175"/>
      <c r="AB868" s="175"/>
      <c r="AC868" s="175"/>
      <c r="AD868" s="175"/>
      <c r="AE868" s="175"/>
      <c r="AF868" s="195"/>
      <c r="AG868" s="177"/>
      <c r="AN868" s="175"/>
      <c r="AO868" s="175"/>
      <c r="AP868" s="175"/>
      <c r="AQ868" s="175"/>
      <c r="AR868" s="175"/>
      <c r="AS868" s="175"/>
      <c r="AT868" s="175"/>
      <c r="AU868" s="175"/>
    </row>
    <row r="869" spans="3:47" x14ac:dyDescent="0.2">
      <c r="C869" s="100"/>
      <c r="AA869" s="175"/>
      <c r="AB869" s="175"/>
      <c r="AC869" s="175"/>
      <c r="AD869" s="175"/>
      <c r="AE869" s="175"/>
      <c r="AF869" s="195"/>
      <c r="AG869" s="177"/>
      <c r="AN869" s="175"/>
      <c r="AO869" s="175"/>
      <c r="AP869" s="175"/>
      <c r="AQ869" s="175"/>
      <c r="AR869" s="175"/>
      <c r="AS869" s="175"/>
      <c r="AT869" s="175"/>
      <c r="AU869" s="175"/>
    </row>
    <row r="870" spans="3:47" x14ac:dyDescent="0.2">
      <c r="C870" s="100"/>
      <c r="AA870" s="175"/>
      <c r="AB870" s="175"/>
      <c r="AC870" s="175"/>
      <c r="AD870" s="175"/>
      <c r="AE870" s="175"/>
      <c r="AF870" s="195"/>
      <c r="AG870" s="177"/>
      <c r="AN870" s="175"/>
      <c r="AO870" s="175"/>
      <c r="AP870" s="175"/>
      <c r="AQ870" s="175"/>
      <c r="AR870" s="175"/>
      <c r="AS870" s="175"/>
      <c r="AT870" s="175"/>
      <c r="AU870" s="175"/>
    </row>
    <row r="871" spans="3:47" x14ac:dyDescent="0.2">
      <c r="C871" s="100"/>
      <c r="AA871" s="175"/>
      <c r="AB871" s="175"/>
      <c r="AC871" s="175"/>
      <c r="AD871" s="175"/>
      <c r="AE871" s="175"/>
      <c r="AF871" s="195"/>
      <c r="AG871" s="177"/>
      <c r="AN871" s="175"/>
      <c r="AO871" s="175"/>
      <c r="AP871" s="175"/>
      <c r="AQ871" s="175"/>
      <c r="AR871" s="175"/>
      <c r="AS871" s="175"/>
      <c r="AT871" s="175"/>
      <c r="AU871" s="175"/>
    </row>
    <row r="872" spans="3:47" x14ac:dyDescent="0.2">
      <c r="C872" s="100"/>
      <c r="AA872" s="175"/>
      <c r="AB872" s="175"/>
      <c r="AC872" s="175"/>
      <c r="AD872" s="175"/>
      <c r="AE872" s="175"/>
      <c r="AF872" s="195"/>
      <c r="AG872" s="177"/>
      <c r="AN872" s="175"/>
      <c r="AO872" s="175"/>
      <c r="AP872" s="175"/>
      <c r="AQ872" s="175"/>
      <c r="AR872" s="175"/>
      <c r="AS872" s="175"/>
      <c r="AT872" s="175"/>
      <c r="AU872" s="175"/>
    </row>
    <row r="873" spans="3:47" x14ac:dyDescent="0.2">
      <c r="C873" s="100"/>
      <c r="AA873" s="175"/>
      <c r="AB873" s="175"/>
      <c r="AC873" s="175"/>
      <c r="AD873" s="175"/>
      <c r="AE873" s="175"/>
      <c r="AF873" s="195"/>
      <c r="AG873" s="177"/>
      <c r="AN873" s="175"/>
      <c r="AO873" s="175"/>
      <c r="AP873" s="175"/>
      <c r="AQ873" s="175"/>
      <c r="AR873" s="175"/>
      <c r="AS873" s="175"/>
      <c r="AT873" s="175"/>
      <c r="AU873" s="175"/>
    </row>
    <row r="874" spans="3:47" x14ac:dyDescent="0.2">
      <c r="C874" s="100"/>
      <c r="AA874" s="175"/>
      <c r="AB874" s="175"/>
      <c r="AC874" s="175"/>
      <c r="AD874" s="175"/>
      <c r="AE874" s="175"/>
      <c r="AF874" s="195"/>
      <c r="AG874" s="177"/>
      <c r="AN874" s="175"/>
      <c r="AO874" s="175"/>
      <c r="AP874" s="175"/>
      <c r="AQ874" s="175"/>
      <c r="AR874" s="175"/>
      <c r="AS874" s="175"/>
      <c r="AT874" s="175"/>
      <c r="AU874" s="175"/>
    </row>
    <row r="875" spans="3:47" x14ac:dyDescent="0.2">
      <c r="C875" s="100"/>
      <c r="AA875" s="175"/>
      <c r="AB875" s="175"/>
      <c r="AC875" s="175"/>
      <c r="AD875" s="175"/>
      <c r="AE875" s="175"/>
      <c r="AF875" s="195"/>
      <c r="AG875" s="177"/>
      <c r="AN875" s="175"/>
      <c r="AO875" s="175"/>
      <c r="AP875" s="175"/>
      <c r="AQ875" s="175"/>
      <c r="AR875" s="175"/>
      <c r="AS875" s="175"/>
      <c r="AT875" s="175"/>
      <c r="AU875" s="175"/>
    </row>
    <row r="876" spans="3:47" x14ac:dyDescent="0.2">
      <c r="C876" s="100"/>
      <c r="AA876" s="175"/>
      <c r="AB876" s="175"/>
      <c r="AC876" s="175"/>
      <c r="AD876" s="175"/>
      <c r="AE876" s="175"/>
      <c r="AF876" s="195"/>
      <c r="AG876" s="177"/>
      <c r="AN876" s="175"/>
      <c r="AO876" s="175"/>
      <c r="AP876" s="175"/>
      <c r="AQ876" s="175"/>
      <c r="AR876" s="175"/>
      <c r="AS876" s="175"/>
      <c r="AT876" s="175"/>
      <c r="AU876" s="175"/>
    </row>
    <row r="877" spans="3:47" x14ac:dyDescent="0.2">
      <c r="C877" s="100"/>
      <c r="AA877" s="175"/>
      <c r="AB877" s="175"/>
      <c r="AC877" s="175"/>
      <c r="AD877" s="175"/>
      <c r="AE877" s="175"/>
      <c r="AF877" s="195"/>
      <c r="AG877" s="177"/>
      <c r="AN877" s="175"/>
      <c r="AO877" s="175"/>
      <c r="AP877" s="175"/>
      <c r="AQ877" s="175"/>
      <c r="AR877" s="175"/>
      <c r="AS877" s="175"/>
      <c r="AT877" s="175"/>
      <c r="AU877" s="175"/>
    </row>
    <row r="878" spans="3:47" x14ac:dyDescent="0.2">
      <c r="C878" s="100"/>
      <c r="AA878" s="175"/>
      <c r="AB878" s="175"/>
      <c r="AC878" s="175"/>
      <c r="AD878" s="175"/>
      <c r="AE878" s="175"/>
      <c r="AF878" s="195"/>
      <c r="AG878" s="177"/>
      <c r="AN878" s="175"/>
      <c r="AO878" s="175"/>
      <c r="AP878" s="175"/>
      <c r="AQ878" s="175"/>
      <c r="AR878" s="175"/>
      <c r="AS878" s="175"/>
      <c r="AT878" s="175"/>
      <c r="AU878" s="175"/>
    </row>
    <row r="879" spans="3:47" x14ac:dyDescent="0.2">
      <c r="C879" s="100"/>
      <c r="AA879" s="175"/>
      <c r="AB879" s="175"/>
      <c r="AC879" s="175"/>
      <c r="AD879" s="175"/>
      <c r="AE879" s="175"/>
      <c r="AF879" s="195"/>
      <c r="AG879" s="177"/>
      <c r="AN879" s="175"/>
      <c r="AO879" s="175"/>
      <c r="AP879" s="175"/>
      <c r="AQ879" s="175"/>
      <c r="AR879" s="175"/>
      <c r="AS879" s="175"/>
      <c r="AT879" s="175"/>
      <c r="AU879" s="175"/>
    </row>
    <row r="880" spans="3:47" x14ac:dyDescent="0.2">
      <c r="C880" s="100"/>
      <c r="AA880" s="175"/>
      <c r="AB880" s="175"/>
      <c r="AC880" s="175"/>
      <c r="AD880" s="175"/>
      <c r="AE880" s="175"/>
      <c r="AF880" s="195"/>
      <c r="AG880" s="177"/>
      <c r="AN880" s="175"/>
      <c r="AO880" s="175"/>
      <c r="AP880" s="175"/>
      <c r="AQ880" s="175"/>
      <c r="AR880" s="175"/>
      <c r="AS880" s="175"/>
      <c r="AT880" s="175"/>
      <c r="AU880" s="175"/>
    </row>
    <row r="881" spans="3:47" x14ac:dyDescent="0.2">
      <c r="C881" s="100"/>
      <c r="AA881" s="175"/>
      <c r="AB881" s="175"/>
      <c r="AC881" s="175"/>
      <c r="AD881" s="175"/>
      <c r="AE881" s="175"/>
      <c r="AF881" s="195"/>
      <c r="AG881" s="177"/>
      <c r="AN881" s="175"/>
      <c r="AO881" s="175"/>
      <c r="AP881" s="175"/>
      <c r="AQ881" s="175"/>
      <c r="AR881" s="175"/>
      <c r="AS881" s="175"/>
      <c r="AT881" s="175"/>
      <c r="AU881" s="175"/>
    </row>
    <row r="882" spans="3:47" x14ac:dyDescent="0.2">
      <c r="C882" s="100"/>
      <c r="AA882" s="175"/>
      <c r="AB882" s="175"/>
      <c r="AC882" s="175"/>
      <c r="AD882" s="175"/>
      <c r="AE882" s="175"/>
      <c r="AF882" s="195"/>
      <c r="AG882" s="177"/>
      <c r="AN882" s="175"/>
      <c r="AO882" s="175"/>
      <c r="AP882" s="175"/>
      <c r="AQ882" s="175"/>
      <c r="AR882" s="175"/>
      <c r="AS882" s="175"/>
      <c r="AT882" s="175"/>
      <c r="AU882" s="175"/>
    </row>
    <row r="883" spans="3:47" x14ac:dyDescent="0.2">
      <c r="C883" s="100"/>
      <c r="AA883" s="175"/>
      <c r="AB883" s="175"/>
      <c r="AC883" s="175"/>
      <c r="AD883" s="175"/>
      <c r="AE883" s="175"/>
      <c r="AF883" s="195"/>
      <c r="AG883" s="177"/>
      <c r="AN883" s="175"/>
      <c r="AO883" s="175"/>
      <c r="AP883" s="175"/>
      <c r="AQ883" s="175"/>
      <c r="AR883" s="175"/>
      <c r="AS883" s="175"/>
      <c r="AT883" s="175"/>
      <c r="AU883" s="175"/>
    </row>
    <row r="884" spans="3:47" x14ac:dyDescent="0.2">
      <c r="C884" s="100"/>
      <c r="AA884" s="175"/>
      <c r="AB884" s="175"/>
      <c r="AC884" s="175"/>
      <c r="AD884" s="175"/>
      <c r="AE884" s="175"/>
      <c r="AF884" s="195"/>
      <c r="AG884" s="177"/>
      <c r="AN884" s="175"/>
      <c r="AO884" s="175"/>
      <c r="AP884" s="175"/>
      <c r="AQ884" s="175"/>
      <c r="AR884" s="175"/>
      <c r="AS884" s="175"/>
      <c r="AT884" s="175"/>
      <c r="AU884" s="175"/>
    </row>
    <row r="885" spans="3:47" x14ac:dyDescent="0.2">
      <c r="C885" s="100"/>
      <c r="AA885" s="175"/>
      <c r="AB885" s="175"/>
      <c r="AC885" s="175"/>
      <c r="AD885" s="175"/>
      <c r="AE885" s="175"/>
      <c r="AF885" s="195"/>
      <c r="AG885" s="177"/>
      <c r="AN885" s="175"/>
      <c r="AO885" s="175"/>
      <c r="AP885" s="175"/>
      <c r="AQ885" s="175"/>
      <c r="AR885" s="175"/>
      <c r="AS885" s="175"/>
      <c r="AT885" s="175"/>
      <c r="AU885" s="175"/>
    </row>
    <row r="886" spans="3:47" x14ac:dyDescent="0.2">
      <c r="C886" s="100"/>
      <c r="AA886" s="175"/>
      <c r="AB886" s="175"/>
      <c r="AC886" s="175"/>
      <c r="AD886" s="175"/>
      <c r="AE886" s="175"/>
      <c r="AF886" s="195"/>
      <c r="AG886" s="177"/>
      <c r="AN886" s="175"/>
      <c r="AO886" s="175"/>
      <c r="AP886" s="175"/>
      <c r="AQ886" s="175"/>
      <c r="AR886" s="175"/>
      <c r="AS886" s="175"/>
      <c r="AT886" s="175"/>
      <c r="AU886" s="175"/>
    </row>
    <row r="887" spans="3:47" x14ac:dyDescent="0.2">
      <c r="C887" s="100"/>
      <c r="AA887" s="175"/>
      <c r="AB887" s="175"/>
      <c r="AC887" s="175"/>
      <c r="AD887" s="175"/>
      <c r="AE887" s="175"/>
      <c r="AF887" s="195"/>
      <c r="AG887" s="177"/>
      <c r="AN887" s="175"/>
      <c r="AO887" s="175"/>
      <c r="AP887" s="175"/>
      <c r="AQ887" s="175"/>
      <c r="AR887" s="175"/>
      <c r="AS887" s="175"/>
      <c r="AT887" s="175"/>
      <c r="AU887" s="175"/>
    </row>
    <row r="888" spans="3:47" x14ac:dyDescent="0.2">
      <c r="C888" s="100"/>
      <c r="AA888" s="175"/>
      <c r="AB888" s="175"/>
      <c r="AC888" s="175"/>
      <c r="AD888" s="175"/>
      <c r="AE888" s="175"/>
      <c r="AF888" s="195"/>
      <c r="AG888" s="177"/>
      <c r="AN888" s="175"/>
      <c r="AO888" s="175"/>
      <c r="AP888" s="175"/>
      <c r="AQ888" s="175"/>
      <c r="AR888" s="175"/>
      <c r="AS888" s="175"/>
      <c r="AT888" s="175"/>
      <c r="AU888" s="175"/>
    </row>
    <row r="889" spans="3:47" x14ac:dyDescent="0.2">
      <c r="C889" s="100"/>
      <c r="AA889" s="175"/>
      <c r="AB889" s="175"/>
      <c r="AC889" s="175"/>
      <c r="AD889" s="175"/>
      <c r="AE889" s="175"/>
      <c r="AF889" s="195"/>
      <c r="AG889" s="177"/>
      <c r="AN889" s="175"/>
      <c r="AO889" s="175"/>
      <c r="AP889" s="175"/>
      <c r="AQ889" s="175"/>
      <c r="AR889" s="175"/>
      <c r="AS889" s="175"/>
      <c r="AT889" s="175"/>
      <c r="AU889" s="175"/>
    </row>
    <row r="890" spans="3:47" x14ac:dyDescent="0.2">
      <c r="C890" s="100"/>
      <c r="AA890" s="175"/>
      <c r="AB890" s="175"/>
      <c r="AC890" s="175"/>
      <c r="AD890" s="175"/>
      <c r="AE890" s="175"/>
      <c r="AF890" s="195"/>
      <c r="AG890" s="177"/>
      <c r="AN890" s="175"/>
      <c r="AO890" s="175"/>
      <c r="AP890" s="175"/>
      <c r="AQ890" s="175"/>
      <c r="AR890" s="175"/>
      <c r="AS890" s="175"/>
      <c r="AT890" s="175"/>
      <c r="AU890" s="175"/>
    </row>
    <row r="891" spans="3:47" x14ac:dyDescent="0.2">
      <c r="C891" s="100"/>
      <c r="AA891" s="175"/>
      <c r="AB891" s="175"/>
      <c r="AC891" s="175"/>
      <c r="AD891" s="175"/>
      <c r="AE891" s="175"/>
      <c r="AF891" s="195"/>
      <c r="AG891" s="177"/>
      <c r="AN891" s="175"/>
      <c r="AO891" s="175"/>
      <c r="AP891" s="175"/>
      <c r="AQ891" s="175"/>
      <c r="AR891" s="175"/>
      <c r="AS891" s="175"/>
      <c r="AT891" s="175"/>
      <c r="AU891" s="175"/>
    </row>
    <row r="892" spans="3:47" x14ac:dyDescent="0.2">
      <c r="C892" s="100"/>
      <c r="AA892" s="175"/>
      <c r="AB892" s="175"/>
      <c r="AC892" s="175"/>
      <c r="AD892" s="175"/>
      <c r="AE892" s="175"/>
      <c r="AF892" s="195"/>
      <c r="AG892" s="177"/>
      <c r="AN892" s="175"/>
      <c r="AO892" s="175"/>
      <c r="AP892" s="175"/>
      <c r="AQ892" s="175"/>
      <c r="AR892" s="175"/>
      <c r="AS892" s="175"/>
      <c r="AT892" s="175"/>
      <c r="AU892" s="175"/>
    </row>
    <row r="893" spans="3:47" x14ac:dyDescent="0.2">
      <c r="C893" s="100"/>
      <c r="AA893" s="175"/>
      <c r="AB893" s="175"/>
      <c r="AC893" s="175"/>
      <c r="AD893" s="175"/>
      <c r="AE893" s="175"/>
      <c r="AF893" s="195"/>
      <c r="AG893" s="177"/>
      <c r="AN893" s="175"/>
      <c r="AO893" s="175"/>
      <c r="AP893" s="175"/>
      <c r="AQ893" s="175"/>
      <c r="AR893" s="175"/>
      <c r="AS893" s="175"/>
      <c r="AT893" s="175"/>
      <c r="AU893" s="175"/>
    </row>
    <row r="894" spans="3:47" x14ac:dyDescent="0.2">
      <c r="C894" s="100"/>
      <c r="AA894" s="175"/>
      <c r="AB894" s="175"/>
      <c r="AC894" s="175"/>
      <c r="AD894" s="175"/>
      <c r="AE894" s="175"/>
      <c r="AF894" s="195"/>
      <c r="AG894" s="177"/>
      <c r="AN894" s="175"/>
      <c r="AO894" s="175"/>
      <c r="AP894" s="175"/>
      <c r="AQ894" s="175"/>
      <c r="AR894" s="175"/>
      <c r="AS894" s="175"/>
      <c r="AT894" s="175"/>
      <c r="AU894" s="175"/>
    </row>
    <row r="895" spans="3:47" x14ac:dyDescent="0.2">
      <c r="C895" s="100"/>
      <c r="AA895" s="175"/>
      <c r="AB895" s="175"/>
      <c r="AC895" s="175"/>
      <c r="AD895" s="175"/>
      <c r="AE895" s="175"/>
      <c r="AF895" s="195"/>
      <c r="AG895" s="177"/>
      <c r="AN895" s="175"/>
      <c r="AO895" s="175"/>
      <c r="AP895" s="175"/>
      <c r="AQ895" s="175"/>
      <c r="AR895" s="175"/>
      <c r="AS895" s="175"/>
      <c r="AT895" s="175"/>
      <c r="AU895" s="175"/>
    </row>
    <row r="896" spans="3:47" x14ac:dyDescent="0.2">
      <c r="C896" s="100"/>
      <c r="AA896" s="175"/>
      <c r="AB896" s="175"/>
      <c r="AC896" s="175"/>
      <c r="AD896" s="175"/>
      <c r="AE896" s="175"/>
      <c r="AF896" s="195"/>
      <c r="AG896" s="177"/>
      <c r="AN896" s="175"/>
      <c r="AO896" s="175"/>
      <c r="AP896" s="175"/>
      <c r="AQ896" s="175"/>
      <c r="AR896" s="175"/>
      <c r="AS896" s="175"/>
      <c r="AT896" s="175"/>
      <c r="AU896" s="175"/>
    </row>
    <row r="897" spans="3:47" x14ac:dyDescent="0.2">
      <c r="C897" s="100"/>
      <c r="AA897" s="175"/>
      <c r="AB897" s="175"/>
      <c r="AC897" s="175"/>
      <c r="AD897" s="175"/>
      <c r="AE897" s="175"/>
      <c r="AF897" s="195"/>
      <c r="AG897" s="177"/>
      <c r="AN897" s="175"/>
      <c r="AO897" s="175"/>
      <c r="AP897" s="175"/>
      <c r="AQ897" s="175"/>
      <c r="AR897" s="175"/>
      <c r="AS897" s="175"/>
      <c r="AT897" s="175"/>
      <c r="AU897" s="175"/>
    </row>
    <row r="898" spans="3:47" x14ac:dyDescent="0.2">
      <c r="C898" s="100"/>
      <c r="AA898" s="175"/>
      <c r="AB898" s="175"/>
      <c r="AC898" s="175"/>
      <c r="AD898" s="175"/>
      <c r="AE898" s="175"/>
      <c r="AF898" s="195"/>
      <c r="AG898" s="177"/>
      <c r="AN898" s="175"/>
      <c r="AO898" s="175"/>
      <c r="AP898" s="175"/>
      <c r="AQ898" s="175"/>
      <c r="AR898" s="175"/>
      <c r="AS898" s="175"/>
      <c r="AT898" s="175"/>
      <c r="AU898" s="175"/>
    </row>
    <row r="899" spans="3:47" x14ac:dyDescent="0.2">
      <c r="C899" s="100"/>
      <c r="AA899" s="175"/>
      <c r="AB899" s="175"/>
      <c r="AC899" s="175"/>
      <c r="AD899" s="175"/>
      <c r="AE899" s="175"/>
      <c r="AF899" s="195"/>
      <c r="AG899" s="177"/>
      <c r="AN899" s="175"/>
      <c r="AO899" s="175"/>
      <c r="AP899" s="175"/>
      <c r="AQ899" s="175"/>
      <c r="AR899" s="175"/>
      <c r="AS899" s="175"/>
      <c r="AT899" s="175"/>
      <c r="AU899" s="175"/>
    </row>
    <row r="900" spans="3:47" x14ac:dyDescent="0.2">
      <c r="C900" s="100"/>
      <c r="AA900" s="175"/>
      <c r="AB900" s="175"/>
      <c r="AC900" s="175"/>
      <c r="AD900" s="175"/>
      <c r="AE900" s="175"/>
      <c r="AF900" s="195"/>
      <c r="AG900" s="177"/>
      <c r="AN900" s="175"/>
      <c r="AO900" s="175"/>
      <c r="AP900" s="175"/>
      <c r="AQ900" s="175"/>
      <c r="AR900" s="175"/>
      <c r="AS900" s="175"/>
      <c r="AT900" s="175"/>
      <c r="AU900" s="175"/>
    </row>
    <row r="901" spans="3:47" x14ac:dyDescent="0.2">
      <c r="C901" s="100"/>
      <c r="AA901" s="175"/>
      <c r="AB901" s="175"/>
      <c r="AC901" s="175"/>
      <c r="AD901" s="175"/>
      <c r="AE901" s="175"/>
      <c r="AF901" s="195"/>
      <c r="AG901" s="177"/>
      <c r="AN901" s="175"/>
      <c r="AO901" s="175"/>
      <c r="AP901" s="175"/>
      <c r="AQ901" s="175"/>
      <c r="AR901" s="175"/>
      <c r="AS901" s="175"/>
      <c r="AT901" s="175"/>
      <c r="AU901" s="175"/>
    </row>
    <row r="902" spans="3:47" x14ac:dyDescent="0.2">
      <c r="C902" s="100"/>
      <c r="AA902" s="175"/>
      <c r="AB902" s="175"/>
      <c r="AC902" s="175"/>
      <c r="AD902" s="175"/>
      <c r="AE902" s="175"/>
      <c r="AF902" s="195"/>
      <c r="AG902" s="177"/>
      <c r="AN902" s="175"/>
      <c r="AO902" s="175"/>
      <c r="AP902" s="175"/>
      <c r="AQ902" s="175"/>
      <c r="AR902" s="175"/>
      <c r="AS902" s="175"/>
      <c r="AT902" s="175"/>
      <c r="AU902" s="175"/>
    </row>
    <row r="903" spans="3:47" x14ac:dyDescent="0.2">
      <c r="C903" s="100"/>
      <c r="AA903" s="175"/>
      <c r="AB903" s="175"/>
      <c r="AC903" s="175"/>
      <c r="AD903" s="175"/>
      <c r="AE903" s="175"/>
      <c r="AF903" s="195"/>
      <c r="AG903" s="177"/>
      <c r="AN903" s="175"/>
      <c r="AO903" s="175"/>
      <c r="AP903" s="175"/>
      <c r="AQ903" s="175"/>
      <c r="AR903" s="175"/>
      <c r="AS903" s="175"/>
      <c r="AT903" s="175"/>
      <c r="AU903" s="175"/>
    </row>
    <row r="904" spans="3:47" x14ac:dyDescent="0.2">
      <c r="C904" s="100"/>
      <c r="AA904" s="175"/>
      <c r="AB904" s="175"/>
      <c r="AC904" s="175"/>
      <c r="AD904" s="175"/>
      <c r="AE904" s="175"/>
      <c r="AF904" s="195"/>
      <c r="AG904" s="177"/>
      <c r="AN904" s="175"/>
      <c r="AO904" s="175"/>
      <c r="AP904" s="175"/>
      <c r="AQ904" s="175"/>
      <c r="AR904" s="175"/>
      <c r="AS904" s="175"/>
      <c r="AT904" s="175"/>
      <c r="AU904" s="175"/>
    </row>
    <row r="905" spans="3:47" x14ac:dyDescent="0.2">
      <c r="C905" s="100"/>
      <c r="AA905" s="175"/>
      <c r="AB905" s="175"/>
      <c r="AC905" s="175"/>
      <c r="AD905" s="175"/>
      <c r="AE905" s="175"/>
      <c r="AF905" s="195"/>
      <c r="AG905" s="177"/>
      <c r="AN905" s="175"/>
      <c r="AO905" s="175"/>
      <c r="AP905" s="175"/>
      <c r="AQ905" s="175"/>
      <c r="AR905" s="175"/>
      <c r="AS905" s="175"/>
      <c r="AT905" s="175"/>
      <c r="AU905" s="175"/>
    </row>
    <row r="906" spans="3:47" x14ac:dyDescent="0.2">
      <c r="C906" s="100"/>
      <c r="AA906" s="175"/>
      <c r="AB906" s="175"/>
      <c r="AC906" s="175"/>
      <c r="AD906" s="175"/>
      <c r="AE906" s="175"/>
      <c r="AF906" s="195"/>
      <c r="AG906" s="177"/>
      <c r="AN906" s="175"/>
      <c r="AO906" s="175"/>
      <c r="AP906" s="175"/>
      <c r="AQ906" s="175"/>
      <c r="AR906" s="175"/>
      <c r="AS906" s="175"/>
      <c r="AT906" s="175"/>
      <c r="AU906" s="175"/>
    </row>
    <row r="907" spans="3:47" x14ac:dyDescent="0.2">
      <c r="C907" s="100"/>
      <c r="AA907" s="175"/>
      <c r="AB907" s="175"/>
      <c r="AC907" s="175"/>
      <c r="AD907" s="175"/>
      <c r="AE907" s="175"/>
      <c r="AF907" s="195"/>
      <c r="AG907" s="177"/>
      <c r="AN907" s="175"/>
      <c r="AO907" s="175"/>
      <c r="AP907" s="175"/>
      <c r="AQ907" s="175"/>
      <c r="AR907" s="175"/>
      <c r="AS907" s="175"/>
      <c r="AT907" s="175"/>
      <c r="AU907" s="175"/>
    </row>
    <row r="908" spans="3:47" x14ac:dyDescent="0.2">
      <c r="C908" s="100"/>
      <c r="AA908" s="175"/>
      <c r="AB908" s="175"/>
      <c r="AC908" s="175"/>
      <c r="AD908" s="175"/>
      <c r="AE908" s="175"/>
      <c r="AF908" s="195"/>
      <c r="AG908" s="177"/>
      <c r="AN908" s="175"/>
      <c r="AO908" s="175"/>
      <c r="AP908" s="175"/>
      <c r="AQ908" s="175"/>
      <c r="AR908" s="175"/>
      <c r="AS908" s="175"/>
      <c r="AT908" s="175"/>
      <c r="AU908" s="175"/>
    </row>
    <row r="909" spans="3:47" x14ac:dyDescent="0.2">
      <c r="C909" s="100"/>
      <c r="AA909" s="175"/>
      <c r="AB909" s="175"/>
      <c r="AC909" s="175"/>
      <c r="AD909" s="175"/>
      <c r="AE909" s="175"/>
      <c r="AF909" s="195"/>
      <c r="AG909" s="177"/>
      <c r="AN909" s="175"/>
      <c r="AO909" s="175"/>
      <c r="AP909" s="175"/>
      <c r="AQ909" s="175"/>
      <c r="AR909" s="175"/>
      <c r="AS909" s="175"/>
      <c r="AT909" s="175"/>
      <c r="AU909" s="175"/>
    </row>
    <row r="910" spans="3:47" x14ac:dyDescent="0.2">
      <c r="C910" s="100"/>
      <c r="AA910" s="175"/>
      <c r="AB910" s="175"/>
      <c r="AC910" s="175"/>
      <c r="AD910" s="175"/>
      <c r="AE910" s="175"/>
      <c r="AF910" s="195"/>
      <c r="AG910" s="177"/>
      <c r="AN910" s="175"/>
      <c r="AO910" s="175"/>
      <c r="AP910" s="175"/>
      <c r="AQ910" s="175"/>
      <c r="AR910" s="175"/>
      <c r="AS910" s="175"/>
      <c r="AT910" s="175"/>
      <c r="AU910" s="175"/>
    </row>
    <row r="911" spans="3:47" x14ac:dyDescent="0.2">
      <c r="C911" s="100"/>
      <c r="AA911" s="175"/>
      <c r="AB911" s="175"/>
      <c r="AC911" s="175"/>
      <c r="AD911" s="175"/>
      <c r="AE911" s="175"/>
      <c r="AF911" s="195"/>
      <c r="AG911" s="177"/>
      <c r="AN911" s="175"/>
      <c r="AO911" s="175"/>
      <c r="AP911" s="175"/>
      <c r="AQ911" s="175"/>
      <c r="AR911" s="175"/>
      <c r="AS911" s="175"/>
      <c r="AT911" s="175"/>
      <c r="AU911" s="175"/>
    </row>
    <row r="912" spans="3:47" x14ac:dyDescent="0.2">
      <c r="C912" s="100"/>
      <c r="AA912" s="175"/>
      <c r="AB912" s="175"/>
      <c r="AC912" s="175"/>
      <c r="AD912" s="175"/>
      <c r="AE912" s="175"/>
      <c r="AF912" s="195"/>
      <c r="AG912" s="177"/>
      <c r="AN912" s="175"/>
      <c r="AO912" s="175"/>
      <c r="AP912" s="175"/>
      <c r="AQ912" s="175"/>
      <c r="AR912" s="175"/>
      <c r="AS912" s="175"/>
      <c r="AT912" s="175"/>
      <c r="AU912" s="175"/>
    </row>
    <row r="913" spans="3:47" x14ac:dyDescent="0.2">
      <c r="C913" s="100"/>
      <c r="AA913" s="175"/>
      <c r="AB913" s="175"/>
      <c r="AC913" s="175"/>
      <c r="AD913" s="175"/>
      <c r="AE913" s="175"/>
      <c r="AF913" s="195"/>
      <c r="AG913" s="177"/>
      <c r="AN913" s="175"/>
      <c r="AO913" s="175"/>
      <c r="AP913" s="175"/>
      <c r="AQ913" s="175"/>
      <c r="AR913" s="175"/>
      <c r="AS913" s="175"/>
      <c r="AT913" s="175"/>
      <c r="AU913" s="175"/>
    </row>
    <row r="914" spans="3:47" x14ac:dyDescent="0.2">
      <c r="C914" s="100"/>
      <c r="AA914" s="175"/>
      <c r="AB914" s="175"/>
      <c r="AC914" s="175"/>
      <c r="AD914" s="175"/>
      <c r="AE914" s="175"/>
      <c r="AF914" s="195"/>
      <c r="AG914" s="177"/>
      <c r="AN914" s="175"/>
      <c r="AO914" s="175"/>
      <c r="AP914" s="175"/>
      <c r="AQ914" s="175"/>
      <c r="AR914" s="175"/>
      <c r="AS914" s="175"/>
      <c r="AT914" s="175"/>
      <c r="AU914" s="175"/>
    </row>
    <row r="915" spans="3:47" x14ac:dyDescent="0.2">
      <c r="C915" s="100"/>
      <c r="AA915" s="175"/>
      <c r="AB915" s="175"/>
      <c r="AC915" s="175"/>
      <c r="AD915" s="175"/>
      <c r="AE915" s="175"/>
      <c r="AF915" s="195"/>
      <c r="AG915" s="177"/>
      <c r="AN915" s="175"/>
      <c r="AO915" s="175"/>
      <c r="AP915" s="175"/>
      <c r="AQ915" s="175"/>
      <c r="AR915" s="175"/>
      <c r="AS915" s="175"/>
      <c r="AT915" s="175"/>
      <c r="AU915" s="175"/>
    </row>
    <row r="916" spans="3:47" x14ac:dyDescent="0.2">
      <c r="C916" s="100"/>
      <c r="AA916" s="175"/>
      <c r="AB916" s="175"/>
      <c r="AC916" s="175"/>
      <c r="AD916" s="175"/>
      <c r="AE916" s="175"/>
      <c r="AF916" s="195"/>
      <c r="AG916" s="177"/>
      <c r="AN916" s="175"/>
      <c r="AO916" s="175"/>
      <c r="AP916" s="175"/>
      <c r="AQ916" s="175"/>
      <c r="AR916" s="175"/>
      <c r="AS916" s="175"/>
      <c r="AT916" s="175"/>
      <c r="AU916" s="175"/>
    </row>
    <row r="917" spans="3:47" x14ac:dyDescent="0.2">
      <c r="C917" s="100"/>
      <c r="AA917" s="175"/>
      <c r="AB917" s="175"/>
      <c r="AC917" s="175"/>
      <c r="AD917" s="175"/>
      <c r="AE917" s="175"/>
      <c r="AF917" s="195"/>
      <c r="AG917" s="177"/>
      <c r="AN917" s="175"/>
      <c r="AO917" s="175"/>
      <c r="AP917" s="175"/>
      <c r="AQ917" s="175"/>
      <c r="AR917" s="175"/>
      <c r="AS917" s="175"/>
      <c r="AT917" s="175"/>
      <c r="AU917" s="175"/>
    </row>
    <row r="918" spans="3:47" x14ac:dyDescent="0.2">
      <c r="C918" s="100"/>
      <c r="AA918" s="175"/>
      <c r="AB918" s="175"/>
      <c r="AC918" s="175"/>
      <c r="AD918" s="175"/>
      <c r="AE918" s="175"/>
      <c r="AF918" s="195"/>
      <c r="AG918" s="177"/>
      <c r="AN918" s="175"/>
      <c r="AO918" s="175"/>
      <c r="AP918" s="175"/>
      <c r="AQ918" s="175"/>
      <c r="AR918" s="175"/>
      <c r="AS918" s="175"/>
      <c r="AT918" s="175"/>
      <c r="AU918" s="175"/>
    </row>
    <row r="919" spans="3:47" x14ac:dyDescent="0.2">
      <c r="C919" s="100"/>
      <c r="AA919" s="175"/>
      <c r="AB919" s="175"/>
      <c r="AC919" s="175"/>
      <c r="AD919" s="175"/>
      <c r="AE919" s="175"/>
      <c r="AF919" s="195"/>
      <c r="AG919" s="177"/>
      <c r="AN919" s="175"/>
      <c r="AO919" s="175"/>
      <c r="AP919" s="175"/>
      <c r="AQ919" s="175"/>
      <c r="AR919" s="175"/>
      <c r="AS919" s="175"/>
      <c r="AT919" s="175"/>
      <c r="AU919" s="175"/>
    </row>
    <row r="920" spans="3:47" x14ac:dyDescent="0.2">
      <c r="C920" s="100"/>
      <c r="AA920" s="175"/>
      <c r="AB920" s="175"/>
      <c r="AC920" s="175"/>
      <c r="AD920" s="175"/>
      <c r="AE920" s="175"/>
      <c r="AF920" s="195"/>
      <c r="AG920" s="177"/>
      <c r="AN920" s="175"/>
      <c r="AO920" s="175"/>
      <c r="AP920" s="175"/>
      <c r="AQ920" s="175"/>
      <c r="AR920" s="175"/>
      <c r="AS920" s="175"/>
      <c r="AT920" s="175"/>
      <c r="AU920" s="175"/>
    </row>
    <row r="921" spans="3:47" x14ac:dyDescent="0.2">
      <c r="C921" s="100"/>
      <c r="AA921" s="175"/>
      <c r="AB921" s="175"/>
      <c r="AC921" s="175"/>
      <c r="AD921" s="175"/>
      <c r="AE921" s="175"/>
      <c r="AF921" s="195"/>
      <c r="AG921" s="177"/>
      <c r="AN921" s="175"/>
      <c r="AO921" s="175"/>
      <c r="AP921" s="175"/>
      <c r="AQ921" s="175"/>
      <c r="AR921" s="175"/>
      <c r="AS921" s="175"/>
      <c r="AT921" s="175"/>
      <c r="AU921" s="175"/>
    </row>
    <row r="922" spans="3:47" x14ac:dyDescent="0.2">
      <c r="C922" s="100"/>
      <c r="AA922" s="175"/>
      <c r="AB922" s="175"/>
      <c r="AC922" s="175"/>
      <c r="AD922" s="175"/>
      <c r="AE922" s="175"/>
      <c r="AF922" s="195"/>
      <c r="AG922" s="177"/>
      <c r="AN922" s="175"/>
      <c r="AO922" s="175"/>
      <c r="AP922" s="175"/>
      <c r="AQ922" s="175"/>
      <c r="AR922" s="175"/>
      <c r="AS922" s="175"/>
      <c r="AT922" s="175"/>
      <c r="AU922" s="175"/>
    </row>
    <row r="923" spans="3:47" x14ac:dyDescent="0.2">
      <c r="C923" s="100"/>
      <c r="AA923" s="175"/>
      <c r="AB923" s="175"/>
      <c r="AC923" s="175"/>
      <c r="AD923" s="175"/>
      <c r="AE923" s="175"/>
      <c r="AF923" s="195"/>
      <c r="AG923" s="177"/>
      <c r="AN923" s="175"/>
      <c r="AO923" s="175"/>
      <c r="AP923" s="175"/>
      <c r="AQ923" s="175"/>
      <c r="AR923" s="175"/>
      <c r="AS923" s="175"/>
      <c r="AT923" s="175"/>
      <c r="AU923" s="175"/>
    </row>
    <row r="924" spans="3:47" x14ac:dyDescent="0.2">
      <c r="C924" s="100"/>
      <c r="AA924" s="175"/>
      <c r="AB924" s="175"/>
      <c r="AC924" s="175"/>
      <c r="AD924" s="175"/>
      <c r="AE924" s="175"/>
      <c r="AF924" s="195"/>
      <c r="AG924" s="177"/>
      <c r="AN924" s="175"/>
      <c r="AO924" s="175"/>
      <c r="AP924" s="175"/>
      <c r="AQ924" s="175"/>
      <c r="AR924" s="175"/>
      <c r="AS924" s="175"/>
      <c r="AT924" s="175"/>
      <c r="AU924" s="175"/>
    </row>
    <row r="925" spans="3:47" x14ac:dyDescent="0.2">
      <c r="C925" s="100"/>
      <c r="AA925" s="175"/>
      <c r="AB925" s="175"/>
      <c r="AC925" s="175"/>
      <c r="AD925" s="175"/>
      <c r="AE925" s="175"/>
      <c r="AF925" s="195"/>
      <c r="AG925" s="177"/>
      <c r="AN925" s="175"/>
      <c r="AO925" s="175"/>
      <c r="AP925" s="175"/>
      <c r="AQ925" s="175"/>
      <c r="AR925" s="175"/>
      <c r="AS925" s="175"/>
      <c r="AT925" s="175"/>
      <c r="AU925" s="175"/>
    </row>
    <row r="926" spans="3:47" x14ac:dyDescent="0.2">
      <c r="C926" s="100"/>
      <c r="AA926" s="175"/>
      <c r="AB926" s="175"/>
      <c r="AC926" s="175"/>
      <c r="AD926" s="175"/>
      <c r="AE926" s="175"/>
      <c r="AF926" s="195"/>
      <c r="AG926" s="177"/>
      <c r="AN926" s="175"/>
      <c r="AO926" s="175"/>
      <c r="AP926" s="175"/>
      <c r="AQ926" s="175"/>
      <c r="AR926" s="175"/>
      <c r="AS926" s="175"/>
      <c r="AT926" s="175"/>
      <c r="AU926" s="175"/>
    </row>
    <row r="927" spans="3:47" x14ac:dyDescent="0.2">
      <c r="C927" s="100"/>
      <c r="AA927" s="175"/>
      <c r="AB927" s="175"/>
      <c r="AC927" s="175"/>
      <c r="AD927" s="175"/>
      <c r="AE927" s="175"/>
      <c r="AF927" s="195"/>
      <c r="AG927" s="177"/>
      <c r="AN927" s="175"/>
      <c r="AO927" s="175"/>
      <c r="AP927" s="175"/>
      <c r="AQ927" s="175"/>
      <c r="AR927" s="175"/>
      <c r="AS927" s="175"/>
      <c r="AT927" s="175"/>
      <c r="AU927" s="175"/>
    </row>
    <row r="928" spans="3:47" x14ac:dyDescent="0.2">
      <c r="C928" s="100"/>
      <c r="AA928" s="175"/>
      <c r="AB928" s="175"/>
      <c r="AC928" s="175"/>
      <c r="AD928" s="175"/>
      <c r="AE928" s="175"/>
      <c r="AF928" s="195"/>
      <c r="AG928" s="177"/>
      <c r="AN928" s="175"/>
      <c r="AO928" s="175"/>
      <c r="AP928" s="175"/>
      <c r="AQ928" s="175"/>
      <c r="AR928" s="175"/>
      <c r="AS928" s="175"/>
      <c r="AT928" s="175"/>
      <c r="AU928" s="175"/>
    </row>
    <row r="929" spans="3:47" x14ac:dyDescent="0.2">
      <c r="C929" s="100"/>
      <c r="AA929" s="175"/>
      <c r="AB929" s="175"/>
      <c r="AC929" s="175"/>
      <c r="AD929" s="175"/>
      <c r="AE929" s="175"/>
      <c r="AF929" s="195"/>
      <c r="AG929" s="177"/>
      <c r="AN929" s="175"/>
      <c r="AO929" s="175"/>
      <c r="AP929" s="175"/>
      <c r="AQ929" s="175"/>
      <c r="AR929" s="175"/>
      <c r="AS929" s="175"/>
      <c r="AT929" s="175"/>
      <c r="AU929" s="175"/>
    </row>
    <row r="930" spans="3:47" x14ac:dyDescent="0.2">
      <c r="C930" s="100"/>
      <c r="AA930" s="175"/>
      <c r="AB930" s="175"/>
      <c r="AC930" s="175"/>
      <c r="AD930" s="175"/>
      <c r="AE930" s="175"/>
      <c r="AF930" s="195"/>
      <c r="AG930" s="177"/>
      <c r="AN930" s="175"/>
      <c r="AO930" s="175"/>
      <c r="AP930" s="175"/>
      <c r="AQ930" s="175"/>
      <c r="AR930" s="175"/>
      <c r="AS930" s="175"/>
      <c r="AT930" s="175"/>
      <c r="AU930" s="175"/>
    </row>
    <row r="931" spans="3:47" x14ac:dyDescent="0.2">
      <c r="C931" s="100"/>
      <c r="AA931" s="175"/>
      <c r="AB931" s="175"/>
      <c r="AC931" s="175"/>
      <c r="AD931" s="175"/>
      <c r="AE931" s="175"/>
      <c r="AF931" s="195"/>
      <c r="AG931" s="177"/>
      <c r="AN931" s="175"/>
      <c r="AO931" s="175"/>
      <c r="AP931" s="175"/>
      <c r="AQ931" s="175"/>
      <c r="AR931" s="175"/>
      <c r="AS931" s="175"/>
      <c r="AT931" s="175"/>
      <c r="AU931" s="175"/>
    </row>
    <row r="932" spans="3:47" x14ac:dyDescent="0.2">
      <c r="C932" s="100"/>
      <c r="AA932" s="175"/>
      <c r="AB932" s="175"/>
      <c r="AC932" s="175"/>
      <c r="AD932" s="175"/>
      <c r="AE932" s="175"/>
      <c r="AF932" s="195"/>
      <c r="AG932" s="177"/>
      <c r="AN932" s="175"/>
      <c r="AO932" s="175"/>
      <c r="AP932" s="175"/>
      <c r="AQ932" s="175"/>
      <c r="AR932" s="175"/>
      <c r="AS932" s="175"/>
      <c r="AT932" s="175"/>
      <c r="AU932" s="175"/>
    </row>
    <row r="933" spans="3:47" x14ac:dyDescent="0.2">
      <c r="C933" s="100"/>
      <c r="AA933" s="175"/>
      <c r="AB933" s="175"/>
      <c r="AC933" s="175"/>
      <c r="AD933" s="175"/>
      <c r="AE933" s="175"/>
      <c r="AF933" s="195"/>
      <c r="AG933" s="177"/>
      <c r="AN933" s="175"/>
      <c r="AO933" s="175"/>
      <c r="AP933" s="175"/>
      <c r="AQ933" s="175"/>
      <c r="AR933" s="175"/>
      <c r="AS933" s="175"/>
      <c r="AT933" s="175"/>
      <c r="AU933" s="175"/>
    </row>
    <row r="934" spans="3:47" x14ac:dyDescent="0.2">
      <c r="C934" s="100"/>
      <c r="AA934" s="175"/>
      <c r="AB934" s="175"/>
      <c r="AC934" s="175"/>
      <c r="AD934" s="175"/>
      <c r="AE934" s="175"/>
      <c r="AF934" s="195"/>
      <c r="AG934" s="177"/>
      <c r="AN934" s="175"/>
      <c r="AO934" s="175"/>
      <c r="AP934" s="175"/>
      <c r="AQ934" s="175"/>
      <c r="AR934" s="175"/>
      <c r="AS934" s="175"/>
      <c r="AT934" s="175"/>
      <c r="AU934" s="175"/>
    </row>
    <row r="935" spans="3:47" x14ac:dyDescent="0.2">
      <c r="C935" s="100"/>
      <c r="AA935" s="175"/>
      <c r="AB935" s="175"/>
      <c r="AC935" s="175"/>
      <c r="AD935" s="175"/>
      <c r="AE935" s="175"/>
      <c r="AF935" s="195"/>
      <c r="AG935" s="177"/>
      <c r="AN935" s="175"/>
      <c r="AO935" s="175"/>
      <c r="AP935" s="175"/>
      <c r="AQ935" s="175"/>
      <c r="AR935" s="175"/>
      <c r="AS935" s="175"/>
      <c r="AT935" s="175"/>
      <c r="AU935" s="175"/>
    </row>
    <row r="936" spans="3:47" x14ac:dyDescent="0.2">
      <c r="C936" s="100"/>
      <c r="AA936" s="175"/>
      <c r="AB936" s="175"/>
      <c r="AC936" s="175"/>
      <c r="AD936" s="175"/>
      <c r="AE936" s="175"/>
      <c r="AF936" s="195"/>
      <c r="AG936" s="177"/>
      <c r="AN936" s="175"/>
      <c r="AO936" s="175"/>
      <c r="AP936" s="175"/>
      <c r="AQ936" s="175"/>
      <c r="AR936" s="175"/>
      <c r="AS936" s="175"/>
      <c r="AT936" s="175"/>
      <c r="AU936" s="175"/>
    </row>
    <row r="937" spans="3:47" x14ac:dyDescent="0.2">
      <c r="C937" s="100"/>
      <c r="AA937" s="175"/>
      <c r="AB937" s="175"/>
      <c r="AC937" s="175"/>
      <c r="AD937" s="175"/>
      <c r="AE937" s="175"/>
      <c r="AF937" s="195"/>
      <c r="AG937" s="177"/>
      <c r="AN937" s="175"/>
      <c r="AO937" s="175"/>
      <c r="AP937" s="175"/>
      <c r="AQ937" s="175"/>
      <c r="AR937" s="175"/>
      <c r="AS937" s="175"/>
      <c r="AT937" s="175"/>
      <c r="AU937" s="175"/>
    </row>
    <row r="938" spans="3:47" x14ac:dyDescent="0.2">
      <c r="C938" s="100"/>
      <c r="AA938" s="175"/>
      <c r="AB938" s="175"/>
      <c r="AC938" s="175"/>
      <c r="AD938" s="175"/>
      <c r="AE938" s="175"/>
      <c r="AF938" s="195"/>
      <c r="AG938" s="177"/>
      <c r="AN938" s="175"/>
      <c r="AO938" s="175"/>
      <c r="AP938" s="175"/>
      <c r="AQ938" s="175"/>
      <c r="AR938" s="175"/>
      <c r="AS938" s="175"/>
      <c r="AT938" s="175"/>
      <c r="AU938" s="175"/>
    </row>
    <row r="939" spans="3:47" x14ac:dyDescent="0.2">
      <c r="C939" s="100"/>
      <c r="AA939" s="175"/>
      <c r="AB939" s="175"/>
      <c r="AC939" s="175"/>
      <c r="AD939" s="175"/>
      <c r="AE939" s="175"/>
      <c r="AF939" s="195"/>
      <c r="AG939" s="177"/>
      <c r="AN939" s="175"/>
      <c r="AO939" s="175"/>
      <c r="AP939" s="175"/>
      <c r="AQ939" s="175"/>
      <c r="AR939" s="175"/>
      <c r="AS939" s="175"/>
      <c r="AT939" s="175"/>
      <c r="AU939" s="175"/>
    </row>
    <row r="940" spans="3:47" x14ac:dyDescent="0.2">
      <c r="C940" s="100"/>
      <c r="AA940" s="175"/>
      <c r="AB940" s="175"/>
      <c r="AC940" s="175"/>
      <c r="AD940" s="175"/>
      <c r="AE940" s="175"/>
      <c r="AF940" s="195"/>
      <c r="AG940" s="177"/>
      <c r="AN940" s="175"/>
      <c r="AO940" s="175"/>
      <c r="AP940" s="175"/>
      <c r="AQ940" s="175"/>
      <c r="AR940" s="175"/>
      <c r="AS940" s="175"/>
      <c r="AT940" s="175"/>
      <c r="AU940" s="175"/>
    </row>
    <row r="941" spans="3:47" x14ac:dyDescent="0.2">
      <c r="C941" s="100"/>
      <c r="AA941" s="175"/>
      <c r="AB941" s="175"/>
      <c r="AC941" s="175"/>
      <c r="AD941" s="175"/>
      <c r="AE941" s="175"/>
      <c r="AF941" s="195"/>
      <c r="AG941" s="177"/>
      <c r="AN941" s="175"/>
      <c r="AO941" s="175"/>
      <c r="AP941" s="175"/>
      <c r="AQ941" s="175"/>
      <c r="AR941" s="175"/>
      <c r="AS941" s="175"/>
      <c r="AT941" s="175"/>
      <c r="AU941" s="175"/>
    </row>
    <row r="942" spans="3:47" x14ac:dyDescent="0.2">
      <c r="C942" s="100"/>
      <c r="AA942" s="175"/>
      <c r="AB942" s="175"/>
      <c r="AC942" s="175"/>
      <c r="AD942" s="175"/>
      <c r="AE942" s="175"/>
      <c r="AF942" s="195"/>
      <c r="AG942" s="177"/>
      <c r="AN942" s="175"/>
      <c r="AO942" s="175"/>
      <c r="AP942" s="175"/>
      <c r="AQ942" s="175"/>
      <c r="AR942" s="175"/>
      <c r="AS942" s="175"/>
      <c r="AT942" s="175"/>
      <c r="AU942" s="175"/>
    </row>
    <row r="943" spans="3:47" x14ac:dyDescent="0.2">
      <c r="C943" s="100"/>
      <c r="AA943" s="175"/>
      <c r="AB943" s="175"/>
      <c r="AC943" s="175"/>
      <c r="AD943" s="175"/>
      <c r="AE943" s="175"/>
      <c r="AF943" s="195"/>
      <c r="AG943" s="177"/>
      <c r="AN943" s="175"/>
      <c r="AO943" s="175"/>
      <c r="AP943" s="175"/>
      <c r="AQ943" s="175"/>
      <c r="AR943" s="175"/>
      <c r="AS943" s="175"/>
      <c r="AT943" s="175"/>
      <c r="AU943" s="175"/>
    </row>
    <row r="944" spans="3:47" x14ac:dyDescent="0.2">
      <c r="C944" s="100"/>
      <c r="AA944" s="175"/>
      <c r="AB944" s="175"/>
      <c r="AC944" s="175"/>
      <c r="AD944" s="175"/>
      <c r="AE944" s="175"/>
      <c r="AF944" s="195"/>
      <c r="AG944" s="177"/>
      <c r="AN944" s="175"/>
      <c r="AO944" s="175"/>
      <c r="AP944" s="175"/>
      <c r="AQ944" s="175"/>
      <c r="AR944" s="175"/>
      <c r="AS944" s="175"/>
      <c r="AT944" s="175"/>
      <c r="AU944" s="175"/>
    </row>
    <row r="945" spans="3:47" x14ac:dyDescent="0.2">
      <c r="C945" s="100"/>
      <c r="AA945" s="175"/>
      <c r="AB945" s="175"/>
      <c r="AC945" s="175"/>
      <c r="AD945" s="175"/>
      <c r="AE945" s="175"/>
      <c r="AF945" s="195"/>
      <c r="AG945" s="177"/>
      <c r="AN945" s="175"/>
      <c r="AO945" s="175"/>
      <c r="AP945" s="175"/>
      <c r="AQ945" s="175"/>
      <c r="AR945" s="175"/>
      <c r="AS945" s="175"/>
      <c r="AT945" s="175"/>
      <c r="AU945" s="175"/>
    </row>
    <row r="946" spans="3:47" x14ac:dyDescent="0.2">
      <c r="C946" s="100"/>
      <c r="AA946" s="175"/>
      <c r="AB946" s="175"/>
      <c r="AC946" s="175"/>
      <c r="AD946" s="175"/>
      <c r="AE946" s="175"/>
      <c r="AF946" s="195"/>
      <c r="AG946" s="177"/>
      <c r="AN946" s="175"/>
      <c r="AO946" s="175"/>
      <c r="AP946" s="175"/>
      <c r="AQ946" s="175"/>
      <c r="AR946" s="175"/>
      <c r="AS946" s="175"/>
      <c r="AT946" s="175"/>
      <c r="AU946" s="175"/>
    </row>
    <row r="947" spans="3:47" x14ac:dyDescent="0.2">
      <c r="C947" s="100"/>
      <c r="AA947" s="175"/>
      <c r="AB947" s="175"/>
      <c r="AC947" s="175"/>
      <c r="AD947" s="175"/>
      <c r="AE947" s="175"/>
      <c r="AF947" s="195"/>
      <c r="AG947" s="177"/>
      <c r="AN947" s="175"/>
      <c r="AO947" s="175"/>
      <c r="AP947" s="175"/>
      <c r="AQ947" s="175"/>
      <c r="AR947" s="175"/>
      <c r="AS947" s="175"/>
      <c r="AT947" s="175"/>
      <c r="AU947" s="175"/>
    </row>
    <row r="948" spans="3:47" x14ac:dyDescent="0.2">
      <c r="C948" s="100"/>
      <c r="AA948" s="175"/>
      <c r="AB948" s="175"/>
      <c r="AC948" s="175"/>
      <c r="AD948" s="175"/>
      <c r="AE948" s="175"/>
      <c r="AF948" s="195"/>
      <c r="AG948" s="177"/>
      <c r="AN948" s="175"/>
      <c r="AO948" s="175"/>
      <c r="AP948" s="175"/>
      <c r="AQ948" s="175"/>
      <c r="AR948" s="175"/>
      <c r="AS948" s="175"/>
      <c r="AT948" s="175"/>
      <c r="AU948" s="175"/>
    </row>
    <row r="949" spans="3:47" x14ac:dyDescent="0.2">
      <c r="C949" s="100"/>
      <c r="AA949" s="175"/>
      <c r="AB949" s="175"/>
      <c r="AC949" s="175"/>
      <c r="AD949" s="175"/>
      <c r="AE949" s="175"/>
      <c r="AF949" s="195"/>
      <c r="AG949" s="177"/>
      <c r="AN949" s="175"/>
      <c r="AO949" s="175"/>
      <c r="AP949" s="175"/>
      <c r="AQ949" s="175"/>
      <c r="AR949" s="175"/>
      <c r="AS949" s="175"/>
      <c r="AT949" s="175"/>
      <c r="AU949" s="175"/>
    </row>
    <row r="950" spans="3:47" x14ac:dyDescent="0.2">
      <c r="C950" s="100"/>
      <c r="AA950" s="175"/>
      <c r="AB950" s="175"/>
      <c r="AC950" s="175"/>
      <c r="AD950" s="175"/>
      <c r="AE950" s="175"/>
      <c r="AF950" s="195"/>
      <c r="AG950" s="177"/>
      <c r="AN950" s="175"/>
      <c r="AO950" s="175"/>
      <c r="AP950" s="175"/>
      <c r="AQ950" s="175"/>
      <c r="AR950" s="175"/>
      <c r="AS950" s="175"/>
      <c r="AT950" s="175"/>
      <c r="AU950" s="175"/>
    </row>
    <row r="951" spans="3:47" x14ac:dyDescent="0.2">
      <c r="C951" s="100"/>
      <c r="AA951" s="175"/>
      <c r="AB951" s="175"/>
      <c r="AC951" s="175"/>
      <c r="AD951" s="175"/>
      <c r="AE951" s="175"/>
      <c r="AF951" s="195"/>
      <c r="AG951" s="177"/>
      <c r="AN951" s="175"/>
      <c r="AO951" s="175"/>
      <c r="AP951" s="175"/>
      <c r="AQ951" s="175"/>
      <c r="AR951" s="175"/>
      <c r="AS951" s="175"/>
      <c r="AT951" s="175"/>
      <c r="AU951" s="175"/>
    </row>
    <row r="952" spans="3:47" x14ac:dyDescent="0.2">
      <c r="C952" s="100"/>
      <c r="AA952" s="175"/>
      <c r="AB952" s="175"/>
      <c r="AC952" s="175"/>
      <c r="AD952" s="175"/>
      <c r="AE952" s="175"/>
      <c r="AF952" s="195"/>
      <c r="AG952" s="177"/>
      <c r="AN952" s="175"/>
      <c r="AO952" s="175"/>
      <c r="AP952" s="175"/>
      <c r="AQ952" s="175"/>
      <c r="AR952" s="175"/>
      <c r="AS952" s="175"/>
      <c r="AT952" s="175"/>
      <c r="AU952" s="175"/>
    </row>
    <row r="953" spans="3:47" x14ac:dyDescent="0.2">
      <c r="C953" s="100"/>
      <c r="AA953" s="175"/>
      <c r="AB953" s="175"/>
      <c r="AC953" s="175"/>
      <c r="AD953" s="175"/>
      <c r="AE953" s="175"/>
      <c r="AF953" s="195"/>
      <c r="AG953" s="177"/>
      <c r="AN953" s="175"/>
      <c r="AO953" s="175"/>
      <c r="AP953" s="175"/>
      <c r="AQ953" s="175"/>
      <c r="AR953" s="175"/>
      <c r="AS953" s="175"/>
      <c r="AT953" s="175"/>
      <c r="AU953" s="175"/>
    </row>
    <row r="954" spans="3:47" x14ac:dyDescent="0.2">
      <c r="C954" s="100"/>
      <c r="AA954" s="175"/>
      <c r="AB954" s="175"/>
      <c r="AC954" s="175"/>
      <c r="AD954" s="175"/>
      <c r="AE954" s="175"/>
      <c r="AF954" s="195"/>
      <c r="AG954" s="177"/>
      <c r="AN954" s="175"/>
      <c r="AO954" s="175"/>
      <c r="AP954" s="175"/>
      <c r="AQ954" s="175"/>
      <c r="AR954" s="175"/>
      <c r="AS954" s="175"/>
      <c r="AT954" s="175"/>
      <c r="AU954" s="175"/>
    </row>
    <row r="955" spans="3:47" x14ac:dyDescent="0.2">
      <c r="C955" s="100"/>
      <c r="AA955" s="175"/>
      <c r="AB955" s="175"/>
      <c r="AC955" s="175"/>
      <c r="AD955" s="175"/>
      <c r="AE955" s="175"/>
      <c r="AF955" s="195"/>
      <c r="AG955" s="177"/>
      <c r="AN955" s="175"/>
      <c r="AO955" s="175"/>
      <c r="AP955" s="175"/>
      <c r="AQ955" s="175"/>
      <c r="AR955" s="175"/>
      <c r="AS955" s="175"/>
      <c r="AT955" s="175"/>
      <c r="AU955" s="175"/>
    </row>
    <row r="956" spans="3:47" x14ac:dyDescent="0.2">
      <c r="C956" s="100"/>
      <c r="AA956" s="175"/>
      <c r="AB956" s="175"/>
      <c r="AC956" s="175"/>
      <c r="AD956" s="175"/>
      <c r="AE956" s="175"/>
      <c r="AF956" s="195"/>
      <c r="AG956" s="177"/>
      <c r="AN956" s="175"/>
      <c r="AO956" s="175"/>
      <c r="AP956" s="175"/>
      <c r="AQ956" s="175"/>
      <c r="AR956" s="175"/>
      <c r="AS956" s="175"/>
      <c r="AT956" s="175"/>
      <c r="AU956" s="175"/>
    </row>
    <row r="957" spans="3:47" x14ac:dyDescent="0.2">
      <c r="C957" s="100"/>
      <c r="AA957" s="175"/>
      <c r="AB957" s="175"/>
      <c r="AC957" s="175"/>
      <c r="AD957" s="175"/>
      <c r="AE957" s="175"/>
      <c r="AF957" s="195"/>
      <c r="AG957" s="177"/>
      <c r="AN957" s="175"/>
      <c r="AO957" s="175"/>
      <c r="AP957" s="175"/>
      <c r="AQ957" s="175"/>
      <c r="AR957" s="175"/>
      <c r="AS957" s="175"/>
      <c r="AT957" s="175"/>
      <c r="AU957" s="175"/>
    </row>
    <row r="958" spans="3:47" x14ac:dyDescent="0.2">
      <c r="C958" s="100"/>
      <c r="AA958" s="175"/>
      <c r="AB958" s="175"/>
      <c r="AC958" s="175"/>
      <c r="AD958" s="175"/>
      <c r="AE958" s="175"/>
      <c r="AF958" s="195"/>
      <c r="AG958" s="177"/>
      <c r="AN958" s="175"/>
      <c r="AO958" s="175"/>
      <c r="AP958" s="175"/>
      <c r="AQ958" s="175"/>
      <c r="AR958" s="175"/>
      <c r="AS958" s="175"/>
      <c r="AT958" s="175"/>
      <c r="AU958" s="175"/>
    </row>
    <row r="959" spans="3:47" x14ac:dyDescent="0.2">
      <c r="C959" s="100"/>
      <c r="AA959" s="175"/>
      <c r="AB959" s="175"/>
      <c r="AC959" s="175"/>
      <c r="AD959" s="175"/>
      <c r="AE959" s="175"/>
      <c r="AF959" s="195"/>
      <c r="AG959" s="177"/>
      <c r="AN959" s="175"/>
      <c r="AO959" s="175"/>
      <c r="AP959" s="175"/>
      <c r="AQ959" s="175"/>
      <c r="AR959" s="175"/>
      <c r="AS959" s="175"/>
      <c r="AT959" s="175"/>
      <c r="AU959" s="175"/>
    </row>
    <row r="960" spans="3:47" x14ac:dyDescent="0.2">
      <c r="C960" s="100"/>
      <c r="AA960" s="175"/>
      <c r="AB960" s="175"/>
      <c r="AC960" s="175"/>
      <c r="AD960" s="175"/>
      <c r="AE960" s="175"/>
      <c r="AF960" s="195"/>
      <c r="AG960" s="177"/>
      <c r="AN960" s="175"/>
      <c r="AO960" s="175"/>
      <c r="AP960" s="175"/>
      <c r="AQ960" s="175"/>
      <c r="AR960" s="175"/>
      <c r="AS960" s="175"/>
      <c r="AT960" s="175"/>
      <c r="AU960" s="175"/>
    </row>
    <row r="961" spans="3:47" x14ac:dyDescent="0.2">
      <c r="C961" s="100"/>
      <c r="AA961" s="175"/>
      <c r="AB961" s="175"/>
      <c r="AC961" s="175"/>
      <c r="AD961" s="175"/>
      <c r="AE961" s="175"/>
      <c r="AF961" s="195"/>
      <c r="AG961" s="177"/>
      <c r="AN961" s="175"/>
      <c r="AO961" s="175"/>
      <c r="AP961" s="175"/>
      <c r="AQ961" s="175"/>
      <c r="AR961" s="175"/>
      <c r="AS961" s="175"/>
      <c r="AT961" s="175"/>
      <c r="AU961" s="175"/>
    </row>
    <row r="962" spans="3:47" x14ac:dyDescent="0.2">
      <c r="C962" s="100"/>
      <c r="AA962" s="175"/>
      <c r="AB962" s="175"/>
      <c r="AC962" s="175"/>
      <c r="AD962" s="175"/>
      <c r="AE962" s="175"/>
      <c r="AF962" s="195"/>
      <c r="AG962" s="177"/>
      <c r="AN962" s="175"/>
      <c r="AO962" s="175"/>
      <c r="AP962" s="175"/>
      <c r="AQ962" s="175"/>
      <c r="AR962" s="175"/>
      <c r="AS962" s="175"/>
      <c r="AT962" s="175"/>
      <c r="AU962" s="175"/>
    </row>
    <row r="963" spans="3:47" x14ac:dyDescent="0.2">
      <c r="C963" s="100"/>
      <c r="AA963" s="175"/>
      <c r="AB963" s="175"/>
      <c r="AC963" s="175"/>
      <c r="AD963" s="175"/>
      <c r="AE963" s="175"/>
      <c r="AF963" s="195"/>
      <c r="AG963" s="177"/>
      <c r="AN963" s="175"/>
      <c r="AO963" s="175"/>
      <c r="AP963" s="175"/>
      <c r="AQ963" s="175"/>
      <c r="AR963" s="175"/>
      <c r="AS963" s="175"/>
      <c r="AT963" s="175"/>
      <c r="AU963" s="175"/>
    </row>
    <row r="964" spans="3:47" x14ac:dyDescent="0.2">
      <c r="C964" s="100"/>
      <c r="AA964" s="175"/>
      <c r="AB964" s="175"/>
      <c r="AC964" s="175"/>
      <c r="AD964" s="175"/>
      <c r="AE964" s="175"/>
      <c r="AF964" s="195"/>
      <c r="AG964" s="177"/>
      <c r="AN964" s="175"/>
      <c r="AO964" s="175"/>
      <c r="AP964" s="175"/>
      <c r="AQ964" s="175"/>
      <c r="AR964" s="175"/>
      <c r="AS964" s="175"/>
      <c r="AT964" s="175"/>
      <c r="AU964" s="175"/>
    </row>
    <row r="965" spans="3:47" x14ac:dyDescent="0.2">
      <c r="C965" s="100"/>
      <c r="AA965" s="175"/>
      <c r="AB965" s="175"/>
      <c r="AC965" s="175"/>
      <c r="AD965" s="175"/>
      <c r="AE965" s="175"/>
      <c r="AF965" s="195"/>
      <c r="AG965" s="177"/>
      <c r="AN965" s="175"/>
      <c r="AO965" s="175"/>
      <c r="AP965" s="175"/>
      <c r="AQ965" s="175"/>
      <c r="AR965" s="175"/>
      <c r="AS965" s="175"/>
      <c r="AT965" s="175"/>
      <c r="AU965" s="175"/>
    </row>
    <row r="966" spans="3:47" x14ac:dyDescent="0.2">
      <c r="C966" s="100"/>
      <c r="AA966" s="175"/>
      <c r="AB966" s="175"/>
      <c r="AC966" s="175"/>
      <c r="AD966" s="175"/>
      <c r="AE966" s="175"/>
      <c r="AF966" s="195"/>
      <c r="AG966" s="177"/>
      <c r="AN966" s="175"/>
      <c r="AO966" s="175"/>
      <c r="AP966" s="175"/>
      <c r="AQ966" s="175"/>
      <c r="AR966" s="175"/>
      <c r="AS966" s="175"/>
      <c r="AT966" s="175"/>
      <c r="AU966" s="175"/>
    </row>
    <row r="967" spans="3:47" x14ac:dyDescent="0.2">
      <c r="C967" s="100"/>
      <c r="AA967" s="175"/>
      <c r="AB967" s="175"/>
      <c r="AC967" s="175"/>
      <c r="AD967" s="175"/>
      <c r="AE967" s="175"/>
      <c r="AF967" s="195"/>
      <c r="AG967" s="177"/>
      <c r="AN967" s="175"/>
      <c r="AO967" s="175"/>
      <c r="AP967" s="175"/>
      <c r="AQ967" s="175"/>
      <c r="AR967" s="175"/>
      <c r="AS967" s="175"/>
      <c r="AT967" s="175"/>
      <c r="AU967" s="175"/>
    </row>
    <row r="968" spans="3:47" x14ac:dyDescent="0.2">
      <c r="C968" s="100"/>
      <c r="AA968" s="175"/>
      <c r="AB968" s="175"/>
      <c r="AC968" s="175"/>
      <c r="AD968" s="175"/>
      <c r="AE968" s="175"/>
      <c r="AF968" s="195"/>
      <c r="AG968" s="177"/>
      <c r="AN968" s="175"/>
      <c r="AO968" s="175"/>
      <c r="AP968" s="175"/>
      <c r="AQ968" s="175"/>
      <c r="AR968" s="175"/>
      <c r="AS968" s="175"/>
      <c r="AT968" s="175"/>
      <c r="AU968" s="175"/>
    </row>
    <row r="969" spans="3:47" x14ac:dyDescent="0.2">
      <c r="C969" s="100"/>
      <c r="AA969" s="175"/>
      <c r="AB969" s="175"/>
      <c r="AC969" s="175"/>
      <c r="AD969" s="175"/>
      <c r="AE969" s="175"/>
      <c r="AF969" s="195"/>
      <c r="AG969" s="177"/>
      <c r="AN969" s="175"/>
      <c r="AO969" s="175"/>
      <c r="AP969" s="175"/>
      <c r="AQ969" s="175"/>
      <c r="AR969" s="175"/>
      <c r="AS969" s="175"/>
      <c r="AT969" s="175"/>
      <c r="AU969" s="175"/>
    </row>
    <row r="970" spans="3:47" x14ac:dyDescent="0.2">
      <c r="C970" s="100"/>
      <c r="AA970" s="175"/>
      <c r="AB970" s="175"/>
      <c r="AC970" s="175"/>
      <c r="AD970" s="175"/>
      <c r="AE970" s="175"/>
      <c r="AF970" s="195"/>
      <c r="AG970" s="177"/>
      <c r="AN970" s="175"/>
      <c r="AO970" s="175"/>
      <c r="AP970" s="175"/>
      <c r="AQ970" s="175"/>
      <c r="AR970" s="175"/>
      <c r="AS970" s="175"/>
      <c r="AT970" s="175"/>
      <c r="AU970" s="175"/>
    </row>
    <row r="971" spans="3:47" x14ac:dyDescent="0.2">
      <c r="C971" s="100"/>
      <c r="AA971" s="175"/>
      <c r="AB971" s="175"/>
      <c r="AC971" s="175"/>
      <c r="AD971" s="175"/>
      <c r="AE971" s="175"/>
      <c r="AF971" s="195"/>
      <c r="AG971" s="177"/>
      <c r="AN971" s="175"/>
      <c r="AO971" s="175"/>
      <c r="AP971" s="175"/>
      <c r="AQ971" s="175"/>
      <c r="AR971" s="175"/>
      <c r="AS971" s="175"/>
      <c r="AT971" s="175"/>
      <c r="AU971" s="175"/>
    </row>
    <row r="972" spans="3:47" x14ac:dyDescent="0.2">
      <c r="C972" s="100"/>
      <c r="AA972" s="175"/>
      <c r="AB972" s="175"/>
      <c r="AC972" s="175"/>
      <c r="AD972" s="175"/>
      <c r="AE972" s="175"/>
      <c r="AF972" s="195"/>
      <c r="AG972" s="177"/>
      <c r="AN972" s="175"/>
      <c r="AO972" s="175"/>
      <c r="AP972" s="175"/>
      <c r="AQ972" s="175"/>
      <c r="AR972" s="175"/>
      <c r="AS972" s="175"/>
      <c r="AT972" s="175"/>
      <c r="AU972" s="175"/>
    </row>
    <row r="973" spans="3:47" x14ac:dyDescent="0.2">
      <c r="C973" s="100"/>
      <c r="AA973" s="175"/>
      <c r="AB973" s="175"/>
      <c r="AC973" s="175"/>
      <c r="AD973" s="175"/>
      <c r="AE973" s="175"/>
      <c r="AF973" s="195"/>
      <c r="AG973" s="177"/>
      <c r="AN973" s="175"/>
      <c r="AO973" s="175"/>
      <c r="AP973" s="175"/>
      <c r="AQ973" s="175"/>
      <c r="AR973" s="175"/>
      <c r="AS973" s="175"/>
      <c r="AT973" s="175"/>
      <c r="AU973" s="175"/>
    </row>
    <row r="974" spans="3:47" x14ac:dyDescent="0.2">
      <c r="C974" s="100"/>
      <c r="AA974" s="175"/>
      <c r="AB974" s="175"/>
      <c r="AC974" s="175"/>
      <c r="AD974" s="175"/>
      <c r="AE974" s="175"/>
      <c r="AF974" s="195"/>
      <c r="AG974" s="177"/>
      <c r="AN974" s="175"/>
      <c r="AO974" s="175"/>
      <c r="AP974" s="175"/>
      <c r="AQ974" s="175"/>
      <c r="AR974" s="175"/>
      <c r="AS974" s="175"/>
      <c r="AT974" s="175"/>
      <c r="AU974" s="175"/>
    </row>
    <row r="975" spans="3:47" x14ac:dyDescent="0.2">
      <c r="C975" s="100"/>
      <c r="AA975" s="175"/>
      <c r="AB975" s="175"/>
      <c r="AC975" s="175"/>
      <c r="AD975" s="175"/>
      <c r="AE975" s="175"/>
      <c r="AF975" s="195"/>
      <c r="AG975" s="177"/>
      <c r="AN975" s="175"/>
      <c r="AO975" s="175"/>
      <c r="AP975" s="175"/>
      <c r="AQ975" s="175"/>
      <c r="AR975" s="175"/>
      <c r="AS975" s="175"/>
      <c r="AT975" s="175"/>
      <c r="AU975" s="175"/>
    </row>
    <row r="976" spans="3:47" x14ac:dyDescent="0.2">
      <c r="C976" s="100"/>
      <c r="AA976" s="175"/>
      <c r="AB976" s="175"/>
      <c r="AC976" s="175"/>
      <c r="AD976" s="175"/>
      <c r="AE976" s="175"/>
      <c r="AF976" s="195"/>
      <c r="AG976" s="177"/>
      <c r="AN976" s="175"/>
      <c r="AO976" s="175"/>
      <c r="AP976" s="175"/>
      <c r="AQ976" s="175"/>
      <c r="AR976" s="175"/>
      <c r="AS976" s="175"/>
      <c r="AT976" s="175"/>
      <c r="AU976" s="175"/>
    </row>
    <row r="977" spans="3:47" x14ac:dyDescent="0.2">
      <c r="C977" s="100"/>
      <c r="AA977" s="175"/>
      <c r="AB977" s="175"/>
      <c r="AC977" s="175"/>
      <c r="AD977" s="175"/>
      <c r="AE977" s="175"/>
      <c r="AF977" s="195"/>
      <c r="AG977" s="177"/>
      <c r="AN977" s="175"/>
      <c r="AO977" s="175"/>
      <c r="AP977" s="175"/>
      <c r="AQ977" s="175"/>
      <c r="AR977" s="175"/>
      <c r="AS977" s="175"/>
      <c r="AT977" s="175"/>
      <c r="AU977" s="175"/>
    </row>
    <row r="978" spans="3:47" x14ac:dyDescent="0.2">
      <c r="C978" s="100"/>
      <c r="AA978" s="175"/>
      <c r="AB978" s="175"/>
      <c r="AC978" s="175"/>
      <c r="AD978" s="175"/>
      <c r="AE978" s="175"/>
      <c r="AF978" s="195"/>
      <c r="AG978" s="177"/>
      <c r="AN978" s="175"/>
      <c r="AO978" s="175"/>
      <c r="AP978" s="175"/>
      <c r="AQ978" s="175"/>
      <c r="AR978" s="175"/>
      <c r="AS978" s="175"/>
      <c r="AT978" s="175"/>
      <c r="AU978" s="175"/>
    </row>
    <row r="979" spans="3:47" x14ac:dyDescent="0.2">
      <c r="C979" s="100"/>
      <c r="AA979" s="175"/>
      <c r="AB979" s="175"/>
      <c r="AC979" s="175"/>
      <c r="AD979" s="175"/>
      <c r="AE979" s="175"/>
      <c r="AF979" s="195"/>
      <c r="AG979" s="177"/>
      <c r="AN979" s="175"/>
      <c r="AO979" s="175"/>
      <c r="AP979" s="175"/>
      <c r="AQ979" s="175"/>
      <c r="AR979" s="175"/>
      <c r="AS979" s="175"/>
      <c r="AT979" s="175"/>
      <c r="AU979" s="175"/>
    </row>
    <row r="980" spans="3:47" x14ac:dyDescent="0.2">
      <c r="C980" s="100"/>
      <c r="AA980" s="175"/>
      <c r="AB980" s="175"/>
      <c r="AC980" s="175"/>
      <c r="AD980" s="175"/>
      <c r="AE980" s="175"/>
      <c r="AF980" s="195"/>
      <c r="AG980" s="177"/>
      <c r="AN980" s="175"/>
      <c r="AO980" s="175"/>
      <c r="AP980" s="175"/>
      <c r="AQ980" s="175"/>
      <c r="AR980" s="175"/>
      <c r="AS980" s="175"/>
      <c r="AT980" s="175"/>
      <c r="AU980" s="175"/>
    </row>
    <row r="981" spans="3:47" x14ac:dyDescent="0.2">
      <c r="C981" s="100"/>
      <c r="AA981" s="175"/>
      <c r="AB981" s="175"/>
      <c r="AC981" s="175"/>
      <c r="AD981" s="175"/>
      <c r="AE981" s="175"/>
      <c r="AF981" s="195"/>
      <c r="AG981" s="177"/>
      <c r="AN981" s="175"/>
      <c r="AO981" s="175"/>
      <c r="AP981" s="175"/>
      <c r="AQ981" s="175"/>
      <c r="AR981" s="175"/>
      <c r="AS981" s="175"/>
      <c r="AT981" s="175"/>
      <c r="AU981" s="175"/>
    </row>
    <row r="982" spans="3:47" x14ac:dyDescent="0.2">
      <c r="C982" s="100"/>
      <c r="AA982" s="175"/>
      <c r="AB982" s="175"/>
      <c r="AC982" s="175"/>
      <c r="AD982" s="175"/>
      <c r="AE982" s="175"/>
      <c r="AF982" s="195"/>
      <c r="AG982" s="177"/>
      <c r="AN982" s="175"/>
      <c r="AO982" s="175"/>
      <c r="AP982" s="175"/>
      <c r="AQ982" s="175"/>
      <c r="AR982" s="175"/>
      <c r="AS982" s="175"/>
      <c r="AT982" s="175"/>
      <c r="AU982" s="175"/>
    </row>
    <row r="983" spans="3:47" x14ac:dyDescent="0.2">
      <c r="C983" s="100"/>
      <c r="AA983" s="175"/>
      <c r="AB983" s="175"/>
      <c r="AC983" s="175"/>
      <c r="AD983" s="175"/>
      <c r="AE983" s="175"/>
      <c r="AF983" s="195"/>
      <c r="AG983" s="177"/>
      <c r="AN983" s="175"/>
      <c r="AO983" s="175"/>
      <c r="AP983" s="175"/>
      <c r="AQ983" s="175"/>
      <c r="AR983" s="175"/>
      <c r="AS983" s="175"/>
      <c r="AT983" s="175"/>
      <c r="AU983" s="175"/>
    </row>
    <row r="984" spans="3:47" x14ac:dyDescent="0.2">
      <c r="C984" s="100"/>
      <c r="AA984" s="175"/>
      <c r="AB984" s="175"/>
      <c r="AC984" s="175"/>
      <c r="AD984" s="175"/>
      <c r="AE984" s="175"/>
      <c r="AF984" s="195"/>
      <c r="AG984" s="177"/>
      <c r="AN984" s="175"/>
      <c r="AO984" s="175"/>
      <c r="AP984" s="175"/>
      <c r="AQ984" s="175"/>
      <c r="AR984" s="175"/>
      <c r="AS984" s="175"/>
      <c r="AT984" s="175"/>
      <c r="AU984" s="175"/>
    </row>
    <row r="985" spans="3:47" x14ac:dyDescent="0.2">
      <c r="C985" s="100"/>
      <c r="AA985" s="175"/>
      <c r="AB985" s="175"/>
      <c r="AC985" s="175"/>
      <c r="AD985" s="175"/>
      <c r="AE985" s="175"/>
      <c r="AF985" s="195"/>
      <c r="AG985" s="177"/>
      <c r="AN985" s="175"/>
      <c r="AO985" s="175"/>
      <c r="AP985" s="175"/>
      <c r="AQ985" s="175"/>
      <c r="AR985" s="175"/>
      <c r="AS985" s="175"/>
      <c r="AT985" s="175"/>
      <c r="AU985" s="175"/>
    </row>
    <row r="986" spans="3:47" x14ac:dyDescent="0.2">
      <c r="C986" s="100"/>
      <c r="AA986" s="175"/>
      <c r="AB986" s="175"/>
      <c r="AC986" s="175"/>
      <c r="AD986" s="175"/>
      <c r="AE986" s="175"/>
      <c r="AF986" s="195"/>
      <c r="AG986" s="177"/>
      <c r="AN986" s="175"/>
      <c r="AO986" s="175"/>
      <c r="AP986" s="175"/>
      <c r="AQ986" s="175"/>
      <c r="AR986" s="175"/>
      <c r="AS986" s="175"/>
      <c r="AT986" s="175"/>
      <c r="AU986" s="175"/>
    </row>
    <row r="987" spans="3:47" x14ac:dyDescent="0.2">
      <c r="C987" s="100"/>
      <c r="AA987" s="175"/>
      <c r="AB987" s="175"/>
      <c r="AC987" s="175"/>
      <c r="AD987" s="175"/>
      <c r="AE987" s="175"/>
      <c r="AF987" s="195"/>
      <c r="AG987" s="177"/>
      <c r="AN987" s="175"/>
      <c r="AO987" s="175"/>
      <c r="AP987" s="175"/>
      <c r="AQ987" s="175"/>
      <c r="AR987" s="175"/>
      <c r="AS987" s="175"/>
      <c r="AT987" s="175"/>
      <c r="AU987" s="175"/>
    </row>
    <row r="988" spans="3:47" x14ac:dyDescent="0.2">
      <c r="C988" s="100"/>
      <c r="AA988" s="175"/>
      <c r="AB988" s="175"/>
      <c r="AC988" s="175"/>
      <c r="AD988" s="175"/>
      <c r="AE988" s="175"/>
      <c r="AF988" s="195"/>
      <c r="AG988" s="177"/>
      <c r="AN988" s="175"/>
      <c r="AO988" s="175"/>
      <c r="AP988" s="175"/>
      <c r="AQ988" s="175"/>
      <c r="AR988" s="175"/>
      <c r="AS988" s="175"/>
      <c r="AT988" s="175"/>
      <c r="AU988" s="175"/>
    </row>
    <row r="989" spans="3:47" x14ac:dyDescent="0.2">
      <c r="C989" s="100"/>
      <c r="AA989" s="175"/>
      <c r="AB989" s="175"/>
      <c r="AC989" s="175"/>
      <c r="AD989" s="175"/>
      <c r="AE989" s="175"/>
      <c r="AF989" s="195"/>
      <c r="AG989" s="177"/>
      <c r="AN989" s="175"/>
      <c r="AO989" s="175"/>
      <c r="AP989" s="175"/>
      <c r="AQ989" s="175"/>
      <c r="AR989" s="175"/>
      <c r="AS989" s="175"/>
      <c r="AT989" s="175"/>
      <c r="AU989" s="175"/>
    </row>
    <row r="990" spans="3:47" x14ac:dyDescent="0.2">
      <c r="C990" s="100"/>
      <c r="AA990" s="175"/>
      <c r="AB990" s="175"/>
      <c r="AC990" s="175"/>
      <c r="AD990" s="175"/>
      <c r="AE990" s="175"/>
      <c r="AF990" s="195"/>
      <c r="AG990" s="177"/>
      <c r="AN990" s="175"/>
      <c r="AO990" s="175"/>
      <c r="AP990" s="175"/>
      <c r="AQ990" s="175"/>
      <c r="AR990" s="175"/>
      <c r="AS990" s="175"/>
      <c r="AT990" s="175"/>
      <c r="AU990" s="175"/>
    </row>
    <row r="991" spans="3:47" x14ac:dyDescent="0.2">
      <c r="C991" s="100"/>
      <c r="AA991" s="175"/>
      <c r="AB991" s="175"/>
      <c r="AC991" s="175"/>
      <c r="AD991" s="175"/>
      <c r="AE991" s="175"/>
      <c r="AF991" s="195"/>
      <c r="AG991" s="177"/>
      <c r="AN991" s="175"/>
      <c r="AO991" s="175"/>
      <c r="AP991" s="175"/>
      <c r="AQ991" s="175"/>
      <c r="AR991" s="175"/>
      <c r="AS991" s="175"/>
      <c r="AT991" s="175"/>
      <c r="AU991" s="175"/>
    </row>
    <row r="992" spans="3:47" x14ac:dyDescent="0.2">
      <c r="C992" s="100"/>
      <c r="AA992" s="175"/>
      <c r="AB992" s="175"/>
      <c r="AC992" s="175"/>
      <c r="AD992" s="175"/>
      <c r="AE992" s="175"/>
      <c r="AF992" s="195"/>
      <c r="AG992" s="177"/>
      <c r="AN992" s="175"/>
      <c r="AO992" s="175"/>
      <c r="AP992" s="175"/>
      <c r="AQ992" s="175"/>
      <c r="AR992" s="175"/>
      <c r="AS992" s="175"/>
      <c r="AT992" s="175"/>
      <c r="AU992" s="175"/>
    </row>
    <row r="993" spans="3:47" x14ac:dyDescent="0.2">
      <c r="C993" s="100"/>
      <c r="AA993" s="175"/>
      <c r="AB993" s="175"/>
      <c r="AC993" s="175"/>
      <c r="AD993" s="175"/>
      <c r="AE993" s="175"/>
      <c r="AF993" s="195"/>
      <c r="AG993" s="177"/>
      <c r="AN993" s="175"/>
      <c r="AO993" s="175"/>
      <c r="AP993" s="175"/>
      <c r="AQ993" s="175"/>
      <c r="AR993" s="175"/>
      <c r="AS993" s="175"/>
      <c r="AT993" s="175"/>
      <c r="AU993" s="175"/>
    </row>
    <row r="994" spans="3:47" x14ac:dyDescent="0.2">
      <c r="C994" s="100"/>
      <c r="AA994" s="175"/>
      <c r="AB994" s="175"/>
      <c r="AC994" s="175"/>
      <c r="AD994" s="175"/>
      <c r="AE994" s="175"/>
      <c r="AF994" s="195"/>
      <c r="AG994" s="177"/>
      <c r="AN994" s="175"/>
      <c r="AO994" s="175"/>
      <c r="AP994" s="175"/>
      <c r="AQ994" s="175"/>
      <c r="AR994" s="175"/>
      <c r="AS994" s="175"/>
      <c r="AT994" s="175"/>
      <c r="AU994" s="175"/>
    </row>
    <row r="995" spans="3:47" x14ac:dyDescent="0.2">
      <c r="C995" s="100"/>
      <c r="AA995" s="175"/>
      <c r="AB995" s="175"/>
      <c r="AC995" s="175"/>
      <c r="AD995" s="175"/>
      <c r="AE995" s="175"/>
      <c r="AF995" s="195"/>
      <c r="AG995" s="177"/>
      <c r="AN995" s="175"/>
      <c r="AO995" s="175"/>
      <c r="AP995" s="175"/>
      <c r="AQ995" s="175"/>
      <c r="AR995" s="175"/>
      <c r="AS995" s="175"/>
      <c r="AT995" s="175"/>
      <c r="AU995" s="175"/>
    </row>
    <row r="996" spans="3:47" x14ac:dyDescent="0.2">
      <c r="C996" s="100"/>
      <c r="AA996" s="175"/>
      <c r="AB996" s="175"/>
      <c r="AC996" s="175"/>
      <c r="AD996" s="175"/>
      <c r="AE996" s="175"/>
      <c r="AF996" s="195"/>
      <c r="AG996" s="177"/>
      <c r="AN996" s="175"/>
      <c r="AO996" s="175"/>
      <c r="AP996" s="175"/>
      <c r="AQ996" s="175"/>
      <c r="AR996" s="175"/>
      <c r="AS996" s="175"/>
      <c r="AT996" s="175"/>
      <c r="AU996" s="175"/>
    </row>
    <row r="997" spans="3:47" x14ac:dyDescent="0.2">
      <c r="C997" s="100"/>
      <c r="AA997" s="175"/>
      <c r="AB997" s="175"/>
      <c r="AC997" s="175"/>
      <c r="AD997" s="175"/>
      <c r="AE997" s="175"/>
      <c r="AF997" s="195"/>
      <c r="AG997" s="177"/>
      <c r="AN997" s="175"/>
      <c r="AO997" s="175"/>
      <c r="AP997" s="175"/>
      <c r="AQ997" s="175"/>
      <c r="AR997" s="175"/>
      <c r="AS997" s="175"/>
      <c r="AT997" s="175"/>
      <c r="AU997" s="175"/>
    </row>
    <row r="998" spans="3:47" x14ac:dyDescent="0.2">
      <c r="C998" s="100"/>
      <c r="AA998" s="175"/>
      <c r="AB998" s="175"/>
      <c r="AC998" s="175"/>
      <c r="AD998" s="175"/>
      <c r="AE998" s="175"/>
      <c r="AF998" s="195"/>
      <c r="AG998" s="177"/>
      <c r="AN998" s="175"/>
      <c r="AO998" s="175"/>
      <c r="AP998" s="175"/>
      <c r="AQ998" s="175"/>
      <c r="AR998" s="175"/>
      <c r="AS998" s="175"/>
      <c r="AT998" s="175"/>
      <c r="AU998" s="175"/>
    </row>
    <row r="999" spans="3:47" x14ac:dyDescent="0.2">
      <c r="C999" s="100"/>
      <c r="AA999" s="175"/>
      <c r="AB999" s="175"/>
      <c r="AC999" s="175"/>
      <c r="AD999" s="175"/>
      <c r="AE999" s="175"/>
      <c r="AF999" s="195"/>
      <c r="AG999" s="177"/>
      <c r="AN999" s="175"/>
      <c r="AO999" s="175"/>
      <c r="AP999" s="175"/>
      <c r="AQ999" s="175"/>
      <c r="AR999" s="175"/>
      <c r="AS999" s="175"/>
      <c r="AT999" s="175"/>
      <c r="AU999" s="175"/>
    </row>
    <row r="1000" spans="3:47" x14ac:dyDescent="0.2">
      <c r="C1000" s="100"/>
      <c r="AA1000" s="175"/>
      <c r="AB1000" s="175"/>
      <c r="AC1000" s="175"/>
      <c r="AD1000" s="175"/>
      <c r="AE1000" s="175"/>
      <c r="AF1000" s="195"/>
      <c r="AG1000" s="177"/>
      <c r="AN1000" s="175"/>
      <c r="AO1000" s="175"/>
      <c r="AP1000" s="175"/>
      <c r="AQ1000" s="175"/>
      <c r="AR1000" s="175"/>
      <c r="AS1000" s="175"/>
      <c r="AT1000" s="175"/>
      <c r="AU1000" s="175"/>
    </row>
    <row r="1001" spans="3:47" x14ac:dyDescent="0.2">
      <c r="C1001" s="100"/>
      <c r="AA1001" s="175"/>
      <c r="AB1001" s="175"/>
      <c r="AC1001" s="175"/>
      <c r="AD1001" s="175"/>
      <c r="AE1001" s="175"/>
      <c r="AF1001" s="195"/>
      <c r="AG1001" s="177"/>
      <c r="AN1001" s="175"/>
      <c r="AO1001" s="175"/>
      <c r="AP1001" s="175"/>
      <c r="AQ1001" s="175"/>
      <c r="AR1001" s="175"/>
      <c r="AS1001" s="175"/>
      <c r="AT1001" s="175"/>
      <c r="AU1001" s="175"/>
    </row>
    <row r="1002" spans="3:47" x14ac:dyDescent="0.2">
      <c r="C1002" s="100"/>
      <c r="AA1002" s="175"/>
      <c r="AB1002" s="175"/>
      <c r="AC1002" s="175"/>
      <c r="AD1002" s="175"/>
      <c r="AE1002" s="175"/>
      <c r="AF1002" s="195"/>
      <c r="AG1002" s="177"/>
      <c r="AN1002" s="175"/>
      <c r="AO1002" s="175"/>
      <c r="AP1002" s="175"/>
      <c r="AQ1002" s="175"/>
      <c r="AR1002" s="175"/>
      <c r="AS1002" s="175"/>
      <c r="AT1002" s="175"/>
      <c r="AU1002" s="175"/>
    </row>
    <row r="1003" spans="3:47" x14ac:dyDescent="0.2">
      <c r="C1003" s="100"/>
      <c r="AA1003" s="175"/>
      <c r="AB1003" s="175"/>
      <c r="AC1003" s="175"/>
      <c r="AD1003" s="175"/>
      <c r="AE1003" s="175"/>
      <c r="AF1003" s="195"/>
      <c r="AG1003" s="177"/>
      <c r="AN1003" s="175"/>
      <c r="AO1003" s="175"/>
      <c r="AP1003" s="175"/>
      <c r="AQ1003" s="175"/>
      <c r="AR1003" s="175"/>
      <c r="AS1003" s="175"/>
      <c r="AT1003" s="175"/>
      <c r="AU1003" s="175"/>
    </row>
    <row r="1004" spans="3:47" x14ac:dyDescent="0.2">
      <c r="C1004" s="100"/>
      <c r="AA1004" s="175"/>
      <c r="AB1004" s="175"/>
      <c r="AC1004" s="175"/>
      <c r="AD1004" s="175"/>
      <c r="AE1004" s="175"/>
      <c r="AF1004" s="195"/>
      <c r="AG1004" s="177"/>
      <c r="AN1004" s="175"/>
      <c r="AO1004" s="175"/>
      <c r="AP1004" s="175"/>
      <c r="AQ1004" s="175"/>
      <c r="AR1004" s="175"/>
      <c r="AS1004" s="175"/>
      <c r="AT1004" s="175"/>
      <c r="AU1004" s="175"/>
    </row>
    <row r="1005" spans="3:47" x14ac:dyDescent="0.2">
      <c r="C1005" s="100"/>
      <c r="AA1005" s="175"/>
      <c r="AB1005" s="175"/>
      <c r="AC1005" s="175"/>
      <c r="AD1005" s="175"/>
      <c r="AE1005" s="175"/>
      <c r="AF1005" s="195"/>
      <c r="AG1005" s="177"/>
      <c r="AN1005" s="175"/>
      <c r="AO1005" s="175"/>
      <c r="AP1005" s="175"/>
      <c r="AQ1005" s="175"/>
      <c r="AR1005" s="175"/>
      <c r="AS1005" s="175"/>
      <c r="AT1005" s="175"/>
      <c r="AU1005" s="175"/>
    </row>
    <row r="1006" spans="3:47" x14ac:dyDescent="0.2">
      <c r="C1006" s="100"/>
      <c r="AA1006" s="175"/>
      <c r="AB1006" s="175"/>
      <c r="AC1006" s="175"/>
      <c r="AD1006" s="175"/>
      <c r="AE1006" s="175"/>
      <c r="AF1006" s="195"/>
      <c r="AG1006" s="177"/>
      <c r="AN1006" s="175"/>
      <c r="AO1006" s="175"/>
      <c r="AP1006" s="175"/>
      <c r="AQ1006" s="175"/>
      <c r="AR1006" s="175"/>
      <c r="AS1006" s="175"/>
      <c r="AT1006" s="175"/>
      <c r="AU1006" s="175"/>
    </row>
    <row r="1007" spans="3:47" x14ac:dyDescent="0.2">
      <c r="C1007" s="100"/>
      <c r="AA1007" s="175"/>
      <c r="AB1007" s="175"/>
      <c r="AC1007" s="175"/>
      <c r="AD1007" s="175"/>
      <c r="AE1007" s="175"/>
      <c r="AF1007" s="195"/>
      <c r="AG1007" s="177"/>
      <c r="AN1007" s="175"/>
      <c r="AO1007" s="175"/>
      <c r="AP1007" s="175"/>
      <c r="AQ1007" s="175"/>
      <c r="AR1007" s="175"/>
      <c r="AS1007" s="175"/>
      <c r="AT1007" s="175"/>
      <c r="AU1007" s="175"/>
    </row>
    <row r="1008" spans="3:47" x14ac:dyDescent="0.2">
      <c r="C1008" s="100"/>
      <c r="AA1008" s="175"/>
      <c r="AB1008" s="175"/>
      <c r="AC1008" s="175"/>
      <c r="AD1008" s="175"/>
      <c r="AE1008" s="175"/>
      <c r="AF1008" s="195"/>
      <c r="AG1008" s="177"/>
      <c r="AN1008" s="175"/>
      <c r="AO1008" s="175"/>
      <c r="AP1008" s="175"/>
      <c r="AQ1008" s="175"/>
      <c r="AR1008" s="175"/>
      <c r="AS1008" s="175"/>
      <c r="AT1008" s="175"/>
      <c r="AU1008" s="175"/>
    </row>
    <row r="1009" spans="3:47" x14ac:dyDescent="0.2">
      <c r="C1009" s="100"/>
      <c r="AA1009" s="175"/>
      <c r="AB1009" s="175"/>
      <c r="AC1009" s="175"/>
      <c r="AD1009" s="175"/>
      <c r="AE1009" s="175"/>
      <c r="AF1009" s="195"/>
      <c r="AG1009" s="177"/>
      <c r="AN1009" s="175"/>
      <c r="AO1009" s="175"/>
      <c r="AP1009" s="175"/>
      <c r="AQ1009" s="175"/>
      <c r="AR1009" s="175"/>
      <c r="AS1009" s="175"/>
      <c r="AT1009" s="175"/>
      <c r="AU1009" s="175"/>
    </row>
    <row r="1010" spans="3:47" x14ac:dyDescent="0.2">
      <c r="C1010" s="100"/>
      <c r="AA1010" s="175"/>
      <c r="AB1010" s="175"/>
      <c r="AC1010" s="175"/>
      <c r="AD1010" s="175"/>
      <c r="AE1010" s="175"/>
      <c r="AF1010" s="195"/>
      <c r="AG1010" s="177"/>
      <c r="AN1010" s="175"/>
      <c r="AO1010" s="175"/>
      <c r="AP1010" s="175"/>
      <c r="AQ1010" s="175"/>
      <c r="AR1010" s="175"/>
      <c r="AS1010" s="175"/>
      <c r="AT1010" s="175"/>
      <c r="AU1010" s="175"/>
    </row>
    <row r="1011" spans="3:47" x14ac:dyDescent="0.2">
      <c r="C1011" s="100"/>
      <c r="AA1011" s="175"/>
      <c r="AB1011" s="175"/>
      <c r="AC1011" s="175"/>
      <c r="AD1011" s="175"/>
      <c r="AE1011" s="175"/>
      <c r="AF1011" s="195"/>
      <c r="AG1011" s="177"/>
      <c r="AN1011" s="175"/>
      <c r="AO1011" s="175"/>
      <c r="AP1011" s="175"/>
      <c r="AQ1011" s="175"/>
      <c r="AR1011" s="175"/>
      <c r="AS1011" s="175"/>
      <c r="AT1011" s="175"/>
      <c r="AU1011" s="175"/>
    </row>
    <row r="1012" spans="3:47" x14ac:dyDescent="0.2">
      <c r="C1012" s="100"/>
      <c r="AA1012" s="175"/>
      <c r="AB1012" s="175"/>
      <c r="AC1012" s="175"/>
      <c r="AD1012" s="175"/>
      <c r="AE1012" s="175"/>
      <c r="AF1012" s="195"/>
      <c r="AG1012" s="177"/>
      <c r="AN1012" s="175"/>
      <c r="AO1012" s="175"/>
      <c r="AP1012" s="175"/>
      <c r="AQ1012" s="175"/>
      <c r="AR1012" s="175"/>
      <c r="AS1012" s="175"/>
      <c r="AT1012" s="175"/>
      <c r="AU1012" s="175"/>
    </row>
    <row r="1013" spans="3:47" x14ac:dyDescent="0.2">
      <c r="C1013" s="100"/>
      <c r="AA1013" s="175"/>
      <c r="AB1013" s="175"/>
      <c r="AC1013" s="175"/>
      <c r="AD1013" s="175"/>
      <c r="AE1013" s="175"/>
      <c r="AF1013" s="195"/>
      <c r="AG1013" s="177"/>
      <c r="AN1013" s="175"/>
      <c r="AO1013" s="175"/>
      <c r="AP1013" s="175"/>
      <c r="AQ1013" s="175"/>
      <c r="AR1013" s="175"/>
      <c r="AS1013" s="175"/>
      <c r="AT1013" s="175"/>
      <c r="AU1013" s="175"/>
    </row>
    <row r="1014" spans="3:47" x14ac:dyDescent="0.2">
      <c r="C1014" s="100"/>
      <c r="AA1014" s="175"/>
      <c r="AB1014" s="175"/>
      <c r="AC1014" s="175"/>
      <c r="AD1014" s="175"/>
      <c r="AE1014" s="175"/>
      <c r="AF1014" s="195"/>
      <c r="AG1014" s="177"/>
      <c r="AN1014" s="175"/>
      <c r="AO1014" s="175"/>
      <c r="AP1014" s="175"/>
      <c r="AQ1014" s="175"/>
      <c r="AR1014" s="175"/>
      <c r="AS1014" s="175"/>
      <c r="AT1014" s="175"/>
      <c r="AU1014" s="175"/>
    </row>
    <row r="1015" spans="3:47" x14ac:dyDescent="0.2">
      <c r="C1015" s="100"/>
      <c r="AA1015" s="175"/>
      <c r="AB1015" s="175"/>
      <c r="AC1015" s="175"/>
      <c r="AD1015" s="175"/>
      <c r="AE1015" s="175"/>
      <c r="AF1015" s="195"/>
      <c r="AG1015" s="177"/>
      <c r="AN1015" s="175"/>
      <c r="AO1015" s="175"/>
      <c r="AP1015" s="175"/>
      <c r="AQ1015" s="175"/>
      <c r="AR1015" s="175"/>
      <c r="AS1015" s="175"/>
      <c r="AT1015" s="175"/>
      <c r="AU1015" s="175"/>
    </row>
    <row r="1016" spans="3:47" x14ac:dyDescent="0.2">
      <c r="C1016" s="100"/>
      <c r="AA1016" s="175"/>
      <c r="AB1016" s="175"/>
      <c r="AC1016" s="175"/>
      <c r="AD1016" s="175"/>
      <c r="AE1016" s="175"/>
      <c r="AF1016" s="195"/>
      <c r="AG1016" s="177"/>
      <c r="AN1016" s="175"/>
      <c r="AO1016" s="175"/>
      <c r="AP1016" s="175"/>
      <c r="AQ1016" s="175"/>
      <c r="AR1016" s="175"/>
      <c r="AS1016" s="175"/>
      <c r="AT1016" s="175"/>
      <c r="AU1016" s="175"/>
    </row>
    <row r="1017" spans="3:47" x14ac:dyDescent="0.2">
      <c r="C1017" s="100"/>
      <c r="AA1017" s="175"/>
      <c r="AB1017" s="175"/>
      <c r="AC1017" s="175"/>
      <c r="AD1017" s="175"/>
      <c r="AE1017" s="175"/>
      <c r="AF1017" s="195"/>
      <c r="AG1017" s="177"/>
      <c r="AN1017" s="175"/>
      <c r="AO1017" s="175"/>
      <c r="AP1017" s="175"/>
      <c r="AQ1017" s="175"/>
      <c r="AR1017" s="175"/>
      <c r="AS1017" s="175"/>
      <c r="AT1017" s="175"/>
      <c r="AU1017" s="175"/>
    </row>
    <row r="1018" spans="3:47" x14ac:dyDescent="0.2">
      <c r="C1018" s="100"/>
      <c r="AA1018" s="175"/>
      <c r="AB1018" s="175"/>
      <c r="AC1018" s="175"/>
      <c r="AD1018" s="175"/>
      <c r="AE1018" s="175"/>
      <c r="AF1018" s="195"/>
      <c r="AG1018" s="177"/>
      <c r="AN1018" s="175"/>
      <c r="AO1018" s="175"/>
      <c r="AP1018" s="175"/>
      <c r="AQ1018" s="175"/>
      <c r="AR1018" s="175"/>
      <c r="AS1018" s="175"/>
      <c r="AT1018" s="175"/>
      <c r="AU1018" s="175"/>
    </row>
    <row r="1019" spans="3:47" x14ac:dyDescent="0.2">
      <c r="C1019" s="100"/>
      <c r="AA1019" s="175"/>
      <c r="AB1019" s="175"/>
      <c r="AC1019" s="175"/>
      <c r="AD1019" s="175"/>
      <c r="AE1019" s="175"/>
      <c r="AF1019" s="195"/>
      <c r="AG1019" s="177"/>
      <c r="AN1019" s="175"/>
      <c r="AO1019" s="175"/>
      <c r="AP1019" s="175"/>
      <c r="AQ1019" s="175"/>
      <c r="AR1019" s="175"/>
      <c r="AS1019" s="175"/>
      <c r="AT1019" s="175"/>
      <c r="AU1019" s="175"/>
    </row>
    <row r="1020" spans="3:47" x14ac:dyDescent="0.2">
      <c r="C1020" s="100"/>
      <c r="AA1020" s="175"/>
      <c r="AB1020" s="175"/>
      <c r="AC1020" s="175"/>
      <c r="AD1020" s="175"/>
      <c r="AE1020" s="175"/>
      <c r="AF1020" s="195"/>
      <c r="AG1020" s="177"/>
      <c r="AN1020" s="175"/>
      <c r="AO1020" s="175"/>
      <c r="AP1020" s="175"/>
      <c r="AQ1020" s="175"/>
      <c r="AR1020" s="175"/>
      <c r="AS1020" s="175"/>
      <c r="AT1020" s="175"/>
      <c r="AU1020" s="175"/>
    </row>
    <row r="1021" spans="3:47" x14ac:dyDescent="0.2">
      <c r="C1021" s="100"/>
      <c r="AA1021" s="175"/>
      <c r="AB1021" s="175"/>
      <c r="AC1021" s="175"/>
      <c r="AD1021" s="175"/>
      <c r="AE1021" s="175"/>
      <c r="AF1021" s="195"/>
      <c r="AG1021" s="177"/>
      <c r="AN1021" s="175"/>
      <c r="AO1021" s="175"/>
      <c r="AP1021" s="175"/>
      <c r="AQ1021" s="175"/>
      <c r="AR1021" s="175"/>
      <c r="AS1021" s="175"/>
      <c r="AT1021" s="175"/>
      <c r="AU1021" s="175"/>
    </row>
    <row r="1022" spans="3:47" x14ac:dyDescent="0.2">
      <c r="C1022" s="100"/>
      <c r="AA1022" s="175"/>
      <c r="AB1022" s="175"/>
      <c r="AC1022" s="175"/>
      <c r="AD1022" s="175"/>
      <c r="AE1022" s="175"/>
      <c r="AF1022" s="195"/>
      <c r="AG1022" s="177"/>
      <c r="AN1022" s="175"/>
      <c r="AO1022" s="175"/>
      <c r="AP1022" s="175"/>
      <c r="AQ1022" s="175"/>
      <c r="AR1022" s="175"/>
      <c r="AS1022" s="175"/>
      <c r="AT1022" s="175"/>
      <c r="AU1022" s="175"/>
    </row>
    <row r="1023" spans="3:47" x14ac:dyDescent="0.2">
      <c r="C1023" s="100"/>
      <c r="AA1023" s="175"/>
      <c r="AB1023" s="175"/>
      <c r="AC1023" s="175"/>
      <c r="AD1023" s="175"/>
      <c r="AE1023" s="175"/>
      <c r="AF1023" s="195"/>
      <c r="AG1023" s="177"/>
      <c r="AN1023" s="175"/>
      <c r="AO1023" s="175"/>
      <c r="AP1023" s="175"/>
      <c r="AQ1023" s="175"/>
      <c r="AR1023" s="175"/>
      <c r="AS1023" s="175"/>
      <c r="AT1023" s="175"/>
      <c r="AU1023" s="175"/>
    </row>
    <row r="1024" spans="3:47" x14ac:dyDescent="0.2">
      <c r="C1024" s="100"/>
      <c r="AA1024" s="175"/>
      <c r="AB1024" s="175"/>
      <c r="AC1024" s="175"/>
      <c r="AD1024" s="175"/>
      <c r="AE1024" s="175"/>
      <c r="AF1024" s="195"/>
      <c r="AG1024" s="177"/>
      <c r="AN1024" s="175"/>
      <c r="AO1024" s="175"/>
      <c r="AP1024" s="175"/>
      <c r="AQ1024" s="175"/>
      <c r="AR1024" s="175"/>
      <c r="AS1024" s="175"/>
      <c r="AT1024" s="175"/>
      <c r="AU1024" s="175"/>
    </row>
    <row r="1025" spans="3:47" x14ac:dyDescent="0.2">
      <c r="C1025" s="100"/>
      <c r="AA1025" s="175"/>
      <c r="AB1025" s="175"/>
      <c r="AC1025" s="175"/>
      <c r="AD1025" s="175"/>
      <c r="AE1025" s="175"/>
      <c r="AF1025" s="195"/>
      <c r="AG1025" s="177"/>
      <c r="AN1025" s="175"/>
      <c r="AO1025" s="175"/>
      <c r="AP1025" s="175"/>
      <c r="AQ1025" s="175"/>
      <c r="AR1025" s="175"/>
      <c r="AS1025" s="175"/>
      <c r="AT1025" s="175"/>
      <c r="AU1025" s="175"/>
    </row>
    <row r="1026" spans="3:47" x14ac:dyDescent="0.2">
      <c r="C1026" s="100"/>
      <c r="AA1026" s="175"/>
      <c r="AB1026" s="175"/>
      <c r="AC1026" s="175"/>
      <c r="AD1026" s="175"/>
      <c r="AE1026" s="175"/>
      <c r="AF1026" s="195"/>
      <c r="AG1026" s="177"/>
      <c r="AN1026" s="175"/>
      <c r="AO1026" s="175"/>
      <c r="AP1026" s="175"/>
      <c r="AQ1026" s="175"/>
      <c r="AR1026" s="175"/>
      <c r="AS1026" s="175"/>
      <c r="AT1026" s="175"/>
      <c r="AU1026" s="175"/>
    </row>
    <row r="1027" spans="3:47" x14ac:dyDescent="0.2">
      <c r="C1027" s="100"/>
      <c r="AA1027" s="175"/>
      <c r="AB1027" s="175"/>
      <c r="AC1027" s="175"/>
      <c r="AD1027" s="175"/>
      <c r="AE1027" s="175"/>
      <c r="AF1027" s="195"/>
      <c r="AG1027" s="177"/>
      <c r="AN1027" s="175"/>
      <c r="AO1027" s="175"/>
      <c r="AP1027" s="175"/>
      <c r="AQ1027" s="175"/>
      <c r="AR1027" s="175"/>
      <c r="AS1027" s="175"/>
      <c r="AT1027" s="175"/>
      <c r="AU1027" s="175"/>
    </row>
    <row r="1028" spans="3:47" x14ac:dyDescent="0.2">
      <c r="C1028" s="100"/>
      <c r="AA1028" s="175"/>
      <c r="AB1028" s="175"/>
      <c r="AC1028" s="175"/>
      <c r="AD1028" s="175"/>
      <c r="AE1028" s="175"/>
      <c r="AF1028" s="195"/>
      <c r="AG1028" s="177"/>
      <c r="AN1028" s="175"/>
      <c r="AO1028" s="175"/>
      <c r="AP1028" s="175"/>
      <c r="AQ1028" s="175"/>
      <c r="AR1028" s="175"/>
      <c r="AS1028" s="175"/>
      <c r="AT1028" s="175"/>
      <c r="AU1028" s="175"/>
    </row>
    <row r="1029" spans="3:47" x14ac:dyDescent="0.2">
      <c r="C1029" s="100"/>
      <c r="AA1029" s="175"/>
      <c r="AB1029" s="175"/>
      <c r="AC1029" s="175"/>
      <c r="AD1029" s="175"/>
      <c r="AE1029" s="175"/>
      <c r="AF1029" s="195"/>
      <c r="AG1029" s="177"/>
      <c r="AN1029" s="175"/>
      <c r="AO1029" s="175"/>
      <c r="AP1029" s="175"/>
      <c r="AQ1029" s="175"/>
      <c r="AR1029" s="175"/>
      <c r="AS1029" s="175"/>
      <c r="AT1029" s="175"/>
      <c r="AU1029" s="175"/>
    </row>
    <row r="1030" spans="3:47" x14ac:dyDescent="0.2">
      <c r="C1030" s="100"/>
      <c r="AA1030" s="175"/>
      <c r="AB1030" s="175"/>
      <c r="AC1030" s="175"/>
      <c r="AD1030" s="175"/>
      <c r="AE1030" s="175"/>
      <c r="AF1030" s="195"/>
      <c r="AG1030" s="177"/>
      <c r="AN1030" s="175"/>
      <c r="AO1030" s="175"/>
      <c r="AP1030" s="175"/>
      <c r="AQ1030" s="175"/>
      <c r="AR1030" s="175"/>
      <c r="AS1030" s="175"/>
      <c r="AT1030" s="175"/>
      <c r="AU1030" s="175"/>
    </row>
    <row r="1031" spans="3:47" x14ac:dyDescent="0.2">
      <c r="C1031" s="100"/>
      <c r="AA1031" s="175"/>
      <c r="AB1031" s="175"/>
      <c r="AC1031" s="175"/>
      <c r="AD1031" s="175"/>
      <c r="AE1031" s="175"/>
      <c r="AF1031" s="195"/>
      <c r="AG1031" s="177"/>
      <c r="AN1031" s="175"/>
      <c r="AO1031" s="175"/>
      <c r="AP1031" s="175"/>
      <c r="AQ1031" s="175"/>
      <c r="AR1031" s="175"/>
      <c r="AS1031" s="175"/>
      <c r="AT1031" s="175"/>
      <c r="AU1031" s="175"/>
    </row>
    <row r="1032" spans="3:47" x14ac:dyDescent="0.2">
      <c r="C1032" s="100"/>
      <c r="AA1032" s="175"/>
      <c r="AB1032" s="175"/>
      <c r="AC1032" s="175"/>
      <c r="AD1032" s="175"/>
      <c r="AE1032" s="175"/>
      <c r="AF1032" s="195"/>
      <c r="AG1032" s="177"/>
      <c r="AN1032" s="175"/>
      <c r="AO1032" s="175"/>
      <c r="AP1032" s="175"/>
      <c r="AQ1032" s="175"/>
      <c r="AR1032" s="175"/>
      <c r="AS1032" s="175"/>
      <c r="AT1032" s="175"/>
      <c r="AU1032" s="175"/>
    </row>
    <row r="1033" spans="3:47" x14ac:dyDescent="0.2">
      <c r="C1033" s="100"/>
      <c r="AA1033" s="175"/>
      <c r="AB1033" s="175"/>
      <c r="AC1033" s="175"/>
      <c r="AD1033" s="175"/>
      <c r="AE1033" s="175"/>
      <c r="AF1033" s="195"/>
      <c r="AG1033" s="177"/>
      <c r="AN1033" s="175"/>
      <c r="AO1033" s="175"/>
      <c r="AP1033" s="175"/>
      <c r="AQ1033" s="175"/>
      <c r="AR1033" s="175"/>
      <c r="AS1033" s="175"/>
      <c r="AT1033" s="175"/>
      <c r="AU1033" s="175"/>
    </row>
    <row r="1034" spans="3:47" x14ac:dyDescent="0.2">
      <c r="C1034" s="100"/>
      <c r="AA1034" s="175"/>
      <c r="AB1034" s="175"/>
      <c r="AC1034" s="175"/>
      <c r="AD1034" s="175"/>
      <c r="AE1034" s="175"/>
      <c r="AF1034" s="195"/>
      <c r="AG1034" s="177"/>
      <c r="AN1034" s="175"/>
      <c r="AO1034" s="175"/>
      <c r="AP1034" s="175"/>
      <c r="AQ1034" s="175"/>
      <c r="AR1034" s="175"/>
      <c r="AS1034" s="175"/>
      <c r="AT1034" s="175"/>
      <c r="AU1034" s="175"/>
    </row>
    <row r="1035" spans="3:47" x14ac:dyDescent="0.2">
      <c r="C1035" s="100"/>
      <c r="AA1035" s="175"/>
      <c r="AB1035" s="175"/>
      <c r="AC1035" s="175"/>
      <c r="AD1035" s="175"/>
      <c r="AE1035" s="175"/>
      <c r="AF1035" s="195"/>
      <c r="AG1035" s="177"/>
      <c r="AN1035" s="175"/>
      <c r="AO1035" s="175"/>
      <c r="AP1035" s="175"/>
      <c r="AQ1035" s="175"/>
      <c r="AR1035" s="175"/>
      <c r="AS1035" s="175"/>
      <c r="AT1035" s="175"/>
      <c r="AU1035" s="175"/>
    </row>
    <row r="1036" spans="3:47" x14ac:dyDescent="0.2">
      <c r="C1036" s="100"/>
      <c r="AA1036" s="175"/>
      <c r="AB1036" s="175"/>
      <c r="AC1036" s="175"/>
      <c r="AD1036" s="175"/>
      <c r="AE1036" s="175"/>
      <c r="AF1036" s="195"/>
      <c r="AG1036" s="177"/>
      <c r="AN1036" s="175"/>
      <c r="AO1036" s="175"/>
      <c r="AP1036" s="175"/>
      <c r="AQ1036" s="175"/>
      <c r="AR1036" s="175"/>
      <c r="AS1036" s="175"/>
      <c r="AT1036" s="175"/>
      <c r="AU1036" s="175"/>
    </row>
    <row r="1037" spans="3:47" x14ac:dyDescent="0.2">
      <c r="C1037" s="100"/>
      <c r="AA1037" s="175"/>
      <c r="AB1037" s="175"/>
      <c r="AC1037" s="175"/>
      <c r="AD1037" s="175"/>
      <c r="AE1037" s="175"/>
      <c r="AF1037" s="195"/>
      <c r="AG1037" s="177"/>
      <c r="AN1037" s="175"/>
      <c r="AO1037" s="175"/>
      <c r="AP1037" s="175"/>
      <c r="AQ1037" s="175"/>
      <c r="AR1037" s="175"/>
      <c r="AS1037" s="175"/>
      <c r="AT1037" s="175"/>
      <c r="AU1037" s="175"/>
    </row>
    <row r="1038" spans="3:47" x14ac:dyDescent="0.2">
      <c r="C1038" s="100"/>
      <c r="AA1038" s="175"/>
      <c r="AB1038" s="175"/>
      <c r="AC1038" s="175"/>
      <c r="AD1038" s="175"/>
      <c r="AE1038" s="175"/>
      <c r="AF1038" s="195"/>
      <c r="AG1038" s="177"/>
      <c r="AN1038" s="175"/>
      <c r="AO1038" s="175"/>
      <c r="AP1038" s="175"/>
      <c r="AQ1038" s="175"/>
      <c r="AR1038" s="175"/>
      <c r="AS1038" s="175"/>
      <c r="AT1038" s="175"/>
      <c r="AU1038" s="175"/>
    </row>
    <row r="1039" spans="3:47" x14ac:dyDescent="0.2">
      <c r="C1039" s="100"/>
      <c r="AA1039" s="175"/>
      <c r="AB1039" s="175"/>
      <c r="AC1039" s="175"/>
      <c r="AD1039" s="175"/>
      <c r="AE1039" s="175"/>
      <c r="AF1039" s="195"/>
      <c r="AG1039" s="177"/>
      <c r="AN1039" s="175"/>
      <c r="AO1039" s="175"/>
      <c r="AP1039" s="175"/>
      <c r="AQ1039" s="175"/>
      <c r="AR1039" s="175"/>
      <c r="AS1039" s="175"/>
      <c r="AT1039" s="175"/>
      <c r="AU1039" s="175"/>
    </row>
    <row r="1040" spans="3:47" x14ac:dyDescent="0.2">
      <c r="C1040" s="100"/>
      <c r="AA1040" s="175"/>
      <c r="AB1040" s="175"/>
      <c r="AC1040" s="175"/>
      <c r="AD1040" s="175"/>
      <c r="AE1040" s="175"/>
      <c r="AF1040" s="195"/>
      <c r="AG1040" s="177"/>
      <c r="AN1040" s="175"/>
      <c r="AO1040" s="175"/>
      <c r="AP1040" s="175"/>
      <c r="AQ1040" s="175"/>
      <c r="AR1040" s="175"/>
      <c r="AS1040" s="175"/>
      <c r="AT1040" s="175"/>
      <c r="AU1040" s="175"/>
    </row>
    <row r="1041" spans="3:47" x14ac:dyDescent="0.2">
      <c r="C1041" s="100"/>
      <c r="AA1041" s="175"/>
      <c r="AB1041" s="175"/>
      <c r="AC1041" s="175"/>
      <c r="AD1041" s="175"/>
      <c r="AE1041" s="175"/>
      <c r="AF1041" s="195"/>
      <c r="AG1041" s="177"/>
      <c r="AN1041" s="175"/>
      <c r="AO1041" s="175"/>
      <c r="AP1041" s="175"/>
      <c r="AQ1041" s="175"/>
      <c r="AR1041" s="175"/>
      <c r="AS1041" s="175"/>
      <c r="AT1041" s="175"/>
      <c r="AU1041" s="175"/>
    </row>
    <row r="1042" spans="3:47" x14ac:dyDescent="0.2">
      <c r="C1042" s="100"/>
      <c r="AA1042" s="175"/>
      <c r="AB1042" s="175"/>
      <c r="AC1042" s="175"/>
      <c r="AD1042" s="175"/>
      <c r="AE1042" s="175"/>
      <c r="AF1042" s="195"/>
      <c r="AG1042" s="177"/>
      <c r="AN1042" s="175"/>
      <c r="AO1042" s="175"/>
      <c r="AP1042" s="175"/>
      <c r="AQ1042" s="175"/>
      <c r="AR1042" s="175"/>
      <c r="AS1042" s="175"/>
      <c r="AT1042" s="175"/>
      <c r="AU1042" s="175"/>
    </row>
    <row r="1043" spans="3:47" x14ac:dyDescent="0.2">
      <c r="C1043" s="100"/>
      <c r="AA1043" s="175"/>
      <c r="AB1043" s="175"/>
      <c r="AC1043" s="175"/>
      <c r="AD1043" s="175"/>
      <c r="AE1043" s="175"/>
      <c r="AF1043" s="195"/>
      <c r="AG1043" s="177"/>
      <c r="AN1043" s="175"/>
      <c r="AO1043" s="175"/>
      <c r="AP1043" s="175"/>
      <c r="AQ1043" s="175"/>
      <c r="AR1043" s="175"/>
      <c r="AS1043" s="175"/>
      <c r="AT1043" s="175"/>
      <c r="AU1043" s="175"/>
    </row>
    <row r="1044" spans="3:47" x14ac:dyDescent="0.2">
      <c r="C1044" s="100"/>
      <c r="AA1044" s="175"/>
      <c r="AB1044" s="175"/>
      <c r="AC1044" s="175"/>
      <c r="AD1044" s="175"/>
      <c r="AE1044" s="175"/>
      <c r="AF1044" s="195"/>
      <c r="AG1044" s="177"/>
      <c r="AN1044" s="175"/>
      <c r="AO1044" s="175"/>
      <c r="AP1044" s="175"/>
      <c r="AQ1044" s="175"/>
      <c r="AR1044" s="175"/>
      <c r="AS1044" s="175"/>
      <c r="AT1044" s="175"/>
      <c r="AU1044" s="175"/>
    </row>
    <row r="1045" spans="3:47" x14ac:dyDescent="0.2">
      <c r="C1045" s="100"/>
      <c r="AA1045" s="175"/>
      <c r="AB1045" s="175"/>
      <c r="AC1045" s="175"/>
      <c r="AD1045" s="175"/>
      <c r="AE1045" s="175"/>
      <c r="AF1045" s="195"/>
      <c r="AG1045" s="177"/>
      <c r="AN1045" s="175"/>
      <c r="AO1045" s="175"/>
      <c r="AP1045" s="175"/>
      <c r="AQ1045" s="175"/>
      <c r="AR1045" s="175"/>
      <c r="AS1045" s="175"/>
      <c r="AT1045" s="175"/>
      <c r="AU1045" s="175"/>
    </row>
    <row r="1046" spans="3:47" x14ac:dyDescent="0.2">
      <c r="C1046" s="100"/>
      <c r="AA1046" s="175"/>
      <c r="AB1046" s="175"/>
      <c r="AC1046" s="175"/>
      <c r="AD1046" s="175"/>
      <c r="AE1046" s="175"/>
      <c r="AF1046" s="195"/>
      <c r="AG1046" s="177"/>
      <c r="AN1046" s="175"/>
      <c r="AO1046" s="175"/>
      <c r="AP1046" s="175"/>
      <c r="AQ1046" s="175"/>
      <c r="AR1046" s="175"/>
      <c r="AS1046" s="175"/>
      <c r="AT1046" s="175"/>
      <c r="AU1046" s="175"/>
    </row>
    <row r="1047" spans="3:47" x14ac:dyDescent="0.2">
      <c r="C1047" s="100"/>
      <c r="AA1047" s="175"/>
      <c r="AB1047" s="175"/>
      <c r="AC1047" s="175"/>
      <c r="AD1047" s="175"/>
      <c r="AE1047" s="175"/>
      <c r="AF1047" s="195"/>
      <c r="AG1047" s="177"/>
      <c r="AN1047" s="175"/>
      <c r="AO1047" s="175"/>
      <c r="AP1047" s="175"/>
      <c r="AQ1047" s="175"/>
      <c r="AR1047" s="175"/>
      <c r="AS1047" s="175"/>
      <c r="AT1047" s="175"/>
      <c r="AU1047" s="175"/>
    </row>
    <row r="1048" spans="3:47" x14ac:dyDescent="0.2">
      <c r="C1048" s="100"/>
      <c r="AA1048" s="175"/>
      <c r="AB1048" s="175"/>
      <c r="AC1048" s="175"/>
      <c r="AD1048" s="175"/>
      <c r="AE1048" s="175"/>
      <c r="AF1048" s="195"/>
      <c r="AG1048" s="177"/>
      <c r="AN1048" s="175"/>
      <c r="AO1048" s="175"/>
      <c r="AP1048" s="175"/>
      <c r="AQ1048" s="175"/>
      <c r="AR1048" s="175"/>
      <c r="AS1048" s="175"/>
      <c r="AT1048" s="175"/>
      <c r="AU1048" s="175"/>
    </row>
    <row r="1049" spans="3:47" x14ac:dyDescent="0.2">
      <c r="C1049" s="100"/>
      <c r="AA1049" s="175"/>
      <c r="AB1049" s="175"/>
      <c r="AC1049" s="175"/>
      <c r="AD1049" s="175"/>
      <c r="AE1049" s="175"/>
      <c r="AF1049" s="195"/>
      <c r="AG1049" s="177"/>
      <c r="AN1049" s="175"/>
      <c r="AO1049" s="175"/>
      <c r="AP1049" s="175"/>
      <c r="AQ1049" s="175"/>
      <c r="AR1049" s="175"/>
      <c r="AS1049" s="175"/>
      <c r="AT1049" s="175"/>
      <c r="AU1049" s="175"/>
    </row>
    <row r="1050" spans="3:47" x14ac:dyDescent="0.2">
      <c r="C1050" s="100"/>
      <c r="AA1050" s="175"/>
      <c r="AB1050" s="175"/>
      <c r="AC1050" s="175"/>
      <c r="AD1050" s="175"/>
      <c r="AE1050" s="175"/>
      <c r="AF1050" s="195"/>
      <c r="AG1050" s="177"/>
      <c r="AN1050" s="175"/>
      <c r="AO1050" s="175"/>
      <c r="AP1050" s="175"/>
      <c r="AQ1050" s="175"/>
      <c r="AR1050" s="175"/>
      <c r="AS1050" s="175"/>
      <c r="AT1050" s="175"/>
      <c r="AU1050" s="175"/>
    </row>
    <row r="1051" spans="3:47" x14ac:dyDescent="0.2">
      <c r="C1051" s="100"/>
      <c r="AA1051" s="175"/>
      <c r="AB1051" s="175"/>
      <c r="AC1051" s="175"/>
      <c r="AD1051" s="175"/>
      <c r="AE1051" s="175"/>
      <c r="AF1051" s="195"/>
      <c r="AG1051" s="177"/>
      <c r="AN1051" s="175"/>
      <c r="AO1051" s="175"/>
      <c r="AP1051" s="175"/>
      <c r="AQ1051" s="175"/>
      <c r="AR1051" s="175"/>
      <c r="AS1051" s="175"/>
      <c r="AT1051" s="175"/>
      <c r="AU1051" s="175"/>
    </row>
    <row r="1052" spans="3:47" x14ac:dyDescent="0.2">
      <c r="C1052" s="100"/>
      <c r="AA1052" s="175"/>
      <c r="AB1052" s="175"/>
      <c r="AC1052" s="175"/>
      <c r="AD1052" s="175"/>
      <c r="AE1052" s="175"/>
      <c r="AF1052" s="195"/>
      <c r="AG1052" s="177"/>
      <c r="AN1052" s="175"/>
      <c r="AO1052" s="175"/>
      <c r="AP1052" s="175"/>
      <c r="AQ1052" s="175"/>
      <c r="AR1052" s="175"/>
      <c r="AS1052" s="175"/>
      <c r="AT1052" s="175"/>
      <c r="AU1052" s="175"/>
    </row>
    <row r="1053" spans="3:47" x14ac:dyDescent="0.2">
      <c r="C1053" s="100"/>
      <c r="AA1053" s="175"/>
      <c r="AB1053" s="175"/>
      <c r="AC1053" s="175"/>
      <c r="AD1053" s="175"/>
      <c r="AE1053" s="175"/>
      <c r="AF1053" s="195"/>
      <c r="AG1053" s="177"/>
      <c r="AN1053" s="175"/>
      <c r="AO1053" s="175"/>
      <c r="AP1053" s="175"/>
      <c r="AQ1053" s="175"/>
      <c r="AR1053" s="175"/>
      <c r="AS1053" s="175"/>
      <c r="AT1053" s="175"/>
      <c r="AU1053" s="175"/>
    </row>
    <row r="1054" spans="3:47" x14ac:dyDescent="0.2">
      <c r="C1054" s="100"/>
      <c r="AA1054" s="175"/>
      <c r="AB1054" s="175"/>
      <c r="AC1054" s="175"/>
      <c r="AD1054" s="175"/>
      <c r="AE1054" s="175"/>
      <c r="AF1054" s="195"/>
      <c r="AG1054" s="177"/>
      <c r="AN1054" s="175"/>
      <c r="AO1054" s="175"/>
      <c r="AP1054" s="175"/>
      <c r="AQ1054" s="175"/>
      <c r="AR1054" s="175"/>
      <c r="AS1054" s="175"/>
      <c r="AT1054" s="175"/>
      <c r="AU1054" s="175"/>
    </row>
    <row r="1055" spans="3:47" x14ac:dyDescent="0.2">
      <c r="C1055" s="100"/>
      <c r="AA1055" s="175"/>
      <c r="AB1055" s="175"/>
      <c r="AC1055" s="175"/>
      <c r="AD1055" s="175"/>
      <c r="AE1055" s="175"/>
      <c r="AF1055" s="195"/>
      <c r="AG1055" s="177"/>
      <c r="AN1055" s="175"/>
      <c r="AO1055" s="175"/>
      <c r="AP1055" s="175"/>
      <c r="AQ1055" s="175"/>
      <c r="AR1055" s="175"/>
      <c r="AS1055" s="175"/>
      <c r="AT1055" s="175"/>
      <c r="AU1055" s="175"/>
    </row>
    <row r="1056" spans="3:47" x14ac:dyDescent="0.2">
      <c r="C1056" s="100"/>
      <c r="AA1056" s="175"/>
      <c r="AB1056" s="175"/>
      <c r="AC1056" s="175"/>
      <c r="AD1056" s="175"/>
      <c r="AE1056" s="175"/>
      <c r="AF1056" s="195"/>
      <c r="AG1056" s="177"/>
      <c r="AN1056" s="175"/>
      <c r="AO1056" s="175"/>
      <c r="AP1056" s="175"/>
      <c r="AQ1056" s="175"/>
      <c r="AR1056" s="175"/>
      <c r="AS1056" s="175"/>
      <c r="AT1056" s="175"/>
      <c r="AU1056" s="175"/>
    </row>
    <row r="1057" spans="3:47" x14ac:dyDescent="0.2">
      <c r="C1057" s="100"/>
      <c r="AA1057" s="175"/>
      <c r="AB1057" s="175"/>
      <c r="AC1057" s="175"/>
      <c r="AD1057" s="175"/>
      <c r="AE1057" s="175"/>
      <c r="AF1057" s="195"/>
      <c r="AG1057" s="177"/>
      <c r="AN1057" s="175"/>
      <c r="AO1057" s="175"/>
      <c r="AP1057" s="175"/>
      <c r="AQ1057" s="175"/>
      <c r="AR1057" s="175"/>
      <c r="AS1057" s="175"/>
      <c r="AT1057" s="175"/>
      <c r="AU1057" s="175"/>
    </row>
    <row r="1058" spans="3:47" x14ac:dyDescent="0.2">
      <c r="C1058" s="100"/>
      <c r="AA1058" s="175"/>
      <c r="AB1058" s="175"/>
      <c r="AC1058" s="175"/>
      <c r="AD1058" s="175"/>
      <c r="AE1058" s="175"/>
      <c r="AF1058" s="195"/>
      <c r="AG1058" s="177"/>
      <c r="AN1058" s="175"/>
      <c r="AO1058" s="175"/>
      <c r="AP1058" s="175"/>
      <c r="AQ1058" s="175"/>
      <c r="AR1058" s="175"/>
      <c r="AS1058" s="175"/>
      <c r="AT1058" s="175"/>
      <c r="AU1058" s="175"/>
    </row>
    <row r="1059" spans="3:47" x14ac:dyDescent="0.2">
      <c r="C1059" s="100"/>
      <c r="AA1059" s="175"/>
      <c r="AB1059" s="175"/>
      <c r="AC1059" s="175"/>
      <c r="AD1059" s="175"/>
      <c r="AE1059" s="175"/>
      <c r="AF1059" s="195"/>
      <c r="AG1059" s="177"/>
      <c r="AN1059" s="175"/>
      <c r="AO1059" s="175"/>
      <c r="AP1059" s="175"/>
      <c r="AQ1059" s="175"/>
      <c r="AR1059" s="175"/>
      <c r="AS1059" s="175"/>
      <c r="AT1059" s="175"/>
      <c r="AU1059" s="175"/>
    </row>
    <row r="1060" spans="3:47" x14ac:dyDescent="0.2">
      <c r="C1060" s="100"/>
      <c r="AA1060" s="175"/>
      <c r="AB1060" s="175"/>
      <c r="AC1060" s="175"/>
      <c r="AD1060" s="175"/>
      <c r="AE1060" s="175"/>
      <c r="AF1060" s="195"/>
      <c r="AG1060" s="177"/>
      <c r="AN1060" s="175"/>
      <c r="AO1060" s="175"/>
      <c r="AP1060" s="175"/>
      <c r="AQ1060" s="175"/>
      <c r="AR1060" s="175"/>
      <c r="AS1060" s="175"/>
      <c r="AT1060" s="175"/>
      <c r="AU1060" s="175"/>
    </row>
    <row r="1061" spans="3:47" x14ac:dyDescent="0.2">
      <c r="C1061" s="100"/>
      <c r="AA1061" s="175"/>
      <c r="AB1061" s="175"/>
      <c r="AC1061" s="175"/>
      <c r="AD1061" s="175"/>
      <c r="AE1061" s="175"/>
      <c r="AF1061" s="195"/>
      <c r="AG1061" s="177"/>
      <c r="AN1061" s="175"/>
      <c r="AO1061" s="175"/>
      <c r="AP1061" s="175"/>
      <c r="AQ1061" s="175"/>
      <c r="AR1061" s="175"/>
      <c r="AS1061" s="175"/>
      <c r="AT1061" s="175"/>
      <c r="AU1061" s="175"/>
    </row>
    <row r="1062" spans="3:47" x14ac:dyDescent="0.2">
      <c r="C1062" s="100"/>
      <c r="AA1062" s="175"/>
      <c r="AB1062" s="175"/>
      <c r="AC1062" s="175"/>
      <c r="AD1062" s="175"/>
      <c r="AE1062" s="175"/>
      <c r="AF1062" s="195"/>
      <c r="AG1062" s="177"/>
      <c r="AN1062" s="175"/>
      <c r="AO1062" s="175"/>
      <c r="AP1062" s="175"/>
      <c r="AQ1062" s="175"/>
      <c r="AR1062" s="175"/>
      <c r="AS1062" s="175"/>
      <c r="AT1062" s="175"/>
      <c r="AU1062" s="175"/>
    </row>
    <row r="1063" spans="3:47" x14ac:dyDescent="0.2">
      <c r="C1063" s="100"/>
      <c r="AA1063" s="175"/>
      <c r="AB1063" s="175"/>
      <c r="AC1063" s="175"/>
      <c r="AD1063" s="175"/>
      <c r="AE1063" s="175"/>
      <c r="AF1063" s="195"/>
      <c r="AG1063" s="177"/>
      <c r="AN1063" s="175"/>
      <c r="AO1063" s="175"/>
      <c r="AP1063" s="175"/>
      <c r="AQ1063" s="175"/>
      <c r="AR1063" s="175"/>
      <c r="AS1063" s="175"/>
      <c r="AT1063" s="175"/>
      <c r="AU1063" s="175"/>
    </row>
    <row r="1064" spans="3:47" x14ac:dyDescent="0.2">
      <c r="C1064" s="100"/>
      <c r="AA1064" s="175"/>
      <c r="AB1064" s="175"/>
      <c r="AC1064" s="175"/>
      <c r="AD1064" s="175"/>
      <c r="AE1064" s="175"/>
      <c r="AF1064" s="195"/>
      <c r="AG1064" s="177"/>
      <c r="AN1064" s="175"/>
      <c r="AO1064" s="175"/>
      <c r="AP1064" s="175"/>
      <c r="AQ1064" s="175"/>
      <c r="AR1064" s="175"/>
      <c r="AS1064" s="175"/>
      <c r="AT1064" s="175"/>
      <c r="AU1064" s="175"/>
    </row>
    <row r="1065" spans="3:47" x14ac:dyDescent="0.2">
      <c r="C1065" s="100"/>
      <c r="AA1065" s="175"/>
      <c r="AB1065" s="175"/>
      <c r="AC1065" s="175"/>
      <c r="AD1065" s="175"/>
      <c r="AE1065" s="175"/>
      <c r="AF1065" s="195"/>
      <c r="AG1065" s="177"/>
      <c r="AN1065" s="175"/>
      <c r="AO1065" s="175"/>
      <c r="AP1065" s="175"/>
      <c r="AQ1065" s="175"/>
      <c r="AR1065" s="175"/>
      <c r="AS1065" s="175"/>
      <c r="AT1065" s="175"/>
      <c r="AU1065" s="175"/>
    </row>
    <row r="1066" spans="3:47" x14ac:dyDescent="0.2">
      <c r="C1066" s="100"/>
      <c r="AA1066" s="175"/>
      <c r="AB1066" s="175"/>
      <c r="AC1066" s="175"/>
      <c r="AD1066" s="175"/>
      <c r="AE1066" s="175"/>
      <c r="AF1066" s="195"/>
      <c r="AG1066" s="177"/>
      <c r="AN1066" s="175"/>
      <c r="AO1066" s="175"/>
      <c r="AP1066" s="175"/>
      <c r="AQ1066" s="175"/>
      <c r="AR1066" s="175"/>
      <c r="AS1066" s="175"/>
      <c r="AT1066" s="175"/>
      <c r="AU1066" s="175"/>
    </row>
    <row r="1067" spans="3:47" x14ac:dyDescent="0.2">
      <c r="C1067" s="100"/>
      <c r="AA1067" s="175"/>
      <c r="AB1067" s="175"/>
      <c r="AC1067" s="175"/>
      <c r="AD1067" s="175"/>
      <c r="AE1067" s="175"/>
      <c r="AF1067" s="195"/>
      <c r="AG1067" s="177"/>
      <c r="AN1067" s="175"/>
      <c r="AO1067" s="175"/>
      <c r="AP1067" s="175"/>
      <c r="AQ1067" s="175"/>
      <c r="AR1067" s="175"/>
      <c r="AS1067" s="175"/>
      <c r="AT1067" s="175"/>
      <c r="AU1067" s="175"/>
    </row>
    <row r="1068" spans="3:47" x14ac:dyDescent="0.2">
      <c r="C1068" s="100"/>
      <c r="AA1068" s="175"/>
      <c r="AB1068" s="175"/>
      <c r="AC1068" s="175"/>
      <c r="AD1068" s="175"/>
      <c r="AE1068" s="175"/>
      <c r="AF1068" s="195"/>
      <c r="AG1068" s="177"/>
      <c r="AN1068" s="175"/>
      <c r="AO1068" s="175"/>
      <c r="AP1068" s="175"/>
      <c r="AQ1068" s="175"/>
      <c r="AR1068" s="175"/>
      <c r="AS1068" s="175"/>
      <c r="AT1068" s="175"/>
      <c r="AU1068" s="175"/>
    </row>
    <row r="1069" spans="3:47" x14ac:dyDescent="0.2">
      <c r="C1069" s="100"/>
    </row>
    <row r="1070" spans="3:47" x14ac:dyDescent="0.2">
      <c r="C1070" s="100"/>
    </row>
    <row r="1071" spans="3:47" x14ac:dyDescent="0.2">
      <c r="C1071" s="100"/>
    </row>
    <row r="1072" spans="3:47" x14ac:dyDescent="0.2">
      <c r="C1072" s="100"/>
    </row>
    <row r="1073" spans="3:3" x14ac:dyDescent="0.2">
      <c r="C1073" s="100"/>
    </row>
    <row r="1074" spans="3:3" x14ac:dyDescent="0.2">
      <c r="C1074" s="100"/>
    </row>
    <row r="1075" spans="3:3" x14ac:dyDescent="0.2">
      <c r="C1075" s="100"/>
    </row>
    <row r="1076" spans="3:3" x14ac:dyDescent="0.2">
      <c r="C1076" s="100"/>
    </row>
    <row r="1077" spans="3:3" x14ac:dyDescent="0.2">
      <c r="C1077" s="100"/>
    </row>
    <row r="1078" spans="3:3" x14ac:dyDescent="0.2">
      <c r="C1078" s="100"/>
    </row>
    <row r="1079" spans="3:3" x14ac:dyDescent="0.2">
      <c r="C1079" s="100"/>
    </row>
    <row r="1080" spans="3:3" x14ac:dyDescent="0.2">
      <c r="C1080" s="100"/>
    </row>
    <row r="1081" spans="3:3" x14ac:dyDescent="0.2">
      <c r="C1081" s="100"/>
    </row>
    <row r="1082" spans="3:3" x14ac:dyDescent="0.2">
      <c r="C1082" s="100"/>
    </row>
    <row r="1083" spans="3:3" x14ac:dyDescent="0.2">
      <c r="C1083" s="100"/>
    </row>
    <row r="1084" spans="3:3" x14ac:dyDescent="0.2">
      <c r="C1084" s="100"/>
    </row>
    <row r="1085" spans="3:3" x14ac:dyDescent="0.2">
      <c r="C1085" s="100"/>
    </row>
    <row r="1086" spans="3:3" x14ac:dyDescent="0.2">
      <c r="C1086" s="100"/>
    </row>
    <row r="1087" spans="3:3" x14ac:dyDescent="0.2">
      <c r="C1087" s="100"/>
    </row>
    <row r="1088" spans="3:3" x14ac:dyDescent="0.2">
      <c r="C1088" s="100"/>
    </row>
    <row r="1089" spans="3:3" x14ac:dyDescent="0.2">
      <c r="C1089" s="100"/>
    </row>
    <row r="1090" spans="3:3" x14ac:dyDescent="0.2">
      <c r="C1090" s="100"/>
    </row>
    <row r="1091" spans="3:3" x14ac:dyDescent="0.2">
      <c r="C1091" s="100"/>
    </row>
    <row r="1092" spans="3:3" x14ac:dyDescent="0.2">
      <c r="C1092" s="100"/>
    </row>
    <row r="1093" spans="3:3" x14ac:dyDescent="0.2">
      <c r="C1093" s="100"/>
    </row>
    <row r="1094" spans="3:3" x14ac:dyDescent="0.2">
      <c r="C1094" s="100"/>
    </row>
    <row r="1095" spans="3:3" x14ac:dyDescent="0.2">
      <c r="C1095" s="100"/>
    </row>
    <row r="1096" spans="3:3" x14ac:dyDescent="0.2">
      <c r="C1096" s="100"/>
    </row>
    <row r="1097" spans="3:3" x14ac:dyDescent="0.2">
      <c r="C1097" s="100"/>
    </row>
    <row r="1098" spans="3:3" x14ac:dyDescent="0.2">
      <c r="C1098" s="100"/>
    </row>
    <row r="1099" spans="3:3" x14ac:dyDescent="0.2">
      <c r="C1099" s="100"/>
    </row>
    <row r="1100" spans="3:3" x14ac:dyDescent="0.2">
      <c r="C1100" s="100"/>
    </row>
    <row r="1101" spans="3:3" x14ac:dyDescent="0.2">
      <c r="C1101" s="100"/>
    </row>
    <row r="1102" spans="3:3" x14ac:dyDescent="0.2">
      <c r="C1102" s="100"/>
    </row>
    <row r="1103" spans="3:3" x14ac:dyDescent="0.2">
      <c r="C1103" s="100"/>
    </row>
    <row r="1104" spans="3:3" x14ac:dyDescent="0.2">
      <c r="C1104" s="100"/>
    </row>
    <row r="1105" spans="3:3" x14ac:dyDescent="0.2">
      <c r="C1105" s="100"/>
    </row>
    <row r="1106" spans="3:3" x14ac:dyDescent="0.2">
      <c r="C1106" s="100"/>
    </row>
    <row r="1107" spans="3:3" x14ac:dyDescent="0.2">
      <c r="C1107" s="100"/>
    </row>
    <row r="1108" spans="3:3" x14ac:dyDescent="0.2">
      <c r="C1108" s="100"/>
    </row>
    <row r="1109" spans="3:3" x14ac:dyDescent="0.2">
      <c r="C1109" s="100"/>
    </row>
    <row r="1110" spans="3:3" x14ac:dyDescent="0.2">
      <c r="C1110" s="100"/>
    </row>
    <row r="1111" spans="3:3" x14ac:dyDescent="0.2">
      <c r="C1111" s="100"/>
    </row>
    <row r="1112" spans="3:3" x14ac:dyDescent="0.2">
      <c r="C1112" s="100"/>
    </row>
    <row r="1113" spans="3:3" x14ac:dyDescent="0.2">
      <c r="C1113" s="100"/>
    </row>
    <row r="1114" spans="3:3" x14ac:dyDescent="0.2">
      <c r="C1114" s="100"/>
    </row>
    <row r="1115" spans="3:3" x14ac:dyDescent="0.2">
      <c r="C1115" s="100"/>
    </row>
    <row r="1116" spans="3:3" x14ac:dyDescent="0.2">
      <c r="C1116" s="100"/>
    </row>
    <row r="1117" spans="3:3" x14ac:dyDescent="0.2">
      <c r="C1117" s="100"/>
    </row>
    <row r="1118" spans="3:3" x14ac:dyDescent="0.2">
      <c r="C1118" s="100"/>
    </row>
    <row r="1119" spans="3:3" x14ac:dyDescent="0.2">
      <c r="C1119" s="100"/>
    </row>
    <row r="1120" spans="3:3" x14ac:dyDescent="0.2">
      <c r="C1120" s="100"/>
    </row>
    <row r="1121" spans="3:3" x14ac:dyDescent="0.2">
      <c r="C1121" s="100"/>
    </row>
    <row r="1122" spans="3:3" x14ac:dyDescent="0.2">
      <c r="C1122" s="100"/>
    </row>
    <row r="1123" spans="3:3" x14ac:dyDescent="0.2">
      <c r="C1123" s="100"/>
    </row>
    <row r="1124" spans="3:3" x14ac:dyDescent="0.2">
      <c r="C1124" s="100"/>
    </row>
    <row r="1125" spans="3:3" x14ac:dyDescent="0.2">
      <c r="C1125" s="100"/>
    </row>
    <row r="1126" spans="3:3" x14ac:dyDescent="0.2">
      <c r="C1126" s="100"/>
    </row>
    <row r="1127" spans="3:3" x14ac:dyDescent="0.2">
      <c r="C1127" s="100"/>
    </row>
    <row r="1128" spans="3:3" x14ac:dyDescent="0.2">
      <c r="C1128" s="100"/>
    </row>
    <row r="1129" spans="3:3" x14ac:dyDescent="0.2">
      <c r="C1129" s="100"/>
    </row>
    <row r="1130" spans="3:3" x14ac:dyDescent="0.2">
      <c r="C1130" s="100"/>
    </row>
    <row r="1131" spans="3:3" x14ac:dyDescent="0.2">
      <c r="C1131" s="100"/>
    </row>
    <row r="1132" spans="3:3" x14ac:dyDescent="0.2">
      <c r="C1132" s="100"/>
    </row>
    <row r="1133" spans="3:3" x14ac:dyDescent="0.2">
      <c r="C1133" s="100"/>
    </row>
    <row r="1134" spans="3:3" x14ac:dyDescent="0.2">
      <c r="C1134" s="100"/>
    </row>
    <row r="1135" spans="3:3" x14ac:dyDescent="0.2">
      <c r="C1135" s="100"/>
    </row>
    <row r="1136" spans="3:3" x14ac:dyDescent="0.2">
      <c r="C1136" s="100"/>
    </row>
    <row r="1137" spans="3:3" x14ac:dyDescent="0.2">
      <c r="C1137" s="100"/>
    </row>
    <row r="1138" spans="3:3" x14ac:dyDescent="0.2">
      <c r="C1138" s="100"/>
    </row>
    <row r="1139" spans="3:3" x14ac:dyDescent="0.2">
      <c r="C1139" s="100"/>
    </row>
    <row r="1140" spans="3:3" x14ac:dyDescent="0.2">
      <c r="C1140" s="100"/>
    </row>
    <row r="1141" spans="3:3" x14ac:dyDescent="0.2">
      <c r="C1141" s="100"/>
    </row>
    <row r="1142" spans="3:3" x14ac:dyDescent="0.2">
      <c r="C1142" s="100"/>
    </row>
    <row r="1143" spans="3:3" x14ac:dyDescent="0.2">
      <c r="C1143" s="100"/>
    </row>
    <row r="1144" spans="3:3" x14ac:dyDescent="0.2">
      <c r="C1144" s="100"/>
    </row>
    <row r="1145" spans="3:3" x14ac:dyDescent="0.2">
      <c r="C1145" s="100"/>
    </row>
    <row r="1146" spans="3:3" x14ac:dyDescent="0.2">
      <c r="C1146" s="100"/>
    </row>
    <row r="1147" spans="3:3" x14ac:dyDescent="0.2">
      <c r="C1147" s="100"/>
    </row>
    <row r="1148" spans="3:3" x14ac:dyDescent="0.2">
      <c r="C1148" s="100"/>
    </row>
    <row r="1149" spans="3:3" x14ac:dyDescent="0.2">
      <c r="C1149" s="100"/>
    </row>
    <row r="1150" spans="3:3" x14ac:dyDescent="0.2">
      <c r="C1150" s="100"/>
    </row>
    <row r="1151" spans="3:3" x14ac:dyDescent="0.2">
      <c r="C1151" s="100"/>
    </row>
    <row r="1152" spans="3:3" x14ac:dyDescent="0.2">
      <c r="C1152" s="100"/>
    </row>
    <row r="1153" spans="3:3" x14ac:dyDescent="0.2">
      <c r="C1153" s="100"/>
    </row>
    <row r="1154" spans="3:3" x14ac:dyDescent="0.2">
      <c r="C1154" s="100"/>
    </row>
    <row r="1155" spans="3:3" x14ac:dyDescent="0.2">
      <c r="C1155" s="100"/>
    </row>
    <row r="1156" spans="3:3" x14ac:dyDescent="0.2">
      <c r="C1156" s="100"/>
    </row>
    <row r="1157" spans="3:3" x14ac:dyDescent="0.2">
      <c r="C1157" s="100"/>
    </row>
    <row r="1158" spans="3:3" x14ac:dyDescent="0.2">
      <c r="C1158" s="100"/>
    </row>
    <row r="1159" spans="3:3" x14ac:dyDescent="0.2">
      <c r="C1159" s="100"/>
    </row>
    <row r="1160" spans="3:3" x14ac:dyDescent="0.2">
      <c r="C1160" s="100"/>
    </row>
    <row r="1161" spans="3:3" x14ac:dyDescent="0.2">
      <c r="C1161" s="100"/>
    </row>
    <row r="1162" spans="3:3" x14ac:dyDescent="0.2">
      <c r="C1162" s="100"/>
    </row>
    <row r="1163" spans="3:3" x14ac:dyDescent="0.2">
      <c r="C1163" s="100"/>
    </row>
    <row r="1164" spans="3:3" x14ac:dyDescent="0.2">
      <c r="C1164" s="100"/>
    </row>
    <row r="1165" spans="3:3" x14ac:dyDescent="0.2">
      <c r="C1165" s="100"/>
    </row>
    <row r="1166" spans="3:3" x14ac:dyDescent="0.2">
      <c r="C1166" s="100"/>
    </row>
    <row r="1167" spans="3:3" x14ac:dyDescent="0.2">
      <c r="C1167" s="100"/>
    </row>
    <row r="1168" spans="3:3" x14ac:dyDescent="0.2">
      <c r="C1168" s="100"/>
    </row>
    <row r="1169" spans="3:3" x14ac:dyDescent="0.2">
      <c r="C1169" s="100"/>
    </row>
    <row r="1170" spans="3:3" x14ac:dyDescent="0.2">
      <c r="C1170" s="100"/>
    </row>
    <row r="1171" spans="3:3" x14ac:dyDescent="0.2">
      <c r="C1171" s="100"/>
    </row>
    <row r="1172" spans="3:3" x14ac:dyDescent="0.2">
      <c r="C1172" s="100"/>
    </row>
    <row r="1173" spans="3:3" x14ac:dyDescent="0.2">
      <c r="C1173" s="100"/>
    </row>
    <row r="1174" spans="3:3" x14ac:dyDescent="0.2">
      <c r="C1174" s="100"/>
    </row>
    <row r="1175" spans="3:3" x14ac:dyDescent="0.2">
      <c r="C1175" s="100"/>
    </row>
    <row r="1176" spans="3:3" x14ac:dyDescent="0.2">
      <c r="C1176" s="100"/>
    </row>
    <row r="1177" spans="3:3" x14ac:dyDescent="0.2">
      <c r="C1177" s="100"/>
    </row>
    <row r="1178" spans="3:3" x14ac:dyDescent="0.2">
      <c r="C1178" s="100"/>
    </row>
    <row r="1179" spans="3:3" x14ac:dyDescent="0.2">
      <c r="C1179" s="100"/>
    </row>
    <row r="1180" spans="3:3" x14ac:dyDescent="0.2">
      <c r="C1180" s="100"/>
    </row>
    <row r="1181" spans="3:3" x14ac:dyDescent="0.2">
      <c r="C1181" s="100"/>
    </row>
    <row r="1182" spans="3:3" x14ac:dyDescent="0.2">
      <c r="C1182" s="100"/>
    </row>
    <row r="1183" spans="3:3" x14ac:dyDescent="0.2">
      <c r="C1183" s="100"/>
    </row>
    <row r="1184" spans="3:3" x14ac:dyDescent="0.2">
      <c r="C1184" s="100"/>
    </row>
    <row r="1185" spans="3:3" x14ac:dyDescent="0.2">
      <c r="C1185" s="100"/>
    </row>
    <row r="1186" spans="3:3" x14ac:dyDescent="0.2">
      <c r="C1186" s="100"/>
    </row>
    <row r="1187" spans="3:3" x14ac:dyDescent="0.2">
      <c r="C1187" s="100"/>
    </row>
    <row r="1188" spans="3:3" x14ac:dyDescent="0.2">
      <c r="C1188" s="100"/>
    </row>
    <row r="1189" spans="3:3" x14ac:dyDescent="0.2">
      <c r="C1189" s="100"/>
    </row>
    <row r="1190" spans="3:3" x14ac:dyDescent="0.2">
      <c r="C1190" s="100"/>
    </row>
    <row r="1191" spans="3:3" x14ac:dyDescent="0.2">
      <c r="C1191" s="100"/>
    </row>
    <row r="1192" spans="3:3" x14ac:dyDescent="0.2">
      <c r="C1192" s="100"/>
    </row>
    <row r="1193" spans="3:3" x14ac:dyDescent="0.2">
      <c r="C1193" s="100"/>
    </row>
    <row r="1194" spans="3:3" x14ac:dyDescent="0.2">
      <c r="C1194" s="100"/>
    </row>
    <row r="1195" spans="3:3" x14ac:dyDescent="0.2">
      <c r="C1195" s="100"/>
    </row>
    <row r="1196" spans="3:3" x14ac:dyDescent="0.2">
      <c r="C1196" s="100"/>
    </row>
    <row r="1197" spans="3:3" x14ac:dyDescent="0.2">
      <c r="C1197" s="100"/>
    </row>
    <row r="1198" spans="3:3" x14ac:dyDescent="0.2">
      <c r="C1198" s="100"/>
    </row>
    <row r="1199" spans="3:3" x14ac:dyDescent="0.2">
      <c r="C1199" s="100"/>
    </row>
    <row r="1200" spans="3:3" x14ac:dyDescent="0.2">
      <c r="C1200" s="100"/>
    </row>
    <row r="1201" spans="3:3" x14ac:dyDescent="0.2">
      <c r="C1201" s="100"/>
    </row>
    <row r="1202" spans="3:3" x14ac:dyDescent="0.2">
      <c r="C1202" s="100"/>
    </row>
    <row r="1203" spans="3:3" x14ac:dyDescent="0.2">
      <c r="C1203" s="100"/>
    </row>
    <row r="1204" spans="3:3" x14ac:dyDescent="0.2">
      <c r="C1204" s="100"/>
    </row>
    <row r="1205" spans="3:3" x14ac:dyDescent="0.2">
      <c r="C1205" s="100"/>
    </row>
    <row r="1206" spans="3:3" x14ac:dyDescent="0.2">
      <c r="C1206" s="100"/>
    </row>
    <row r="1207" spans="3:3" x14ac:dyDescent="0.2">
      <c r="C1207" s="100"/>
    </row>
    <row r="1208" spans="3:3" x14ac:dyDescent="0.2">
      <c r="C1208" s="100"/>
    </row>
    <row r="1209" spans="3:3" x14ac:dyDescent="0.2">
      <c r="C1209" s="100"/>
    </row>
    <row r="1210" spans="3:3" x14ac:dyDescent="0.2">
      <c r="C1210" s="100"/>
    </row>
    <row r="1211" spans="3:3" x14ac:dyDescent="0.2">
      <c r="C1211" s="100"/>
    </row>
    <row r="1212" spans="3:3" x14ac:dyDescent="0.2">
      <c r="C1212" s="100"/>
    </row>
    <row r="1213" spans="3:3" x14ac:dyDescent="0.2">
      <c r="C1213" s="100"/>
    </row>
    <row r="1214" spans="3:3" x14ac:dyDescent="0.2">
      <c r="C1214" s="100"/>
    </row>
    <row r="1215" spans="3:3" x14ac:dyDescent="0.2">
      <c r="C1215" s="100"/>
    </row>
    <row r="1216" spans="3:3" x14ac:dyDescent="0.2">
      <c r="C1216" s="100"/>
    </row>
    <row r="1217" spans="3:3" x14ac:dyDescent="0.2">
      <c r="C1217" s="100"/>
    </row>
    <row r="1218" spans="3:3" x14ac:dyDescent="0.2">
      <c r="C1218" s="100"/>
    </row>
    <row r="1219" spans="3:3" x14ac:dyDescent="0.2">
      <c r="C1219" s="100"/>
    </row>
    <row r="1220" spans="3:3" x14ac:dyDescent="0.2">
      <c r="C1220" s="100"/>
    </row>
    <row r="1221" spans="3:3" x14ac:dyDescent="0.2">
      <c r="C1221" s="100"/>
    </row>
    <row r="1222" spans="3:3" x14ac:dyDescent="0.2">
      <c r="C1222" s="100"/>
    </row>
    <row r="1223" spans="3:3" x14ac:dyDescent="0.2">
      <c r="C1223" s="100"/>
    </row>
    <row r="1224" spans="3:3" x14ac:dyDescent="0.2">
      <c r="C1224" s="100"/>
    </row>
    <row r="1225" spans="3:3" x14ac:dyDescent="0.2">
      <c r="C1225" s="100"/>
    </row>
    <row r="1226" spans="3:3" x14ac:dyDescent="0.2">
      <c r="C1226" s="100"/>
    </row>
    <row r="1227" spans="3:3" x14ac:dyDescent="0.2">
      <c r="C1227" s="100"/>
    </row>
    <row r="1228" spans="3:3" x14ac:dyDescent="0.2">
      <c r="C1228" s="100"/>
    </row>
    <row r="1229" spans="3:3" x14ac:dyDescent="0.2">
      <c r="C1229" s="100"/>
    </row>
    <row r="1230" spans="3:3" x14ac:dyDescent="0.2">
      <c r="C1230" s="100"/>
    </row>
    <row r="1231" spans="3:3" x14ac:dyDescent="0.2">
      <c r="C1231" s="100"/>
    </row>
    <row r="1232" spans="3:3" x14ac:dyDescent="0.2">
      <c r="C1232" s="100"/>
    </row>
    <row r="1233" spans="3:3" x14ac:dyDescent="0.2">
      <c r="C1233" s="100"/>
    </row>
    <row r="1234" spans="3:3" x14ac:dyDescent="0.2">
      <c r="C1234" s="100"/>
    </row>
    <row r="1235" spans="3:3" x14ac:dyDescent="0.2">
      <c r="C1235" s="100"/>
    </row>
    <row r="1236" spans="3:3" x14ac:dyDescent="0.2">
      <c r="C1236" s="100"/>
    </row>
    <row r="1237" spans="3:3" x14ac:dyDescent="0.2">
      <c r="C1237" s="100"/>
    </row>
    <row r="1238" spans="3:3" x14ac:dyDescent="0.2">
      <c r="C1238" s="100"/>
    </row>
    <row r="1239" spans="3:3" x14ac:dyDescent="0.2">
      <c r="C1239" s="100"/>
    </row>
    <row r="1240" spans="3:3" x14ac:dyDescent="0.2">
      <c r="C1240" s="100"/>
    </row>
    <row r="1241" spans="3:3" x14ac:dyDescent="0.2">
      <c r="C1241" s="100"/>
    </row>
    <row r="1242" spans="3:3" x14ac:dyDescent="0.2">
      <c r="C1242" s="100"/>
    </row>
    <row r="1243" spans="3:3" x14ac:dyDescent="0.2">
      <c r="C1243" s="100"/>
    </row>
    <row r="1244" spans="3:3" x14ac:dyDescent="0.2">
      <c r="C1244" s="100"/>
    </row>
    <row r="1245" spans="3:3" x14ac:dyDescent="0.2">
      <c r="C1245" s="100"/>
    </row>
    <row r="1246" spans="3:3" x14ac:dyDescent="0.2">
      <c r="C1246" s="100"/>
    </row>
    <row r="1247" spans="3:3" x14ac:dyDescent="0.2">
      <c r="C1247" s="100"/>
    </row>
    <row r="1248" spans="3:3" x14ac:dyDescent="0.2">
      <c r="C1248" s="100"/>
    </row>
    <row r="1249" spans="3:3" x14ac:dyDescent="0.2">
      <c r="C1249" s="100"/>
    </row>
    <row r="1250" spans="3:3" x14ac:dyDescent="0.2">
      <c r="C1250" s="100"/>
    </row>
    <row r="1251" spans="3:3" x14ac:dyDescent="0.2">
      <c r="C1251" s="100"/>
    </row>
    <row r="1252" spans="3:3" x14ac:dyDescent="0.2">
      <c r="C1252" s="100"/>
    </row>
    <row r="1253" spans="3:3" x14ac:dyDescent="0.2">
      <c r="C1253" s="100"/>
    </row>
    <row r="1254" spans="3:3" x14ac:dyDescent="0.2">
      <c r="C1254" s="100"/>
    </row>
    <row r="1255" spans="3:3" x14ac:dyDescent="0.2">
      <c r="C1255" s="100"/>
    </row>
    <row r="1256" spans="3:3" x14ac:dyDescent="0.2">
      <c r="C1256" s="100"/>
    </row>
    <row r="1257" spans="3:3" x14ac:dyDescent="0.2">
      <c r="C1257" s="100"/>
    </row>
    <row r="1258" spans="3:3" x14ac:dyDescent="0.2">
      <c r="C1258" s="100"/>
    </row>
    <row r="1259" spans="3:3" x14ac:dyDescent="0.2">
      <c r="C1259" s="100"/>
    </row>
    <row r="1260" spans="3:3" x14ac:dyDescent="0.2">
      <c r="C1260" s="100"/>
    </row>
    <row r="1261" spans="3:3" x14ac:dyDescent="0.2">
      <c r="C1261" s="100"/>
    </row>
    <row r="1262" spans="3:3" x14ac:dyDescent="0.2">
      <c r="C1262" s="100"/>
    </row>
    <row r="1263" spans="3:3" x14ac:dyDescent="0.2">
      <c r="C1263" s="100"/>
    </row>
    <row r="1264" spans="3:3" x14ac:dyDescent="0.2">
      <c r="C1264" s="100"/>
    </row>
    <row r="1265" spans="3:3" x14ac:dyDescent="0.2">
      <c r="C1265" s="100"/>
    </row>
    <row r="1266" spans="3:3" x14ac:dyDescent="0.2">
      <c r="C1266" s="100"/>
    </row>
    <row r="1267" spans="3:3" x14ac:dyDescent="0.2">
      <c r="C1267" s="100"/>
    </row>
    <row r="1268" spans="3:3" x14ac:dyDescent="0.2">
      <c r="C1268" s="100"/>
    </row>
    <row r="1269" spans="3:3" x14ac:dyDescent="0.2">
      <c r="C1269" s="100"/>
    </row>
    <row r="1270" spans="3:3" x14ac:dyDescent="0.2">
      <c r="C1270" s="100"/>
    </row>
    <row r="1271" spans="3:3" x14ac:dyDescent="0.2">
      <c r="C1271" s="100"/>
    </row>
    <row r="1272" spans="3:3" x14ac:dyDescent="0.2">
      <c r="C1272" s="100"/>
    </row>
    <row r="1273" spans="3:3" x14ac:dyDescent="0.2">
      <c r="C1273" s="100"/>
    </row>
    <row r="1274" spans="3:3" x14ac:dyDescent="0.2">
      <c r="C1274" s="100"/>
    </row>
    <row r="1275" spans="3:3" x14ac:dyDescent="0.2">
      <c r="C1275" s="100"/>
    </row>
    <row r="1276" spans="3:3" x14ac:dyDescent="0.2">
      <c r="C1276" s="100"/>
    </row>
    <row r="1277" spans="3:3" x14ac:dyDescent="0.2">
      <c r="C1277" s="100"/>
    </row>
    <row r="1278" spans="3:3" x14ac:dyDescent="0.2">
      <c r="C1278" s="100"/>
    </row>
    <row r="1279" spans="3:3" x14ac:dyDescent="0.2">
      <c r="C1279" s="100"/>
    </row>
    <row r="1280" spans="3:3" x14ac:dyDescent="0.2">
      <c r="C1280" s="100"/>
    </row>
    <row r="1281" spans="3:3" x14ac:dyDescent="0.2">
      <c r="C1281" s="100"/>
    </row>
    <row r="1282" spans="3:3" x14ac:dyDescent="0.2">
      <c r="C1282" s="100"/>
    </row>
    <row r="1283" spans="3:3" x14ac:dyDescent="0.2">
      <c r="C1283" s="100"/>
    </row>
    <row r="1284" spans="3:3" x14ac:dyDescent="0.2">
      <c r="C1284" s="100"/>
    </row>
    <row r="1285" spans="3:3" x14ac:dyDescent="0.2">
      <c r="C1285" s="100"/>
    </row>
    <row r="1286" spans="3:3" x14ac:dyDescent="0.2">
      <c r="C1286" s="100"/>
    </row>
    <row r="1287" spans="3:3" x14ac:dyDescent="0.2">
      <c r="C1287" s="100"/>
    </row>
    <row r="1288" spans="3:3" x14ac:dyDescent="0.2">
      <c r="C1288" s="100"/>
    </row>
    <row r="1289" spans="3:3" x14ac:dyDescent="0.2">
      <c r="C1289" s="100"/>
    </row>
    <row r="1290" spans="3:3" x14ac:dyDescent="0.2">
      <c r="C1290" s="100"/>
    </row>
    <row r="1291" spans="3:3" x14ac:dyDescent="0.2">
      <c r="C1291" s="100"/>
    </row>
    <row r="1292" spans="3:3" x14ac:dyDescent="0.2">
      <c r="C1292" s="100"/>
    </row>
    <row r="1293" spans="3:3" x14ac:dyDescent="0.2">
      <c r="C1293" s="100"/>
    </row>
    <row r="1294" spans="3:3" x14ac:dyDescent="0.2">
      <c r="C1294" s="100"/>
    </row>
    <row r="1295" spans="3:3" x14ac:dyDescent="0.2">
      <c r="C1295" s="100"/>
    </row>
    <row r="1296" spans="3:3" x14ac:dyDescent="0.2">
      <c r="C1296" s="100"/>
    </row>
    <row r="1297" spans="3:3" x14ac:dyDescent="0.2">
      <c r="C1297" s="100"/>
    </row>
    <row r="1298" spans="3:3" x14ac:dyDescent="0.2">
      <c r="C1298" s="100"/>
    </row>
    <row r="1299" spans="3:3" x14ac:dyDescent="0.2">
      <c r="C1299" s="100"/>
    </row>
    <row r="1300" spans="3:3" x14ac:dyDescent="0.2">
      <c r="C1300" s="100"/>
    </row>
    <row r="1301" spans="3:3" x14ac:dyDescent="0.2">
      <c r="C1301" s="100"/>
    </row>
    <row r="1302" spans="3:3" x14ac:dyDescent="0.2">
      <c r="C1302" s="100"/>
    </row>
    <row r="1303" spans="3:3" x14ac:dyDescent="0.2">
      <c r="C1303" s="100"/>
    </row>
    <row r="1304" spans="3:3" x14ac:dyDescent="0.2">
      <c r="C1304" s="100"/>
    </row>
    <row r="1305" spans="3:3" x14ac:dyDescent="0.2">
      <c r="C1305" s="100"/>
    </row>
    <row r="1306" spans="3:3" x14ac:dyDescent="0.2">
      <c r="C1306" s="100"/>
    </row>
    <row r="1307" spans="3:3" x14ac:dyDescent="0.2">
      <c r="C1307" s="100"/>
    </row>
    <row r="1308" spans="3:3" x14ac:dyDescent="0.2">
      <c r="C1308" s="100"/>
    </row>
    <row r="1309" spans="3:3" x14ac:dyDescent="0.2">
      <c r="C1309" s="100"/>
    </row>
    <row r="1310" spans="3:3" x14ac:dyDescent="0.2">
      <c r="C1310" s="100"/>
    </row>
    <row r="1311" spans="3:3" x14ac:dyDescent="0.2">
      <c r="C1311" s="100"/>
    </row>
    <row r="1312" spans="3:3" x14ac:dyDescent="0.2">
      <c r="C1312" s="100"/>
    </row>
    <row r="1313" spans="3:3" x14ac:dyDescent="0.2">
      <c r="C1313" s="100"/>
    </row>
    <row r="1314" spans="3:3" x14ac:dyDescent="0.2">
      <c r="C1314" s="100"/>
    </row>
    <row r="1315" spans="3:3" x14ac:dyDescent="0.2">
      <c r="C1315" s="100"/>
    </row>
    <row r="1316" spans="3:3" x14ac:dyDescent="0.2">
      <c r="C1316" s="100"/>
    </row>
    <row r="1317" spans="3:3" x14ac:dyDescent="0.2">
      <c r="C1317" s="100"/>
    </row>
    <row r="1318" spans="3:3" x14ac:dyDescent="0.2">
      <c r="C1318" s="100"/>
    </row>
    <row r="1319" spans="3:3" x14ac:dyDescent="0.2">
      <c r="C1319" s="100"/>
    </row>
    <row r="1320" spans="3:3" x14ac:dyDescent="0.2">
      <c r="C1320" s="100"/>
    </row>
    <row r="1321" spans="3:3" x14ac:dyDescent="0.2">
      <c r="C1321" s="100"/>
    </row>
    <row r="1322" spans="3:3" x14ac:dyDescent="0.2">
      <c r="C1322" s="100"/>
    </row>
    <row r="1323" spans="3:3" x14ac:dyDescent="0.2">
      <c r="C1323" s="100"/>
    </row>
    <row r="1324" spans="3:3" x14ac:dyDescent="0.2">
      <c r="C1324" s="100"/>
    </row>
    <row r="1325" spans="3:3" x14ac:dyDescent="0.2">
      <c r="C1325" s="100"/>
    </row>
    <row r="1326" spans="3:3" x14ac:dyDescent="0.2">
      <c r="C1326" s="100"/>
    </row>
    <row r="1327" spans="3:3" x14ac:dyDescent="0.2">
      <c r="C1327" s="100"/>
    </row>
    <row r="1328" spans="3:3" x14ac:dyDescent="0.2">
      <c r="C1328" s="100"/>
    </row>
    <row r="1329" spans="3:3" x14ac:dyDescent="0.2">
      <c r="C1329" s="100"/>
    </row>
    <row r="1330" spans="3:3" x14ac:dyDescent="0.2">
      <c r="C1330" s="100"/>
    </row>
    <row r="1331" spans="3:3" x14ac:dyDescent="0.2">
      <c r="C1331" s="100"/>
    </row>
    <row r="1332" spans="3:3" x14ac:dyDescent="0.2">
      <c r="C1332" s="100"/>
    </row>
    <row r="1333" spans="3:3" x14ac:dyDescent="0.2">
      <c r="C1333" s="100"/>
    </row>
    <row r="1334" spans="3:3" x14ac:dyDescent="0.2">
      <c r="C1334" s="100"/>
    </row>
    <row r="1335" spans="3:3" x14ac:dyDescent="0.2">
      <c r="C1335" s="100"/>
    </row>
    <row r="1336" spans="3:3" x14ac:dyDescent="0.2">
      <c r="C1336" s="100"/>
    </row>
    <row r="1337" spans="3:3" x14ac:dyDescent="0.2">
      <c r="C1337" s="100"/>
    </row>
    <row r="1338" spans="3:3" x14ac:dyDescent="0.2">
      <c r="C1338" s="100"/>
    </row>
    <row r="1339" spans="3:3" x14ac:dyDescent="0.2">
      <c r="C1339" s="100"/>
    </row>
    <row r="1340" spans="3:3" x14ac:dyDescent="0.2">
      <c r="C1340" s="100"/>
    </row>
    <row r="1341" spans="3:3" x14ac:dyDescent="0.2">
      <c r="C1341" s="100"/>
    </row>
    <row r="1342" spans="3:3" x14ac:dyDescent="0.2">
      <c r="C1342" s="100"/>
    </row>
    <row r="1343" spans="3:3" x14ac:dyDescent="0.2">
      <c r="C1343" s="100"/>
    </row>
    <row r="1344" spans="3:3" x14ac:dyDescent="0.2">
      <c r="C1344" s="100"/>
    </row>
    <row r="1345" spans="3:3" x14ac:dyDescent="0.2">
      <c r="C1345" s="100"/>
    </row>
    <row r="1346" spans="3:3" x14ac:dyDescent="0.2">
      <c r="C1346" s="100"/>
    </row>
    <row r="1347" spans="3:3" x14ac:dyDescent="0.2">
      <c r="C1347" s="100"/>
    </row>
    <row r="1348" spans="3:3" x14ac:dyDescent="0.2">
      <c r="C1348" s="100"/>
    </row>
    <row r="1349" spans="3:3" x14ac:dyDescent="0.2">
      <c r="C1349" s="100"/>
    </row>
    <row r="1350" spans="3:3" x14ac:dyDescent="0.2">
      <c r="C1350" s="100"/>
    </row>
    <row r="1351" spans="3:3" x14ac:dyDescent="0.2">
      <c r="C1351" s="100"/>
    </row>
    <row r="1352" spans="3:3" x14ac:dyDescent="0.2">
      <c r="C1352" s="100"/>
    </row>
    <row r="1353" spans="3:3" x14ac:dyDescent="0.2">
      <c r="C1353" s="100"/>
    </row>
    <row r="1354" spans="3:3" x14ac:dyDescent="0.2">
      <c r="C1354" s="100"/>
    </row>
    <row r="1355" spans="3:3" x14ac:dyDescent="0.2">
      <c r="C1355" s="100"/>
    </row>
    <row r="1356" spans="3:3" x14ac:dyDescent="0.2">
      <c r="C1356" s="100"/>
    </row>
    <row r="1357" spans="3:3" x14ac:dyDescent="0.2">
      <c r="C1357" s="100"/>
    </row>
    <row r="1358" spans="3:3" x14ac:dyDescent="0.2">
      <c r="C1358" s="100"/>
    </row>
    <row r="1359" spans="3:3" x14ac:dyDescent="0.2">
      <c r="C1359" s="100"/>
    </row>
    <row r="1360" spans="3:3" x14ac:dyDescent="0.2">
      <c r="C1360" s="100"/>
    </row>
    <row r="1361" spans="3:3" x14ac:dyDescent="0.2">
      <c r="C1361" s="100"/>
    </row>
    <row r="1362" spans="3:3" x14ac:dyDescent="0.2">
      <c r="C1362" s="100"/>
    </row>
    <row r="1363" spans="3:3" x14ac:dyDescent="0.2">
      <c r="C1363" s="100"/>
    </row>
    <row r="1364" spans="3:3" x14ac:dyDescent="0.2">
      <c r="C1364" s="100"/>
    </row>
    <row r="1365" spans="3:3" x14ac:dyDescent="0.2">
      <c r="C1365" s="100"/>
    </row>
    <row r="1366" spans="3:3" x14ac:dyDescent="0.2">
      <c r="C1366" s="100"/>
    </row>
    <row r="1367" spans="3:3" x14ac:dyDescent="0.2">
      <c r="C1367" s="100"/>
    </row>
    <row r="1368" spans="3:3" x14ac:dyDescent="0.2">
      <c r="C1368" s="100"/>
    </row>
    <row r="1369" spans="3:3" x14ac:dyDescent="0.2">
      <c r="C1369" s="100"/>
    </row>
    <row r="1370" spans="3:3" x14ac:dyDescent="0.2">
      <c r="C1370" s="100"/>
    </row>
    <row r="1371" spans="3:3" x14ac:dyDescent="0.2">
      <c r="C1371" s="100"/>
    </row>
    <row r="1372" spans="3:3" x14ac:dyDescent="0.2">
      <c r="C1372" s="100"/>
    </row>
    <row r="1373" spans="3:3" x14ac:dyDescent="0.2">
      <c r="C1373" s="100"/>
    </row>
    <row r="1374" spans="3:3" x14ac:dyDescent="0.2">
      <c r="C1374" s="100"/>
    </row>
    <row r="1375" spans="3:3" x14ac:dyDescent="0.2">
      <c r="C1375" s="100"/>
    </row>
    <row r="1376" spans="3:3" x14ac:dyDescent="0.2">
      <c r="C1376" s="100"/>
    </row>
    <row r="1377" spans="3:3" x14ac:dyDescent="0.2">
      <c r="C1377" s="100"/>
    </row>
    <row r="1378" spans="3:3" x14ac:dyDescent="0.2">
      <c r="C1378" s="100"/>
    </row>
    <row r="1379" spans="3:3" x14ac:dyDescent="0.2">
      <c r="C1379" s="100"/>
    </row>
    <row r="1380" spans="3:3" x14ac:dyDescent="0.2">
      <c r="C1380" s="100"/>
    </row>
    <row r="1381" spans="3:3" x14ac:dyDescent="0.2">
      <c r="C1381" s="100"/>
    </row>
    <row r="1382" spans="3:3" x14ac:dyDescent="0.2">
      <c r="C1382" s="100"/>
    </row>
    <row r="1383" spans="3:3" x14ac:dyDescent="0.2">
      <c r="C1383" s="100"/>
    </row>
    <row r="1384" spans="3:3" x14ac:dyDescent="0.2">
      <c r="C1384" s="100"/>
    </row>
    <row r="1385" spans="3:3" x14ac:dyDescent="0.2">
      <c r="C1385" s="100"/>
    </row>
    <row r="1386" spans="3:3" x14ac:dyDescent="0.2">
      <c r="C1386" s="100"/>
    </row>
    <row r="1387" spans="3:3" x14ac:dyDescent="0.2">
      <c r="C1387" s="100"/>
    </row>
    <row r="1388" spans="3:3" x14ac:dyDescent="0.2">
      <c r="C1388" s="100"/>
    </row>
    <row r="1389" spans="3:3" x14ac:dyDescent="0.2">
      <c r="C1389" s="100"/>
    </row>
    <row r="1390" spans="3:3" x14ac:dyDescent="0.2">
      <c r="C1390" s="100"/>
    </row>
    <row r="1391" spans="3:3" x14ac:dyDescent="0.2">
      <c r="C1391" s="100"/>
    </row>
    <row r="1392" spans="3:3" x14ac:dyDescent="0.2">
      <c r="C1392" s="100"/>
    </row>
    <row r="1393" spans="3:3" x14ac:dyDescent="0.2">
      <c r="C1393" s="100"/>
    </row>
    <row r="1394" spans="3:3" x14ac:dyDescent="0.2">
      <c r="C1394" s="100"/>
    </row>
    <row r="1395" spans="3:3" x14ac:dyDescent="0.2">
      <c r="C1395" s="100"/>
    </row>
    <row r="1396" spans="3:3" x14ac:dyDescent="0.2">
      <c r="C1396" s="100"/>
    </row>
    <row r="1397" spans="3:3" x14ac:dyDescent="0.2">
      <c r="C1397" s="100"/>
    </row>
    <row r="1398" spans="3:3" x14ac:dyDescent="0.2">
      <c r="C1398" s="100"/>
    </row>
    <row r="1399" spans="3:3" x14ac:dyDescent="0.2">
      <c r="C1399" s="100"/>
    </row>
    <row r="1400" spans="3:3" x14ac:dyDescent="0.2">
      <c r="C1400" s="100"/>
    </row>
    <row r="1401" spans="3:3" x14ac:dyDescent="0.2">
      <c r="C1401" s="100"/>
    </row>
    <row r="1402" spans="3:3" x14ac:dyDescent="0.2">
      <c r="C1402" s="100"/>
    </row>
    <row r="1403" spans="3:3" x14ac:dyDescent="0.2">
      <c r="C1403" s="100"/>
    </row>
    <row r="1404" spans="3:3" x14ac:dyDescent="0.2">
      <c r="C1404" s="100"/>
    </row>
    <row r="1405" spans="3:3" x14ac:dyDescent="0.2">
      <c r="C1405" s="100"/>
    </row>
    <row r="1406" spans="3:3" x14ac:dyDescent="0.2">
      <c r="C1406" s="100"/>
    </row>
    <row r="1407" spans="3:3" x14ac:dyDescent="0.2">
      <c r="C1407" s="100"/>
    </row>
    <row r="1408" spans="3:3" x14ac:dyDescent="0.2">
      <c r="C1408" s="100"/>
    </row>
    <row r="1409" spans="3:3" x14ac:dyDescent="0.2">
      <c r="C1409" s="100"/>
    </row>
    <row r="1410" spans="3:3" x14ac:dyDescent="0.2">
      <c r="C1410" s="100"/>
    </row>
    <row r="1411" spans="3:3" x14ac:dyDescent="0.2">
      <c r="C1411" s="100"/>
    </row>
    <row r="1412" spans="3:3" x14ac:dyDescent="0.2">
      <c r="C1412" s="100"/>
    </row>
    <row r="1413" spans="3:3" x14ac:dyDescent="0.2">
      <c r="C1413" s="100"/>
    </row>
    <row r="1414" spans="3:3" x14ac:dyDescent="0.2">
      <c r="C1414" s="100"/>
    </row>
    <row r="1415" spans="3:3" x14ac:dyDescent="0.2">
      <c r="C1415" s="100"/>
    </row>
    <row r="1416" spans="3:3" x14ac:dyDescent="0.2">
      <c r="C1416" s="100"/>
    </row>
    <row r="1417" spans="3:3" x14ac:dyDescent="0.2">
      <c r="C1417" s="100"/>
    </row>
    <row r="1418" spans="3:3" x14ac:dyDescent="0.2">
      <c r="C1418" s="100"/>
    </row>
    <row r="1419" spans="3:3" x14ac:dyDescent="0.2">
      <c r="C1419" s="100"/>
    </row>
    <row r="1420" spans="3:3" x14ac:dyDescent="0.2">
      <c r="C1420" s="100"/>
    </row>
    <row r="1421" spans="3:3" x14ac:dyDescent="0.2">
      <c r="C1421" s="100"/>
    </row>
    <row r="1422" spans="3:3" x14ac:dyDescent="0.2">
      <c r="C1422" s="100"/>
    </row>
    <row r="1423" spans="3:3" x14ac:dyDescent="0.2">
      <c r="C1423" s="100"/>
    </row>
    <row r="1424" spans="3:3" x14ac:dyDescent="0.2">
      <c r="C1424" s="100"/>
    </row>
    <row r="1425" spans="3:3" x14ac:dyDescent="0.2">
      <c r="C1425" s="100"/>
    </row>
    <row r="1426" spans="3:3" x14ac:dyDescent="0.2">
      <c r="C1426" s="100"/>
    </row>
    <row r="1427" spans="3:3" x14ac:dyDescent="0.2">
      <c r="C1427" s="100"/>
    </row>
    <row r="1428" spans="3:3" x14ac:dyDescent="0.2">
      <c r="C1428" s="100"/>
    </row>
    <row r="1429" spans="3:3" x14ac:dyDescent="0.2">
      <c r="C1429" s="100"/>
    </row>
    <row r="1430" spans="3:3" x14ac:dyDescent="0.2">
      <c r="C1430" s="100"/>
    </row>
    <row r="1431" spans="3:3" x14ac:dyDescent="0.2">
      <c r="C1431" s="100"/>
    </row>
    <row r="1432" spans="3:3" x14ac:dyDescent="0.2">
      <c r="C1432" s="100"/>
    </row>
    <row r="1433" spans="3:3" x14ac:dyDescent="0.2">
      <c r="C1433" s="100"/>
    </row>
    <row r="1434" spans="3:3" x14ac:dyDescent="0.2">
      <c r="C1434" s="100"/>
    </row>
    <row r="1435" spans="3:3" x14ac:dyDescent="0.2">
      <c r="C1435" s="100"/>
    </row>
    <row r="1436" spans="3:3" x14ac:dyDescent="0.2">
      <c r="C1436" s="100"/>
    </row>
    <row r="1437" spans="3:3" x14ac:dyDescent="0.2">
      <c r="C1437" s="100"/>
    </row>
    <row r="1438" spans="3:3" x14ac:dyDescent="0.2">
      <c r="C1438" s="100"/>
    </row>
    <row r="1439" spans="3:3" x14ac:dyDescent="0.2">
      <c r="C1439" s="100"/>
    </row>
    <row r="1440" spans="3:3" x14ac:dyDescent="0.2">
      <c r="C1440" s="100"/>
    </row>
    <row r="1441" spans="3:3" x14ac:dyDescent="0.2">
      <c r="C1441" s="100"/>
    </row>
    <row r="1442" spans="3:3" x14ac:dyDescent="0.2">
      <c r="C1442" s="100"/>
    </row>
    <row r="1443" spans="3:3" x14ac:dyDescent="0.2">
      <c r="C1443" s="100"/>
    </row>
    <row r="1444" spans="3:3" x14ac:dyDescent="0.2">
      <c r="C1444" s="100"/>
    </row>
    <row r="1445" spans="3:3" x14ac:dyDescent="0.2">
      <c r="C1445" s="100"/>
    </row>
    <row r="1446" spans="3:3" x14ac:dyDescent="0.2">
      <c r="C1446" s="100"/>
    </row>
    <row r="1447" spans="3:3" x14ac:dyDescent="0.2">
      <c r="C1447" s="100"/>
    </row>
    <row r="1448" spans="3:3" x14ac:dyDescent="0.2">
      <c r="C1448" s="100"/>
    </row>
    <row r="1449" spans="3:3" x14ac:dyDescent="0.2">
      <c r="C1449" s="100"/>
    </row>
    <row r="1450" spans="3:3" x14ac:dyDescent="0.2">
      <c r="C1450" s="100"/>
    </row>
    <row r="1451" spans="3:3" x14ac:dyDescent="0.2">
      <c r="C1451" s="100"/>
    </row>
    <row r="1452" spans="3:3" x14ac:dyDescent="0.2">
      <c r="C1452" s="100"/>
    </row>
    <row r="1453" spans="3:3" x14ac:dyDescent="0.2">
      <c r="C1453" s="100"/>
    </row>
    <row r="1454" spans="3:3" x14ac:dyDescent="0.2">
      <c r="C1454" s="100"/>
    </row>
    <row r="1455" spans="3:3" x14ac:dyDescent="0.2">
      <c r="C1455" s="100"/>
    </row>
    <row r="1456" spans="3:3" x14ac:dyDescent="0.2">
      <c r="C1456" s="100"/>
    </row>
    <row r="1457" spans="3:3" x14ac:dyDescent="0.2">
      <c r="C1457" s="100"/>
    </row>
    <row r="1458" spans="3:3" x14ac:dyDescent="0.2">
      <c r="C1458" s="100"/>
    </row>
    <row r="1459" spans="3:3" x14ac:dyDescent="0.2">
      <c r="C1459" s="100"/>
    </row>
    <row r="1460" spans="3:3" x14ac:dyDescent="0.2">
      <c r="C1460" s="100"/>
    </row>
    <row r="1461" spans="3:3" x14ac:dyDescent="0.2">
      <c r="C1461" s="100"/>
    </row>
    <row r="1462" spans="3:3" x14ac:dyDescent="0.2">
      <c r="C1462" s="100"/>
    </row>
    <row r="1463" spans="3:3" x14ac:dyDescent="0.2">
      <c r="C1463" s="100"/>
    </row>
    <row r="1464" spans="3:3" x14ac:dyDescent="0.2">
      <c r="C1464" s="100"/>
    </row>
    <row r="1465" spans="3:3" x14ac:dyDescent="0.2">
      <c r="C1465" s="100"/>
    </row>
    <row r="1466" spans="3:3" x14ac:dyDescent="0.2">
      <c r="C1466" s="100"/>
    </row>
    <row r="1467" spans="3:3" x14ac:dyDescent="0.2">
      <c r="C1467" s="100"/>
    </row>
    <row r="1468" spans="3:3" x14ac:dyDescent="0.2">
      <c r="C1468" s="100"/>
    </row>
    <row r="1469" spans="3:3" x14ac:dyDescent="0.2">
      <c r="C1469" s="100"/>
    </row>
    <row r="1470" spans="3:3" x14ac:dyDescent="0.2">
      <c r="C1470" s="100"/>
    </row>
    <row r="1471" spans="3:3" x14ac:dyDescent="0.2">
      <c r="C1471" s="100"/>
    </row>
    <row r="1472" spans="3:3" x14ac:dyDescent="0.2">
      <c r="C1472" s="100"/>
    </row>
    <row r="1473" spans="3:3" x14ac:dyDescent="0.2">
      <c r="C1473" s="100"/>
    </row>
    <row r="1474" spans="3:3" x14ac:dyDescent="0.2">
      <c r="C1474" s="100"/>
    </row>
    <row r="1475" spans="3:3" x14ac:dyDescent="0.2">
      <c r="C1475" s="100"/>
    </row>
    <row r="1476" spans="3:3" x14ac:dyDescent="0.2">
      <c r="C1476" s="100"/>
    </row>
    <row r="1477" spans="3:3" x14ac:dyDescent="0.2">
      <c r="C1477" s="100"/>
    </row>
    <row r="1478" spans="3:3" x14ac:dyDescent="0.2">
      <c r="C1478" s="100"/>
    </row>
    <row r="1479" spans="3:3" x14ac:dyDescent="0.2">
      <c r="C1479" s="100"/>
    </row>
    <row r="1480" spans="3:3" x14ac:dyDescent="0.2">
      <c r="C1480" s="100"/>
    </row>
    <row r="1481" spans="3:3" x14ac:dyDescent="0.2">
      <c r="C1481" s="100"/>
    </row>
    <row r="1482" spans="3:3" x14ac:dyDescent="0.2">
      <c r="C1482" s="100"/>
    </row>
    <row r="1483" spans="3:3" x14ac:dyDescent="0.2">
      <c r="C1483" s="100"/>
    </row>
    <row r="1484" spans="3:3" x14ac:dyDescent="0.2">
      <c r="C1484" s="100"/>
    </row>
    <row r="1485" spans="3:3" x14ac:dyDescent="0.2">
      <c r="C1485" s="100"/>
    </row>
    <row r="1486" spans="3:3" x14ac:dyDescent="0.2">
      <c r="C1486" s="100"/>
    </row>
    <row r="1487" spans="3:3" x14ac:dyDescent="0.2">
      <c r="C1487" s="100"/>
    </row>
    <row r="1488" spans="3:3" x14ac:dyDescent="0.2">
      <c r="C1488" s="100"/>
    </row>
    <row r="1489" spans="3:3" x14ac:dyDescent="0.2">
      <c r="C1489" s="100"/>
    </row>
    <row r="1490" spans="3:3" x14ac:dyDescent="0.2">
      <c r="C1490" s="100"/>
    </row>
    <row r="1491" spans="3:3" x14ac:dyDescent="0.2">
      <c r="C1491" s="100"/>
    </row>
    <row r="1492" spans="3:3" x14ac:dyDescent="0.2">
      <c r="C1492" s="100"/>
    </row>
    <row r="1493" spans="3:3" x14ac:dyDescent="0.2">
      <c r="C1493" s="100"/>
    </row>
    <row r="1494" spans="3:3" x14ac:dyDescent="0.2">
      <c r="C1494" s="100"/>
    </row>
    <row r="1495" spans="3:3" x14ac:dyDescent="0.2">
      <c r="C1495" s="100"/>
    </row>
    <row r="1496" spans="3:3" x14ac:dyDescent="0.2">
      <c r="C1496" s="100"/>
    </row>
    <row r="1497" spans="3:3" x14ac:dyDescent="0.2">
      <c r="C1497" s="100"/>
    </row>
    <row r="1498" spans="3:3" x14ac:dyDescent="0.2">
      <c r="C1498" s="100"/>
    </row>
    <row r="1499" spans="3:3" x14ac:dyDescent="0.2">
      <c r="C1499" s="100"/>
    </row>
    <row r="1500" spans="3:3" x14ac:dyDescent="0.2">
      <c r="C1500" s="100"/>
    </row>
    <row r="1501" spans="3:3" x14ac:dyDescent="0.2">
      <c r="C1501" s="100"/>
    </row>
    <row r="1502" spans="3:3" x14ac:dyDescent="0.2">
      <c r="C1502" s="100"/>
    </row>
    <row r="1503" spans="3:3" x14ac:dyDescent="0.2">
      <c r="C1503" s="100"/>
    </row>
    <row r="1504" spans="3:3" x14ac:dyDescent="0.2">
      <c r="C1504" s="100"/>
    </row>
    <row r="1505" spans="3:3" x14ac:dyDescent="0.2">
      <c r="C1505" s="100"/>
    </row>
    <row r="1506" spans="3:3" x14ac:dyDescent="0.2">
      <c r="C1506" s="100"/>
    </row>
    <row r="1507" spans="3:3" x14ac:dyDescent="0.2">
      <c r="C1507" s="100"/>
    </row>
    <row r="1508" spans="3:3" x14ac:dyDescent="0.2">
      <c r="C1508" s="100"/>
    </row>
    <row r="1509" spans="3:3" x14ac:dyDescent="0.2">
      <c r="C1509" s="100"/>
    </row>
    <row r="1510" spans="3:3" x14ac:dyDescent="0.2">
      <c r="C1510" s="100"/>
    </row>
    <row r="1511" spans="3:3" x14ac:dyDescent="0.2">
      <c r="C1511" s="100"/>
    </row>
    <row r="1512" spans="3:3" x14ac:dyDescent="0.2">
      <c r="C1512" s="100"/>
    </row>
    <row r="1513" spans="3:3" x14ac:dyDescent="0.2">
      <c r="C1513" s="100"/>
    </row>
    <row r="1514" spans="3:3" x14ac:dyDescent="0.2">
      <c r="C1514" s="100"/>
    </row>
    <row r="1515" spans="3:3" x14ac:dyDescent="0.2">
      <c r="C1515" s="100"/>
    </row>
    <row r="1516" spans="3:3" x14ac:dyDescent="0.2">
      <c r="C1516" s="100"/>
    </row>
    <row r="1517" spans="3:3" x14ac:dyDescent="0.2">
      <c r="C1517" s="100"/>
    </row>
    <row r="1518" spans="3:3" x14ac:dyDescent="0.2">
      <c r="C1518" s="100"/>
    </row>
    <row r="1519" spans="3:3" x14ac:dyDescent="0.2">
      <c r="C1519" s="100"/>
    </row>
    <row r="1520" spans="3:3" x14ac:dyDescent="0.2">
      <c r="C1520" s="100"/>
    </row>
    <row r="1521" spans="3:3" x14ac:dyDescent="0.2">
      <c r="C1521" s="100"/>
    </row>
    <row r="1522" spans="3:3" x14ac:dyDescent="0.2">
      <c r="C1522" s="100"/>
    </row>
    <row r="1523" spans="3:3" x14ac:dyDescent="0.2">
      <c r="C1523" s="100"/>
    </row>
    <row r="1524" spans="3:3" x14ac:dyDescent="0.2">
      <c r="C1524" s="100"/>
    </row>
    <row r="1525" spans="3:3" x14ac:dyDescent="0.2">
      <c r="C1525" s="100"/>
    </row>
    <row r="1526" spans="3:3" x14ac:dyDescent="0.2">
      <c r="C1526" s="100"/>
    </row>
    <row r="1527" spans="3:3" x14ac:dyDescent="0.2">
      <c r="C1527" s="100"/>
    </row>
    <row r="1528" spans="3:3" x14ac:dyDescent="0.2">
      <c r="C1528" s="100"/>
    </row>
    <row r="1529" spans="3:3" x14ac:dyDescent="0.2">
      <c r="C1529" s="100"/>
    </row>
    <row r="1530" spans="3:3" x14ac:dyDescent="0.2">
      <c r="C1530" s="100"/>
    </row>
    <row r="1531" spans="3:3" x14ac:dyDescent="0.2">
      <c r="C1531" s="100"/>
    </row>
    <row r="1532" spans="3:3" x14ac:dyDescent="0.2">
      <c r="C1532" s="100"/>
    </row>
    <row r="1533" spans="3:3" x14ac:dyDescent="0.2">
      <c r="C1533" s="100"/>
    </row>
    <row r="1534" spans="3:3" x14ac:dyDescent="0.2">
      <c r="C1534" s="100"/>
    </row>
    <row r="1535" spans="3:3" x14ac:dyDescent="0.2">
      <c r="C1535" s="100"/>
    </row>
    <row r="1536" spans="3:3" x14ac:dyDescent="0.2">
      <c r="C1536" s="100"/>
    </row>
    <row r="1537" spans="3:3" x14ac:dyDescent="0.2">
      <c r="C1537" s="100"/>
    </row>
    <row r="1538" spans="3:3" x14ac:dyDescent="0.2">
      <c r="C1538" s="100"/>
    </row>
    <row r="1539" spans="3:3" x14ac:dyDescent="0.2">
      <c r="C1539" s="100"/>
    </row>
    <row r="1540" spans="3:3" x14ac:dyDescent="0.2">
      <c r="C1540" s="100"/>
    </row>
    <row r="1541" spans="3:3" x14ac:dyDescent="0.2">
      <c r="C1541" s="100"/>
    </row>
    <row r="1542" spans="3:3" x14ac:dyDescent="0.2">
      <c r="C1542" s="100"/>
    </row>
    <row r="1543" spans="3:3" x14ac:dyDescent="0.2">
      <c r="C1543" s="100"/>
    </row>
    <row r="1544" spans="3:3" x14ac:dyDescent="0.2">
      <c r="C1544" s="100"/>
    </row>
    <row r="1545" spans="3:3" x14ac:dyDescent="0.2">
      <c r="C1545" s="100"/>
    </row>
    <row r="1546" spans="3:3" x14ac:dyDescent="0.2">
      <c r="C1546" s="100"/>
    </row>
    <row r="1547" spans="3:3" x14ac:dyDescent="0.2">
      <c r="C1547" s="100"/>
    </row>
    <row r="1548" spans="3:3" x14ac:dyDescent="0.2">
      <c r="C1548" s="100"/>
    </row>
    <row r="1549" spans="3:3" x14ac:dyDescent="0.2">
      <c r="C1549" s="100"/>
    </row>
    <row r="1550" spans="3:3" x14ac:dyDescent="0.2">
      <c r="C1550" s="100"/>
    </row>
    <row r="1551" spans="3:3" x14ac:dyDescent="0.2">
      <c r="C1551" s="100"/>
    </row>
    <row r="1552" spans="3:3" x14ac:dyDescent="0.2">
      <c r="C1552" s="100"/>
    </row>
    <row r="1553" spans="3:3" x14ac:dyDescent="0.2">
      <c r="C1553" s="100"/>
    </row>
    <row r="1554" spans="3:3" x14ac:dyDescent="0.2">
      <c r="C1554" s="100"/>
    </row>
    <row r="1555" spans="3:3" x14ac:dyDescent="0.2">
      <c r="C1555" s="100"/>
    </row>
    <row r="1556" spans="3:3" x14ac:dyDescent="0.2">
      <c r="C1556" s="100"/>
    </row>
    <row r="1557" spans="3:3" x14ac:dyDescent="0.2">
      <c r="C1557" s="100"/>
    </row>
    <row r="1558" spans="3:3" x14ac:dyDescent="0.2">
      <c r="C1558" s="100"/>
    </row>
    <row r="1559" spans="3:3" x14ac:dyDescent="0.2">
      <c r="C1559" s="100"/>
    </row>
    <row r="1560" spans="3:3" x14ac:dyDescent="0.2">
      <c r="C1560" s="100"/>
    </row>
    <row r="1561" spans="3:3" x14ac:dyDescent="0.2">
      <c r="C1561" s="100"/>
    </row>
    <row r="1562" spans="3:3" x14ac:dyDescent="0.2">
      <c r="C1562" s="100"/>
    </row>
    <row r="1563" spans="3:3" x14ac:dyDescent="0.2">
      <c r="C1563" s="100"/>
    </row>
    <row r="1564" spans="3:3" x14ac:dyDescent="0.2">
      <c r="C1564" s="100"/>
    </row>
    <row r="1565" spans="3:3" x14ac:dyDescent="0.2">
      <c r="C1565" s="100"/>
    </row>
    <row r="1566" spans="3:3" x14ac:dyDescent="0.2">
      <c r="C1566" s="100"/>
    </row>
    <row r="1567" spans="3:3" x14ac:dyDescent="0.2">
      <c r="C1567" s="100"/>
    </row>
    <row r="1568" spans="3:3" x14ac:dyDescent="0.2">
      <c r="C1568" s="100"/>
    </row>
    <row r="1569" spans="3:3" x14ac:dyDescent="0.2">
      <c r="C1569" s="100"/>
    </row>
    <row r="1570" spans="3:3" x14ac:dyDescent="0.2">
      <c r="C1570" s="100"/>
    </row>
    <row r="1571" spans="3:3" x14ac:dyDescent="0.2">
      <c r="C1571" s="100"/>
    </row>
    <row r="1572" spans="3:3" x14ac:dyDescent="0.2">
      <c r="C1572" s="100"/>
    </row>
    <row r="1573" spans="3:3" x14ac:dyDescent="0.2">
      <c r="C1573" s="100"/>
    </row>
    <row r="1574" spans="3:3" x14ac:dyDescent="0.2">
      <c r="C1574" s="100"/>
    </row>
    <row r="1575" spans="3:3" x14ac:dyDescent="0.2">
      <c r="C1575" s="100"/>
    </row>
    <row r="1576" spans="3:3" x14ac:dyDescent="0.2">
      <c r="C1576" s="100"/>
    </row>
    <row r="1577" spans="3:3" x14ac:dyDescent="0.2">
      <c r="C1577" s="100"/>
    </row>
    <row r="1578" spans="3:3" x14ac:dyDescent="0.2">
      <c r="C1578" s="100"/>
    </row>
    <row r="1579" spans="3:3" x14ac:dyDescent="0.2">
      <c r="C1579" s="100"/>
    </row>
    <row r="1580" spans="3:3" x14ac:dyDescent="0.2">
      <c r="C1580" s="100"/>
    </row>
    <row r="1581" spans="3:3" x14ac:dyDescent="0.2">
      <c r="C1581" s="100"/>
    </row>
    <row r="1582" spans="3:3" x14ac:dyDescent="0.2">
      <c r="C1582" s="100"/>
    </row>
    <row r="1583" spans="3:3" x14ac:dyDescent="0.2">
      <c r="C1583" s="100"/>
    </row>
    <row r="1584" spans="3:3" x14ac:dyDescent="0.2">
      <c r="C1584" s="100"/>
    </row>
    <row r="1585" spans="3:3" x14ac:dyDescent="0.2">
      <c r="C1585" s="100"/>
    </row>
    <row r="1586" spans="3:3" x14ac:dyDescent="0.2">
      <c r="C1586" s="100"/>
    </row>
    <row r="1587" spans="3:3" x14ac:dyDescent="0.2">
      <c r="C1587" s="100"/>
    </row>
    <row r="1588" spans="3:3" x14ac:dyDescent="0.2">
      <c r="C1588" s="100"/>
    </row>
    <row r="1589" spans="3:3" x14ac:dyDescent="0.2">
      <c r="C1589" s="100"/>
    </row>
    <row r="1590" spans="3:3" x14ac:dyDescent="0.2">
      <c r="C1590" s="100"/>
    </row>
    <row r="1591" spans="3:3" x14ac:dyDescent="0.2">
      <c r="C1591" s="100"/>
    </row>
    <row r="1592" spans="3:3" x14ac:dyDescent="0.2">
      <c r="C1592" s="100"/>
    </row>
    <row r="1593" spans="3:3" x14ac:dyDescent="0.2">
      <c r="C1593" s="100"/>
    </row>
    <row r="1594" spans="3:3" x14ac:dyDescent="0.2">
      <c r="C1594" s="100"/>
    </row>
    <row r="1595" spans="3:3" x14ac:dyDescent="0.2">
      <c r="C1595" s="100"/>
    </row>
    <row r="1596" spans="3:3" x14ac:dyDescent="0.2">
      <c r="C1596" s="100"/>
    </row>
    <row r="1597" spans="3:3" x14ac:dyDescent="0.2">
      <c r="C1597" s="100"/>
    </row>
    <row r="1598" spans="3:3" x14ac:dyDescent="0.2">
      <c r="C1598" s="100"/>
    </row>
    <row r="1599" spans="3:3" x14ac:dyDescent="0.2">
      <c r="C1599" s="100"/>
    </row>
    <row r="1600" spans="3:3" x14ac:dyDescent="0.2">
      <c r="C1600" s="100"/>
    </row>
    <row r="1601" spans="3:3" x14ac:dyDescent="0.2">
      <c r="C1601" s="100"/>
    </row>
    <row r="1602" spans="3:3" x14ac:dyDescent="0.2">
      <c r="C1602" s="100"/>
    </row>
    <row r="1603" spans="3:3" x14ac:dyDescent="0.2">
      <c r="C1603" s="100"/>
    </row>
    <row r="1604" spans="3:3" x14ac:dyDescent="0.2">
      <c r="C1604" s="100"/>
    </row>
    <row r="1605" spans="3:3" x14ac:dyDescent="0.2">
      <c r="C1605" s="100"/>
    </row>
    <row r="1606" spans="3:3" x14ac:dyDescent="0.2">
      <c r="C1606" s="100"/>
    </row>
    <row r="1607" spans="3:3" x14ac:dyDescent="0.2">
      <c r="C1607" s="100"/>
    </row>
    <row r="1608" spans="3:3" x14ac:dyDescent="0.2">
      <c r="C1608" s="100"/>
    </row>
    <row r="1609" spans="3:3" x14ac:dyDescent="0.2">
      <c r="C1609" s="100"/>
    </row>
    <row r="1610" spans="3:3" x14ac:dyDescent="0.2">
      <c r="C1610" s="100"/>
    </row>
    <row r="1611" spans="3:3" x14ac:dyDescent="0.2">
      <c r="C1611" s="100"/>
    </row>
    <row r="1612" spans="3:3" x14ac:dyDescent="0.2">
      <c r="C1612" s="100"/>
    </row>
    <row r="1613" spans="3:3" x14ac:dyDescent="0.2">
      <c r="C1613" s="100"/>
    </row>
    <row r="1614" spans="3:3" x14ac:dyDescent="0.2">
      <c r="C1614" s="100"/>
    </row>
    <row r="1615" spans="3:3" x14ac:dyDescent="0.2">
      <c r="C1615" s="100"/>
    </row>
    <row r="1616" spans="3:3" x14ac:dyDescent="0.2">
      <c r="C1616" s="100"/>
    </row>
    <row r="1617" spans="3:3" x14ac:dyDescent="0.2">
      <c r="C1617" s="100"/>
    </row>
    <row r="1618" spans="3:3" x14ac:dyDescent="0.2">
      <c r="C1618" s="100"/>
    </row>
    <row r="1619" spans="3:3" x14ac:dyDescent="0.2">
      <c r="C1619" s="100"/>
    </row>
    <row r="1620" spans="3:3" x14ac:dyDescent="0.2">
      <c r="C1620" s="100"/>
    </row>
    <row r="1621" spans="3:3" x14ac:dyDescent="0.2">
      <c r="C1621" s="100"/>
    </row>
    <row r="1622" spans="3:3" x14ac:dyDescent="0.2">
      <c r="C1622" s="100"/>
    </row>
    <row r="1623" spans="3:3" x14ac:dyDescent="0.2">
      <c r="C1623" s="100"/>
    </row>
    <row r="1624" spans="3:3" x14ac:dyDescent="0.2">
      <c r="C1624" s="100"/>
    </row>
    <row r="1625" spans="3:3" x14ac:dyDescent="0.2">
      <c r="C1625" s="100"/>
    </row>
    <row r="1626" spans="3:3" x14ac:dyDescent="0.2">
      <c r="C1626" s="100"/>
    </row>
    <row r="1627" spans="3:3" x14ac:dyDescent="0.2">
      <c r="C1627" s="100"/>
    </row>
    <row r="1628" spans="3:3" x14ac:dyDescent="0.2">
      <c r="C1628" s="100"/>
    </row>
    <row r="1629" spans="3:3" x14ac:dyDescent="0.2">
      <c r="C1629" s="100"/>
    </row>
    <row r="1630" spans="3:3" x14ac:dyDescent="0.2">
      <c r="C1630" s="100"/>
    </row>
    <row r="1631" spans="3:3" x14ac:dyDescent="0.2">
      <c r="C1631" s="100"/>
    </row>
    <row r="1632" spans="3:3" x14ac:dyDescent="0.2">
      <c r="C1632" s="100"/>
    </row>
    <row r="1633" spans="3:3" x14ac:dyDescent="0.2">
      <c r="C1633" s="100"/>
    </row>
    <row r="1634" spans="3:3" x14ac:dyDescent="0.2">
      <c r="C1634" s="100"/>
    </row>
    <row r="1635" spans="3:3" x14ac:dyDescent="0.2">
      <c r="C1635" s="100"/>
    </row>
    <row r="1636" spans="3:3" x14ac:dyDescent="0.2">
      <c r="C1636" s="100"/>
    </row>
    <row r="1637" spans="3:3" x14ac:dyDescent="0.2">
      <c r="C1637" s="100"/>
    </row>
    <row r="1638" spans="3:3" x14ac:dyDescent="0.2">
      <c r="C1638" s="100"/>
    </row>
    <row r="1639" spans="3:3" x14ac:dyDescent="0.2">
      <c r="C1639" s="100"/>
    </row>
    <row r="1640" spans="3:3" x14ac:dyDescent="0.2">
      <c r="C1640" s="100"/>
    </row>
    <row r="1641" spans="3:3" x14ac:dyDescent="0.2">
      <c r="C1641" s="100"/>
    </row>
    <row r="1642" spans="3:3" x14ac:dyDescent="0.2">
      <c r="C1642" s="100"/>
    </row>
    <row r="1643" spans="3:3" x14ac:dyDescent="0.2">
      <c r="C1643" s="100"/>
    </row>
    <row r="1644" spans="3:3" x14ac:dyDescent="0.2">
      <c r="C1644" s="100"/>
    </row>
    <row r="1645" spans="3:3" x14ac:dyDescent="0.2">
      <c r="C1645" s="100"/>
    </row>
    <row r="1646" spans="3:3" x14ac:dyDescent="0.2">
      <c r="C1646" s="100"/>
    </row>
    <row r="1647" spans="3:3" x14ac:dyDescent="0.2">
      <c r="C1647" s="100"/>
    </row>
    <row r="1648" spans="3:3" x14ac:dyDescent="0.2">
      <c r="C1648" s="100"/>
    </row>
    <row r="1649" spans="3:3" x14ac:dyDescent="0.2">
      <c r="C1649" s="100"/>
    </row>
    <row r="1650" spans="3:3" x14ac:dyDescent="0.2">
      <c r="C1650" s="100"/>
    </row>
    <row r="1651" spans="3:3" x14ac:dyDescent="0.2">
      <c r="C1651" s="100"/>
    </row>
    <row r="1652" spans="3:3" x14ac:dyDescent="0.2">
      <c r="C1652" s="100"/>
    </row>
    <row r="1653" spans="3:3" x14ac:dyDescent="0.2">
      <c r="C1653" s="100"/>
    </row>
    <row r="1654" spans="3:3" x14ac:dyDescent="0.2">
      <c r="C1654" s="100"/>
    </row>
    <row r="1655" spans="3:3" x14ac:dyDescent="0.2">
      <c r="C1655" s="100"/>
    </row>
    <row r="1656" spans="3:3" x14ac:dyDescent="0.2">
      <c r="C1656" s="100"/>
    </row>
    <row r="1657" spans="3:3" x14ac:dyDescent="0.2">
      <c r="C1657" s="100"/>
    </row>
    <row r="1658" spans="3:3" x14ac:dyDescent="0.2">
      <c r="C1658" s="100"/>
    </row>
    <row r="1659" spans="3:3" x14ac:dyDescent="0.2">
      <c r="C1659" s="100"/>
    </row>
    <row r="1660" spans="3:3" x14ac:dyDescent="0.2">
      <c r="C1660" s="100"/>
    </row>
    <row r="1661" spans="3:3" x14ac:dyDescent="0.2">
      <c r="C1661" s="100"/>
    </row>
    <row r="1662" spans="3:3" x14ac:dyDescent="0.2">
      <c r="C1662" s="100"/>
    </row>
    <row r="1663" spans="3:3" x14ac:dyDescent="0.2">
      <c r="C1663" s="100"/>
    </row>
    <row r="1664" spans="3:3" x14ac:dyDescent="0.2">
      <c r="C1664" s="100"/>
    </row>
    <row r="1665" spans="3:3" x14ac:dyDescent="0.2">
      <c r="C1665" s="100"/>
    </row>
    <row r="1666" spans="3:3" x14ac:dyDescent="0.2">
      <c r="C1666" s="100"/>
    </row>
    <row r="1667" spans="3:3" x14ac:dyDescent="0.2">
      <c r="C1667" s="100"/>
    </row>
    <row r="1668" spans="3:3" x14ac:dyDescent="0.2">
      <c r="C1668" s="100"/>
    </row>
    <row r="1669" spans="3:3" x14ac:dyDescent="0.2">
      <c r="C1669" s="100"/>
    </row>
    <row r="1670" spans="3:3" x14ac:dyDescent="0.2">
      <c r="C1670" s="100"/>
    </row>
    <row r="1671" spans="3:3" x14ac:dyDescent="0.2">
      <c r="C1671" s="100"/>
    </row>
    <row r="1672" spans="3:3" x14ac:dyDescent="0.2">
      <c r="C1672" s="100"/>
    </row>
    <row r="1673" spans="3:3" x14ac:dyDescent="0.2">
      <c r="C1673" s="100"/>
    </row>
    <row r="1674" spans="3:3" x14ac:dyDescent="0.2">
      <c r="C1674" s="100"/>
    </row>
    <row r="1675" spans="3:3" x14ac:dyDescent="0.2">
      <c r="C1675" s="100"/>
    </row>
    <row r="1676" spans="3:3" x14ac:dyDescent="0.2">
      <c r="C1676" s="100"/>
    </row>
    <row r="1677" spans="3:3" x14ac:dyDescent="0.2">
      <c r="C1677" s="100"/>
    </row>
    <row r="1678" spans="3:3" x14ac:dyDescent="0.2">
      <c r="C1678" s="100"/>
    </row>
    <row r="1679" spans="3:3" x14ac:dyDescent="0.2">
      <c r="C1679" s="100"/>
    </row>
    <row r="1680" spans="3:3" x14ac:dyDescent="0.2">
      <c r="C1680" s="100"/>
    </row>
    <row r="1681" spans="3:3" x14ac:dyDescent="0.2">
      <c r="C1681" s="100"/>
    </row>
    <row r="1682" spans="3:3" x14ac:dyDescent="0.2">
      <c r="C1682" s="100"/>
    </row>
    <row r="1683" spans="3:3" x14ac:dyDescent="0.2">
      <c r="C1683" s="100"/>
    </row>
    <row r="1684" spans="3:3" x14ac:dyDescent="0.2">
      <c r="C1684" s="100"/>
    </row>
    <row r="1685" spans="3:3" x14ac:dyDescent="0.2">
      <c r="C1685" s="100"/>
    </row>
    <row r="1686" spans="3:3" x14ac:dyDescent="0.2">
      <c r="C1686" s="100"/>
    </row>
    <row r="1687" spans="3:3" x14ac:dyDescent="0.2">
      <c r="C1687" s="100"/>
    </row>
    <row r="1688" spans="3:3" x14ac:dyDescent="0.2">
      <c r="C1688" s="100"/>
    </row>
    <row r="1689" spans="3:3" x14ac:dyDescent="0.2">
      <c r="C1689" s="100"/>
    </row>
    <row r="1690" spans="3:3" x14ac:dyDescent="0.2">
      <c r="C1690" s="100"/>
    </row>
    <row r="1691" spans="3:3" x14ac:dyDescent="0.2">
      <c r="C1691" s="100"/>
    </row>
    <row r="1692" spans="3:3" x14ac:dyDescent="0.2">
      <c r="C1692" s="100"/>
    </row>
    <row r="1693" spans="3:3" x14ac:dyDescent="0.2">
      <c r="C1693" s="100"/>
    </row>
    <row r="1694" spans="3:3" x14ac:dyDescent="0.2">
      <c r="C1694" s="100"/>
    </row>
    <row r="1695" spans="3:3" x14ac:dyDescent="0.2">
      <c r="C1695" s="100"/>
    </row>
    <row r="1696" spans="3:3" x14ac:dyDescent="0.2">
      <c r="C1696" s="100"/>
    </row>
    <row r="1697" spans="3:3" x14ac:dyDescent="0.2">
      <c r="C1697" s="100"/>
    </row>
    <row r="1698" spans="3:3" x14ac:dyDescent="0.2">
      <c r="C1698" s="100"/>
    </row>
    <row r="1699" spans="3:3" x14ac:dyDescent="0.2">
      <c r="C1699" s="100"/>
    </row>
    <row r="1700" spans="3:3" x14ac:dyDescent="0.2">
      <c r="C1700" s="100"/>
    </row>
    <row r="1701" spans="3:3" x14ac:dyDescent="0.2">
      <c r="C1701" s="100"/>
    </row>
    <row r="1702" spans="3:3" x14ac:dyDescent="0.2">
      <c r="C1702" s="100"/>
    </row>
    <row r="1703" spans="3:3" x14ac:dyDescent="0.2">
      <c r="C1703" s="100"/>
    </row>
    <row r="1704" spans="3:3" x14ac:dyDescent="0.2">
      <c r="C1704" s="100"/>
    </row>
    <row r="1705" spans="3:3" x14ac:dyDescent="0.2">
      <c r="C1705" s="100"/>
    </row>
    <row r="1706" spans="3:3" x14ac:dyDescent="0.2">
      <c r="C1706" s="100"/>
    </row>
    <row r="1707" spans="3:3" x14ac:dyDescent="0.2">
      <c r="C1707" s="100"/>
    </row>
    <row r="1708" spans="3:3" x14ac:dyDescent="0.2">
      <c r="C1708" s="100"/>
    </row>
    <row r="1709" spans="3:3" x14ac:dyDescent="0.2">
      <c r="C1709" s="100"/>
    </row>
    <row r="1710" spans="3:3" x14ac:dyDescent="0.2">
      <c r="C1710" s="100"/>
    </row>
    <row r="1711" spans="3:3" x14ac:dyDescent="0.2">
      <c r="C1711" s="100"/>
    </row>
    <row r="1712" spans="3:3" x14ac:dyDescent="0.2">
      <c r="C1712" s="100"/>
    </row>
    <row r="1713" spans="3:3" x14ac:dyDescent="0.2">
      <c r="C1713" s="100"/>
    </row>
    <row r="1714" spans="3:3" x14ac:dyDescent="0.2">
      <c r="C1714" s="100"/>
    </row>
    <row r="1715" spans="3:3" x14ac:dyDescent="0.2">
      <c r="C1715" s="100"/>
    </row>
    <row r="1716" spans="3:3" x14ac:dyDescent="0.2">
      <c r="C1716" s="100"/>
    </row>
    <row r="1717" spans="3:3" x14ac:dyDescent="0.2">
      <c r="C1717" s="100"/>
    </row>
    <row r="1718" spans="3:3" x14ac:dyDescent="0.2">
      <c r="C1718" s="100"/>
    </row>
    <row r="1719" spans="3:3" x14ac:dyDescent="0.2">
      <c r="C1719" s="100"/>
    </row>
    <row r="1720" spans="3:3" x14ac:dyDescent="0.2">
      <c r="C1720" s="100"/>
    </row>
    <row r="1721" spans="3:3" x14ac:dyDescent="0.2">
      <c r="C1721" s="100"/>
    </row>
    <row r="1722" spans="3:3" x14ac:dyDescent="0.2">
      <c r="C1722" s="100"/>
    </row>
    <row r="1723" spans="3:3" x14ac:dyDescent="0.2">
      <c r="C1723" s="100"/>
    </row>
    <row r="1724" spans="3:3" x14ac:dyDescent="0.2">
      <c r="C1724" s="100"/>
    </row>
    <row r="1725" spans="3:3" x14ac:dyDescent="0.2">
      <c r="C1725" s="100"/>
    </row>
    <row r="1726" spans="3:3" x14ac:dyDescent="0.2">
      <c r="C1726" s="100"/>
    </row>
    <row r="1727" spans="3:3" x14ac:dyDescent="0.2">
      <c r="C1727" s="100"/>
    </row>
    <row r="1728" spans="3:3" x14ac:dyDescent="0.2">
      <c r="C1728" s="100"/>
    </row>
    <row r="1729" spans="3:3" x14ac:dyDescent="0.2">
      <c r="C1729" s="100"/>
    </row>
    <row r="1730" spans="3:3" x14ac:dyDescent="0.2">
      <c r="C1730" s="100"/>
    </row>
    <row r="1731" spans="3:3" x14ac:dyDescent="0.2">
      <c r="C1731" s="100"/>
    </row>
    <row r="1732" spans="3:3" x14ac:dyDescent="0.2">
      <c r="C1732" s="100"/>
    </row>
    <row r="1733" spans="3:3" x14ac:dyDescent="0.2">
      <c r="C1733" s="100"/>
    </row>
    <row r="1734" spans="3:3" x14ac:dyDescent="0.2">
      <c r="C1734" s="100"/>
    </row>
    <row r="1735" spans="3:3" x14ac:dyDescent="0.2">
      <c r="C1735" s="100"/>
    </row>
    <row r="1736" spans="3:3" x14ac:dyDescent="0.2">
      <c r="C1736" s="100"/>
    </row>
    <row r="1737" spans="3:3" x14ac:dyDescent="0.2">
      <c r="C1737" s="100"/>
    </row>
    <row r="1738" spans="3:3" x14ac:dyDescent="0.2">
      <c r="C1738" s="100"/>
    </row>
    <row r="1739" spans="3:3" x14ac:dyDescent="0.2">
      <c r="C1739" s="100"/>
    </row>
    <row r="1740" spans="3:3" x14ac:dyDescent="0.2">
      <c r="C1740" s="100"/>
    </row>
    <row r="1741" spans="3:3" x14ac:dyDescent="0.2">
      <c r="C1741" s="100"/>
    </row>
    <row r="1742" spans="3:3" x14ac:dyDescent="0.2">
      <c r="C1742" s="100"/>
    </row>
    <row r="1743" spans="3:3" x14ac:dyDescent="0.2">
      <c r="C1743" s="100"/>
    </row>
    <row r="1744" spans="3:3" x14ac:dyDescent="0.2">
      <c r="C1744" s="100"/>
    </row>
    <row r="1745" spans="3:3" x14ac:dyDescent="0.2">
      <c r="C1745" s="100"/>
    </row>
    <row r="1746" spans="3:3" x14ac:dyDescent="0.2">
      <c r="C1746" s="100"/>
    </row>
    <row r="1747" spans="3:3" x14ac:dyDescent="0.2">
      <c r="C1747" s="100"/>
    </row>
    <row r="1748" spans="3:3" x14ac:dyDescent="0.2">
      <c r="C1748" s="100"/>
    </row>
    <row r="1749" spans="3:3" x14ac:dyDescent="0.2">
      <c r="C1749" s="100"/>
    </row>
    <row r="1750" spans="3:3" x14ac:dyDescent="0.2">
      <c r="C1750" s="100"/>
    </row>
    <row r="1751" spans="3:3" x14ac:dyDescent="0.2">
      <c r="C1751" s="100"/>
    </row>
    <row r="1752" spans="3:3" x14ac:dyDescent="0.2">
      <c r="C1752" s="100"/>
    </row>
    <row r="1753" spans="3:3" x14ac:dyDescent="0.2">
      <c r="C1753" s="100"/>
    </row>
    <row r="1754" spans="3:3" x14ac:dyDescent="0.2">
      <c r="C1754" s="100"/>
    </row>
    <row r="1755" spans="3:3" x14ac:dyDescent="0.2">
      <c r="C1755" s="100"/>
    </row>
    <row r="1756" spans="3:3" x14ac:dyDescent="0.2">
      <c r="C1756" s="100"/>
    </row>
    <row r="1757" spans="3:3" x14ac:dyDescent="0.2">
      <c r="C1757" s="100"/>
    </row>
    <row r="1758" spans="3:3" x14ac:dyDescent="0.2">
      <c r="C1758" s="100"/>
    </row>
    <row r="1759" spans="3:3" x14ac:dyDescent="0.2">
      <c r="C1759" s="100"/>
    </row>
    <row r="1760" spans="3:3" x14ac:dyDescent="0.2">
      <c r="C1760" s="100"/>
    </row>
    <row r="1761" spans="3:3" x14ac:dyDescent="0.2">
      <c r="C1761" s="100"/>
    </row>
    <row r="1762" spans="3:3" x14ac:dyDescent="0.2">
      <c r="C1762" s="100"/>
    </row>
    <row r="1763" spans="3:3" x14ac:dyDescent="0.2">
      <c r="C1763" s="100"/>
    </row>
    <row r="1764" spans="3:3" x14ac:dyDescent="0.2">
      <c r="C1764" s="100"/>
    </row>
    <row r="1765" spans="3:3" x14ac:dyDescent="0.2">
      <c r="C1765" s="100"/>
    </row>
    <row r="1766" spans="3:3" x14ac:dyDescent="0.2">
      <c r="C1766" s="100"/>
    </row>
    <row r="1767" spans="3:3" x14ac:dyDescent="0.2">
      <c r="C1767" s="100"/>
    </row>
    <row r="1768" spans="3:3" x14ac:dyDescent="0.2">
      <c r="C1768" s="100"/>
    </row>
    <row r="1769" spans="3:3" x14ac:dyDescent="0.2">
      <c r="C1769" s="100"/>
    </row>
    <row r="1770" spans="3:3" x14ac:dyDescent="0.2">
      <c r="C1770" s="100"/>
    </row>
    <row r="1771" spans="3:3" x14ac:dyDescent="0.2">
      <c r="C1771" s="100"/>
    </row>
    <row r="1772" spans="3:3" x14ac:dyDescent="0.2">
      <c r="C1772" s="100"/>
    </row>
    <row r="1773" spans="3:3" x14ac:dyDescent="0.2">
      <c r="C1773" s="100"/>
    </row>
    <row r="1774" spans="3:3" x14ac:dyDescent="0.2">
      <c r="C1774" s="100"/>
    </row>
    <row r="1775" spans="3:3" x14ac:dyDescent="0.2">
      <c r="C1775" s="100"/>
    </row>
    <row r="1776" spans="3:3" x14ac:dyDescent="0.2">
      <c r="C1776" s="100"/>
    </row>
    <row r="1777" spans="3:3" x14ac:dyDescent="0.2">
      <c r="C1777" s="100"/>
    </row>
    <row r="1778" spans="3:3" x14ac:dyDescent="0.2">
      <c r="C1778" s="100"/>
    </row>
    <row r="1779" spans="3:3" x14ac:dyDescent="0.2">
      <c r="C1779" s="100"/>
    </row>
    <row r="1780" spans="3:3" x14ac:dyDescent="0.2">
      <c r="C1780" s="100"/>
    </row>
    <row r="1781" spans="3:3" x14ac:dyDescent="0.2">
      <c r="C1781" s="100"/>
    </row>
    <row r="1782" spans="3:3" x14ac:dyDescent="0.2">
      <c r="C1782" s="100"/>
    </row>
    <row r="1783" spans="3:3" x14ac:dyDescent="0.2">
      <c r="C1783" s="100"/>
    </row>
    <row r="1784" spans="3:3" x14ac:dyDescent="0.2">
      <c r="C1784" s="100"/>
    </row>
    <row r="1785" spans="3:3" x14ac:dyDescent="0.2">
      <c r="C1785" s="100"/>
    </row>
    <row r="1786" spans="3:3" x14ac:dyDescent="0.2">
      <c r="C1786" s="100"/>
    </row>
    <row r="1787" spans="3:3" x14ac:dyDescent="0.2">
      <c r="C1787" s="100"/>
    </row>
    <row r="1788" spans="3:3" x14ac:dyDescent="0.2">
      <c r="C1788" s="100"/>
    </row>
    <row r="1789" spans="3:3" x14ac:dyDescent="0.2">
      <c r="C1789" s="100"/>
    </row>
    <row r="1790" spans="3:3" x14ac:dyDescent="0.2">
      <c r="C1790" s="100"/>
    </row>
    <row r="1791" spans="3:3" x14ac:dyDescent="0.2">
      <c r="C1791" s="100"/>
    </row>
    <row r="1792" spans="3:3" x14ac:dyDescent="0.2">
      <c r="C1792" s="100"/>
    </row>
    <row r="1793" spans="3:3" x14ac:dyDescent="0.2">
      <c r="C1793" s="100"/>
    </row>
    <row r="1794" spans="3:3" x14ac:dyDescent="0.2">
      <c r="C1794" s="100"/>
    </row>
    <row r="1795" spans="3:3" x14ac:dyDescent="0.2">
      <c r="C1795" s="100"/>
    </row>
    <row r="1796" spans="3:3" x14ac:dyDescent="0.2">
      <c r="C1796" s="100"/>
    </row>
    <row r="1797" spans="3:3" x14ac:dyDescent="0.2">
      <c r="C1797" s="100"/>
    </row>
    <row r="1798" spans="3:3" x14ac:dyDescent="0.2">
      <c r="C1798" s="100"/>
    </row>
    <row r="1799" spans="3:3" x14ac:dyDescent="0.2">
      <c r="C1799" s="100"/>
    </row>
    <row r="1800" spans="3:3" x14ac:dyDescent="0.2">
      <c r="C1800" s="100"/>
    </row>
    <row r="1801" spans="3:3" x14ac:dyDescent="0.2">
      <c r="C1801" s="100"/>
    </row>
    <row r="1802" spans="3:3" x14ac:dyDescent="0.2">
      <c r="C1802" s="100"/>
    </row>
    <row r="1803" spans="3:3" x14ac:dyDescent="0.2">
      <c r="C1803" s="100"/>
    </row>
    <row r="1804" spans="3:3" x14ac:dyDescent="0.2">
      <c r="C1804" s="100"/>
    </row>
    <row r="1805" spans="3:3" x14ac:dyDescent="0.2">
      <c r="C1805" s="100"/>
    </row>
    <row r="1806" spans="3:3" x14ac:dyDescent="0.2">
      <c r="C1806" s="100"/>
    </row>
    <row r="1807" spans="3:3" x14ac:dyDescent="0.2">
      <c r="C1807" s="100"/>
    </row>
    <row r="1808" spans="3:3" x14ac:dyDescent="0.2">
      <c r="C1808" s="100"/>
    </row>
    <row r="1809" spans="3:3" x14ac:dyDescent="0.2">
      <c r="C1809" s="100"/>
    </row>
    <row r="1810" spans="3:3" x14ac:dyDescent="0.2">
      <c r="C1810" s="100"/>
    </row>
    <row r="1811" spans="3:3" x14ac:dyDescent="0.2">
      <c r="C1811" s="100"/>
    </row>
    <row r="1812" spans="3:3" x14ac:dyDescent="0.2">
      <c r="C1812" s="100"/>
    </row>
    <row r="1813" spans="3:3" x14ac:dyDescent="0.2">
      <c r="C1813" s="100"/>
    </row>
    <row r="1814" spans="3:3" x14ac:dyDescent="0.2">
      <c r="C1814" s="100"/>
    </row>
    <row r="1815" spans="3:3" x14ac:dyDescent="0.2">
      <c r="C1815" s="100"/>
    </row>
    <row r="1816" spans="3:3" x14ac:dyDescent="0.2">
      <c r="C1816" s="100"/>
    </row>
    <row r="1817" spans="3:3" x14ac:dyDescent="0.2">
      <c r="C1817" s="100"/>
    </row>
    <row r="1818" spans="3:3" x14ac:dyDescent="0.2">
      <c r="C1818" s="100"/>
    </row>
    <row r="1819" spans="3:3" x14ac:dyDescent="0.2">
      <c r="C1819" s="100"/>
    </row>
    <row r="1820" spans="3:3" x14ac:dyDescent="0.2">
      <c r="C1820" s="100"/>
    </row>
    <row r="1821" spans="3:3" x14ac:dyDescent="0.2">
      <c r="C1821" s="100"/>
    </row>
    <row r="1822" spans="3:3" x14ac:dyDescent="0.2">
      <c r="C1822" s="100"/>
    </row>
    <row r="1823" spans="3:3" x14ac:dyDescent="0.2">
      <c r="C1823" s="100"/>
    </row>
    <row r="1824" spans="3:3" x14ac:dyDescent="0.2">
      <c r="C1824" s="100"/>
    </row>
    <row r="1825" spans="3:3" x14ac:dyDescent="0.2">
      <c r="C1825" s="100"/>
    </row>
    <row r="1826" spans="3:3" x14ac:dyDescent="0.2">
      <c r="C1826" s="100"/>
    </row>
    <row r="1827" spans="3:3" x14ac:dyDescent="0.2">
      <c r="C1827" s="100"/>
    </row>
    <row r="1828" spans="3:3" x14ac:dyDescent="0.2">
      <c r="C1828" s="100"/>
    </row>
    <row r="1829" spans="3:3" x14ac:dyDescent="0.2">
      <c r="C1829" s="100"/>
    </row>
    <row r="1830" spans="3:3" x14ac:dyDescent="0.2">
      <c r="C1830" s="100"/>
    </row>
    <row r="1831" spans="3:3" x14ac:dyDescent="0.2">
      <c r="C1831" s="100"/>
    </row>
    <row r="1832" spans="3:3" x14ac:dyDescent="0.2">
      <c r="C1832" s="100"/>
    </row>
    <row r="1833" spans="3:3" x14ac:dyDescent="0.2">
      <c r="C1833" s="100"/>
    </row>
    <row r="1834" spans="3:3" x14ac:dyDescent="0.2">
      <c r="C1834" s="100"/>
    </row>
    <row r="1835" spans="3:3" x14ac:dyDescent="0.2">
      <c r="C1835" s="100"/>
    </row>
    <row r="1836" spans="3:3" x14ac:dyDescent="0.2">
      <c r="C1836" s="100"/>
    </row>
    <row r="1837" spans="3:3" x14ac:dyDescent="0.2">
      <c r="C1837" s="100"/>
    </row>
    <row r="1838" spans="3:3" x14ac:dyDescent="0.2">
      <c r="C1838" s="100"/>
    </row>
    <row r="1839" spans="3:3" x14ac:dyDescent="0.2">
      <c r="C1839" s="100"/>
    </row>
    <row r="1840" spans="3:3" x14ac:dyDescent="0.2">
      <c r="C1840" s="100"/>
    </row>
    <row r="1841" spans="3:3" x14ac:dyDescent="0.2">
      <c r="C1841" s="100"/>
    </row>
    <row r="1842" spans="3:3" x14ac:dyDescent="0.2">
      <c r="C1842" s="100"/>
    </row>
    <row r="1843" spans="3:3" x14ac:dyDescent="0.2">
      <c r="C1843" s="100"/>
    </row>
    <row r="1844" spans="3:3" x14ac:dyDescent="0.2">
      <c r="C1844" s="100"/>
    </row>
    <row r="1845" spans="3:3" x14ac:dyDescent="0.2">
      <c r="C1845" s="100"/>
    </row>
    <row r="1846" spans="3:3" x14ac:dyDescent="0.2">
      <c r="C1846" s="100"/>
    </row>
    <row r="1847" spans="3:3" x14ac:dyDescent="0.2">
      <c r="C1847" s="100"/>
    </row>
    <row r="1848" spans="3:3" x14ac:dyDescent="0.2">
      <c r="C1848" s="100"/>
    </row>
    <row r="1849" spans="3:3" x14ac:dyDescent="0.2">
      <c r="C1849" s="100"/>
    </row>
    <row r="1850" spans="3:3" x14ac:dyDescent="0.2">
      <c r="C1850" s="100"/>
    </row>
    <row r="1851" spans="3:3" x14ac:dyDescent="0.2">
      <c r="C1851" s="100"/>
    </row>
    <row r="1852" spans="3:3" x14ac:dyDescent="0.2">
      <c r="C1852" s="100"/>
    </row>
    <row r="1853" spans="3:3" x14ac:dyDescent="0.2">
      <c r="C1853" s="100"/>
    </row>
    <row r="1854" spans="3:3" x14ac:dyDescent="0.2">
      <c r="C1854" s="100"/>
    </row>
    <row r="1855" spans="3:3" x14ac:dyDescent="0.2">
      <c r="C1855" s="100"/>
    </row>
    <row r="1856" spans="3:3" x14ac:dyDescent="0.2">
      <c r="C1856" s="100"/>
    </row>
    <row r="1857" spans="3:3" x14ac:dyDescent="0.2">
      <c r="C1857" s="100"/>
    </row>
    <row r="1858" spans="3:3" x14ac:dyDescent="0.2">
      <c r="C1858" s="100"/>
    </row>
    <row r="1859" spans="3:3" x14ac:dyDescent="0.2">
      <c r="C1859" s="100"/>
    </row>
    <row r="1860" spans="3:3" x14ac:dyDescent="0.2">
      <c r="C1860" s="100"/>
    </row>
    <row r="1861" spans="3:3" x14ac:dyDescent="0.2">
      <c r="C1861" s="100"/>
    </row>
    <row r="1862" spans="3:3" x14ac:dyDescent="0.2">
      <c r="C1862" s="100"/>
    </row>
    <row r="1863" spans="3:3" x14ac:dyDescent="0.2">
      <c r="C1863" s="100"/>
    </row>
    <row r="1864" spans="3:3" x14ac:dyDescent="0.2">
      <c r="C1864" s="100"/>
    </row>
    <row r="1865" spans="3:3" x14ac:dyDescent="0.2">
      <c r="C1865" s="100"/>
    </row>
    <row r="1866" spans="3:3" x14ac:dyDescent="0.2">
      <c r="C1866" s="100"/>
    </row>
    <row r="1867" spans="3:3" x14ac:dyDescent="0.2">
      <c r="C1867" s="100"/>
    </row>
    <row r="1868" spans="3:3" x14ac:dyDescent="0.2">
      <c r="C1868" s="100"/>
    </row>
    <row r="1869" spans="3:3" x14ac:dyDescent="0.2">
      <c r="C1869" s="100"/>
    </row>
    <row r="1870" spans="3:3" x14ac:dyDescent="0.2">
      <c r="C1870" s="100"/>
    </row>
    <row r="1871" spans="3:3" x14ac:dyDescent="0.2">
      <c r="C1871" s="100"/>
    </row>
    <row r="1872" spans="3:3" x14ac:dyDescent="0.2">
      <c r="C1872" s="100"/>
    </row>
    <row r="1873" spans="3:3" x14ac:dyDescent="0.2">
      <c r="C1873" s="100"/>
    </row>
    <row r="1874" spans="3:3" x14ac:dyDescent="0.2">
      <c r="C1874" s="100"/>
    </row>
    <row r="1875" spans="3:3" x14ac:dyDescent="0.2">
      <c r="C1875" s="100"/>
    </row>
    <row r="1876" spans="3:3" x14ac:dyDescent="0.2">
      <c r="C1876" s="100"/>
    </row>
    <row r="1877" spans="3:3" x14ac:dyDescent="0.2">
      <c r="C1877" s="100"/>
    </row>
    <row r="1878" spans="3:3" x14ac:dyDescent="0.2">
      <c r="C1878" s="100"/>
    </row>
    <row r="1879" spans="3:3" x14ac:dyDescent="0.2">
      <c r="C1879" s="100"/>
    </row>
    <row r="1880" spans="3:3" x14ac:dyDescent="0.2">
      <c r="C1880" s="100"/>
    </row>
    <row r="1881" spans="3:3" x14ac:dyDescent="0.2">
      <c r="C1881" s="100"/>
    </row>
    <row r="1882" spans="3:3" x14ac:dyDescent="0.2">
      <c r="C1882" s="100"/>
    </row>
    <row r="1883" spans="3:3" x14ac:dyDescent="0.2">
      <c r="C1883" s="100"/>
    </row>
    <row r="1884" spans="3:3" x14ac:dyDescent="0.2">
      <c r="C1884" s="100"/>
    </row>
    <row r="1885" spans="3:3" x14ac:dyDescent="0.2">
      <c r="C1885" s="100"/>
    </row>
    <row r="1886" spans="3:3" x14ac:dyDescent="0.2">
      <c r="C1886" s="100"/>
    </row>
    <row r="1887" spans="3:3" x14ac:dyDescent="0.2">
      <c r="C1887" s="100"/>
    </row>
    <row r="1888" spans="3:3" x14ac:dyDescent="0.2">
      <c r="C1888" s="100"/>
    </row>
    <row r="1889" spans="3:3" x14ac:dyDescent="0.2">
      <c r="C1889" s="100"/>
    </row>
    <row r="1890" spans="3:3" x14ac:dyDescent="0.2">
      <c r="C1890" s="100"/>
    </row>
    <row r="1891" spans="3:3" x14ac:dyDescent="0.2">
      <c r="C1891" s="100"/>
    </row>
    <row r="1892" spans="3:3" x14ac:dyDescent="0.2">
      <c r="C1892" s="100"/>
    </row>
    <row r="1893" spans="3:3" x14ac:dyDescent="0.2">
      <c r="C1893" s="100"/>
    </row>
    <row r="1894" spans="3:3" x14ac:dyDescent="0.2">
      <c r="C1894" s="100"/>
    </row>
    <row r="1895" spans="3:3" x14ac:dyDescent="0.2">
      <c r="C1895" s="100"/>
    </row>
    <row r="1896" spans="3:3" x14ac:dyDescent="0.2">
      <c r="C1896" s="100"/>
    </row>
    <row r="1897" spans="3:3" x14ac:dyDescent="0.2">
      <c r="C1897" s="100"/>
    </row>
    <row r="1898" spans="3:3" x14ac:dyDescent="0.2">
      <c r="C1898" s="100"/>
    </row>
    <row r="1899" spans="3:3" x14ac:dyDescent="0.2">
      <c r="C1899" s="100"/>
    </row>
    <row r="1900" spans="3:3" x14ac:dyDescent="0.2">
      <c r="C1900" s="100"/>
    </row>
    <row r="1901" spans="3:3" x14ac:dyDescent="0.2">
      <c r="C1901" s="100"/>
    </row>
    <row r="1902" spans="3:3" x14ac:dyDescent="0.2">
      <c r="C1902" s="100"/>
    </row>
    <row r="1903" spans="3:3" x14ac:dyDescent="0.2">
      <c r="C1903" s="100"/>
    </row>
    <row r="1904" spans="3:3" x14ac:dyDescent="0.2">
      <c r="C1904" s="100"/>
    </row>
    <row r="1905" spans="3:3" x14ac:dyDescent="0.2">
      <c r="C1905" s="100"/>
    </row>
    <row r="1906" spans="3:3" x14ac:dyDescent="0.2">
      <c r="C1906" s="100"/>
    </row>
    <row r="1907" spans="3:3" x14ac:dyDescent="0.2">
      <c r="C1907" s="100"/>
    </row>
    <row r="1908" spans="3:3" x14ac:dyDescent="0.2">
      <c r="C1908" s="100"/>
    </row>
    <row r="1909" spans="3:3" x14ac:dyDescent="0.2">
      <c r="C1909" s="100"/>
    </row>
    <row r="1910" spans="3:3" x14ac:dyDescent="0.2">
      <c r="C1910" s="100"/>
    </row>
    <row r="1911" spans="3:3" x14ac:dyDescent="0.2">
      <c r="C1911" s="100"/>
    </row>
    <row r="1912" spans="3:3" x14ac:dyDescent="0.2">
      <c r="C1912" s="100"/>
    </row>
    <row r="1913" spans="3:3" x14ac:dyDescent="0.2">
      <c r="C1913" s="100"/>
    </row>
    <row r="1914" spans="3:3" x14ac:dyDescent="0.2">
      <c r="C1914" s="100"/>
    </row>
    <row r="1915" spans="3:3" x14ac:dyDescent="0.2">
      <c r="C1915" s="100"/>
    </row>
    <row r="1916" spans="3:3" x14ac:dyDescent="0.2">
      <c r="C1916" s="100"/>
    </row>
    <row r="1917" spans="3:3" x14ac:dyDescent="0.2">
      <c r="C1917" s="100"/>
    </row>
    <row r="1918" spans="3:3" x14ac:dyDescent="0.2">
      <c r="C1918" s="100"/>
    </row>
    <row r="1919" spans="3:3" x14ac:dyDescent="0.2">
      <c r="C1919" s="100"/>
    </row>
    <row r="1920" spans="3:3" x14ac:dyDescent="0.2">
      <c r="C1920" s="100"/>
    </row>
    <row r="1921" spans="3:3" x14ac:dyDescent="0.2">
      <c r="C1921" s="100"/>
    </row>
    <row r="1922" spans="3:3" x14ac:dyDescent="0.2">
      <c r="C1922" s="100"/>
    </row>
    <row r="1923" spans="3:3" x14ac:dyDescent="0.2">
      <c r="C1923" s="100"/>
    </row>
    <row r="1924" spans="3:3" x14ac:dyDescent="0.2">
      <c r="C1924" s="100"/>
    </row>
    <row r="1925" spans="3:3" x14ac:dyDescent="0.2">
      <c r="C1925" s="100"/>
    </row>
    <row r="1926" spans="3:3" x14ac:dyDescent="0.2">
      <c r="C1926" s="100"/>
    </row>
    <row r="1927" spans="3:3" x14ac:dyDescent="0.2">
      <c r="C1927" s="100"/>
    </row>
    <row r="1928" spans="3:3" x14ac:dyDescent="0.2">
      <c r="C1928" s="100"/>
    </row>
    <row r="1929" spans="3:3" x14ac:dyDescent="0.2">
      <c r="C1929" s="100"/>
    </row>
    <row r="1930" spans="3:3" x14ac:dyDescent="0.2">
      <c r="C1930" s="100"/>
    </row>
    <row r="1931" spans="3:3" x14ac:dyDescent="0.2">
      <c r="C1931" s="100"/>
    </row>
    <row r="1932" spans="3:3" x14ac:dyDescent="0.2">
      <c r="C1932" s="100"/>
    </row>
    <row r="1933" spans="3:3" x14ac:dyDescent="0.2">
      <c r="C1933" s="100"/>
    </row>
    <row r="1934" spans="3:3" x14ac:dyDescent="0.2">
      <c r="C1934" s="100"/>
    </row>
    <row r="1935" spans="3:3" x14ac:dyDescent="0.2">
      <c r="C1935" s="100"/>
    </row>
    <row r="1936" spans="3:3" x14ac:dyDescent="0.2">
      <c r="C1936" s="100"/>
    </row>
    <row r="1937" spans="3:3" x14ac:dyDescent="0.2">
      <c r="C1937" s="100"/>
    </row>
    <row r="1938" spans="3:3" x14ac:dyDescent="0.2">
      <c r="C1938" s="100"/>
    </row>
    <row r="1939" spans="3:3" x14ac:dyDescent="0.2">
      <c r="C1939" s="100"/>
    </row>
    <row r="1940" spans="3:3" x14ac:dyDescent="0.2">
      <c r="C1940" s="100"/>
    </row>
    <row r="1941" spans="3:3" x14ac:dyDescent="0.2">
      <c r="C1941" s="100"/>
    </row>
    <row r="1942" spans="3:3" x14ac:dyDescent="0.2">
      <c r="C1942" s="100"/>
    </row>
    <row r="1943" spans="3:3" x14ac:dyDescent="0.2">
      <c r="C1943" s="100"/>
    </row>
    <row r="1944" spans="3:3" x14ac:dyDescent="0.2">
      <c r="C1944" s="100"/>
    </row>
    <row r="1945" spans="3:3" x14ac:dyDescent="0.2">
      <c r="C1945" s="100"/>
    </row>
    <row r="1946" spans="3:3" x14ac:dyDescent="0.2">
      <c r="C1946" s="100"/>
    </row>
    <row r="1947" spans="3:3" x14ac:dyDescent="0.2">
      <c r="C1947" s="100"/>
    </row>
    <row r="1948" spans="3:3" x14ac:dyDescent="0.2">
      <c r="C1948" s="100"/>
    </row>
    <row r="1949" spans="3:3" x14ac:dyDescent="0.2">
      <c r="C1949" s="100"/>
    </row>
    <row r="1950" spans="3:3" x14ac:dyDescent="0.2">
      <c r="C1950" s="100"/>
    </row>
    <row r="1951" spans="3:3" x14ac:dyDescent="0.2">
      <c r="C1951" s="100"/>
    </row>
    <row r="1952" spans="3:3" x14ac:dyDescent="0.2">
      <c r="C1952" s="100"/>
    </row>
    <row r="1953" spans="3:3" x14ac:dyDescent="0.2">
      <c r="C1953" s="100"/>
    </row>
    <row r="1954" spans="3:3" x14ac:dyDescent="0.2">
      <c r="C1954" s="100"/>
    </row>
    <row r="1955" spans="3:3" x14ac:dyDescent="0.2">
      <c r="C1955" s="100"/>
    </row>
    <row r="1956" spans="3:3" x14ac:dyDescent="0.2">
      <c r="C1956" s="100"/>
    </row>
    <row r="1957" spans="3:3" x14ac:dyDescent="0.2">
      <c r="C1957" s="100"/>
    </row>
    <row r="1958" spans="3:3" x14ac:dyDescent="0.2">
      <c r="C1958" s="100"/>
    </row>
    <row r="1959" spans="3:3" x14ac:dyDescent="0.2">
      <c r="C1959" s="100"/>
    </row>
    <row r="1960" spans="3:3" x14ac:dyDescent="0.2">
      <c r="C1960" s="100"/>
    </row>
    <row r="1961" spans="3:3" x14ac:dyDescent="0.2">
      <c r="C1961" s="100"/>
    </row>
    <row r="1962" spans="3:3" x14ac:dyDescent="0.2">
      <c r="C1962" s="100"/>
    </row>
    <row r="1963" spans="3:3" x14ac:dyDescent="0.2">
      <c r="C1963" s="100"/>
    </row>
    <row r="1964" spans="3:3" x14ac:dyDescent="0.2">
      <c r="C1964" s="100"/>
    </row>
    <row r="1965" spans="3:3" x14ac:dyDescent="0.2">
      <c r="C1965" s="100"/>
    </row>
    <row r="1966" spans="3:3" x14ac:dyDescent="0.2">
      <c r="C1966" s="100"/>
    </row>
    <row r="1967" spans="3:3" x14ac:dyDescent="0.2">
      <c r="C1967" s="100"/>
    </row>
    <row r="1968" spans="3:3" x14ac:dyDescent="0.2">
      <c r="C1968" s="100"/>
    </row>
    <row r="1969" spans="3:3" x14ac:dyDescent="0.2">
      <c r="C1969" s="100"/>
    </row>
    <row r="1970" spans="3:3" x14ac:dyDescent="0.2">
      <c r="C1970" s="100"/>
    </row>
    <row r="1971" spans="3:3" x14ac:dyDescent="0.2">
      <c r="C1971" s="100"/>
    </row>
    <row r="1972" spans="3:3" x14ac:dyDescent="0.2">
      <c r="C1972" s="100"/>
    </row>
    <row r="1973" spans="3:3" x14ac:dyDescent="0.2">
      <c r="C1973" s="100"/>
    </row>
    <row r="1974" spans="3:3" x14ac:dyDescent="0.2">
      <c r="C1974" s="100"/>
    </row>
    <row r="1975" spans="3:3" x14ac:dyDescent="0.2">
      <c r="C1975" s="100"/>
    </row>
    <row r="1976" spans="3:3" x14ac:dyDescent="0.2">
      <c r="C1976" s="100"/>
    </row>
    <row r="1977" spans="3:3" x14ac:dyDescent="0.2">
      <c r="C1977" s="100"/>
    </row>
    <row r="1978" spans="3:3" x14ac:dyDescent="0.2">
      <c r="C1978" s="100"/>
    </row>
    <row r="1979" spans="3:3" x14ac:dyDescent="0.2">
      <c r="C1979" s="100"/>
    </row>
    <row r="1980" spans="3:3" x14ac:dyDescent="0.2">
      <c r="C1980" s="100"/>
    </row>
    <row r="1981" spans="3:3" x14ac:dyDescent="0.2">
      <c r="C1981" s="100"/>
    </row>
    <row r="1982" spans="3:3" x14ac:dyDescent="0.2">
      <c r="C1982" s="100"/>
    </row>
    <row r="1983" spans="3:3" x14ac:dyDescent="0.2">
      <c r="C1983" s="100"/>
    </row>
    <row r="1984" spans="3:3" x14ac:dyDescent="0.2">
      <c r="C1984" s="100"/>
    </row>
    <row r="1985" spans="3:3" x14ac:dyDescent="0.2">
      <c r="C1985" s="100"/>
    </row>
    <row r="1986" spans="3:3" x14ac:dyDescent="0.2">
      <c r="C1986" s="100"/>
    </row>
    <row r="1987" spans="3:3" x14ac:dyDescent="0.2">
      <c r="C1987" s="100"/>
    </row>
    <row r="1988" spans="3:3" x14ac:dyDescent="0.2">
      <c r="C1988" s="100"/>
    </row>
    <row r="1989" spans="3:3" x14ac:dyDescent="0.2">
      <c r="C1989" s="100"/>
    </row>
    <row r="1990" spans="3:3" x14ac:dyDescent="0.2">
      <c r="C1990" s="100"/>
    </row>
    <row r="1991" spans="3:3" x14ac:dyDescent="0.2">
      <c r="C1991" s="100"/>
    </row>
    <row r="1992" spans="3:3" x14ac:dyDescent="0.2">
      <c r="C1992" s="100"/>
    </row>
    <row r="1993" spans="3:3" x14ac:dyDescent="0.2">
      <c r="C1993" s="100"/>
    </row>
    <row r="1994" spans="3:3" x14ac:dyDescent="0.2">
      <c r="C1994" s="100"/>
    </row>
    <row r="1995" spans="3:3" x14ac:dyDescent="0.2">
      <c r="C1995" s="100"/>
    </row>
    <row r="1996" spans="3:3" x14ac:dyDescent="0.2">
      <c r="C1996" s="100"/>
    </row>
    <row r="1997" spans="3:3" x14ac:dyDescent="0.2">
      <c r="C1997" s="100"/>
    </row>
    <row r="1998" spans="3:3" x14ac:dyDescent="0.2">
      <c r="C1998" s="100"/>
    </row>
    <row r="1999" spans="3:3" x14ac:dyDescent="0.2">
      <c r="C1999" s="100"/>
    </row>
    <row r="2000" spans="3:3" x14ac:dyDescent="0.2">
      <c r="C2000" s="100"/>
    </row>
    <row r="2001" spans="3:3" x14ac:dyDescent="0.2">
      <c r="C2001" s="100"/>
    </row>
    <row r="2002" spans="3:3" x14ac:dyDescent="0.2">
      <c r="C2002" s="100"/>
    </row>
    <row r="2003" spans="3:3" x14ac:dyDescent="0.2">
      <c r="C2003" s="100"/>
    </row>
    <row r="2004" spans="3:3" x14ac:dyDescent="0.2">
      <c r="C2004" s="100"/>
    </row>
    <row r="2005" spans="3:3" x14ac:dyDescent="0.2">
      <c r="C2005" s="100"/>
    </row>
    <row r="2006" spans="3:3" x14ac:dyDescent="0.2">
      <c r="C2006" s="100"/>
    </row>
    <row r="2007" spans="3:3" x14ac:dyDescent="0.2">
      <c r="C2007" s="100"/>
    </row>
    <row r="2008" spans="3:3" x14ac:dyDescent="0.2">
      <c r="C2008" s="100"/>
    </row>
    <row r="2009" spans="3:3" x14ac:dyDescent="0.2">
      <c r="C2009" s="100"/>
    </row>
    <row r="2010" spans="3:3" x14ac:dyDescent="0.2">
      <c r="C2010" s="100"/>
    </row>
    <row r="2011" spans="3:3" x14ac:dyDescent="0.2">
      <c r="C2011" s="100"/>
    </row>
    <row r="2012" spans="3:3" x14ac:dyDescent="0.2">
      <c r="C2012" s="100"/>
    </row>
    <row r="2013" spans="3:3" x14ac:dyDescent="0.2">
      <c r="C2013" s="100"/>
    </row>
    <row r="2014" spans="3:3" x14ac:dyDescent="0.2">
      <c r="C2014" s="100"/>
    </row>
    <row r="2015" spans="3:3" x14ac:dyDescent="0.2">
      <c r="C2015" s="100"/>
    </row>
    <row r="2016" spans="3:3" x14ac:dyDescent="0.2">
      <c r="C2016" s="100"/>
    </row>
    <row r="2017" spans="3:3" x14ac:dyDescent="0.2">
      <c r="C2017" s="100"/>
    </row>
    <row r="2018" spans="3:3" x14ac:dyDescent="0.2">
      <c r="C2018" s="100"/>
    </row>
    <row r="2019" spans="3:3" x14ac:dyDescent="0.2">
      <c r="C2019" s="100"/>
    </row>
    <row r="2020" spans="3:3" x14ac:dyDescent="0.2">
      <c r="C2020" s="100"/>
    </row>
    <row r="2021" spans="3:3" x14ac:dyDescent="0.2">
      <c r="C2021" s="100"/>
    </row>
    <row r="2022" spans="3:3" x14ac:dyDescent="0.2">
      <c r="C2022" s="100"/>
    </row>
    <row r="2023" spans="3:3" x14ac:dyDescent="0.2">
      <c r="C2023" s="100"/>
    </row>
    <row r="2024" spans="3:3" x14ac:dyDescent="0.2">
      <c r="C2024" s="100"/>
    </row>
    <row r="2025" spans="3:3" x14ac:dyDescent="0.2">
      <c r="C2025" s="100"/>
    </row>
    <row r="2026" spans="3:3" x14ac:dyDescent="0.2">
      <c r="C2026" s="100"/>
    </row>
    <row r="2027" spans="3:3" x14ac:dyDescent="0.2">
      <c r="C2027" s="100"/>
    </row>
    <row r="2028" spans="3:3" x14ac:dyDescent="0.2">
      <c r="C2028" s="100"/>
    </row>
    <row r="2029" spans="3:3" x14ac:dyDescent="0.2">
      <c r="C2029" s="100"/>
    </row>
    <row r="2030" spans="3:3" x14ac:dyDescent="0.2">
      <c r="C2030" s="100"/>
    </row>
    <row r="2031" spans="3:3" x14ac:dyDescent="0.2">
      <c r="C2031" s="100"/>
    </row>
    <row r="2032" spans="3:3" x14ac:dyDescent="0.2">
      <c r="C2032" s="100"/>
    </row>
    <row r="2033" spans="3:3" x14ac:dyDescent="0.2">
      <c r="C2033" s="100"/>
    </row>
    <row r="2034" spans="3:3" x14ac:dyDescent="0.2">
      <c r="C2034" s="100"/>
    </row>
    <row r="2035" spans="3:3" x14ac:dyDescent="0.2">
      <c r="C2035" s="100"/>
    </row>
    <row r="2036" spans="3:3" x14ac:dyDescent="0.2">
      <c r="C2036" s="100"/>
    </row>
    <row r="2037" spans="3:3" x14ac:dyDescent="0.2">
      <c r="C2037" s="100"/>
    </row>
    <row r="2038" spans="3:3" x14ac:dyDescent="0.2">
      <c r="C2038" s="100"/>
    </row>
    <row r="2039" spans="3:3" x14ac:dyDescent="0.2">
      <c r="C2039" s="100"/>
    </row>
    <row r="2040" spans="3:3" x14ac:dyDescent="0.2">
      <c r="C2040" s="100"/>
    </row>
    <row r="2041" spans="3:3" x14ac:dyDescent="0.2">
      <c r="C2041" s="100"/>
    </row>
    <row r="2042" spans="3:3" x14ac:dyDescent="0.2">
      <c r="C2042" s="100"/>
    </row>
    <row r="2043" spans="3:3" x14ac:dyDescent="0.2">
      <c r="C2043" s="100"/>
    </row>
    <row r="2044" spans="3:3" x14ac:dyDescent="0.2">
      <c r="C2044" s="100"/>
    </row>
    <row r="2045" spans="3:3" x14ac:dyDescent="0.2">
      <c r="C2045" s="100"/>
    </row>
    <row r="2046" spans="3:3" x14ac:dyDescent="0.2">
      <c r="C2046" s="100"/>
    </row>
    <row r="2047" spans="3:3" x14ac:dyDescent="0.2">
      <c r="C2047" s="100"/>
    </row>
    <row r="2048" spans="3:3" x14ac:dyDescent="0.2">
      <c r="C2048" s="100"/>
    </row>
    <row r="2049" spans="3:3" x14ac:dyDescent="0.2">
      <c r="C2049" s="100"/>
    </row>
    <row r="2050" spans="3:3" x14ac:dyDescent="0.2">
      <c r="C2050" s="100"/>
    </row>
    <row r="2051" spans="3:3" x14ac:dyDescent="0.2">
      <c r="C2051" s="100"/>
    </row>
    <row r="2052" spans="3:3" x14ac:dyDescent="0.2">
      <c r="C2052" s="100"/>
    </row>
    <row r="2053" spans="3:3" x14ac:dyDescent="0.2">
      <c r="C2053" s="100"/>
    </row>
    <row r="2054" spans="3:3" x14ac:dyDescent="0.2">
      <c r="C2054" s="100"/>
    </row>
    <row r="2055" spans="3:3" x14ac:dyDescent="0.2">
      <c r="C2055" s="100"/>
    </row>
    <row r="2056" spans="3:3" x14ac:dyDescent="0.2">
      <c r="C2056" s="100"/>
    </row>
    <row r="2057" spans="3:3" x14ac:dyDescent="0.2">
      <c r="C2057" s="100"/>
    </row>
    <row r="2058" spans="3:3" x14ac:dyDescent="0.2">
      <c r="C2058" s="100"/>
    </row>
    <row r="2059" spans="3:3" x14ac:dyDescent="0.2">
      <c r="C2059" s="100"/>
    </row>
    <row r="2060" spans="3:3" x14ac:dyDescent="0.2">
      <c r="C2060" s="100"/>
    </row>
    <row r="2061" spans="3:3" x14ac:dyDescent="0.2">
      <c r="C2061" s="100"/>
    </row>
    <row r="2062" spans="3:3" x14ac:dyDescent="0.2">
      <c r="C2062" s="100"/>
    </row>
    <row r="2063" spans="3:3" x14ac:dyDescent="0.2">
      <c r="C2063" s="100"/>
    </row>
    <row r="2064" spans="3:3" x14ac:dyDescent="0.2">
      <c r="C2064" s="100"/>
    </row>
    <row r="2065" spans="3:3" x14ac:dyDescent="0.2">
      <c r="C2065" s="100"/>
    </row>
    <row r="2066" spans="3:3" x14ac:dyDescent="0.2">
      <c r="C2066" s="100"/>
    </row>
    <row r="2067" spans="3:3" x14ac:dyDescent="0.2">
      <c r="C2067" s="100"/>
    </row>
    <row r="2068" spans="3:3" x14ac:dyDescent="0.2">
      <c r="C2068" s="100"/>
    </row>
    <row r="2069" spans="3:3" x14ac:dyDescent="0.2">
      <c r="C2069" s="100"/>
    </row>
    <row r="2070" spans="3:3" x14ac:dyDescent="0.2">
      <c r="C2070" s="100"/>
    </row>
    <row r="2071" spans="3:3" x14ac:dyDescent="0.2">
      <c r="C2071" s="100"/>
    </row>
    <row r="2072" spans="3:3" x14ac:dyDescent="0.2">
      <c r="C2072" s="100"/>
    </row>
    <row r="2073" spans="3:3" x14ac:dyDescent="0.2">
      <c r="C2073" s="100"/>
    </row>
    <row r="2074" spans="3:3" x14ac:dyDescent="0.2">
      <c r="C2074" s="100"/>
    </row>
    <row r="2075" spans="3:3" x14ac:dyDescent="0.2">
      <c r="C2075" s="100"/>
    </row>
    <row r="2076" spans="3:3" x14ac:dyDescent="0.2">
      <c r="C2076" s="100"/>
    </row>
    <row r="2077" spans="3:3" x14ac:dyDescent="0.2">
      <c r="C2077" s="100"/>
    </row>
    <row r="2078" spans="3:3" x14ac:dyDescent="0.2">
      <c r="C2078" s="100"/>
    </row>
    <row r="2079" spans="3:3" x14ac:dyDescent="0.2">
      <c r="C2079" s="100"/>
    </row>
    <row r="2080" spans="3:3" x14ac:dyDescent="0.2">
      <c r="C2080" s="100"/>
    </row>
    <row r="2081" spans="3:3" x14ac:dyDescent="0.2">
      <c r="C2081" s="100"/>
    </row>
    <row r="2082" spans="3:3" x14ac:dyDescent="0.2">
      <c r="C2082" s="100"/>
    </row>
    <row r="2083" spans="3:3" x14ac:dyDescent="0.2">
      <c r="C2083" s="100"/>
    </row>
    <row r="2084" spans="3:3" x14ac:dyDescent="0.2">
      <c r="C2084" s="100"/>
    </row>
    <row r="2085" spans="3:3" x14ac:dyDescent="0.2">
      <c r="C2085" s="100"/>
    </row>
    <row r="2086" spans="3:3" x14ac:dyDescent="0.2">
      <c r="C2086" s="100"/>
    </row>
    <row r="2087" spans="3:3" x14ac:dyDescent="0.2">
      <c r="C2087" s="100"/>
    </row>
    <row r="2088" spans="3:3" x14ac:dyDescent="0.2">
      <c r="C2088" s="100"/>
    </row>
    <row r="2089" spans="3:3" x14ac:dyDescent="0.2">
      <c r="C2089" s="100"/>
    </row>
    <row r="2090" spans="3:3" x14ac:dyDescent="0.2">
      <c r="C2090" s="100"/>
    </row>
    <row r="2091" spans="3:3" x14ac:dyDescent="0.2">
      <c r="C2091" s="100"/>
    </row>
    <row r="2092" spans="3:3" x14ac:dyDescent="0.2">
      <c r="C2092" s="100"/>
    </row>
    <row r="2093" spans="3:3" x14ac:dyDescent="0.2">
      <c r="C2093" s="100"/>
    </row>
    <row r="2094" spans="3:3" x14ac:dyDescent="0.2">
      <c r="C2094" s="100"/>
    </row>
    <row r="2095" spans="3:3" x14ac:dyDescent="0.2">
      <c r="C2095" s="100"/>
    </row>
    <row r="2096" spans="3:3" x14ac:dyDescent="0.2">
      <c r="C2096" s="100"/>
    </row>
    <row r="2097" spans="3:3" x14ac:dyDescent="0.2">
      <c r="C2097" s="100"/>
    </row>
    <row r="2098" spans="3:3" x14ac:dyDescent="0.2">
      <c r="C2098" s="100"/>
    </row>
    <row r="2099" spans="3:3" x14ac:dyDescent="0.2">
      <c r="C2099" s="100"/>
    </row>
    <row r="2100" spans="3:3" x14ac:dyDescent="0.2">
      <c r="C2100" s="100"/>
    </row>
    <row r="2101" spans="3:3" x14ac:dyDescent="0.2">
      <c r="C2101" s="100"/>
    </row>
    <row r="2102" spans="3:3" x14ac:dyDescent="0.2">
      <c r="C2102" s="100"/>
    </row>
    <row r="2103" spans="3:3" x14ac:dyDescent="0.2">
      <c r="C2103" s="100"/>
    </row>
    <row r="2104" spans="3:3" x14ac:dyDescent="0.2">
      <c r="C2104" s="100"/>
    </row>
    <row r="2105" spans="3:3" x14ac:dyDescent="0.2">
      <c r="C2105" s="100"/>
    </row>
    <row r="2106" spans="3:3" x14ac:dyDescent="0.2">
      <c r="C2106" s="100"/>
    </row>
    <row r="2107" spans="3:3" x14ac:dyDescent="0.2">
      <c r="C2107" s="100"/>
    </row>
    <row r="2108" spans="3:3" x14ac:dyDescent="0.2">
      <c r="C2108" s="100"/>
    </row>
    <row r="2109" spans="3:3" x14ac:dyDescent="0.2">
      <c r="C2109" s="100"/>
    </row>
    <row r="2110" spans="3:3" x14ac:dyDescent="0.2">
      <c r="C2110" s="100"/>
    </row>
    <row r="2111" spans="3:3" x14ac:dyDescent="0.2">
      <c r="C2111" s="100"/>
    </row>
    <row r="2112" spans="3:3" x14ac:dyDescent="0.2">
      <c r="C2112" s="100"/>
    </row>
    <row r="2113" spans="3:3" x14ac:dyDescent="0.2">
      <c r="C2113" s="100"/>
    </row>
    <row r="2114" spans="3:3" x14ac:dyDescent="0.2">
      <c r="C2114" s="100"/>
    </row>
    <row r="2115" spans="3:3" x14ac:dyDescent="0.2">
      <c r="C2115" s="100"/>
    </row>
    <row r="2116" spans="3:3" x14ac:dyDescent="0.2">
      <c r="C2116" s="100"/>
    </row>
    <row r="2117" spans="3:3" x14ac:dyDescent="0.2">
      <c r="C2117" s="100"/>
    </row>
    <row r="2118" spans="3:3" x14ac:dyDescent="0.2">
      <c r="C2118" s="100"/>
    </row>
    <row r="2119" spans="3:3" x14ac:dyDescent="0.2">
      <c r="C2119" s="100"/>
    </row>
    <row r="2120" spans="3:3" x14ac:dyDescent="0.2">
      <c r="C2120" s="100"/>
    </row>
    <row r="2121" spans="3:3" x14ac:dyDescent="0.2">
      <c r="C2121" s="100"/>
    </row>
    <row r="2122" spans="3:3" x14ac:dyDescent="0.2">
      <c r="C2122" s="100"/>
    </row>
    <row r="2123" spans="3:3" x14ac:dyDescent="0.2">
      <c r="C2123" s="100"/>
    </row>
    <row r="2124" spans="3:3" x14ac:dyDescent="0.2">
      <c r="C2124" s="100"/>
    </row>
    <row r="2125" spans="3:3" x14ac:dyDescent="0.2">
      <c r="C2125" s="100"/>
    </row>
    <row r="2126" spans="3:3" x14ac:dyDescent="0.2">
      <c r="C2126" s="100"/>
    </row>
    <row r="2127" spans="3:3" x14ac:dyDescent="0.2">
      <c r="C2127" s="100"/>
    </row>
    <row r="2128" spans="3:3" x14ac:dyDescent="0.2">
      <c r="C2128" s="100"/>
    </row>
    <row r="2129" spans="3:3" x14ac:dyDescent="0.2">
      <c r="C2129" s="100"/>
    </row>
    <row r="2130" spans="3:3" x14ac:dyDescent="0.2">
      <c r="C2130" s="100"/>
    </row>
    <row r="2131" spans="3:3" x14ac:dyDescent="0.2">
      <c r="C2131" s="100"/>
    </row>
    <row r="2132" spans="3:3" x14ac:dyDescent="0.2">
      <c r="C2132" s="100"/>
    </row>
    <row r="2133" spans="3:3" x14ac:dyDescent="0.2">
      <c r="C2133" s="100"/>
    </row>
    <row r="2134" spans="3:3" x14ac:dyDescent="0.2">
      <c r="C2134" s="100"/>
    </row>
    <row r="2135" spans="3:3" x14ac:dyDescent="0.2">
      <c r="C2135" s="100"/>
    </row>
    <row r="2136" spans="3:3" x14ac:dyDescent="0.2">
      <c r="C2136" s="100"/>
    </row>
    <row r="2137" spans="3:3" x14ac:dyDescent="0.2">
      <c r="C2137" s="100"/>
    </row>
    <row r="2138" spans="3:3" x14ac:dyDescent="0.2">
      <c r="C2138" s="100"/>
    </row>
    <row r="2139" spans="3:3" x14ac:dyDescent="0.2">
      <c r="C2139" s="100"/>
    </row>
    <row r="2140" spans="3:3" x14ac:dyDescent="0.2">
      <c r="C2140" s="100"/>
    </row>
    <row r="2141" spans="3:3" x14ac:dyDescent="0.2">
      <c r="C2141" s="100"/>
    </row>
    <row r="2142" spans="3:3" x14ac:dyDescent="0.2">
      <c r="C2142" s="100"/>
    </row>
    <row r="2143" spans="3:3" x14ac:dyDescent="0.2">
      <c r="C2143" s="100"/>
    </row>
    <row r="2144" spans="3:3" x14ac:dyDescent="0.2">
      <c r="C2144" s="100"/>
    </row>
    <row r="2145" spans="3:3" x14ac:dyDescent="0.2">
      <c r="C2145" s="100"/>
    </row>
    <row r="2146" spans="3:3" x14ac:dyDescent="0.2">
      <c r="C2146" s="100"/>
    </row>
    <row r="2147" spans="3:3" x14ac:dyDescent="0.2">
      <c r="C2147" s="100"/>
    </row>
    <row r="2148" spans="3:3" x14ac:dyDescent="0.2">
      <c r="C2148" s="100"/>
    </row>
    <row r="2149" spans="3:3" x14ac:dyDescent="0.2">
      <c r="C2149" s="100"/>
    </row>
    <row r="2150" spans="3:3" x14ac:dyDescent="0.2">
      <c r="C2150" s="100"/>
    </row>
    <row r="2151" spans="3:3" x14ac:dyDescent="0.2">
      <c r="C2151" s="100"/>
    </row>
    <row r="2152" spans="3:3" x14ac:dyDescent="0.2">
      <c r="C2152" s="100"/>
    </row>
    <row r="2153" spans="3:3" x14ac:dyDescent="0.2">
      <c r="C2153" s="100"/>
    </row>
    <row r="2154" spans="3:3" x14ac:dyDescent="0.2">
      <c r="C2154" s="100"/>
    </row>
    <row r="2155" spans="3:3" x14ac:dyDescent="0.2">
      <c r="C2155" s="100"/>
    </row>
    <row r="2156" spans="3:3" x14ac:dyDescent="0.2">
      <c r="C2156" s="100"/>
    </row>
    <row r="2157" spans="3:3" x14ac:dyDescent="0.2">
      <c r="C2157" s="100"/>
    </row>
    <row r="2158" spans="3:3" x14ac:dyDescent="0.2">
      <c r="C2158" s="100"/>
    </row>
    <row r="2159" spans="3:3" x14ac:dyDescent="0.2">
      <c r="C2159" s="100"/>
    </row>
    <row r="2160" spans="3:3" x14ac:dyDescent="0.2">
      <c r="C2160" s="100"/>
    </row>
    <row r="2161" spans="3:3" x14ac:dyDescent="0.2">
      <c r="C2161" s="100"/>
    </row>
    <row r="2162" spans="3:3" x14ac:dyDescent="0.2">
      <c r="C2162" s="100"/>
    </row>
    <row r="2163" spans="3:3" x14ac:dyDescent="0.2">
      <c r="C2163" s="100"/>
    </row>
    <row r="2164" spans="3:3" x14ac:dyDescent="0.2">
      <c r="C2164" s="100"/>
    </row>
    <row r="2165" spans="3:3" x14ac:dyDescent="0.2">
      <c r="C2165" s="100"/>
    </row>
    <row r="2166" spans="3:3" x14ac:dyDescent="0.2">
      <c r="C2166" s="100"/>
    </row>
    <row r="2167" spans="3:3" x14ac:dyDescent="0.2">
      <c r="C2167" s="100"/>
    </row>
    <row r="2168" spans="3:3" x14ac:dyDescent="0.2">
      <c r="C2168" s="100"/>
    </row>
    <row r="2169" spans="3:3" x14ac:dyDescent="0.2">
      <c r="C2169" s="100"/>
    </row>
    <row r="2170" spans="3:3" x14ac:dyDescent="0.2">
      <c r="C2170" s="100"/>
    </row>
    <row r="2171" spans="3:3" x14ac:dyDescent="0.2">
      <c r="C2171" s="100"/>
    </row>
    <row r="2172" spans="3:3" x14ac:dyDescent="0.2">
      <c r="C2172" s="100"/>
    </row>
    <row r="2173" spans="3:3" x14ac:dyDescent="0.2">
      <c r="C2173" s="100"/>
    </row>
    <row r="2174" spans="3:3" x14ac:dyDescent="0.2">
      <c r="C2174" s="100"/>
    </row>
    <row r="2175" spans="3:3" x14ac:dyDescent="0.2">
      <c r="C2175" s="100"/>
    </row>
    <row r="2176" spans="3:3" x14ac:dyDescent="0.2">
      <c r="C2176" s="100"/>
    </row>
    <row r="2177" spans="3:3" x14ac:dyDescent="0.2">
      <c r="C2177" s="100"/>
    </row>
    <row r="2178" spans="3:3" x14ac:dyDescent="0.2">
      <c r="C2178" s="100"/>
    </row>
    <row r="2179" spans="3:3" x14ac:dyDescent="0.2">
      <c r="C2179" s="100"/>
    </row>
    <row r="2180" spans="3:3" x14ac:dyDescent="0.2">
      <c r="C2180" s="100"/>
    </row>
    <row r="2181" spans="3:3" x14ac:dyDescent="0.2">
      <c r="C2181" s="100"/>
    </row>
    <row r="2182" spans="3:3" x14ac:dyDescent="0.2">
      <c r="C2182" s="100"/>
    </row>
    <row r="2183" spans="3:3" x14ac:dyDescent="0.2">
      <c r="C2183" s="100"/>
    </row>
    <row r="2184" spans="3:3" x14ac:dyDescent="0.2">
      <c r="C2184" s="100"/>
    </row>
    <row r="2185" spans="3:3" x14ac:dyDescent="0.2">
      <c r="C2185" s="100"/>
    </row>
    <row r="2186" spans="3:3" x14ac:dyDescent="0.2">
      <c r="C2186" s="100"/>
    </row>
    <row r="2187" spans="3:3" x14ac:dyDescent="0.2">
      <c r="C2187" s="100"/>
    </row>
    <row r="2188" spans="3:3" x14ac:dyDescent="0.2">
      <c r="C2188" s="100"/>
    </row>
    <row r="2189" spans="3:3" x14ac:dyDescent="0.2">
      <c r="C2189" s="100"/>
    </row>
    <row r="2190" spans="3:3" x14ac:dyDescent="0.2">
      <c r="C2190" s="100"/>
    </row>
    <row r="2191" spans="3:3" x14ac:dyDescent="0.2">
      <c r="C2191" s="100"/>
    </row>
    <row r="2192" spans="3:3" x14ac:dyDescent="0.2">
      <c r="C2192" s="100"/>
    </row>
    <row r="2193" spans="3:3" x14ac:dyDescent="0.2">
      <c r="C2193" s="100"/>
    </row>
    <row r="2194" spans="3:3" x14ac:dyDescent="0.2">
      <c r="C2194" s="100"/>
    </row>
    <row r="2195" spans="3:3" x14ac:dyDescent="0.2">
      <c r="C2195" s="100"/>
    </row>
    <row r="2196" spans="3:3" x14ac:dyDescent="0.2">
      <c r="C2196" s="100"/>
    </row>
    <row r="2197" spans="3:3" x14ac:dyDescent="0.2">
      <c r="C2197" s="100"/>
    </row>
    <row r="2198" spans="3:3" x14ac:dyDescent="0.2">
      <c r="C2198" s="100"/>
    </row>
    <row r="2199" spans="3:3" x14ac:dyDescent="0.2">
      <c r="C2199" s="100"/>
    </row>
    <row r="2200" spans="3:3" x14ac:dyDescent="0.2">
      <c r="C2200" s="100"/>
    </row>
    <row r="2201" spans="3:3" x14ac:dyDescent="0.2">
      <c r="C2201" s="100"/>
    </row>
    <row r="2202" spans="3:3" x14ac:dyDescent="0.2">
      <c r="C2202" s="100"/>
    </row>
    <row r="2203" spans="3:3" x14ac:dyDescent="0.2">
      <c r="C2203" s="100"/>
    </row>
    <row r="2204" spans="3:3" x14ac:dyDescent="0.2">
      <c r="C2204" s="100"/>
    </row>
    <row r="2205" spans="3:3" x14ac:dyDescent="0.2">
      <c r="C2205" s="100"/>
    </row>
    <row r="2206" spans="3:3" x14ac:dyDescent="0.2">
      <c r="C2206" s="100"/>
    </row>
    <row r="2207" spans="3:3" x14ac:dyDescent="0.2">
      <c r="C2207" s="100"/>
    </row>
    <row r="2208" spans="3:3" x14ac:dyDescent="0.2">
      <c r="C2208" s="100"/>
    </row>
    <row r="2209" spans="3:3" x14ac:dyDescent="0.2">
      <c r="C2209" s="100"/>
    </row>
    <row r="2210" spans="3:3" x14ac:dyDescent="0.2">
      <c r="C2210" s="100"/>
    </row>
    <row r="2211" spans="3:3" x14ac:dyDescent="0.2">
      <c r="C2211" s="100"/>
    </row>
    <row r="2212" spans="3:3" x14ac:dyDescent="0.2">
      <c r="C2212" s="100"/>
    </row>
    <row r="2213" spans="3:3" x14ac:dyDescent="0.2">
      <c r="C2213" s="100"/>
    </row>
    <row r="2214" spans="3:3" x14ac:dyDescent="0.2">
      <c r="C2214" s="100"/>
    </row>
    <row r="2215" spans="3:3" x14ac:dyDescent="0.2">
      <c r="C2215" s="100"/>
    </row>
    <row r="2216" spans="3:3" x14ac:dyDescent="0.2">
      <c r="C2216" s="100"/>
    </row>
    <row r="2217" spans="3:3" x14ac:dyDescent="0.2">
      <c r="C2217" s="100"/>
    </row>
    <row r="2218" spans="3:3" x14ac:dyDescent="0.2">
      <c r="C2218" s="100"/>
    </row>
    <row r="2219" spans="3:3" x14ac:dyDescent="0.2">
      <c r="C2219" s="100"/>
    </row>
    <row r="2220" spans="3:3" x14ac:dyDescent="0.2">
      <c r="C2220" s="100"/>
    </row>
    <row r="2221" spans="3:3" x14ac:dyDescent="0.2">
      <c r="C2221" s="100"/>
    </row>
    <row r="2222" spans="3:3" x14ac:dyDescent="0.2">
      <c r="C2222" s="100"/>
    </row>
    <row r="2223" spans="3:3" x14ac:dyDescent="0.2">
      <c r="C2223" s="100"/>
    </row>
    <row r="2224" spans="3:3" x14ac:dyDescent="0.2">
      <c r="C2224" s="100"/>
    </row>
    <row r="2225" spans="3:3" x14ac:dyDescent="0.2">
      <c r="C2225" s="100"/>
    </row>
    <row r="2226" spans="3:3" x14ac:dyDescent="0.2">
      <c r="C2226" s="100"/>
    </row>
    <row r="2227" spans="3:3" x14ac:dyDescent="0.2">
      <c r="C2227" s="100"/>
    </row>
    <row r="2228" spans="3:3" x14ac:dyDescent="0.2">
      <c r="C2228" s="100"/>
    </row>
    <row r="2229" spans="3:3" x14ac:dyDescent="0.2">
      <c r="C2229" s="100"/>
    </row>
    <row r="2230" spans="3:3" x14ac:dyDescent="0.2">
      <c r="C2230" s="100"/>
    </row>
    <row r="2231" spans="3:3" x14ac:dyDescent="0.2">
      <c r="C2231" s="100"/>
    </row>
    <row r="2232" spans="3:3" x14ac:dyDescent="0.2">
      <c r="C2232" s="100"/>
    </row>
    <row r="2233" spans="3:3" x14ac:dyDescent="0.2">
      <c r="C2233" s="100"/>
    </row>
    <row r="2234" spans="3:3" x14ac:dyDescent="0.2">
      <c r="C2234" s="100"/>
    </row>
    <row r="2235" spans="3:3" x14ac:dyDescent="0.2">
      <c r="C2235" s="100"/>
    </row>
    <row r="2236" spans="3:3" x14ac:dyDescent="0.2">
      <c r="C2236" s="100"/>
    </row>
    <row r="2237" spans="3:3" x14ac:dyDescent="0.2">
      <c r="C2237" s="100"/>
    </row>
    <row r="2238" spans="3:3" x14ac:dyDescent="0.2">
      <c r="C2238" s="100"/>
    </row>
    <row r="2239" spans="3:3" x14ac:dyDescent="0.2">
      <c r="C2239" s="100"/>
    </row>
    <row r="2240" spans="3:3" x14ac:dyDescent="0.2">
      <c r="C2240" s="100"/>
    </row>
    <row r="2241" spans="3:3" x14ac:dyDescent="0.2">
      <c r="C2241" s="100"/>
    </row>
    <row r="2242" spans="3:3" x14ac:dyDescent="0.2">
      <c r="C2242" s="100"/>
    </row>
    <row r="2243" spans="3:3" x14ac:dyDescent="0.2">
      <c r="C2243" s="100"/>
    </row>
    <row r="2244" spans="3:3" x14ac:dyDescent="0.2">
      <c r="C2244" s="100"/>
    </row>
    <row r="2245" spans="3:3" x14ac:dyDescent="0.2">
      <c r="C2245" s="100"/>
    </row>
    <row r="2246" spans="3:3" x14ac:dyDescent="0.2">
      <c r="C2246" s="100"/>
    </row>
    <row r="2247" spans="3:3" x14ac:dyDescent="0.2">
      <c r="C2247" s="100"/>
    </row>
    <row r="2248" spans="3:3" x14ac:dyDescent="0.2">
      <c r="C2248" s="100"/>
    </row>
    <row r="2249" spans="3:3" x14ac:dyDescent="0.2">
      <c r="C2249" s="100"/>
    </row>
    <row r="2250" spans="3:3" x14ac:dyDescent="0.2">
      <c r="C2250" s="100"/>
    </row>
    <row r="2251" spans="3:3" x14ac:dyDescent="0.2">
      <c r="C2251" s="100"/>
    </row>
    <row r="2252" spans="3:3" x14ac:dyDescent="0.2">
      <c r="C2252" s="100"/>
    </row>
    <row r="2253" spans="3:3" x14ac:dyDescent="0.2">
      <c r="C2253" s="100"/>
    </row>
    <row r="2254" spans="3:3" x14ac:dyDescent="0.2">
      <c r="C2254" s="100"/>
    </row>
    <row r="2255" spans="3:3" x14ac:dyDescent="0.2">
      <c r="C2255" s="100"/>
    </row>
    <row r="2256" spans="3:3" x14ac:dyDescent="0.2">
      <c r="C2256" s="100"/>
    </row>
    <row r="2257" spans="3:3" x14ac:dyDescent="0.2">
      <c r="C2257" s="100"/>
    </row>
    <row r="2258" spans="3:3" x14ac:dyDescent="0.2">
      <c r="C2258" s="100"/>
    </row>
    <row r="2259" spans="3:3" x14ac:dyDescent="0.2">
      <c r="C2259" s="100"/>
    </row>
    <row r="2260" spans="3:3" x14ac:dyDescent="0.2">
      <c r="C2260" s="100"/>
    </row>
    <row r="2261" spans="3:3" x14ac:dyDescent="0.2">
      <c r="C2261" s="100"/>
    </row>
    <row r="2262" spans="3:3" x14ac:dyDescent="0.2">
      <c r="C2262" s="100"/>
    </row>
    <row r="2263" spans="3:3" x14ac:dyDescent="0.2">
      <c r="C2263" s="100"/>
    </row>
    <row r="2264" spans="3:3" x14ac:dyDescent="0.2">
      <c r="C2264" s="100"/>
    </row>
    <row r="2265" spans="3:3" x14ac:dyDescent="0.2">
      <c r="C2265" s="100"/>
    </row>
    <row r="2266" spans="3:3" x14ac:dyDescent="0.2">
      <c r="C2266" s="100"/>
    </row>
    <row r="2267" spans="3:3" x14ac:dyDescent="0.2">
      <c r="C2267" s="100"/>
    </row>
    <row r="2268" spans="3:3" x14ac:dyDescent="0.2">
      <c r="C2268" s="100"/>
    </row>
    <row r="2269" spans="3:3" x14ac:dyDescent="0.2">
      <c r="C2269" s="100"/>
    </row>
    <row r="2270" spans="3:3" x14ac:dyDescent="0.2">
      <c r="C2270" s="100"/>
    </row>
    <row r="2271" spans="3:3" x14ac:dyDescent="0.2">
      <c r="C2271" s="100"/>
    </row>
    <row r="2272" spans="3:3" x14ac:dyDescent="0.2">
      <c r="C2272" s="100"/>
    </row>
    <row r="2273" spans="3:3" x14ac:dyDescent="0.2">
      <c r="C2273" s="100"/>
    </row>
    <row r="2274" spans="3:3" x14ac:dyDescent="0.2">
      <c r="C2274" s="100"/>
    </row>
    <row r="2275" spans="3:3" x14ac:dyDescent="0.2">
      <c r="C2275" s="100"/>
    </row>
    <row r="2276" spans="3:3" x14ac:dyDescent="0.2">
      <c r="C2276" s="100"/>
    </row>
    <row r="2277" spans="3:3" x14ac:dyDescent="0.2">
      <c r="C2277" s="100"/>
    </row>
    <row r="2278" spans="3:3" x14ac:dyDescent="0.2">
      <c r="C2278" s="100"/>
    </row>
    <row r="2279" spans="3:3" x14ac:dyDescent="0.2">
      <c r="C2279" s="100"/>
    </row>
    <row r="2280" spans="3:3" x14ac:dyDescent="0.2">
      <c r="C2280" s="100"/>
    </row>
    <row r="2281" spans="3:3" x14ac:dyDescent="0.2">
      <c r="C2281" s="100"/>
    </row>
    <row r="2282" spans="3:3" x14ac:dyDescent="0.2">
      <c r="C2282" s="100"/>
    </row>
    <row r="2283" spans="3:3" x14ac:dyDescent="0.2">
      <c r="C2283" s="100"/>
    </row>
    <row r="2284" spans="3:3" x14ac:dyDescent="0.2">
      <c r="C2284" s="100"/>
    </row>
    <row r="2285" spans="3:3" x14ac:dyDescent="0.2">
      <c r="C2285" s="100"/>
    </row>
    <row r="2286" spans="3:3" x14ac:dyDescent="0.2">
      <c r="C2286" s="100"/>
    </row>
    <row r="2287" spans="3:3" x14ac:dyDescent="0.2">
      <c r="C2287" s="100"/>
    </row>
    <row r="2288" spans="3:3" x14ac:dyDescent="0.2">
      <c r="C2288" s="100"/>
    </row>
    <row r="2289" spans="3:3" x14ac:dyDescent="0.2">
      <c r="C2289" s="100"/>
    </row>
    <row r="2290" spans="3:3" x14ac:dyDescent="0.2">
      <c r="C2290" s="100"/>
    </row>
    <row r="2291" spans="3:3" x14ac:dyDescent="0.2">
      <c r="C2291" s="100"/>
    </row>
    <row r="2292" spans="3:3" x14ac:dyDescent="0.2">
      <c r="C2292" s="100"/>
    </row>
    <row r="2293" spans="3:3" x14ac:dyDescent="0.2">
      <c r="C2293" s="100"/>
    </row>
    <row r="2294" spans="3:3" x14ac:dyDescent="0.2">
      <c r="C2294" s="100"/>
    </row>
    <row r="2295" spans="3:3" x14ac:dyDescent="0.2">
      <c r="C2295" s="100"/>
    </row>
    <row r="2296" spans="3:3" x14ac:dyDescent="0.2">
      <c r="C2296" s="100"/>
    </row>
    <row r="2297" spans="3:3" x14ac:dyDescent="0.2">
      <c r="C2297" s="100"/>
    </row>
    <row r="2298" spans="3:3" x14ac:dyDescent="0.2">
      <c r="C2298" s="100"/>
    </row>
    <row r="2299" spans="3:3" x14ac:dyDescent="0.2">
      <c r="C2299" s="100"/>
    </row>
    <row r="2300" spans="3:3" x14ac:dyDescent="0.2">
      <c r="C2300" s="100"/>
    </row>
    <row r="2301" spans="3:3" x14ac:dyDescent="0.2">
      <c r="C2301" s="100"/>
    </row>
    <row r="2302" spans="3:3" x14ac:dyDescent="0.2">
      <c r="C2302" s="100"/>
    </row>
    <row r="2303" spans="3:3" x14ac:dyDescent="0.2">
      <c r="C2303" s="100"/>
    </row>
    <row r="2304" spans="3:3" x14ac:dyDescent="0.2">
      <c r="C2304" s="100"/>
    </row>
    <row r="2305" spans="3:3" x14ac:dyDescent="0.2">
      <c r="C2305" s="100"/>
    </row>
    <row r="2306" spans="3:3" x14ac:dyDescent="0.2">
      <c r="C2306" s="100"/>
    </row>
    <row r="2307" spans="3:3" x14ac:dyDescent="0.2">
      <c r="C2307" s="100"/>
    </row>
    <row r="2308" spans="3:3" x14ac:dyDescent="0.2">
      <c r="C2308" s="100"/>
    </row>
    <row r="2309" spans="3:3" x14ac:dyDescent="0.2">
      <c r="C2309" s="100"/>
    </row>
    <row r="2310" spans="3:3" x14ac:dyDescent="0.2">
      <c r="C2310" s="100"/>
    </row>
    <row r="2311" spans="3:3" x14ac:dyDescent="0.2">
      <c r="C2311" s="100"/>
    </row>
    <row r="2312" spans="3:3" x14ac:dyDescent="0.2">
      <c r="C2312" s="100"/>
    </row>
    <row r="2313" spans="3:3" x14ac:dyDescent="0.2">
      <c r="C2313" s="100"/>
    </row>
    <row r="2314" spans="3:3" x14ac:dyDescent="0.2">
      <c r="C2314" s="100"/>
    </row>
    <row r="2315" spans="3:3" x14ac:dyDescent="0.2">
      <c r="C2315" s="100"/>
    </row>
    <row r="2316" spans="3:3" x14ac:dyDescent="0.2">
      <c r="C2316" s="100"/>
    </row>
    <row r="2317" spans="3:3" x14ac:dyDescent="0.2">
      <c r="C2317" s="100"/>
    </row>
    <row r="2318" spans="3:3" x14ac:dyDescent="0.2">
      <c r="C2318" s="100"/>
    </row>
    <row r="2319" spans="3:3" x14ac:dyDescent="0.2">
      <c r="C2319" s="100"/>
    </row>
    <row r="2320" spans="3:3" x14ac:dyDescent="0.2">
      <c r="C2320" s="100"/>
    </row>
    <row r="2321" spans="3:3" x14ac:dyDescent="0.2">
      <c r="C2321" s="100"/>
    </row>
    <row r="2322" spans="3:3" x14ac:dyDescent="0.2">
      <c r="C2322" s="100"/>
    </row>
    <row r="2323" spans="3:3" x14ac:dyDescent="0.2">
      <c r="C2323" s="100"/>
    </row>
    <row r="2324" spans="3:3" x14ac:dyDescent="0.2">
      <c r="C2324" s="100"/>
    </row>
    <row r="2325" spans="3:3" x14ac:dyDescent="0.2">
      <c r="C2325" s="100"/>
    </row>
    <row r="2326" spans="3:3" x14ac:dyDescent="0.2">
      <c r="C2326" s="100"/>
    </row>
    <row r="2327" spans="3:3" x14ac:dyDescent="0.2">
      <c r="C2327" s="100"/>
    </row>
    <row r="2328" spans="3:3" x14ac:dyDescent="0.2">
      <c r="C2328" s="100"/>
    </row>
    <row r="2329" spans="3:3" x14ac:dyDescent="0.2">
      <c r="C2329" s="100"/>
    </row>
    <row r="2330" spans="3:3" x14ac:dyDescent="0.2">
      <c r="C2330" s="100"/>
    </row>
    <row r="2331" spans="3:3" x14ac:dyDescent="0.2">
      <c r="C2331" s="100"/>
    </row>
    <row r="2332" spans="3:3" x14ac:dyDescent="0.2">
      <c r="C2332" s="100"/>
    </row>
    <row r="2333" spans="3:3" x14ac:dyDescent="0.2">
      <c r="C2333" s="100"/>
    </row>
    <row r="2334" spans="3:3" x14ac:dyDescent="0.2">
      <c r="C2334" s="100"/>
    </row>
    <row r="2335" spans="3:3" x14ac:dyDescent="0.2">
      <c r="C2335" s="100"/>
    </row>
    <row r="2336" spans="3:3" x14ac:dyDescent="0.2">
      <c r="C2336" s="100"/>
    </row>
    <row r="2337" spans="3:3" x14ac:dyDescent="0.2">
      <c r="C2337" s="100"/>
    </row>
    <row r="2338" spans="3:3" x14ac:dyDescent="0.2">
      <c r="C2338" s="100"/>
    </row>
    <row r="2339" spans="3:3" x14ac:dyDescent="0.2">
      <c r="C2339" s="100"/>
    </row>
    <row r="2340" spans="3:3" x14ac:dyDescent="0.2">
      <c r="C2340" s="100"/>
    </row>
    <row r="2341" spans="3:3" x14ac:dyDescent="0.2">
      <c r="C2341" s="100"/>
    </row>
    <row r="2342" spans="3:3" x14ac:dyDescent="0.2">
      <c r="C2342" s="100"/>
    </row>
    <row r="2343" spans="3:3" x14ac:dyDescent="0.2">
      <c r="C2343" s="100"/>
    </row>
    <row r="2344" spans="3:3" x14ac:dyDescent="0.2">
      <c r="C2344" s="100"/>
    </row>
    <row r="2345" spans="3:3" x14ac:dyDescent="0.2">
      <c r="C2345" s="100"/>
    </row>
    <row r="2346" spans="3:3" x14ac:dyDescent="0.2">
      <c r="C2346" s="100"/>
    </row>
    <row r="2347" spans="3:3" x14ac:dyDescent="0.2">
      <c r="C2347" s="100"/>
    </row>
    <row r="2348" spans="3:3" x14ac:dyDescent="0.2">
      <c r="C2348" s="100"/>
    </row>
    <row r="2349" spans="3:3" x14ac:dyDescent="0.2">
      <c r="C2349" s="100"/>
    </row>
    <row r="2350" spans="3:3" x14ac:dyDescent="0.2">
      <c r="C2350" s="100"/>
    </row>
    <row r="2351" spans="3:3" x14ac:dyDescent="0.2">
      <c r="C2351" s="100"/>
    </row>
    <row r="2352" spans="3:3" x14ac:dyDescent="0.2">
      <c r="C2352" s="100"/>
    </row>
    <row r="2353" spans="3:3" x14ac:dyDescent="0.2">
      <c r="C2353" s="100"/>
    </row>
    <row r="2354" spans="3:3" x14ac:dyDescent="0.2">
      <c r="C2354" s="100"/>
    </row>
    <row r="2355" spans="3:3" x14ac:dyDescent="0.2">
      <c r="C2355" s="100"/>
    </row>
    <row r="2356" spans="3:3" x14ac:dyDescent="0.2">
      <c r="C2356" s="100"/>
    </row>
    <row r="2357" spans="3:3" x14ac:dyDescent="0.2">
      <c r="C2357" s="100"/>
    </row>
    <row r="2358" spans="3:3" x14ac:dyDescent="0.2">
      <c r="C2358" s="100"/>
    </row>
    <row r="2359" spans="3:3" x14ac:dyDescent="0.2">
      <c r="C2359" s="100"/>
    </row>
    <row r="2360" spans="3:3" x14ac:dyDescent="0.2">
      <c r="C2360" s="100"/>
    </row>
    <row r="2361" spans="3:3" x14ac:dyDescent="0.2">
      <c r="C2361" s="100"/>
    </row>
    <row r="2362" spans="3:3" x14ac:dyDescent="0.2">
      <c r="C2362" s="100"/>
    </row>
    <row r="2363" spans="3:3" x14ac:dyDescent="0.2">
      <c r="C2363" s="100"/>
    </row>
    <row r="2364" spans="3:3" x14ac:dyDescent="0.2">
      <c r="C2364" s="100"/>
    </row>
    <row r="2365" spans="3:3" x14ac:dyDescent="0.2">
      <c r="C2365" s="100"/>
    </row>
    <row r="2366" spans="3:3" x14ac:dyDescent="0.2">
      <c r="C2366" s="100"/>
    </row>
    <row r="2367" spans="3:3" x14ac:dyDescent="0.2">
      <c r="C2367" s="100"/>
    </row>
    <row r="2368" spans="3:3" x14ac:dyDescent="0.2">
      <c r="C2368" s="100"/>
    </row>
    <row r="2369" spans="3:3" x14ac:dyDescent="0.2">
      <c r="C2369" s="100"/>
    </row>
    <row r="2370" spans="3:3" x14ac:dyDescent="0.2">
      <c r="C2370" s="100"/>
    </row>
    <row r="2371" spans="3:3" x14ac:dyDescent="0.2">
      <c r="C2371" s="100"/>
    </row>
    <row r="2372" spans="3:3" x14ac:dyDescent="0.2">
      <c r="C2372" s="100"/>
    </row>
    <row r="2373" spans="3:3" x14ac:dyDescent="0.2">
      <c r="C2373" s="100"/>
    </row>
    <row r="2374" spans="3:3" x14ac:dyDescent="0.2">
      <c r="C2374" s="100"/>
    </row>
    <row r="2375" spans="3:3" x14ac:dyDescent="0.2">
      <c r="C2375" s="100"/>
    </row>
    <row r="2376" spans="3:3" x14ac:dyDescent="0.2">
      <c r="C2376" s="100"/>
    </row>
    <row r="2377" spans="3:3" x14ac:dyDescent="0.2">
      <c r="C2377" s="100"/>
    </row>
    <row r="2378" spans="3:3" x14ac:dyDescent="0.2">
      <c r="C2378" s="100"/>
    </row>
    <row r="2379" spans="3:3" x14ac:dyDescent="0.2">
      <c r="C2379" s="100"/>
    </row>
    <row r="2380" spans="3:3" x14ac:dyDescent="0.2">
      <c r="C2380" s="100"/>
    </row>
    <row r="2381" spans="3:3" x14ac:dyDescent="0.2">
      <c r="C2381" s="100"/>
    </row>
    <row r="2382" spans="3:3" x14ac:dyDescent="0.2">
      <c r="C2382" s="100"/>
    </row>
    <row r="2383" spans="3:3" x14ac:dyDescent="0.2">
      <c r="C2383" s="100"/>
    </row>
    <row r="2384" spans="3:3" x14ac:dyDescent="0.2">
      <c r="C2384" s="100"/>
    </row>
    <row r="2385" spans="3:3" x14ac:dyDescent="0.2">
      <c r="C2385" s="100"/>
    </row>
    <row r="2386" spans="3:3" x14ac:dyDescent="0.2">
      <c r="C2386" s="100"/>
    </row>
    <row r="2387" spans="3:3" x14ac:dyDescent="0.2">
      <c r="C2387" s="100"/>
    </row>
    <row r="2388" spans="3:3" x14ac:dyDescent="0.2">
      <c r="C2388" s="100"/>
    </row>
    <row r="2389" spans="3:3" x14ac:dyDescent="0.2">
      <c r="C2389" s="100"/>
    </row>
    <row r="2390" spans="3:3" x14ac:dyDescent="0.2">
      <c r="C2390" s="100"/>
    </row>
    <row r="2391" spans="3:3" x14ac:dyDescent="0.2">
      <c r="C2391" s="100"/>
    </row>
    <row r="2392" spans="3:3" x14ac:dyDescent="0.2">
      <c r="C2392" s="100"/>
    </row>
    <row r="2393" spans="3:3" x14ac:dyDescent="0.2">
      <c r="C2393" s="100"/>
    </row>
    <row r="2394" spans="3:3" x14ac:dyDescent="0.2">
      <c r="C2394" s="100"/>
    </row>
    <row r="2395" spans="3:3" x14ac:dyDescent="0.2">
      <c r="C2395" s="100"/>
    </row>
    <row r="2396" spans="3:3" x14ac:dyDescent="0.2">
      <c r="C2396" s="100"/>
    </row>
    <row r="2397" spans="3:3" x14ac:dyDescent="0.2">
      <c r="C2397" s="100"/>
    </row>
    <row r="2398" spans="3:3" x14ac:dyDescent="0.2">
      <c r="C2398" s="100"/>
    </row>
    <row r="2399" spans="3:3" x14ac:dyDescent="0.2">
      <c r="C2399" s="100"/>
    </row>
    <row r="2400" spans="3:3" x14ac:dyDescent="0.2">
      <c r="C2400" s="100"/>
    </row>
    <row r="2401" spans="3:3" x14ac:dyDescent="0.2">
      <c r="C2401" s="100"/>
    </row>
    <row r="2402" spans="3:3" x14ac:dyDescent="0.2">
      <c r="C2402" s="100"/>
    </row>
    <row r="2403" spans="3:3" x14ac:dyDescent="0.2">
      <c r="C2403" s="100"/>
    </row>
    <row r="2404" spans="3:3" x14ac:dyDescent="0.2">
      <c r="C2404" s="100"/>
    </row>
    <row r="2405" spans="3:3" x14ac:dyDescent="0.2">
      <c r="C2405" s="100"/>
    </row>
    <row r="2406" spans="3:3" x14ac:dyDescent="0.2">
      <c r="C2406" s="100"/>
    </row>
    <row r="2407" spans="3:3" x14ac:dyDescent="0.2">
      <c r="C2407" s="100"/>
    </row>
    <row r="2408" spans="3:3" x14ac:dyDescent="0.2">
      <c r="C2408" s="100"/>
    </row>
    <row r="2409" spans="3:3" x14ac:dyDescent="0.2">
      <c r="C2409" s="100"/>
    </row>
    <row r="2410" spans="3:3" x14ac:dyDescent="0.2">
      <c r="C2410" s="100"/>
    </row>
    <row r="2411" spans="3:3" x14ac:dyDescent="0.2">
      <c r="C2411" s="100"/>
    </row>
    <row r="2412" spans="3:3" x14ac:dyDescent="0.2">
      <c r="C2412" s="100"/>
    </row>
    <row r="2413" spans="3:3" x14ac:dyDescent="0.2">
      <c r="C2413" s="100"/>
    </row>
    <row r="2414" spans="3:3" x14ac:dyDescent="0.2">
      <c r="C2414" s="100"/>
    </row>
    <row r="2415" spans="3:3" x14ac:dyDescent="0.2">
      <c r="C2415" s="100"/>
    </row>
    <row r="2416" spans="3:3" x14ac:dyDescent="0.2">
      <c r="C2416" s="100"/>
    </row>
    <row r="2417" spans="3:3" x14ac:dyDescent="0.2">
      <c r="C2417" s="100"/>
    </row>
    <row r="2418" spans="3:3" x14ac:dyDescent="0.2">
      <c r="C2418" s="100"/>
    </row>
    <row r="2419" spans="3:3" x14ac:dyDescent="0.2">
      <c r="C2419" s="100"/>
    </row>
    <row r="2420" spans="3:3" x14ac:dyDescent="0.2">
      <c r="C2420" s="100"/>
    </row>
    <row r="2421" spans="3:3" x14ac:dyDescent="0.2">
      <c r="C2421" s="100"/>
    </row>
    <row r="2422" spans="3:3" x14ac:dyDescent="0.2">
      <c r="C2422" s="100"/>
    </row>
    <row r="2423" spans="3:3" x14ac:dyDescent="0.2">
      <c r="C2423" s="100"/>
    </row>
    <row r="2424" spans="3:3" x14ac:dyDescent="0.2">
      <c r="C2424" s="100"/>
    </row>
    <row r="2425" spans="3:3" x14ac:dyDescent="0.2">
      <c r="C2425" s="100"/>
    </row>
    <row r="2426" spans="3:3" x14ac:dyDescent="0.2">
      <c r="C2426" s="100"/>
    </row>
    <row r="2427" spans="3:3" x14ac:dyDescent="0.2">
      <c r="C2427" s="100"/>
    </row>
    <row r="2428" spans="3:3" x14ac:dyDescent="0.2">
      <c r="C2428" s="100"/>
    </row>
    <row r="2429" spans="3:3" x14ac:dyDescent="0.2">
      <c r="C2429" s="100"/>
    </row>
    <row r="2430" spans="3:3" x14ac:dyDescent="0.2">
      <c r="C2430" s="100"/>
    </row>
    <row r="2431" spans="3:3" x14ac:dyDescent="0.2">
      <c r="C2431" s="100"/>
    </row>
    <row r="2432" spans="3:3" x14ac:dyDescent="0.2">
      <c r="C2432" s="100"/>
    </row>
    <row r="2433" spans="3:3" x14ac:dyDescent="0.2">
      <c r="C2433" s="100"/>
    </row>
    <row r="2434" spans="3:3" x14ac:dyDescent="0.2">
      <c r="C2434" s="100"/>
    </row>
    <row r="2435" spans="3:3" x14ac:dyDescent="0.2">
      <c r="C2435" s="100"/>
    </row>
    <row r="2436" spans="3:3" x14ac:dyDescent="0.2">
      <c r="C2436" s="100"/>
    </row>
    <row r="2437" spans="3:3" x14ac:dyDescent="0.2">
      <c r="C2437" s="100"/>
    </row>
    <row r="2438" spans="3:3" x14ac:dyDescent="0.2">
      <c r="C2438" s="100"/>
    </row>
    <row r="2439" spans="3:3" x14ac:dyDescent="0.2">
      <c r="C2439" s="100"/>
    </row>
    <row r="2440" spans="3:3" x14ac:dyDescent="0.2">
      <c r="C2440" s="100"/>
    </row>
    <row r="2441" spans="3:3" x14ac:dyDescent="0.2">
      <c r="C2441" s="100"/>
    </row>
    <row r="2442" spans="3:3" x14ac:dyDescent="0.2">
      <c r="C2442" s="100"/>
    </row>
    <row r="2443" spans="3:3" x14ac:dyDescent="0.2">
      <c r="C2443" s="100"/>
    </row>
    <row r="2444" spans="3:3" x14ac:dyDescent="0.2">
      <c r="C2444" s="100"/>
    </row>
    <row r="2445" spans="3:3" x14ac:dyDescent="0.2">
      <c r="C2445" s="100"/>
    </row>
    <row r="2446" spans="3:3" x14ac:dyDescent="0.2">
      <c r="C2446" s="100"/>
    </row>
    <row r="2447" spans="3:3" x14ac:dyDescent="0.2">
      <c r="C2447" s="100"/>
    </row>
    <row r="2448" spans="3:3" x14ac:dyDescent="0.2">
      <c r="C2448" s="100"/>
    </row>
    <row r="2449" spans="3:3" x14ac:dyDescent="0.2">
      <c r="C2449" s="100"/>
    </row>
    <row r="2450" spans="3:3" x14ac:dyDescent="0.2">
      <c r="C2450" s="100"/>
    </row>
    <row r="2451" spans="3:3" x14ac:dyDescent="0.2">
      <c r="C2451" s="100"/>
    </row>
    <row r="2452" spans="3:3" x14ac:dyDescent="0.2">
      <c r="C2452" s="100"/>
    </row>
    <row r="2453" spans="3:3" x14ac:dyDescent="0.2">
      <c r="C2453" s="100"/>
    </row>
    <row r="2454" spans="3:3" x14ac:dyDescent="0.2">
      <c r="C2454" s="100"/>
    </row>
    <row r="2455" spans="3:3" x14ac:dyDescent="0.2">
      <c r="C2455" s="100"/>
    </row>
    <row r="2456" spans="3:3" x14ac:dyDescent="0.2">
      <c r="C2456" s="100"/>
    </row>
    <row r="2457" spans="3:3" x14ac:dyDescent="0.2">
      <c r="C2457" s="100"/>
    </row>
    <row r="2458" spans="3:3" x14ac:dyDescent="0.2">
      <c r="C2458" s="100"/>
    </row>
    <row r="2459" spans="3:3" x14ac:dyDescent="0.2">
      <c r="C2459" s="100"/>
    </row>
    <row r="2460" spans="3:3" x14ac:dyDescent="0.2">
      <c r="C2460" s="100"/>
    </row>
    <row r="2461" spans="3:3" x14ac:dyDescent="0.2">
      <c r="C2461" s="100"/>
    </row>
    <row r="2462" spans="3:3" x14ac:dyDescent="0.2">
      <c r="C2462" s="100"/>
    </row>
    <row r="2463" spans="3:3" x14ac:dyDescent="0.2">
      <c r="C2463" s="100"/>
    </row>
    <row r="2464" spans="3:3" x14ac:dyDescent="0.2">
      <c r="C2464" s="100"/>
    </row>
    <row r="2465" spans="3:3" x14ac:dyDescent="0.2">
      <c r="C2465" s="100"/>
    </row>
    <row r="2466" spans="3:3" x14ac:dyDescent="0.2">
      <c r="C2466" s="100"/>
    </row>
    <row r="2467" spans="3:3" x14ac:dyDescent="0.2">
      <c r="C2467" s="100"/>
    </row>
    <row r="2468" spans="3:3" x14ac:dyDescent="0.2">
      <c r="C2468" s="100"/>
    </row>
    <row r="2469" spans="3:3" x14ac:dyDescent="0.2">
      <c r="C2469" s="100"/>
    </row>
    <row r="2470" spans="3:3" x14ac:dyDescent="0.2">
      <c r="C2470" s="100"/>
    </row>
    <row r="2471" spans="3:3" x14ac:dyDescent="0.2">
      <c r="C2471" s="100"/>
    </row>
    <row r="2472" spans="3:3" x14ac:dyDescent="0.2">
      <c r="C2472" s="100"/>
    </row>
    <row r="2473" spans="3:3" x14ac:dyDescent="0.2">
      <c r="C2473" s="100"/>
    </row>
    <row r="2474" spans="3:3" x14ac:dyDescent="0.2">
      <c r="C2474" s="100"/>
    </row>
    <row r="2475" spans="3:3" x14ac:dyDescent="0.2">
      <c r="C2475" s="100"/>
    </row>
    <row r="2476" spans="3:3" x14ac:dyDescent="0.2">
      <c r="C2476" s="100"/>
    </row>
    <row r="2477" spans="3:3" x14ac:dyDescent="0.2">
      <c r="C2477" s="100"/>
    </row>
    <row r="2478" spans="3:3" x14ac:dyDescent="0.2">
      <c r="C2478" s="100"/>
    </row>
    <row r="2479" spans="3:3" x14ac:dyDescent="0.2">
      <c r="C2479" s="100"/>
    </row>
    <row r="2480" spans="3:3" x14ac:dyDescent="0.2">
      <c r="C2480" s="100"/>
    </row>
    <row r="2481" spans="3:3" x14ac:dyDescent="0.2">
      <c r="C2481" s="100"/>
    </row>
    <row r="2482" spans="3:3" x14ac:dyDescent="0.2">
      <c r="C2482" s="100"/>
    </row>
    <row r="2483" spans="3:3" x14ac:dyDescent="0.2">
      <c r="C2483" s="100"/>
    </row>
    <row r="2484" spans="3:3" x14ac:dyDescent="0.2">
      <c r="C2484" s="100"/>
    </row>
    <row r="2485" spans="3:3" x14ac:dyDescent="0.2">
      <c r="C2485" s="100"/>
    </row>
    <row r="2486" spans="3:3" x14ac:dyDescent="0.2">
      <c r="C2486" s="100"/>
    </row>
    <row r="2487" spans="3:3" x14ac:dyDescent="0.2">
      <c r="C2487" s="100"/>
    </row>
    <row r="2488" spans="3:3" x14ac:dyDescent="0.2">
      <c r="C2488" s="100"/>
    </row>
    <row r="2489" spans="3:3" x14ac:dyDescent="0.2">
      <c r="C2489" s="100"/>
    </row>
    <row r="2490" spans="3:3" x14ac:dyDescent="0.2">
      <c r="C2490" s="100"/>
    </row>
    <row r="2491" spans="3:3" x14ac:dyDescent="0.2">
      <c r="C2491" s="100"/>
    </row>
    <row r="2492" spans="3:3" x14ac:dyDescent="0.2">
      <c r="C2492" s="100"/>
    </row>
    <row r="2493" spans="3:3" x14ac:dyDescent="0.2">
      <c r="C2493" s="100"/>
    </row>
    <row r="2494" spans="3:3" x14ac:dyDescent="0.2">
      <c r="C2494" s="100"/>
    </row>
    <row r="2495" spans="3:3" x14ac:dyDescent="0.2">
      <c r="C2495" s="100"/>
    </row>
    <row r="2496" spans="3:3" x14ac:dyDescent="0.2">
      <c r="C2496" s="100"/>
    </row>
    <row r="2497" spans="3:3" x14ac:dyDescent="0.2">
      <c r="C2497" s="100"/>
    </row>
    <row r="2498" spans="3:3" x14ac:dyDescent="0.2">
      <c r="C2498" s="100"/>
    </row>
    <row r="2499" spans="3:3" x14ac:dyDescent="0.2">
      <c r="C2499" s="100"/>
    </row>
    <row r="2500" spans="3:3" x14ac:dyDescent="0.2">
      <c r="C2500" s="100"/>
    </row>
    <row r="2501" spans="3:3" x14ac:dyDescent="0.2">
      <c r="C2501" s="100"/>
    </row>
    <row r="2502" spans="3:3" x14ac:dyDescent="0.2">
      <c r="C2502" s="100"/>
    </row>
    <row r="2503" spans="3:3" x14ac:dyDescent="0.2">
      <c r="C2503" s="100"/>
    </row>
    <row r="2504" spans="3:3" x14ac:dyDescent="0.2">
      <c r="C2504" s="100"/>
    </row>
    <row r="2505" spans="3:3" x14ac:dyDescent="0.2">
      <c r="C2505" s="100"/>
    </row>
    <row r="2506" spans="3:3" x14ac:dyDescent="0.2">
      <c r="C2506" s="100"/>
    </row>
    <row r="2507" spans="3:3" x14ac:dyDescent="0.2">
      <c r="C2507" s="100"/>
    </row>
    <row r="2508" spans="3:3" x14ac:dyDescent="0.2">
      <c r="C2508" s="100"/>
    </row>
    <row r="2509" spans="3:3" x14ac:dyDescent="0.2">
      <c r="C2509" s="100"/>
    </row>
    <row r="2510" spans="3:3" x14ac:dyDescent="0.2">
      <c r="C2510" s="100"/>
    </row>
    <row r="2511" spans="3:3" x14ac:dyDescent="0.2">
      <c r="C2511" s="100"/>
    </row>
    <row r="2512" spans="3:3" x14ac:dyDescent="0.2">
      <c r="C2512" s="100"/>
    </row>
    <row r="2513" spans="3:3" x14ac:dyDescent="0.2">
      <c r="C2513" s="100"/>
    </row>
    <row r="2514" spans="3:3" x14ac:dyDescent="0.2">
      <c r="C2514" s="100"/>
    </row>
    <row r="2515" spans="3:3" x14ac:dyDescent="0.2">
      <c r="C2515" s="100"/>
    </row>
    <row r="2516" spans="3:3" x14ac:dyDescent="0.2">
      <c r="C2516" s="100"/>
    </row>
    <row r="2517" spans="3:3" x14ac:dyDescent="0.2">
      <c r="C2517" s="100"/>
    </row>
    <row r="2518" spans="3:3" x14ac:dyDescent="0.2">
      <c r="C2518" s="100"/>
    </row>
    <row r="2519" spans="3:3" x14ac:dyDescent="0.2">
      <c r="C2519" s="100"/>
    </row>
    <row r="2520" spans="3:3" x14ac:dyDescent="0.2">
      <c r="C2520" s="100"/>
    </row>
    <row r="2521" spans="3:3" x14ac:dyDescent="0.2">
      <c r="C2521" s="100"/>
    </row>
    <row r="2522" spans="3:3" x14ac:dyDescent="0.2">
      <c r="C2522" s="100"/>
    </row>
    <row r="2523" spans="3:3" x14ac:dyDescent="0.2">
      <c r="C2523" s="100"/>
    </row>
    <row r="2524" spans="3:3" x14ac:dyDescent="0.2">
      <c r="C2524" s="100"/>
    </row>
    <row r="2525" spans="3:3" x14ac:dyDescent="0.2">
      <c r="C2525" s="100"/>
    </row>
    <row r="2526" spans="3:3" x14ac:dyDescent="0.2">
      <c r="C2526" s="100"/>
    </row>
    <row r="2527" spans="3:3" x14ac:dyDescent="0.2">
      <c r="C2527" s="100"/>
    </row>
    <row r="2528" spans="3:3" x14ac:dyDescent="0.2">
      <c r="C2528" s="100"/>
    </row>
    <row r="2529" spans="3:3" x14ac:dyDescent="0.2">
      <c r="C2529" s="100"/>
    </row>
    <row r="2530" spans="3:3" x14ac:dyDescent="0.2">
      <c r="C2530" s="100"/>
    </row>
    <row r="2531" spans="3:3" x14ac:dyDescent="0.2">
      <c r="C2531" s="100"/>
    </row>
    <row r="2532" spans="3:3" x14ac:dyDescent="0.2">
      <c r="C2532" s="100"/>
    </row>
    <row r="2533" spans="3:3" x14ac:dyDescent="0.2">
      <c r="C2533" s="100"/>
    </row>
    <row r="2534" spans="3:3" x14ac:dyDescent="0.2">
      <c r="C2534" s="100"/>
    </row>
    <row r="2535" spans="3:3" x14ac:dyDescent="0.2">
      <c r="C2535" s="100"/>
    </row>
    <row r="2536" spans="3:3" x14ac:dyDescent="0.2">
      <c r="C2536" s="100"/>
    </row>
    <row r="2537" spans="3:3" x14ac:dyDescent="0.2">
      <c r="C2537" s="100"/>
    </row>
    <row r="2538" spans="3:3" x14ac:dyDescent="0.2">
      <c r="C2538" s="100"/>
    </row>
    <row r="2539" spans="3:3" x14ac:dyDescent="0.2">
      <c r="C2539" s="100"/>
    </row>
    <row r="2540" spans="3:3" x14ac:dyDescent="0.2">
      <c r="C2540" s="100"/>
    </row>
    <row r="2541" spans="3:3" x14ac:dyDescent="0.2">
      <c r="C2541" s="100"/>
    </row>
    <row r="2542" spans="3:3" x14ac:dyDescent="0.2">
      <c r="C2542" s="100"/>
    </row>
    <row r="2543" spans="3:3" x14ac:dyDescent="0.2">
      <c r="C2543" s="100"/>
    </row>
    <row r="2544" spans="3:3" x14ac:dyDescent="0.2">
      <c r="C2544" s="100"/>
    </row>
    <row r="2545" spans="3:3" x14ac:dyDescent="0.2">
      <c r="C2545" s="100"/>
    </row>
    <row r="2546" spans="3:3" x14ac:dyDescent="0.2">
      <c r="C2546" s="100"/>
    </row>
    <row r="2547" spans="3:3" x14ac:dyDescent="0.2">
      <c r="C2547" s="100"/>
    </row>
    <row r="2548" spans="3:3" x14ac:dyDescent="0.2">
      <c r="C2548" s="100"/>
    </row>
    <row r="2549" spans="3:3" x14ac:dyDescent="0.2">
      <c r="C2549" s="100"/>
    </row>
    <row r="2550" spans="3:3" x14ac:dyDescent="0.2">
      <c r="C2550" s="100"/>
    </row>
    <row r="2551" spans="3:3" x14ac:dyDescent="0.2">
      <c r="C2551" s="100"/>
    </row>
    <row r="2552" spans="3:3" x14ac:dyDescent="0.2">
      <c r="C2552" s="100"/>
    </row>
    <row r="2553" spans="3:3" x14ac:dyDescent="0.2">
      <c r="C2553" s="100"/>
    </row>
    <row r="2554" spans="3:3" x14ac:dyDescent="0.2">
      <c r="C2554" s="100"/>
    </row>
    <row r="2555" spans="3:3" x14ac:dyDescent="0.2">
      <c r="C2555" s="100"/>
    </row>
    <row r="2556" spans="3:3" x14ac:dyDescent="0.2">
      <c r="C2556" s="100"/>
    </row>
    <row r="2557" spans="3:3" x14ac:dyDescent="0.2">
      <c r="C2557" s="100"/>
    </row>
    <row r="2558" spans="3:3" x14ac:dyDescent="0.2">
      <c r="C2558" s="100"/>
    </row>
    <row r="2559" spans="3:3" x14ac:dyDescent="0.2">
      <c r="C2559" s="100"/>
    </row>
    <row r="2560" spans="3:3" x14ac:dyDescent="0.2">
      <c r="C2560" s="100"/>
    </row>
    <row r="2561" spans="3:3" x14ac:dyDescent="0.2">
      <c r="C2561" s="100"/>
    </row>
    <row r="2562" spans="3:3" x14ac:dyDescent="0.2">
      <c r="C2562" s="100"/>
    </row>
    <row r="2563" spans="3:3" x14ac:dyDescent="0.2">
      <c r="C2563" s="100"/>
    </row>
    <row r="2564" spans="3:3" x14ac:dyDescent="0.2">
      <c r="C2564" s="100"/>
    </row>
    <row r="2565" spans="3:3" x14ac:dyDescent="0.2">
      <c r="C2565" s="100"/>
    </row>
    <row r="2566" spans="3:3" x14ac:dyDescent="0.2">
      <c r="C2566" s="100"/>
    </row>
    <row r="2567" spans="3:3" x14ac:dyDescent="0.2">
      <c r="C2567" s="100"/>
    </row>
    <row r="2568" spans="3:3" x14ac:dyDescent="0.2">
      <c r="C2568" s="100"/>
    </row>
    <row r="2569" spans="3:3" x14ac:dyDescent="0.2">
      <c r="C2569" s="100"/>
    </row>
    <row r="2570" spans="3:3" x14ac:dyDescent="0.2">
      <c r="C2570" s="100"/>
    </row>
    <row r="2571" spans="3:3" x14ac:dyDescent="0.2">
      <c r="C2571" s="100"/>
    </row>
    <row r="2572" spans="3:3" x14ac:dyDescent="0.2">
      <c r="C2572" s="100"/>
    </row>
    <row r="2573" spans="3:3" x14ac:dyDescent="0.2">
      <c r="C2573" s="100"/>
    </row>
    <row r="2574" spans="3:3" x14ac:dyDescent="0.2">
      <c r="C2574" s="100"/>
    </row>
    <row r="2575" spans="3:3" x14ac:dyDescent="0.2">
      <c r="C2575" s="100"/>
    </row>
    <row r="2576" spans="3:3" x14ac:dyDescent="0.2">
      <c r="C2576" s="100"/>
    </row>
    <row r="2577" spans="3:3" x14ac:dyDescent="0.2">
      <c r="C2577" s="100"/>
    </row>
    <row r="2578" spans="3:3" x14ac:dyDescent="0.2">
      <c r="C2578" s="100"/>
    </row>
    <row r="2579" spans="3:3" x14ac:dyDescent="0.2">
      <c r="C2579" s="100"/>
    </row>
    <row r="2580" spans="3:3" x14ac:dyDescent="0.2">
      <c r="C2580" s="100"/>
    </row>
    <row r="2581" spans="3:3" x14ac:dyDescent="0.2">
      <c r="C2581" s="100"/>
    </row>
    <row r="2582" spans="3:3" x14ac:dyDescent="0.2">
      <c r="C2582" s="100"/>
    </row>
    <row r="2583" spans="3:3" x14ac:dyDescent="0.2">
      <c r="C2583" s="100"/>
    </row>
    <row r="2584" spans="3:3" x14ac:dyDescent="0.2">
      <c r="C2584" s="100"/>
    </row>
    <row r="2585" spans="3:3" x14ac:dyDescent="0.2">
      <c r="C2585" s="100"/>
    </row>
    <row r="2586" spans="3:3" x14ac:dyDescent="0.2">
      <c r="C2586" s="100"/>
    </row>
    <row r="2587" spans="3:3" x14ac:dyDescent="0.2">
      <c r="C2587" s="100"/>
    </row>
    <row r="2588" spans="3:3" x14ac:dyDescent="0.2">
      <c r="C2588" s="100"/>
    </row>
    <row r="2589" spans="3:3" x14ac:dyDescent="0.2">
      <c r="C2589" s="100"/>
    </row>
    <row r="2590" spans="3:3" x14ac:dyDescent="0.2">
      <c r="C2590" s="100"/>
    </row>
    <row r="2591" spans="3:3" x14ac:dyDescent="0.2">
      <c r="C2591" s="100"/>
    </row>
    <row r="2592" spans="3:3" x14ac:dyDescent="0.2">
      <c r="C2592" s="100"/>
    </row>
    <row r="2593" spans="3:3" x14ac:dyDescent="0.2">
      <c r="C2593" s="100"/>
    </row>
    <row r="2594" spans="3:3" x14ac:dyDescent="0.2">
      <c r="C2594" s="100"/>
    </row>
    <row r="2595" spans="3:3" x14ac:dyDescent="0.2">
      <c r="C2595" s="100"/>
    </row>
    <row r="2596" spans="3:3" x14ac:dyDescent="0.2">
      <c r="C2596" s="100"/>
    </row>
    <row r="2597" spans="3:3" x14ac:dyDescent="0.2">
      <c r="C2597" s="100"/>
    </row>
    <row r="2598" spans="3:3" x14ac:dyDescent="0.2">
      <c r="C2598" s="100"/>
    </row>
    <row r="2599" spans="3:3" x14ac:dyDescent="0.2">
      <c r="C2599" s="100"/>
    </row>
    <row r="2600" spans="3:3" x14ac:dyDescent="0.2">
      <c r="C2600" s="100"/>
    </row>
    <row r="2601" spans="3:3" x14ac:dyDescent="0.2">
      <c r="C2601" s="100"/>
    </row>
    <row r="2602" spans="3:3" x14ac:dyDescent="0.2">
      <c r="C2602" s="100"/>
    </row>
    <row r="2603" spans="3:3" x14ac:dyDescent="0.2">
      <c r="C2603" s="100"/>
    </row>
    <row r="2604" spans="3:3" x14ac:dyDescent="0.2">
      <c r="C2604" s="100"/>
    </row>
    <row r="2605" spans="3:3" x14ac:dyDescent="0.2">
      <c r="C2605" s="100"/>
    </row>
    <row r="2606" spans="3:3" x14ac:dyDescent="0.2">
      <c r="C2606" s="100"/>
    </row>
    <row r="2607" spans="3:3" x14ac:dyDescent="0.2">
      <c r="C2607" s="100"/>
    </row>
    <row r="2608" spans="3:3" x14ac:dyDescent="0.2">
      <c r="C2608" s="100"/>
    </row>
    <row r="2609" spans="3:3" x14ac:dyDescent="0.2">
      <c r="C2609" s="100"/>
    </row>
    <row r="2610" spans="3:3" x14ac:dyDescent="0.2">
      <c r="C2610" s="100"/>
    </row>
    <row r="2611" spans="3:3" x14ac:dyDescent="0.2">
      <c r="C2611" s="100"/>
    </row>
    <row r="2612" spans="3:3" x14ac:dyDescent="0.2">
      <c r="C2612" s="100"/>
    </row>
    <row r="2613" spans="3:3" x14ac:dyDescent="0.2">
      <c r="C2613" s="100"/>
    </row>
    <row r="2614" spans="3:3" x14ac:dyDescent="0.2">
      <c r="C2614" s="100"/>
    </row>
    <row r="2615" spans="3:3" x14ac:dyDescent="0.2">
      <c r="C2615" s="100"/>
    </row>
    <row r="2616" spans="3:3" x14ac:dyDescent="0.2">
      <c r="C2616" s="100"/>
    </row>
    <row r="2617" spans="3:3" x14ac:dyDescent="0.2">
      <c r="C2617" s="100"/>
    </row>
    <row r="2618" spans="3:3" x14ac:dyDescent="0.2">
      <c r="C2618" s="100"/>
    </row>
    <row r="2619" spans="3:3" x14ac:dyDescent="0.2">
      <c r="C2619" s="100"/>
    </row>
    <row r="2620" spans="3:3" x14ac:dyDescent="0.2">
      <c r="C2620" s="100"/>
    </row>
    <row r="2621" spans="3:3" x14ac:dyDescent="0.2">
      <c r="C2621" s="100"/>
    </row>
    <row r="2622" spans="3:3" x14ac:dyDescent="0.2">
      <c r="C2622" s="100"/>
    </row>
    <row r="2623" spans="3:3" x14ac:dyDescent="0.2">
      <c r="C2623" s="100"/>
    </row>
    <row r="2624" spans="3:3" x14ac:dyDescent="0.2">
      <c r="C2624" s="100"/>
    </row>
    <row r="2625" spans="3:3" x14ac:dyDescent="0.2">
      <c r="C2625" s="100"/>
    </row>
    <row r="2626" spans="3:3" x14ac:dyDescent="0.2">
      <c r="C2626" s="100"/>
    </row>
    <row r="2627" spans="3:3" x14ac:dyDescent="0.2">
      <c r="C2627" s="100"/>
    </row>
    <row r="2628" spans="3:3" x14ac:dyDescent="0.2">
      <c r="C2628" s="100"/>
    </row>
    <row r="2629" spans="3:3" x14ac:dyDescent="0.2">
      <c r="C2629" s="100"/>
    </row>
    <row r="2630" spans="3:3" x14ac:dyDescent="0.2">
      <c r="C2630" s="100"/>
    </row>
    <row r="2631" spans="3:3" x14ac:dyDescent="0.2">
      <c r="C2631" s="100"/>
    </row>
    <row r="2632" spans="3:3" x14ac:dyDescent="0.2">
      <c r="C2632" s="100"/>
    </row>
    <row r="2633" spans="3:3" x14ac:dyDescent="0.2">
      <c r="C2633" s="100"/>
    </row>
    <row r="2634" spans="3:3" x14ac:dyDescent="0.2">
      <c r="C2634" s="100"/>
    </row>
    <row r="2635" spans="3:3" x14ac:dyDescent="0.2">
      <c r="C2635" s="100"/>
    </row>
    <row r="2636" spans="3:3" x14ac:dyDescent="0.2">
      <c r="C2636" s="100"/>
    </row>
    <row r="2637" spans="3:3" x14ac:dyDescent="0.2">
      <c r="C2637" s="100"/>
    </row>
    <row r="2638" spans="3:3" x14ac:dyDescent="0.2">
      <c r="C2638" s="100"/>
    </row>
    <row r="2639" spans="3:3" x14ac:dyDescent="0.2">
      <c r="C2639" s="100"/>
    </row>
    <row r="2640" spans="3:3" x14ac:dyDescent="0.2">
      <c r="C2640" s="100"/>
    </row>
    <row r="2641" spans="3:3" x14ac:dyDescent="0.2">
      <c r="C2641" s="100"/>
    </row>
    <row r="2642" spans="3:3" x14ac:dyDescent="0.2">
      <c r="C2642" s="100"/>
    </row>
    <row r="2643" spans="3:3" x14ac:dyDescent="0.2">
      <c r="C2643" s="100"/>
    </row>
    <row r="2644" spans="3:3" x14ac:dyDescent="0.2">
      <c r="C2644" s="100"/>
    </row>
    <row r="2645" spans="3:3" x14ac:dyDescent="0.2">
      <c r="C2645" s="100"/>
    </row>
    <row r="2646" spans="3:3" x14ac:dyDescent="0.2">
      <c r="C2646" s="100"/>
    </row>
    <row r="2647" spans="3:3" x14ac:dyDescent="0.2">
      <c r="C2647" s="100"/>
    </row>
    <row r="2648" spans="3:3" x14ac:dyDescent="0.2">
      <c r="C2648" s="100"/>
    </row>
    <row r="2649" spans="3:3" x14ac:dyDescent="0.2">
      <c r="C2649" s="100"/>
    </row>
    <row r="2650" spans="3:3" x14ac:dyDescent="0.2">
      <c r="C2650" s="100"/>
    </row>
    <row r="2651" spans="3:3" x14ac:dyDescent="0.2">
      <c r="C2651" s="100"/>
    </row>
    <row r="2652" spans="3:3" x14ac:dyDescent="0.2">
      <c r="C2652" s="100"/>
    </row>
    <row r="2653" spans="3:3" x14ac:dyDescent="0.2">
      <c r="C2653" s="100"/>
    </row>
    <row r="2654" spans="3:3" x14ac:dyDescent="0.2">
      <c r="C2654" s="100"/>
    </row>
    <row r="2655" spans="3:3" x14ac:dyDescent="0.2">
      <c r="C2655" s="100"/>
    </row>
    <row r="2656" spans="3:3" x14ac:dyDescent="0.2">
      <c r="C2656" s="100"/>
    </row>
    <row r="2657" spans="3:3" x14ac:dyDescent="0.2">
      <c r="C2657" s="100"/>
    </row>
    <row r="2658" spans="3:3" x14ac:dyDescent="0.2">
      <c r="C2658" s="100"/>
    </row>
    <row r="2659" spans="3:3" x14ac:dyDescent="0.2">
      <c r="C2659" s="100"/>
    </row>
    <row r="2660" spans="3:3" x14ac:dyDescent="0.2">
      <c r="C2660" s="100"/>
    </row>
    <row r="2661" spans="3:3" x14ac:dyDescent="0.2">
      <c r="C2661" s="100"/>
    </row>
    <row r="2662" spans="3:3" x14ac:dyDescent="0.2">
      <c r="C2662" s="100"/>
    </row>
    <row r="2663" spans="3:3" x14ac:dyDescent="0.2">
      <c r="C2663" s="100"/>
    </row>
    <row r="2664" spans="3:3" x14ac:dyDescent="0.2">
      <c r="C2664" s="100"/>
    </row>
    <row r="2665" spans="3:3" x14ac:dyDescent="0.2">
      <c r="C2665" s="100"/>
    </row>
    <row r="2666" spans="3:3" x14ac:dyDescent="0.2">
      <c r="C2666" s="100"/>
    </row>
    <row r="2667" spans="3:3" x14ac:dyDescent="0.2">
      <c r="C2667" s="100"/>
    </row>
    <row r="2668" spans="3:3" x14ac:dyDescent="0.2">
      <c r="C2668" s="100"/>
    </row>
    <row r="2669" spans="3:3" x14ac:dyDescent="0.2">
      <c r="C2669" s="100"/>
    </row>
    <row r="2670" spans="3:3" x14ac:dyDescent="0.2">
      <c r="C2670" s="100"/>
    </row>
    <row r="2671" spans="3:3" x14ac:dyDescent="0.2">
      <c r="C2671" s="100"/>
    </row>
    <row r="2672" spans="3:3" x14ac:dyDescent="0.2">
      <c r="C2672" s="100"/>
    </row>
    <row r="2673" spans="3:3" x14ac:dyDescent="0.2">
      <c r="C2673" s="100"/>
    </row>
    <row r="2674" spans="3:3" x14ac:dyDescent="0.2">
      <c r="C2674" s="100"/>
    </row>
    <row r="2675" spans="3:3" x14ac:dyDescent="0.2">
      <c r="C2675" s="100"/>
    </row>
    <row r="2676" spans="3:3" x14ac:dyDescent="0.2">
      <c r="C2676" s="100"/>
    </row>
    <row r="2677" spans="3:3" x14ac:dyDescent="0.2">
      <c r="C2677" s="100"/>
    </row>
    <row r="2678" spans="3:3" x14ac:dyDescent="0.2">
      <c r="C2678" s="100"/>
    </row>
    <row r="2679" spans="3:3" x14ac:dyDescent="0.2">
      <c r="C2679" s="100"/>
    </row>
    <row r="2680" spans="3:3" x14ac:dyDescent="0.2">
      <c r="C2680" s="100"/>
    </row>
    <row r="2681" spans="3:3" x14ac:dyDescent="0.2">
      <c r="C2681" s="100"/>
    </row>
    <row r="2682" spans="3:3" x14ac:dyDescent="0.2">
      <c r="C2682" s="100"/>
    </row>
    <row r="2683" spans="3:3" x14ac:dyDescent="0.2">
      <c r="C2683" s="100"/>
    </row>
    <row r="2684" spans="3:3" x14ac:dyDescent="0.2">
      <c r="C2684" s="100"/>
    </row>
    <row r="2685" spans="3:3" x14ac:dyDescent="0.2">
      <c r="C2685" s="100"/>
    </row>
    <row r="2686" spans="3:3" x14ac:dyDescent="0.2">
      <c r="C2686" s="100"/>
    </row>
    <row r="2687" spans="3:3" x14ac:dyDescent="0.2">
      <c r="C2687" s="100"/>
    </row>
    <row r="2688" spans="3:3" x14ac:dyDescent="0.2">
      <c r="C2688" s="100"/>
    </row>
    <row r="2689" spans="3:3" x14ac:dyDescent="0.2">
      <c r="C2689" s="100"/>
    </row>
    <row r="2690" spans="3:3" x14ac:dyDescent="0.2">
      <c r="C2690" s="100"/>
    </row>
    <row r="2691" spans="3:3" x14ac:dyDescent="0.2">
      <c r="C2691" s="100"/>
    </row>
    <row r="2692" spans="3:3" x14ac:dyDescent="0.2">
      <c r="C2692" s="100"/>
    </row>
    <row r="2693" spans="3:3" x14ac:dyDescent="0.2">
      <c r="C2693" s="100"/>
    </row>
    <row r="2694" spans="3:3" x14ac:dyDescent="0.2">
      <c r="C2694" s="100"/>
    </row>
    <row r="2695" spans="3:3" x14ac:dyDescent="0.2">
      <c r="C2695" s="100"/>
    </row>
    <row r="2696" spans="3:3" x14ac:dyDescent="0.2">
      <c r="C2696" s="100"/>
    </row>
    <row r="2697" spans="3:3" x14ac:dyDescent="0.2">
      <c r="C2697" s="100"/>
    </row>
    <row r="2698" spans="3:3" x14ac:dyDescent="0.2">
      <c r="C2698" s="100"/>
    </row>
    <row r="2699" spans="3:3" x14ac:dyDescent="0.2">
      <c r="C2699" s="100"/>
    </row>
    <row r="2700" spans="3:3" x14ac:dyDescent="0.2">
      <c r="C2700" s="100"/>
    </row>
    <row r="2701" spans="3:3" x14ac:dyDescent="0.2">
      <c r="C2701" s="100"/>
    </row>
    <row r="2702" spans="3:3" x14ac:dyDescent="0.2">
      <c r="C2702" s="100"/>
    </row>
    <row r="2703" spans="3:3" x14ac:dyDescent="0.2">
      <c r="C2703" s="100"/>
    </row>
    <row r="2704" spans="3:3" x14ac:dyDescent="0.2">
      <c r="C2704" s="100"/>
    </row>
    <row r="2705" spans="3:3" x14ac:dyDescent="0.2">
      <c r="C2705" s="100"/>
    </row>
    <row r="2706" spans="3:3" x14ac:dyDescent="0.2">
      <c r="C2706" s="100"/>
    </row>
    <row r="2707" spans="3:3" x14ac:dyDescent="0.2">
      <c r="C2707" s="100"/>
    </row>
    <row r="2708" spans="3:3" x14ac:dyDescent="0.2">
      <c r="C2708" s="100"/>
    </row>
    <row r="2709" spans="3:3" x14ac:dyDescent="0.2">
      <c r="C2709" s="100"/>
    </row>
    <row r="2710" spans="3:3" x14ac:dyDescent="0.2">
      <c r="C2710" s="100"/>
    </row>
    <row r="2711" spans="3:3" x14ac:dyDescent="0.2">
      <c r="C2711" s="100"/>
    </row>
    <row r="2712" spans="3:3" x14ac:dyDescent="0.2">
      <c r="C2712" s="100"/>
    </row>
    <row r="2713" spans="3:3" x14ac:dyDescent="0.2">
      <c r="C2713" s="100"/>
    </row>
    <row r="2714" spans="3:3" x14ac:dyDescent="0.2">
      <c r="C2714" s="100"/>
    </row>
    <row r="2715" spans="3:3" x14ac:dyDescent="0.2">
      <c r="C2715" s="100"/>
    </row>
    <row r="2716" spans="3:3" x14ac:dyDescent="0.2">
      <c r="C2716" s="100"/>
    </row>
    <row r="2717" spans="3:3" x14ac:dyDescent="0.2">
      <c r="C2717" s="100"/>
    </row>
    <row r="2718" spans="3:3" x14ac:dyDescent="0.2">
      <c r="C2718" s="100"/>
    </row>
    <row r="2719" spans="3:3" x14ac:dyDescent="0.2">
      <c r="C2719" s="100"/>
    </row>
    <row r="2720" spans="3:3" x14ac:dyDescent="0.2">
      <c r="C2720" s="100"/>
    </row>
    <row r="2721" spans="3:3" x14ac:dyDescent="0.2">
      <c r="C2721" s="100"/>
    </row>
    <row r="2722" spans="3:3" x14ac:dyDescent="0.2">
      <c r="C2722" s="100"/>
    </row>
    <row r="2723" spans="3:3" x14ac:dyDescent="0.2">
      <c r="C2723" s="100"/>
    </row>
    <row r="2724" spans="3:3" x14ac:dyDescent="0.2">
      <c r="C2724" s="100"/>
    </row>
    <row r="2725" spans="3:3" x14ac:dyDescent="0.2">
      <c r="C2725" s="100"/>
    </row>
    <row r="2726" spans="3:3" x14ac:dyDescent="0.2">
      <c r="C2726" s="100"/>
    </row>
    <row r="2727" spans="3:3" x14ac:dyDescent="0.2">
      <c r="C2727" s="100"/>
    </row>
    <row r="2728" spans="3:3" x14ac:dyDescent="0.2">
      <c r="C2728" s="100"/>
    </row>
    <row r="2729" spans="3:3" x14ac:dyDescent="0.2">
      <c r="C2729" s="100"/>
    </row>
    <row r="2730" spans="3:3" x14ac:dyDescent="0.2">
      <c r="C2730" s="100"/>
    </row>
    <row r="2731" spans="3:3" x14ac:dyDescent="0.2">
      <c r="C2731" s="100"/>
    </row>
    <row r="2732" spans="3:3" x14ac:dyDescent="0.2">
      <c r="C2732" s="100"/>
    </row>
    <row r="2733" spans="3:3" x14ac:dyDescent="0.2">
      <c r="C2733" s="100"/>
    </row>
    <row r="2734" spans="3:3" x14ac:dyDescent="0.2">
      <c r="C2734" s="100"/>
    </row>
    <row r="2735" spans="3:3" x14ac:dyDescent="0.2">
      <c r="C2735" s="100"/>
    </row>
    <row r="2736" spans="3:3" x14ac:dyDescent="0.2">
      <c r="C2736" s="100"/>
    </row>
    <row r="2737" spans="3:3" x14ac:dyDescent="0.2">
      <c r="C2737" s="100"/>
    </row>
    <row r="2738" spans="3:3" x14ac:dyDescent="0.2">
      <c r="C2738" s="100"/>
    </row>
    <row r="2739" spans="3:3" x14ac:dyDescent="0.2">
      <c r="C2739" s="100"/>
    </row>
    <row r="2740" spans="3:3" x14ac:dyDescent="0.2">
      <c r="C2740" s="100"/>
    </row>
    <row r="2741" spans="3:3" x14ac:dyDescent="0.2">
      <c r="C2741" s="100"/>
    </row>
    <row r="2742" spans="3:3" x14ac:dyDescent="0.2">
      <c r="C2742" s="100"/>
    </row>
    <row r="2743" spans="3:3" x14ac:dyDescent="0.2">
      <c r="C2743" s="100"/>
    </row>
    <row r="2744" spans="3:3" x14ac:dyDescent="0.2">
      <c r="C2744" s="100"/>
    </row>
    <row r="2745" spans="3:3" x14ac:dyDescent="0.2">
      <c r="C2745" s="100"/>
    </row>
    <row r="2746" spans="3:3" x14ac:dyDescent="0.2">
      <c r="C2746" s="100"/>
    </row>
    <row r="2747" spans="3:3" x14ac:dyDescent="0.2">
      <c r="C2747" s="100"/>
    </row>
    <row r="2748" spans="3:3" x14ac:dyDescent="0.2">
      <c r="C2748" s="100"/>
    </row>
    <row r="2749" spans="3:3" x14ac:dyDescent="0.2">
      <c r="C2749" s="100"/>
    </row>
    <row r="2750" spans="3:3" x14ac:dyDescent="0.2">
      <c r="C2750" s="100"/>
    </row>
    <row r="2751" spans="3:3" x14ac:dyDescent="0.2">
      <c r="C2751" s="100"/>
    </row>
    <row r="2752" spans="3:3" x14ac:dyDescent="0.2">
      <c r="C2752" s="100"/>
    </row>
    <row r="2753" spans="3:3" x14ac:dyDescent="0.2">
      <c r="C2753" s="100"/>
    </row>
    <row r="2754" spans="3:3" x14ac:dyDescent="0.2">
      <c r="C2754" s="100"/>
    </row>
    <row r="2755" spans="3:3" x14ac:dyDescent="0.2">
      <c r="C2755" s="100"/>
    </row>
    <row r="2756" spans="3:3" x14ac:dyDescent="0.2">
      <c r="C2756" s="100"/>
    </row>
    <row r="2757" spans="3:3" x14ac:dyDescent="0.2">
      <c r="C2757" s="100"/>
    </row>
    <row r="2758" spans="3:3" x14ac:dyDescent="0.2">
      <c r="C2758" s="100"/>
    </row>
    <row r="2759" spans="3:3" x14ac:dyDescent="0.2">
      <c r="C2759" s="100"/>
    </row>
    <row r="2760" spans="3:3" x14ac:dyDescent="0.2">
      <c r="C2760" s="100"/>
    </row>
    <row r="2761" spans="3:3" x14ac:dyDescent="0.2">
      <c r="C2761" s="100"/>
    </row>
    <row r="2762" spans="3:3" x14ac:dyDescent="0.2">
      <c r="C2762" s="100"/>
    </row>
    <row r="2763" spans="3:3" x14ac:dyDescent="0.2">
      <c r="C2763" s="100"/>
    </row>
    <row r="2764" spans="3:3" x14ac:dyDescent="0.2">
      <c r="C2764" s="100"/>
    </row>
    <row r="2765" spans="3:3" x14ac:dyDescent="0.2">
      <c r="C2765" s="100"/>
    </row>
    <row r="2766" spans="3:3" x14ac:dyDescent="0.2">
      <c r="C2766" s="100"/>
    </row>
    <row r="2767" spans="3:3" x14ac:dyDescent="0.2">
      <c r="C2767" s="100"/>
    </row>
    <row r="2768" spans="3:3" x14ac:dyDescent="0.2">
      <c r="C2768" s="100"/>
    </row>
    <row r="2769" spans="3:3" x14ac:dyDescent="0.2">
      <c r="C2769" s="100"/>
    </row>
    <row r="2770" spans="3:3" x14ac:dyDescent="0.2">
      <c r="C2770" s="100"/>
    </row>
    <row r="2771" spans="3:3" x14ac:dyDescent="0.2">
      <c r="C2771" s="100"/>
    </row>
    <row r="2772" spans="3:3" x14ac:dyDescent="0.2">
      <c r="C2772" s="100"/>
    </row>
    <row r="2773" spans="3:3" x14ac:dyDescent="0.2">
      <c r="C2773" s="100"/>
    </row>
    <row r="2774" spans="3:3" x14ac:dyDescent="0.2">
      <c r="C2774" s="100"/>
    </row>
    <row r="2775" spans="3:3" x14ac:dyDescent="0.2">
      <c r="C2775" s="100"/>
    </row>
    <row r="2776" spans="3:3" x14ac:dyDescent="0.2">
      <c r="C2776" s="100"/>
    </row>
    <row r="2777" spans="3:3" x14ac:dyDescent="0.2">
      <c r="C2777" s="100"/>
    </row>
    <row r="2778" spans="3:3" x14ac:dyDescent="0.2">
      <c r="C2778" s="100"/>
    </row>
    <row r="2779" spans="3:3" x14ac:dyDescent="0.2">
      <c r="C2779" s="100"/>
    </row>
    <row r="2780" spans="3:3" x14ac:dyDescent="0.2">
      <c r="C2780" s="100"/>
    </row>
    <row r="2781" spans="3:3" x14ac:dyDescent="0.2">
      <c r="C2781" s="100"/>
    </row>
    <row r="2782" spans="3:3" x14ac:dyDescent="0.2">
      <c r="C2782" s="100"/>
    </row>
    <row r="2783" spans="3:3" x14ac:dyDescent="0.2">
      <c r="C2783" s="100"/>
    </row>
    <row r="2784" spans="3:3" x14ac:dyDescent="0.2">
      <c r="C2784" s="100"/>
    </row>
    <row r="2785" spans="3:3" x14ac:dyDescent="0.2">
      <c r="C2785" s="100"/>
    </row>
    <row r="2786" spans="3:3" x14ac:dyDescent="0.2">
      <c r="C2786" s="100"/>
    </row>
    <row r="2787" spans="3:3" x14ac:dyDescent="0.2">
      <c r="C2787" s="100"/>
    </row>
    <row r="2788" spans="3:3" x14ac:dyDescent="0.2">
      <c r="C2788" s="100"/>
    </row>
    <row r="2789" spans="3:3" x14ac:dyDescent="0.2">
      <c r="C2789" s="100"/>
    </row>
    <row r="2790" spans="3:3" x14ac:dyDescent="0.2">
      <c r="C2790" s="100"/>
    </row>
    <row r="2791" spans="3:3" x14ac:dyDescent="0.2">
      <c r="C2791" s="100"/>
    </row>
    <row r="2792" spans="3:3" x14ac:dyDescent="0.2">
      <c r="C2792" s="100"/>
    </row>
    <row r="2793" spans="3:3" x14ac:dyDescent="0.2">
      <c r="C2793" s="100"/>
    </row>
    <row r="2794" spans="3:3" x14ac:dyDescent="0.2">
      <c r="C2794" s="100"/>
    </row>
    <row r="2795" spans="3:3" x14ac:dyDescent="0.2">
      <c r="C2795" s="100"/>
    </row>
    <row r="2796" spans="3:3" x14ac:dyDescent="0.2">
      <c r="C2796" s="100"/>
    </row>
    <row r="2797" spans="3:3" x14ac:dyDescent="0.2">
      <c r="C2797" s="100"/>
    </row>
    <row r="2798" spans="3:3" x14ac:dyDescent="0.2">
      <c r="C2798" s="100"/>
    </row>
    <row r="2799" spans="3:3" x14ac:dyDescent="0.2">
      <c r="C2799" s="100"/>
    </row>
    <row r="2800" spans="3:3" x14ac:dyDescent="0.2">
      <c r="C2800" s="100"/>
    </row>
    <row r="2801" spans="3:3" x14ac:dyDescent="0.2">
      <c r="C2801" s="100"/>
    </row>
    <row r="2802" spans="3:3" x14ac:dyDescent="0.2">
      <c r="C2802" s="100"/>
    </row>
    <row r="2803" spans="3:3" x14ac:dyDescent="0.2">
      <c r="C2803" s="100"/>
    </row>
    <row r="2804" spans="3:3" x14ac:dyDescent="0.2">
      <c r="C2804" s="100"/>
    </row>
    <row r="2805" spans="3:3" x14ac:dyDescent="0.2">
      <c r="C2805" s="100"/>
    </row>
    <row r="2806" spans="3:3" x14ac:dyDescent="0.2">
      <c r="C2806" s="100"/>
    </row>
    <row r="2807" spans="3:3" x14ac:dyDescent="0.2">
      <c r="C2807" s="100"/>
    </row>
    <row r="2808" spans="3:3" x14ac:dyDescent="0.2">
      <c r="C2808" s="100"/>
    </row>
    <row r="2809" spans="3:3" x14ac:dyDescent="0.2">
      <c r="C2809" s="100"/>
    </row>
    <row r="2810" spans="3:3" x14ac:dyDescent="0.2">
      <c r="C2810" s="100"/>
    </row>
    <row r="2811" spans="3:3" x14ac:dyDescent="0.2">
      <c r="C2811" s="100"/>
    </row>
    <row r="2812" spans="3:3" x14ac:dyDescent="0.2">
      <c r="C2812" s="100"/>
    </row>
    <row r="2813" spans="3:3" x14ac:dyDescent="0.2">
      <c r="C2813" s="100"/>
    </row>
    <row r="2814" spans="3:3" x14ac:dyDescent="0.2">
      <c r="C2814" s="100"/>
    </row>
    <row r="2815" spans="3:3" x14ac:dyDescent="0.2">
      <c r="C2815" s="100"/>
    </row>
    <row r="2816" spans="3:3" x14ac:dyDescent="0.2">
      <c r="C2816" s="100"/>
    </row>
    <row r="2817" spans="3:3" x14ac:dyDescent="0.2">
      <c r="C2817" s="100"/>
    </row>
    <row r="2818" spans="3:3" x14ac:dyDescent="0.2">
      <c r="C2818" s="100"/>
    </row>
    <row r="2819" spans="3:3" x14ac:dyDescent="0.2">
      <c r="C2819" s="100"/>
    </row>
    <row r="2820" spans="3:3" x14ac:dyDescent="0.2">
      <c r="C2820" s="100"/>
    </row>
    <row r="2821" spans="3:3" x14ac:dyDescent="0.2">
      <c r="C2821" s="100"/>
    </row>
    <row r="2822" spans="3:3" x14ac:dyDescent="0.2">
      <c r="C2822" s="100"/>
    </row>
    <row r="2823" spans="3:3" x14ac:dyDescent="0.2">
      <c r="C2823" s="100"/>
    </row>
    <row r="2824" spans="3:3" x14ac:dyDescent="0.2">
      <c r="C2824" s="100"/>
    </row>
    <row r="2825" spans="3:3" x14ac:dyDescent="0.2">
      <c r="C2825" s="100"/>
    </row>
    <row r="2826" spans="3:3" x14ac:dyDescent="0.2">
      <c r="C2826" s="100"/>
    </row>
    <row r="2827" spans="3:3" x14ac:dyDescent="0.2">
      <c r="C2827" s="100"/>
    </row>
    <row r="2828" spans="3:3" x14ac:dyDescent="0.2">
      <c r="C2828" s="100"/>
    </row>
    <row r="2829" spans="3:3" x14ac:dyDescent="0.2">
      <c r="C2829" s="100"/>
    </row>
    <row r="2830" spans="3:3" x14ac:dyDescent="0.2">
      <c r="C2830" s="100"/>
    </row>
    <row r="2831" spans="3:3" x14ac:dyDescent="0.2">
      <c r="C2831" s="100"/>
    </row>
    <row r="2832" spans="3:3" x14ac:dyDescent="0.2">
      <c r="C2832" s="100"/>
    </row>
    <row r="2833" spans="3:3" x14ac:dyDescent="0.2">
      <c r="C2833" s="100"/>
    </row>
    <row r="2834" spans="3:3" x14ac:dyDescent="0.2">
      <c r="C2834" s="100"/>
    </row>
    <row r="2835" spans="3:3" x14ac:dyDescent="0.2">
      <c r="C2835" s="100"/>
    </row>
    <row r="2836" spans="3:3" x14ac:dyDescent="0.2">
      <c r="C2836" s="100"/>
    </row>
    <row r="2837" spans="3:3" x14ac:dyDescent="0.2">
      <c r="C2837" s="100"/>
    </row>
    <row r="2838" spans="3:3" x14ac:dyDescent="0.2">
      <c r="C2838" s="100"/>
    </row>
    <row r="2839" spans="3:3" x14ac:dyDescent="0.2">
      <c r="C2839" s="100"/>
    </row>
    <row r="2840" spans="3:3" x14ac:dyDescent="0.2">
      <c r="C2840" s="100"/>
    </row>
    <row r="2841" spans="3:3" x14ac:dyDescent="0.2">
      <c r="C2841" s="100"/>
    </row>
    <row r="2842" spans="3:3" x14ac:dyDescent="0.2">
      <c r="C2842" s="100"/>
    </row>
    <row r="2843" spans="3:3" x14ac:dyDescent="0.2">
      <c r="C2843" s="100"/>
    </row>
    <row r="2844" spans="3:3" x14ac:dyDescent="0.2">
      <c r="C2844" s="100"/>
    </row>
    <row r="2845" spans="3:3" x14ac:dyDescent="0.2">
      <c r="C2845" s="100"/>
    </row>
    <row r="2846" spans="3:3" x14ac:dyDescent="0.2">
      <c r="C2846" s="100"/>
    </row>
    <row r="2847" spans="3:3" x14ac:dyDescent="0.2">
      <c r="C2847" s="100"/>
    </row>
    <row r="2848" spans="3:3" x14ac:dyDescent="0.2">
      <c r="C2848" s="100"/>
    </row>
    <row r="2849" spans="3:3" x14ac:dyDescent="0.2">
      <c r="C2849" s="100"/>
    </row>
    <row r="2850" spans="3:3" x14ac:dyDescent="0.2">
      <c r="C2850" s="100"/>
    </row>
    <row r="2851" spans="3:3" x14ac:dyDescent="0.2">
      <c r="C2851" s="100"/>
    </row>
    <row r="2852" spans="3:3" x14ac:dyDescent="0.2">
      <c r="C2852" s="100"/>
    </row>
    <row r="2853" spans="3:3" x14ac:dyDescent="0.2">
      <c r="C2853" s="100"/>
    </row>
    <row r="2854" spans="3:3" x14ac:dyDescent="0.2">
      <c r="C2854" s="100"/>
    </row>
    <row r="2855" spans="3:3" x14ac:dyDescent="0.2">
      <c r="C2855" s="100"/>
    </row>
    <row r="2856" spans="3:3" x14ac:dyDescent="0.2">
      <c r="C2856" s="100"/>
    </row>
    <row r="2857" spans="3:3" x14ac:dyDescent="0.2">
      <c r="C2857" s="100"/>
    </row>
    <row r="2858" spans="3:3" x14ac:dyDescent="0.2">
      <c r="C2858" s="100"/>
    </row>
    <row r="2859" spans="3:3" x14ac:dyDescent="0.2">
      <c r="C2859" s="100"/>
    </row>
    <row r="2860" spans="3:3" x14ac:dyDescent="0.2">
      <c r="C2860" s="100"/>
    </row>
    <row r="2861" spans="3:3" x14ac:dyDescent="0.2">
      <c r="C2861" s="100"/>
    </row>
    <row r="2862" spans="3:3" x14ac:dyDescent="0.2">
      <c r="C2862" s="100"/>
    </row>
    <row r="2863" spans="3:3" x14ac:dyDescent="0.2">
      <c r="C2863" s="100"/>
    </row>
    <row r="2864" spans="3:3" x14ac:dyDescent="0.2">
      <c r="C2864" s="100"/>
    </row>
    <row r="2865" spans="3:3" x14ac:dyDescent="0.2">
      <c r="C2865" s="100"/>
    </row>
    <row r="2866" spans="3:3" x14ac:dyDescent="0.2">
      <c r="C2866" s="100"/>
    </row>
    <row r="2867" spans="3:3" x14ac:dyDescent="0.2">
      <c r="C2867" s="100"/>
    </row>
    <row r="2868" spans="3:3" x14ac:dyDescent="0.2">
      <c r="C2868" s="100"/>
    </row>
    <row r="2869" spans="3:3" x14ac:dyDescent="0.2">
      <c r="C2869" s="100"/>
    </row>
    <row r="2870" spans="3:3" x14ac:dyDescent="0.2">
      <c r="C2870" s="100"/>
    </row>
    <row r="2871" spans="3:3" x14ac:dyDescent="0.2">
      <c r="C2871" s="100"/>
    </row>
    <row r="2872" spans="3:3" x14ac:dyDescent="0.2">
      <c r="C2872" s="100"/>
    </row>
    <row r="2873" spans="3:3" x14ac:dyDescent="0.2">
      <c r="C2873" s="100"/>
    </row>
    <row r="2874" spans="3:3" x14ac:dyDescent="0.2">
      <c r="C2874" s="100"/>
    </row>
    <row r="2875" spans="3:3" x14ac:dyDescent="0.2">
      <c r="C2875" s="100"/>
    </row>
    <row r="2876" spans="3:3" x14ac:dyDescent="0.2">
      <c r="C2876" s="100"/>
    </row>
    <row r="2877" spans="3:3" x14ac:dyDescent="0.2">
      <c r="C2877" s="100"/>
    </row>
    <row r="2878" spans="3:3" x14ac:dyDescent="0.2">
      <c r="C2878" s="100"/>
    </row>
    <row r="2879" spans="3:3" x14ac:dyDescent="0.2">
      <c r="C2879" s="100"/>
    </row>
    <row r="2880" spans="3:3" x14ac:dyDescent="0.2">
      <c r="C2880" s="100"/>
    </row>
    <row r="2881" spans="3:3" x14ac:dyDescent="0.2">
      <c r="C2881" s="100"/>
    </row>
    <row r="2882" spans="3:3" x14ac:dyDescent="0.2">
      <c r="C2882" s="100"/>
    </row>
    <row r="2883" spans="3:3" x14ac:dyDescent="0.2">
      <c r="C2883" s="100"/>
    </row>
    <row r="2884" spans="3:3" x14ac:dyDescent="0.2">
      <c r="C2884" s="100"/>
    </row>
    <row r="2885" spans="3:3" x14ac:dyDescent="0.2">
      <c r="C2885" s="100"/>
    </row>
    <row r="2886" spans="3:3" x14ac:dyDescent="0.2">
      <c r="C2886" s="100"/>
    </row>
    <row r="2887" spans="3:3" x14ac:dyDescent="0.2">
      <c r="C2887" s="100"/>
    </row>
    <row r="2888" spans="3:3" x14ac:dyDescent="0.2">
      <c r="C2888" s="100"/>
    </row>
    <row r="2889" spans="3:3" x14ac:dyDescent="0.2">
      <c r="C2889" s="100"/>
    </row>
    <row r="2890" spans="3:3" x14ac:dyDescent="0.2">
      <c r="C2890" s="100"/>
    </row>
    <row r="2891" spans="3:3" x14ac:dyDescent="0.2">
      <c r="C2891" s="100"/>
    </row>
    <row r="2892" spans="3:3" x14ac:dyDescent="0.2">
      <c r="C2892" s="100"/>
    </row>
    <row r="2893" spans="3:3" x14ac:dyDescent="0.2">
      <c r="C2893" s="100"/>
    </row>
    <row r="2894" spans="3:3" x14ac:dyDescent="0.2">
      <c r="C2894" s="100"/>
    </row>
    <row r="2895" spans="3:3" x14ac:dyDescent="0.2">
      <c r="C2895" s="100"/>
    </row>
    <row r="2896" spans="3:3" x14ac:dyDescent="0.2">
      <c r="C2896" s="100"/>
    </row>
    <row r="2897" spans="3:3" x14ac:dyDescent="0.2">
      <c r="C2897" s="100"/>
    </row>
    <row r="2898" spans="3:3" x14ac:dyDescent="0.2">
      <c r="C2898" s="100"/>
    </row>
    <row r="2899" spans="3:3" x14ac:dyDescent="0.2">
      <c r="C2899" s="100"/>
    </row>
    <row r="2900" spans="3:3" x14ac:dyDescent="0.2">
      <c r="C2900" s="100"/>
    </row>
    <row r="2901" spans="3:3" x14ac:dyDescent="0.2">
      <c r="C2901" s="100"/>
    </row>
    <row r="2902" spans="3:3" x14ac:dyDescent="0.2">
      <c r="C2902" s="100"/>
    </row>
    <row r="2903" spans="3:3" x14ac:dyDescent="0.2">
      <c r="C2903" s="100"/>
    </row>
    <row r="2904" spans="3:3" x14ac:dyDescent="0.2">
      <c r="C2904" s="100"/>
    </row>
    <row r="2905" spans="3:3" x14ac:dyDescent="0.2">
      <c r="C2905" s="100"/>
    </row>
    <row r="2906" spans="3:3" x14ac:dyDescent="0.2">
      <c r="C2906" s="100"/>
    </row>
    <row r="2907" spans="3:3" x14ac:dyDescent="0.2">
      <c r="C2907" s="100"/>
    </row>
    <row r="2908" spans="3:3" x14ac:dyDescent="0.2">
      <c r="C2908" s="100"/>
    </row>
    <row r="2909" spans="3:3" x14ac:dyDescent="0.2">
      <c r="C2909" s="100"/>
    </row>
    <row r="2910" spans="3:3" x14ac:dyDescent="0.2">
      <c r="C2910" s="100"/>
    </row>
    <row r="2911" spans="3:3" x14ac:dyDescent="0.2">
      <c r="C2911" s="100"/>
    </row>
    <row r="2912" spans="3:3" x14ac:dyDescent="0.2">
      <c r="C2912" s="100"/>
    </row>
    <row r="2913" spans="3:3" x14ac:dyDescent="0.2">
      <c r="C2913" s="100"/>
    </row>
    <row r="2914" spans="3:3" x14ac:dyDescent="0.2">
      <c r="C2914" s="100"/>
    </row>
    <row r="2915" spans="3:3" x14ac:dyDescent="0.2">
      <c r="C2915" s="100"/>
    </row>
    <row r="2916" spans="3:3" x14ac:dyDescent="0.2">
      <c r="C2916" s="100"/>
    </row>
    <row r="2917" spans="3:3" x14ac:dyDescent="0.2">
      <c r="C2917" s="100"/>
    </row>
    <row r="2918" spans="3:3" x14ac:dyDescent="0.2">
      <c r="C2918" s="100"/>
    </row>
    <row r="2919" spans="3:3" x14ac:dyDescent="0.2">
      <c r="C2919" s="100"/>
    </row>
    <row r="2920" spans="3:3" x14ac:dyDescent="0.2">
      <c r="C2920" s="100"/>
    </row>
    <row r="2921" spans="3:3" x14ac:dyDescent="0.2">
      <c r="C2921" s="100"/>
    </row>
    <row r="2922" spans="3:3" x14ac:dyDescent="0.2">
      <c r="C2922" s="100"/>
    </row>
    <row r="2923" spans="3:3" x14ac:dyDescent="0.2">
      <c r="C2923" s="100"/>
    </row>
    <row r="2924" spans="3:3" x14ac:dyDescent="0.2">
      <c r="C2924" s="100"/>
    </row>
    <row r="2925" spans="3:3" x14ac:dyDescent="0.2">
      <c r="C2925" s="100"/>
    </row>
    <row r="2926" spans="3:3" x14ac:dyDescent="0.2">
      <c r="C2926" s="100"/>
    </row>
    <row r="2927" spans="3:3" x14ac:dyDescent="0.2">
      <c r="C2927" s="100"/>
    </row>
    <row r="2928" spans="3:3" x14ac:dyDescent="0.2">
      <c r="C2928" s="100"/>
    </row>
    <row r="2929" spans="3:3" x14ac:dyDescent="0.2">
      <c r="C2929" s="100"/>
    </row>
    <row r="2930" spans="3:3" x14ac:dyDescent="0.2">
      <c r="C2930" s="100"/>
    </row>
    <row r="2931" spans="3:3" x14ac:dyDescent="0.2">
      <c r="C2931" s="100"/>
    </row>
    <row r="2932" spans="3:3" x14ac:dyDescent="0.2">
      <c r="C2932" s="100"/>
    </row>
    <row r="2933" spans="3:3" x14ac:dyDescent="0.2">
      <c r="C2933" s="100"/>
    </row>
    <row r="2934" spans="3:3" x14ac:dyDescent="0.2">
      <c r="C2934" s="100"/>
    </row>
    <row r="2935" spans="3:3" x14ac:dyDescent="0.2">
      <c r="C2935" s="100"/>
    </row>
    <row r="2936" spans="3:3" x14ac:dyDescent="0.2">
      <c r="C2936" s="100"/>
    </row>
    <row r="2937" spans="3:3" x14ac:dyDescent="0.2">
      <c r="C2937" s="100"/>
    </row>
    <row r="2938" spans="3:3" x14ac:dyDescent="0.2">
      <c r="C2938" s="100"/>
    </row>
    <row r="2939" spans="3:3" x14ac:dyDescent="0.2">
      <c r="C2939" s="100"/>
    </row>
    <row r="2940" spans="3:3" x14ac:dyDescent="0.2">
      <c r="C2940" s="100"/>
    </row>
    <row r="2941" spans="3:3" x14ac:dyDescent="0.2">
      <c r="C2941" s="100"/>
    </row>
    <row r="2942" spans="3:3" x14ac:dyDescent="0.2">
      <c r="C2942" s="100"/>
    </row>
    <row r="2943" spans="3:3" x14ac:dyDescent="0.2">
      <c r="C2943" s="100"/>
    </row>
    <row r="2944" spans="3:3" x14ac:dyDescent="0.2">
      <c r="C2944" s="100"/>
    </row>
    <row r="2945" spans="3:3" x14ac:dyDescent="0.2">
      <c r="C2945" s="100"/>
    </row>
    <row r="2946" spans="3:3" x14ac:dyDescent="0.2">
      <c r="C2946" s="100"/>
    </row>
    <row r="2947" spans="3:3" x14ac:dyDescent="0.2">
      <c r="C2947" s="100"/>
    </row>
    <row r="2948" spans="3:3" x14ac:dyDescent="0.2">
      <c r="C2948" s="100"/>
    </row>
    <row r="2949" spans="3:3" x14ac:dyDescent="0.2">
      <c r="C2949" s="100"/>
    </row>
    <row r="2950" spans="3:3" x14ac:dyDescent="0.2">
      <c r="C2950" s="100"/>
    </row>
    <row r="2951" spans="3:3" x14ac:dyDescent="0.2">
      <c r="C2951" s="100"/>
    </row>
    <row r="2952" spans="3:3" x14ac:dyDescent="0.2">
      <c r="C2952" s="100"/>
    </row>
    <row r="2953" spans="3:3" x14ac:dyDescent="0.2">
      <c r="C2953" s="100"/>
    </row>
    <row r="2954" spans="3:3" x14ac:dyDescent="0.2">
      <c r="C2954" s="100"/>
    </row>
    <row r="2955" spans="3:3" x14ac:dyDescent="0.2">
      <c r="C2955" s="100"/>
    </row>
    <row r="2956" spans="3:3" x14ac:dyDescent="0.2">
      <c r="C2956" s="100"/>
    </row>
    <row r="2957" spans="3:3" x14ac:dyDescent="0.2">
      <c r="C2957" s="100"/>
    </row>
    <row r="2958" spans="3:3" x14ac:dyDescent="0.2">
      <c r="C2958" s="100"/>
    </row>
    <row r="2959" spans="3:3" x14ac:dyDescent="0.2">
      <c r="C2959" s="100"/>
    </row>
    <row r="2960" spans="3:3" x14ac:dyDescent="0.2">
      <c r="C2960" s="100"/>
    </row>
    <row r="2961" spans="3:3" x14ac:dyDescent="0.2">
      <c r="C2961" s="100"/>
    </row>
    <row r="2962" spans="3:3" x14ac:dyDescent="0.2">
      <c r="C2962" s="100"/>
    </row>
    <row r="2963" spans="3:3" x14ac:dyDescent="0.2">
      <c r="C2963" s="100"/>
    </row>
    <row r="2964" spans="3:3" x14ac:dyDescent="0.2">
      <c r="C2964" s="100"/>
    </row>
    <row r="2965" spans="3:3" x14ac:dyDescent="0.2">
      <c r="C2965" s="100"/>
    </row>
    <row r="2966" spans="3:3" x14ac:dyDescent="0.2">
      <c r="C2966" s="100"/>
    </row>
    <row r="2967" spans="3:3" x14ac:dyDescent="0.2">
      <c r="C2967" s="100"/>
    </row>
    <row r="2968" spans="3:3" x14ac:dyDescent="0.2">
      <c r="C2968" s="100"/>
    </row>
    <row r="2969" spans="3:3" x14ac:dyDescent="0.2">
      <c r="C2969" s="100"/>
    </row>
    <row r="2970" spans="3:3" x14ac:dyDescent="0.2">
      <c r="C2970" s="100"/>
    </row>
    <row r="2971" spans="3:3" x14ac:dyDescent="0.2">
      <c r="C2971" s="100"/>
    </row>
    <row r="2972" spans="3:3" x14ac:dyDescent="0.2">
      <c r="C2972" s="100"/>
    </row>
    <row r="2973" spans="3:3" x14ac:dyDescent="0.2">
      <c r="C2973" s="100"/>
    </row>
    <row r="2974" spans="3:3" x14ac:dyDescent="0.2">
      <c r="C2974" s="100"/>
    </row>
    <row r="2975" spans="3:3" x14ac:dyDescent="0.2">
      <c r="C2975" s="100"/>
    </row>
    <row r="2976" spans="3:3" x14ac:dyDescent="0.2">
      <c r="C2976" s="100"/>
    </row>
    <row r="2977" spans="3:3" x14ac:dyDescent="0.2">
      <c r="C2977" s="100"/>
    </row>
    <row r="2978" spans="3:3" x14ac:dyDescent="0.2">
      <c r="C2978" s="100"/>
    </row>
    <row r="2979" spans="3:3" x14ac:dyDescent="0.2">
      <c r="C2979" s="100"/>
    </row>
    <row r="2980" spans="3:3" x14ac:dyDescent="0.2">
      <c r="C2980" s="100"/>
    </row>
    <row r="2981" spans="3:3" x14ac:dyDescent="0.2">
      <c r="C2981" s="100"/>
    </row>
    <row r="2982" spans="3:3" x14ac:dyDescent="0.2">
      <c r="C2982" s="100"/>
    </row>
    <row r="2983" spans="3:3" x14ac:dyDescent="0.2">
      <c r="C2983" s="100"/>
    </row>
    <row r="2984" spans="3:3" x14ac:dyDescent="0.2">
      <c r="C2984" s="100"/>
    </row>
    <row r="2985" spans="3:3" x14ac:dyDescent="0.2">
      <c r="C2985" s="100"/>
    </row>
    <row r="2986" spans="3:3" x14ac:dyDescent="0.2">
      <c r="C2986" s="100"/>
    </row>
    <row r="2987" spans="3:3" x14ac:dyDescent="0.2">
      <c r="C2987" s="100"/>
    </row>
    <row r="2988" spans="3:3" x14ac:dyDescent="0.2">
      <c r="C2988" s="100"/>
    </row>
    <row r="2989" spans="3:3" x14ac:dyDescent="0.2">
      <c r="C2989" s="100"/>
    </row>
    <row r="2990" spans="3:3" x14ac:dyDescent="0.2">
      <c r="C2990" s="100"/>
    </row>
    <row r="2991" spans="3:3" x14ac:dyDescent="0.2">
      <c r="C2991" s="100"/>
    </row>
    <row r="2992" spans="3:3" x14ac:dyDescent="0.2">
      <c r="C2992" s="100"/>
    </row>
    <row r="2993" spans="3:3" x14ac:dyDescent="0.2">
      <c r="C2993" s="100"/>
    </row>
    <row r="2994" spans="3:3" x14ac:dyDescent="0.2">
      <c r="C2994" s="100"/>
    </row>
    <row r="2995" spans="3:3" x14ac:dyDescent="0.2">
      <c r="C2995" s="100"/>
    </row>
    <row r="2996" spans="3:3" x14ac:dyDescent="0.2">
      <c r="C2996" s="100"/>
    </row>
    <row r="2997" spans="3:3" x14ac:dyDescent="0.2">
      <c r="C2997" s="100"/>
    </row>
    <row r="2998" spans="3:3" x14ac:dyDescent="0.2">
      <c r="C2998" s="100"/>
    </row>
    <row r="2999" spans="3:3" x14ac:dyDescent="0.2">
      <c r="C2999" s="100"/>
    </row>
    <row r="3000" spans="3:3" x14ac:dyDescent="0.2">
      <c r="C3000" s="100"/>
    </row>
    <row r="3001" spans="3:3" x14ac:dyDescent="0.2">
      <c r="C3001" s="100"/>
    </row>
    <row r="3002" spans="3:3" x14ac:dyDescent="0.2">
      <c r="C3002" s="100"/>
    </row>
    <row r="3003" spans="3:3" x14ac:dyDescent="0.2">
      <c r="C3003" s="100"/>
    </row>
    <row r="3004" spans="3:3" x14ac:dyDescent="0.2">
      <c r="C3004" s="100"/>
    </row>
    <row r="3005" spans="3:3" x14ac:dyDescent="0.2">
      <c r="C3005" s="100"/>
    </row>
    <row r="3006" spans="3:3" x14ac:dyDescent="0.2">
      <c r="C3006" s="100"/>
    </row>
    <row r="3007" spans="3:3" x14ac:dyDescent="0.2">
      <c r="C3007" s="100"/>
    </row>
    <row r="3008" spans="3:3" x14ac:dyDescent="0.2">
      <c r="C3008" s="100"/>
    </row>
    <row r="3009" spans="3:3" x14ac:dyDescent="0.2">
      <c r="C3009" s="100"/>
    </row>
    <row r="3010" spans="3:3" x14ac:dyDescent="0.2">
      <c r="C3010" s="100"/>
    </row>
    <row r="3011" spans="3:3" x14ac:dyDescent="0.2">
      <c r="C3011" s="100"/>
    </row>
    <row r="3012" spans="3:3" x14ac:dyDescent="0.2">
      <c r="C3012" s="100"/>
    </row>
    <row r="3013" spans="3:3" x14ac:dyDescent="0.2">
      <c r="C3013" s="100"/>
    </row>
    <row r="3014" spans="3:3" x14ac:dyDescent="0.2">
      <c r="C3014" s="100"/>
    </row>
    <row r="3015" spans="3:3" x14ac:dyDescent="0.2">
      <c r="C3015" s="100"/>
    </row>
    <row r="3016" spans="3:3" x14ac:dyDescent="0.2">
      <c r="C3016" s="100"/>
    </row>
    <row r="3017" spans="3:3" x14ac:dyDescent="0.2">
      <c r="C3017" s="100"/>
    </row>
    <row r="3018" spans="3:3" x14ac:dyDescent="0.2">
      <c r="C3018" s="100"/>
    </row>
    <row r="3019" spans="3:3" x14ac:dyDescent="0.2">
      <c r="C3019" s="100"/>
    </row>
    <row r="3020" spans="3:3" x14ac:dyDescent="0.2">
      <c r="C3020" s="100"/>
    </row>
    <row r="3021" spans="3:3" x14ac:dyDescent="0.2">
      <c r="C3021" s="100"/>
    </row>
    <row r="3022" spans="3:3" x14ac:dyDescent="0.2">
      <c r="C3022" s="100"/>
    </row>
    <row r="3023" spans="3:3" x14ac:dyDescent="0.2">
      <c r="C3023" s="100"/>
    </row>
    <row r="3024" spans="3:3" x14ac:dyDescent="0.2">
      <c r="C3024" s="100"/>
    </row>
    <row r="3025" spans="3:3" x14ac:dyDescent="0.2">
      <c r="C3025" s="100"/>
    </row>
    <row r="3026" spans="3:3" x14ac:dyDescent="0.2">
      <c r="C3026" s="100"/>
    </row>
    <row r="3027" spans="3:3" x14ac:dyDescent="0.2">
      <c r="C3027" s="100"/>
    </row>
    <row r="3028" spans="3:3" x14ac:dyDescent="0.2">
      <c r="C3028" s="100"/>
    </row>
    <row r="3029" spans="3:3" x14ac:dyDescent="0.2">
      <c r="C3029" s="100"/>
    </row>
    <row r="3030" spans="3:3" x14ac:dyDescent="0.2">
      <c r="C3030" s="100"/>
    </row>
    <row r="3031" spans="3:3" x14ac:dyDescent="0.2">
      <c r="C3031" s="100"/>
    </row>
    <row r="3032" spans="3:3" x14ac:dyDescent="0.2">
      <c r="C3032" s="100"/>
    </row>
    <row r="3033" spans="3:3" x14ac:dyDescent="0.2">
      <c r="C3033" s="100"/>
    </row>
    <row r="3034" spans="3:3" x14ac:dyDescent="0.2">
      <c r="C3034" s="100"/>
    </row>
    <row r="3035" spans="3:3" x14ac:dyDescent="0.2">
      <c r="C3035" s="100"/>
    </row>
    <row r="3036" spans="3:3" x14ac:dyDescent="0.2">
      <c r="C3036" s="100"/>
    </row>
    <row r="3037" spans="3:3" x14ac:dyDescent="0.2">
      <c r="C3037" s="100"/>
    </row>
    <row r="3038" spans="3:3" x14ac:dyDescent="0.2">
      <c r="C3038" s="100"/>
    </row>
    <row r="3039" spans="3:3" x14ac:dyDescent="0.2">
      <c r="C3039" s="100"/>
    </row>
    <row r="3040" spans="3:3" x14ac:dyDescent="0.2">
      <c r="C3040" s="100"/>
    </row>
    <row r="3041" spans="3:3" x14ac:dyDescent="0.2">
      <c r="C3041" s="100"/>
    </row>
    <row r="3042" spans="3:3" x14ac:dyDescent="0.2">
      <c r="C3042" s="100"/>
    </row>
    <row r="3043" spans="3:3" x14ac:dyDescent="0.2">
      <c r="C3043" s="100"/>
    </row>
    <row r="3044" spans="3:3" x14ac:dyDescent="0.2">
      <c r="C3044" s="100"/>
    </row>
    <row r="3045" spans="3:3" x14ac:dyDescent="0.2">
      <c r="C3045" s="100"/>
    </row>
    <row r="3046" spans="3:3" x14ac:dyDescent="0.2">
      <c r="C3046" s="100"/>
    </row>
    <row r="3047" spans="3:3" x14ac:dyDescent="0.2">
      <c r="C3047" s="100"/>
    </row>
    <row r="3048" spans="3:3" x14ac:dyDescent="0.2">
      <c r="C3048" s="100"/>
    </row>
    <row r="3049" spans="3:3" x14ac:dyDescent="0.2">
      <c r="C3049" s="100"/>
    </row>
    <row r="3050" spans="3:3" x14ac:dyDescent="0.2">
      <c r="C3050" s="100"/>
    </row>
    <row r="3051" spans="3:3" x14ac:dyDescent="0.2">
      <c r="C3051" s="100"/>
    </row>
    <row r="3052" spans="3:3" x14ac:dyDescent="0.2">
      <c r="C3052" s="100"/>
    </row>
    <row r="3053" spans="3:3" x14ac:dyDescent="0.2">
      <c r="C3053" s="100"/>
    </row>
    <row r="3054" spans="3:3" x14ac:dyDescent="0.2">
      <c r="C3054" s="100"/>
    </row>
    <row r="3055" spans="3:3" x14ac:dyDescent="0.2">
      <c r="C3055" s="100"/>
    </row>
    <row r="3056" spans="3:3" x14ac:dyDescent="0.2">
      <c r="C3056" s="100"/>
    </row>
    <row r="3057" spans="3:3" x14ac:dyDescent="0.2">
      <c r="C3057" s="100"/>
    </row>
    <row r="3058" spans="3:3" x14ac:dyDescent="0.2">
      <c r="C3058" s="100"/>
    </row>
    <row r="3059" spans="3:3" x14ac:dyDescent="0.2">
      <c r="C3059" s="100"/>
    </row>
    <row r="3060" spans="3:3" x14ac:dyDescent="0.2">
      <c r="C3060" s="100"/>
    </row>
    <row r="3061" spans="3:3" x14ac:dyDescent="0.2">
      <c r="C3061" s="100"/>
    </row>
    <row r="3062" spans="3:3" x14ac:dyDescent="0.2">
      <c r="C3062" s="100"/>
    </row>
    <row r="3063" spans="3:3" x14ac:dyDescent="0.2">
      <c r="C3063" s="100"/>
    </row>
    <row r="3064" spans="3:3" x14ac:dyDescent="0.2">
      <c r="C3064" s="100"/>
    </row>
    <row r="3065" spans="3:3" x14ac:dyDescent="0.2">
      <c r="C3065" s="100"/>
    </row>
    <row r="3066" spans="3:3" x14ac:dyDescent="0.2">
      <c r="C3066" s="100"/>
    </row>
    <row r="3067" spans="3:3" x14ac:dyDescent="0.2">
      <c r="C3067" s="100"/>
    </row>
    <row r="3068" spans="3:3" x14ac:dyDescent="0.2">
      <c r="C3068" s="100"/>
    </row>
    <row r="3069" spans="3:3" x14ac:dyDescent="0.2">
      <c r="C3069" s="100"/>
    </row>
    <row r="3070" spans="3:3" x14ac:dyDescent="0.2">
      <c r="C3070" s="100"/>
    </row>
    <row r="3071" spans="3:3" x14ac:dyDescent="0.2">
      <c r="C3071" s="100"/>
    </row>
    <row r="3072" spans="3:3" x14ac:dyDescent="0.2">
      <c r="C3072" s="100"/>
    </row>
    <row r="3073" spans="3:3" x14ac:dyDescent="0.2">
      <c r="C3073" s="100"/>
    </row>
    <row r="3074" spans="3:3" x14ac:dyDescent="0.2">
      <c r="C3074" s="100"/>
    </row>
    <row r="3075" spans="3:3" x14ac:dyDescent="0.2">
      <c r="C3075" s="100"/>
    </row>
    <row r="3076" spans="3:3" x14ac:dyDescent="0.2">
      <c r="C3076" s="100"/>
    </row>
    <row r="3077" spans="3:3" x14ac:dyDescent="0.2">
      <c r="C3077" s="100"/>
    </row>
    <row r="3078" spans="3:3" x14ac:dyDescent="0.2">
      <c r="C3078" s="100"/>
    </row>
    <row r="3079" spans="3:3" x14ac:dyDescent="0.2">
      <c r="C3079" s="100"/>
    </row>
    <row r="3080" spans="3:3" x14ac:dyDescent="0.2">
      <c r="C3080" s="100"/>
    </row>
    <row r="3081" spans="3:3" x14ac:dyDescent="0.2">
      <c r="C3081" s="100"/>
    </row>
    <row r="3082" spans="3:3" x14ac:dyDescent="0.2">
      <c r="C3082" s="100"/>
    </row>
    <row r="3083" spans="3:3" x14ac:dyDescent="0.2">
      <c r="C3083" s="100"/>
    </row>
    <row r="3084" spans="3:3" x14ac:dyDescent="0.2">
      <c r="C3084" s="100"/>
    </row>
    <row r="3085" spans="3:3" x14ac:dyDescent="0.2">
      <c r="C3085" s="100"/>
    </row>
    <row r="3086" spans="3:3" x14ac:dyDescent="0.2">
      <c r="C3086" s="100"/>
    </row>
    <row r="3087" spans="3:3" x14ac:dyDescent="0.2">
      <c r="C3087" s="100"/>
    </row>
    <row r="3088" spans="3:3" x14ac:dyDescent="0.2">
      <c r="C3088" s="100"/>
    </row>
    <row r="3089" spans="3:3" x14ac:dyDescent="0.2">
      <c r="C3089" s="100"/>
    </row>
    <row r="3090" spans="3:3" x14ac:dyDescent="0.2">
      <c r="C3090" s="100"/>
    </row>
    <row r="3091" spans="3:3" x14ac:dyDescent="0.2">
      <c r="C3091" s="100"/>
    </row>
    <row r="3092" spans="3:3" x14ac:dyDescent="0.2">
      <c r="C3092" s="100"/>
    </row>
    <row r="3093" spans="3:3" x14ac:dyDescent="0.2">
      <c r="C3093" s="100"/>
    </row>
    <row r="3094" spans="3:3" x14ac:dyDescent="0.2">
      <c r="C3094" s="100"/>
    </row>
    <row r="3095" spans="3:3" x14ac:dyDescent="0.2">
      <c r="C3095" s="100"/>
    </row>
    <row r="3096" spans="3:3" x14ac:dyDescent="0.2">
      <c r="C3096" s="100"/>
    </row>
    <row r="3097" spans="3:3" x14ac:dyDescent="0.2">
      <c r="C3097" s="100"/>
    </row>
    <row r="3098" spans="3:3" x14ac:dyDescent="0.2">
      <c r="C3098" s="100"/>
    </row>
    <row r="3099" spans="3:3" x14ac:dyDescent="0.2">
      <c r="C3099" s="100"/>
    </row>
    <row r="3100" spans="3:3" x14ac:dyDescent="0.2">
      <c r="C3100" s="100"/>
    </row>
    <row r="3101" spans="3:3" x14ac:dyDescent="0.2">
      <c r="C3101" s="100"/>
    </row>
    <row r="3102" spans="3:3" x14ac:dyDescent="0.2">
      <c r="C3102" s="100"/>
    </row>
    <row r="3103" spans="3:3" x14ac:dyDescent="0.2">
      <c r="C3103" s="100"/>
    </row>
    <row r="3104" spans="3:3" x14ac:dyDescent="0.2">
      <c r="C3104" s="100"/>
    </row>
    <row r="3105" spans="3:3" x14ac:dyDescent="0.2">
      <c r="C3105" s="100"/>
    </row>
    <row r="3106" spans="3:3" x14ac:dyDescent="0.2">
      <c r="C3106" s="100"/>
    </row>
    <row r="3107" spans="3:3" x14ac:dyDescent="0.2">
      <c r="C3107" s="100"/>
    </row>
    <row r="3108" spans="3:3" x14ac:dyDescent="0.2">
      <c r="C3108" s="100"/>
    </row>
    <row r="3109" spans="3:3" x14ac:dyDescent="0.2">
      <c r="C3109" s="100"/>
    </row>
    <row r="3110" spans="3:3" x14ac:dyDescent="0.2">
      <c r="C3110" s="100"/>
    </row>
    <row r="3111" spans="3:3" x14ac:dyDescent="0.2">
      <c r="C3111" s="100"/>
    </row>
    <row r="3112" spans="3:3" x14ac:dyDescent="0.2">
      <c r="C3112" s="100"/>
    </row>
    <row r="3113" spans="3:3" x14ac:dyDescent="0.2">
      <c r="C3113" s="100"/>
    </row>
    <row r="3114" spans="3:3" x14ac:dyDescent="0.2">
      <c r="C3114" s="100"/>
    </row>
    <row r="3115" spans="3:3" x14ac:dyDescent="0.2">
      <c r="C3115" s="100"/>
    </row>
    <row r="3116" spans="3:3" x14ac:dyDescent="0.2">
      <c r="C3116" s="100"/>
    </row>
    <row r="3117" spans="3:3" x14ac:dyDescent="0.2">
      <c r="C3117" s="100"/>
    </row>
    <row r="3118" spans="3:3" x14ac:dyDescent="0.2">
      <c r="C3118" s="100"/>
    </row>
    <row r="3119" spans="3:3" x14ac:dyDescent="0.2">
      <c r="C3119" s="100"/>
    </row>
    <row r="3120" spans="3:3" x14ac:dyDescent="0.2">
      <c r="C3120" s="100"/>
    </row>
    <row r="3121" spans="3:3" x14ac:dyDescent="0.2">
      <c r="C3121" s="100"/>
    </row>
    <row r="3122" spans="3:3" x14ac:dyDescent="0.2">
      <c r="C3122" s="100"/>
    </row>
    <row r="3123" spans="3:3" x14ac:dyDescent="0.2">
      <c r="C3123" s="100"/>
    </row>
    <row r="3124" spans="3:3" x14ac:dyDescent="0.2">
      <c r="C3124" s="100"/>
    </row>
    <row r="3125" spans="3:3" x14ac:dyDescent="0.2">
      <c r="C3125" s="100"/>
    </row>
    <row r="3126" spans="3:3" x14ac:dyDescent="0.2">
      <c r="C3126" s="100"/>
    </row>
    <row r="3127" spans="3:3" x14ac:dyDescent="0.2">
      <c r="C3127" s="100"/>
    </row>
    <row r="3128" spans="3:3" x14ac:dyDescent="0.2">
      <c r="C3128" s="100"/>
    </row>
    <row r="3129" spans="3:3" x14ac:dyDescent="0.2">
      <c r="C3129" s="100"/>
    </row>
    <row r="3130" spans="3:3" x14ac:dyDescent="0.2">
      <c r="C3130" s="100"/>
    </row>
    <row r="3131" spans="3:3" x14ac:dyDescent="0.2">
      <c r="C3131" s="100"/>
    </row>
    <row r="3132" spans="3:3" x14ac:dyDescent="0.2">
      <c r="C3132" s="100"/>
    </row>
    <row r="3133" spans="3:3" x14ac:dyDescent="0.2">
      <c r="C3133" s="100"/>
    </row>
    <row r="3134" spans="3:3" x14ac:dyDescent="0.2">
      <c r="C3134" s="100"/>
    </row>
    <row r="3135" spans="3:3" x14ac:dyDescent="0.2">
      <c r="C3135" s="100"/>
    </row>
    <row r="3136" spans="3:3" x14ac:dyDescent="0.2">
      <c r="C3136" s="100"/>
    </row>
    <row r="3137" spans="3:3" x14ac:dyDescent="0.2">
      <c r="C3137" s="100"/>
    </row>
    <row r="3138" spans="3:3" x14ac:dyDescent="0.2">
      <c r="C3138" s="100"/>
    </row>
    <row r="3139" spans="3:3" x14ac:dyDescent="0.2">
      <c r="C3139" s="100"/>
    </row>
    <row r="3140" spans="3:3" x14ac:dyDescent="0.2">
      <c r="C3140" s="100"/>
    </row>
    <row r="3141" spans="3:3" x14ac:dyDescent="0.2">
      <c r="C3141" s="100"/>
    </row>
    <row r="3142" spans="3:3" x14ac:dyDescent="0.2">
      <c r="C3142" s="100"/>
    </row>
    <row r="3143" spans="3:3" x14ac:dyDescent="0.2">
      <c r="C3143" s="100"/>
    </row>
    <row r="3144" spans="3:3" x14ac:dyDescent="0.2">
      <c r="C3144" s="100"/>
    </row>
    <row r="3145" spans="3:3" x14ac:dyDescent="0.2">
      <c r="C3145" s="100"/>
    </row>
    <row r="3146" spans="3:3" x14ac:dyDescent="0.2">
      <c r="C3146" s="100"/>
    </row>
    <row r="3147" spans="3:3" x14ac:dyDescent="0.2">
      <c r="C3147" s="100"/>
    </row>
    <row r="3148" spans="3:3" x14ac:dyDescent="0.2">
      <c r="C3148" s="100"/>
    </row>
    <row r="3149" spans="3:3" x14ac:dyDescent="0.2">
      <c r="C3149" s="100"/>
    </row>
    <row r="3150" spans="3:3" x14ac:dyDescent="0.2">
      <c r="C3150" s="100"/>
    </row>
    <row r="3151" spans="3:3" x14ac:dyDescent="0.2">
      <c r="C3151" s="100"/>
    </row>
    <row r="3152" spans="3:3" x14ac:dyDescent="0.2">
      <c r="C3152" s="100"/>
    </row>
    <row r="3153" spans="3:3" x14ac:dyDescent="0.2">
      <c r="C3153" s="100"/>
    </row>
    <row r="3154" spans="3:3" x14ac:dyDescent="0.2">
      <c r="C3154" s="100"/>
    </row>
    <row r="3155" spans="3:3" x14ac:dyDescent="0.2">
      <c r="C3155" s="100"/>
    </row>
    <row r="3156" spans="3:3" x14ac:dyDescent="0.2">
      <c r="C3156" s="100"/>
    </row>
    <row r="3157" spans="3:3" x14ac:dyDescent="0.2">
      <c r="C3157" s="100"/>
    </row>
    <row r="3158" spans="3:3" x14ac:dyDescent="0.2">
      <c r="C3158" s="100"/>
    </row>
    <row r="3159" spans="3:3" x14ac:dyDescent="0.2">
      <c r="C3159" s="100"/>
    </row>
    <row r="3160" spans="3:3" x14ac:dyDescent="0.2">
      <c r="C3160" s="100"/>
    </row>
    <row r="3161" spans="3:3" x14ac:dyDescent="0.2">
      <c r="C3161" s="100"/>
    </row>
    <row r="3162" spans="3:3" x14ac:dyDescent="0.2">
      <c r="C3162" s="100"/>
    </row>
    <row r="3163" spans="3:3" x14ac:dyDescent="0.2">
      <c r="C3163" s="100"/>
    </row>
    <row r="3164" spans="3:3" x14ac:dyDescent="0.2">
      <c r="C3164" s="100"/>
    </row>
    <row r="3165" spans="3:3" x14ac:dyDescent="0.2">
      <c r="C3165" s="100"/>
    </row>
    <row r="3166" spans="3:3" x14ac:dyDescent="0.2">
      <c r="C3166" s="100"/>
    </row>
    <row r="3167" spans="3:3" x14ac:dyDescent="0.2">
      <c r="C3167" s="100"/>
    </row>
    <row r="3168" spans="3:3" x14ac:dyDescent="0.2">
      <c r="C3168" s="100"/>
    </row>
    <row r="3169" spans="3:3" x14ac:dyDescent="0.2">
      <c r="C3169" s="100"/>
    </row>
    <row r="3170" spans="3:3" x14ac:dyDescent="0.2">
      <c r="C3170" s="100"/>
    </row>
    <row r="3171" spans="3:3" x14ac:dyDescent="0.2">
      <c r="C3171" s="100"/>
    </row>
    <row r="3172" spans="3:3" x14ac:dyDescent="0.2">
      <c r="C3172" s="100"/>
    </row>
    <row r="3173" spans="3:3" x14ac:dyDescent="0.2">
      <c r="C3173" s="100"/>
    </row>
    <row r="3174" spans="3:3" x14ac:dyDescent="0.2">
      <c r="C3174" s="100"/>
    </row>
    <row r="3175" spans="3:3" x14ac:dyDescent="0.2">
      <c r="C3175" s="100"/>
    </row>
    <row r="3176" spans="3:3" x14ac:dyDescent="0.2">
      <c r="C3176" s="100"/>
    </row>
    <row r="3177" spans="3:3" x14ac:dyDescent="0.2">
      <c r="C3177" s="100"/>
    </row>
    <row r="3178" spans="3:3" x14ac:dyDescent="0.2">
      <c r="C3178" s="100"/>
    </row>
    <row r="3179" spans="3:3" x14ac:dyDescent="0.2">
      <c r="C3179" s="100"/>
    </row>
    <row r="3180" spans="3:3" x14ac:dyDescent="0.2">
      <c r="C3180" s="100"/>
    </row>
    <row r="3181" spans="3:3" x14ac:dyDescent="0.2">
      <c r="C3181" s="100"/>
    </row>
    <row r="3182" spans="3:3" x14ac:dyDescent="0.2">
      <c r="C3182" s="100"/>
    </row>
    <row r="3183" spans="3:3" x14ac:dyDescent="0.2">
      <c r="C3183" s="100"/>
    </row>
    <row r="3184" spans="3:3" x14ac:dyDescent="0.2">
      <c r="C3184" s="100"/>
    </row>
    <row r="3185" spans="3:3" x14ac:dyDescent="0.2">
      <c r="C3185" s="100"/>
    </row>
    <row r="3186" spans="3:3" x14ac:dyDescent="0.2">
      <c r="C3186" s="100"/>
    </row>
    <row r="3187" spans="3:3" x14ac:dyDescent="0.2">
      <c r="C3187" s="100"/>
    </row>
    <row r="3188" spans="3:3" x14ac:dyDescent="0.2">
      <c r="C3188" s="100"/>
    </row>
    <row r="3189" spans="3:3" x14ac:dyDescent="0.2">
      <c r="C3189" s="100"/>
    </row>
    <row r="3190" spans="3:3" x14ac:dyDescent="0.2">
      <c r="C3190" s="100"/>
    </row>
    <row r="3191" spans="3:3" x14ac:dyDescent="0.2">
      <c r="C3191" s="100"/>
    </row>
    <row r="3192" spans="3:3" x14ac:dyDescent="0.2">
      <c r="C3192" s="100"/>
    </row>
    <row r="3193" spans="3:3" x14ac:dyDescent="0.2">
      <c r="C3193" s="100"/>
    </row>
    <row r="3194" spans="3:3" x14ac:dyDescent="0.2">
      <c r="C3194" s="100"/>
    </row>
    <row r="3195" spans="3:3" x14ac:dyDescent="0.2">
      <c r="C3195" s="100"/>
    </row>
    <row r="3196" spans="3:3" x14ac:dyDescent="0.2">
      <c r="C3196" s="100"/>
    </row>
    <row r="3197" spans="3:3" x14ac:dyDescent="0.2">
      <c r="C3197" s="100"/>
    </row>
    <row r="3198" spans="3:3" x14ac:dyDescent="0.2">
      <c r="C3198" s="100"/>
    </row>
    <row r="3199" spans="3:3" x14ac:dyDescent="0.2">
      <c r="C3199" s="100"/>
    </row>
    <row r="3200" spans="3:3" x14ac:dyDescent="0.2">
      <c r="C3200" s="100"/>
    </row>
    <row r="3201" spans="3:3" x14ac:dyDescent="0.2">
      <c r="C3201" s="100"/>
    </row>
    <row r="3202" spans="3:3" x14ac:dyDescent="0.2">
      <c r="C3202" s="100"/>
    </row>
    <row r="3203" spans="3:3" x14ac:dyDescent="0.2">
      <c r="C3203" s="100"/>
    </row>
    <row r="3204" spans="3:3" x14ac:dyDescent="0.2">
      <c r="C3204" s="100"/>
    </row>
    <row r="3205" spans="3:3" x14ac:dyDescent="0.2">
      <c r="C3205" s="100"/>
    </row>
    <row r="3206" spans="3:3" x14ac:dyDescent="0.2">
      <c r="C3206" s="100"/>
    </row>
    <row r="3207" spans="3:3" x14ac:dyDescent="0.2">
      <c r="C3207" s="100"/>
    </row>
    <row r="3208" spans="3:3" x14ac:dyDescent="0.2">
      <c r="C3208" s="100"/>
    </row>
    <row r="3209" spans="3:3" x14ac:dyDescent="0.2">
      <c r="C3209" s="100"/>
    </row>
    <row r="3210" spans="3:3" x14ac:dyDescent="0.2">
      <c r="C3210" s="100"/>
    </row>
    <row r="3211" spans="3:3" x14ac:dyDescent="0.2">
      <c r="C3211" s="100"/>
    </row>
    <row r="3212" spans="3:3" x14ac:dyDescent="0.2">
      <c r="C3212" s="100"/>
    </row>
    <row r="3213" spans="3:3" x14ac:dyDescent="0.2">
      <c r="C3213" s="100"/>
    </row>
    <row r="3214" spans="3:3" x14ac:dyDescent="0.2">
      <c r="C3214" s="100"/>
    </row>
    <row r="3215" spans="3:3" x14ac:dyDescent="0.2">
      <c r="C3215" s="100"/>
    </row>
    <row r="3216" spans="3:3" x14ac:dyDescent="0.2">
      <c r="C3216" s="100"/>
    </row>
    <row r="3217" spans="3:3" x14ac:dyDescent="0.2">
      <c r="C3217" s="100"/>
    </row>
    <row r="3218" spans="3:3" x14ac:dyDescent="0.2">
      <c r="C3218" s="100"/>
    </row>
    <row r="3219" spans="3:3" x14ac:dyDescent="0.2">
      <c r="C3219" s="100"/>
    </row>
    <row r="3220" spans="3:3" x14ac:dyDescent="0.2">
      <c r="C3220" s="100"/>
    </row>
    <row r="3221" spans="3:3" x14ac:dyDescent="0.2">
      <c r="C3221" s="100"/>
    </row>
    <row r="3222" spans="3:3" x14ac:dyDescent="0.2">
      <c r="C3222" s="100"/>
    </row>
    <row r="3223" spans="3:3" x14ac:dyDescent="0.2">
      <c r="C3223" s="100"/>
    </row>
    <row r="3224" spans="3:3" x14ac:dyDescent="0.2">
      <c r="C3224" s="100"/>
    </row>
    <row r="3225" spans="3:3" x14ac:dyDescent="0.2">
      <c r="C3225" s="100"/>
    </row>
    <row r="3226" spans="3:3" x14ac:dyDescent="0.2">
      <c r="C3226" s="100"/>
    </row>
    <row r="3227" spans="3:3" x14ac:dyDescent="0.2">
      <c r="C3227" s="100"/>
    </row>
    <row r="3228" spans="3:3" x14ac:dyDescent="0.2">
      <c r="C3228" s="100"/>
    </row>
    <row r="3229" spans="3:3" x14ac:dyDescent="0.2">
      <c r="C3229" s="100"/>
    </row>
    <row r="3230" spans="3:3" x14ac:dyDescent="0.2">
      <c r="C3230" s="100"/>
    </row>
    <row r="3231" spans="3:3" x14ac:dyDescent="0.2">
      <c r="C3231" s="100"/>
    </row>
    <row r="3232" spans="3:3" x14ac:dyDescent="0.2">
      <c r="C3232" s="100"/>
    </row>
    <row r="3233" spans="3:3" x14ac:dyDescent="0.2">
      <c r="C3233" s="100"/>
    </row>
    <row r="3234" spans="3:3" x14ac:dyDescent="0.2">
      <c r="C3234" s="100"/>
    </row>
    <row r="3235" spans="3:3" x14ac:dyDescent="0.2">
      <c r="C3235" s="100"/>
    </row>
    <row r="3236" spans="3:3" x14ac:dyDescent="0.2">
      <c r="C3236" s="100"/>
    </row>
    <row r="3237" spans="3:3" x14ac:dyDescent="0.2">
      <c r="C3237" s="100"/>
    </row>
    <row r="3238" spans="3:3" x14ac:dyDescent="0.2">
      <c r="C3238" s="100"/>
    </row>
    <row r="3239" spans="3:3" x14ac:dyDescent="0.2">
      <c r="C3239" s="100"/>
    </row>
    <row r="3240" spans="3:3" x14ac:dyDescent="0.2">
      <c r="C3240" s="100"/>
    </row>
    <row r="3241" spans="3:3" x14ac:dyDescent="0.2">
      <c r="C3241" s="100"/>
    </row>
    <row r="3242" spans="3:3" x14ac:dyDescent="0.2">
      <c r="C3242" s="100"/>
    </row>
    <row r="3243" spans="3:3" x14ac:dyDescent="0.2">
      <c r="C3243" s="100"/>
    </row>
    <row r="3244" spans="3:3" x14ac:dyDescent="0.2">
      <c r="C3244" s="100"/>
    </row>
    <row r="3245" spans="3:3" x14ac:dyDescent="0.2">
      <c r="C3245" s="100"/>
    </row>
    <row r="3246" spans="3:3" x14ac:dyDescent="0.2">
      <c r="C3246" s="100"/>
    </row>
    <row r="3247" spans="3:3" x14ac:dyDescent="0.2">
      <c r="C3247" s="100"/>
    </row>
    <row r="3248" spans="3:3" x14ac:dyDescent="0.2">
      <c r="C3248" s="100"/>
    </row>
    <row r="3249" spans="3:3" x14ac:dyDescent="0.2">
      <c r="C3249" s="100"/>
    </row>
    <row r="3250" spans="3:3" x14ac:dyDescent="0.2">
      <c r="C3250" s="100"/>
    </row>
    <row r="3251" spans="3:3" x14ac:dyDescent="0.2">
      <c r="C3251" s="100"/>
    </row>
    <row r="3252" spans="3:3" x14ac:dyDescent="0.2">
      <c r="C3252" s="100"/>
    </row>
    <row r="3253" spans="3:3" x14ac:dyDescent="0.2">
      <c r="C3253" s="100"/>
    </row>
    <row r="3254" spans="3:3" x14ac:dyDescent="0.2">
      <c r="C3254" s="100"/>
    </row>
    <row r="3255" spans="3:3" x14ac:dyDescent="0.2">
      <c r="C3255" s="100"/>
    </row>
    <row r="3256" spans="3:3" x14ac:dyDescent="0.2">
      <c r="C3256" s="100"/>
    </row>
    <row r="3257" spans="3:3" x14ac:dyDescent="0.2">
      <c r="C3257" s="100"/>
    </row>
    <row r="3258" spans="3:3" x14ac:dyDescent="0.2">
      <c r="C3258" s="100"/>
    </row>
    <row r="3259" spans="3:3" x14ac:dyDescent="0.2">
      <c r="C3259" s="100"/>
    </row>
    <row r="3260" spans="3:3" x14ac:dyDescent="0.2">
      <c r="C3260" s="100"/>
    </row>
    <row r="3261" spans="3:3" x14ac:dyDescent="0.2">
      <c r="C3261" s="100"/>
    </row>
    <row r="3262" spans="3:3" x14ac:dyDescent="0.2">
      <c r="C3262" s="100"/>
    </row>
    <row r="3263" spans="3:3" x14ac:dyDescent="0.2">
      <c r="C3263" s="100"/>
    </row>
    <row r="3264" spans="3:3" x14ac:dyDescent="0.2">
      <c r="C3264" s="100"/>
    </row>
    <row r="3265" spans="3:3" x14ac:dyDescent="0.2">
      <c r="C3265" s="100"/>
    </row>
    <row r="3266" spans="3:3" x14ac:dyDescent="0.2">
      <c r="C3266" s="100"/>
    </row>
    <row r="3267" spans="3:3" x14ac:dyDescent="0.2">
      <c r="C3267" s="100"/>
    </row>
    <row r="3268" spans="3:3" x14ac:dyDescent="0.2">
      <c r="C3268" s="100"/>
    </row>
    <row r="3269" spans="3:3" x14ac:dyDescent="0.2">
      <c r="C3269" s="100"/>
    </row>
    <row r="3270" spans="3:3" x14ac:dyDescent="0.2">
      <c r="C3270" s="100"/>
    </row>
    <row r="3271" spans="3:3" x14ac:dyDescent="0.2">
      <c r="C3271" s="100"/>
    </row>
    <row r="3272" spans="3:3" x14ac:dyDescent="0.2">
      <c r="C3272" s="100"/>
    </row>
    <row r="3273" spans="3:3" x14ac:dyDescent="0.2">
      <c r="C3273" s="100"/>
    </row>
    <row r="3274" spans="3:3" x14ac:dyDescent="0.2">
      <c r="C3274" s="100"/>
    </row>
    <row r="3275" spans="3:3" x14ac:dyDescent="0.2">
      <c r="C3275" s="100"/>
    </row>
    <row r="3276" spans="3:3" x14ac:dyDescent="0.2">
      <c r="C3276" s="100"/>
    </row>
    <row r="3277" spans="3:3" x14ac:dyDescent="0.2">
      <c r="C3277" s="100"/>
    </row>
    <row r="3278" spans="3:3" x14ac:dyDescent="0.2">
      <c r="C3278" s="100"/>
    </row>
    <row r="3279" spans="3:3" x14ac:dyDescent="0.2">
      <c r="C3279" s="100"/>
    </row>
    <row r="3280" spans="3:3" x14ac:dyDescent="0.2">
      <c r="C3280" s="100"/>
    </row>
    <row r="3281" spans="3:3" x14ac:dyDescent="0.2">
      <c r="C3281" s="100"/>
    </row>
    <row r="3282" spans="3:3" x14ac:dyDescent="0.2">
      <c r="C3282" s="100"/>
    </row>
    <row r="3283" spans="3:3" x14ac:dyDescent="0.2">
      <c r="C3283" s="100"/>
    </row>
    <row r="3284" spans="3:3" x14ac:dyDescent="0.2">
      <c r="C3284" s="100"/>
    </row>
    <row r="3285" spans="3:3" x14ac:dyDescent="0.2">
      <c r="C3285" s="100"/>
    </row>
    <row r="3286" spans="3:3" x14ac:dyDescent="0.2">
      <c r="C3286" s="100"/>
    </row>
    <row r="3287" spans="3:3" x14ac:dyDescent="0.2">
      <c r="C3287" s="100"/>
    </row>
    <row r="3288" spans="3:3" x14ac:dyDescent="0.2">
      <c r="C3288" s="100"/>
    </row>
    <row r="3289" spans="3:3" x14ac:dyDescent="0.2">
      <c r="C3289" s="100"/>
    </row>
    <row r="3290" spans="3:3" x14ac:dyDescent="0.2">
      <c r="C3290" s="100"/>
    </row>
    <row r="3291" spans="3:3" x14ac:dyDescent="0.2">
      <c r="C3291" s="100"/>
    </row>
    <row r="3292" spans="3:3" x14ac:dyDescent="0.2">
      <c r="C3292" s="100"/>
    </row>
    <row r="3293" spans="3:3" x14ac:dyDescent="0.2">
      <c r="C3293" s="100"/>
    </row>
    <row r="3294" spans="3:3" x14ac:dyDescent="0.2">
      <c r="C3294" s="100"/>
    </row>
    <row r="3295" spans="3:3" x14ac:dyDescent="0.2">
      <c r="C3295" s="100"/>
    </row>
    <row r="3296" spans="3:3" x14ac:dyDescent="0.2">
      <c r="C3296" s="100"/>
    </row>
    <row r="3297" spans="3:3" x14ac:dyDescent="0.2">
      <c r="C3297" s="100"/>
    </row>
    <row r="3298" spans="3:3" x14ac:dyDescent="0.2">
      <c r="C3298" s="100"/>
    </row>
    <row r="3299" spans="3:3" x14ac:dyDescent="0.2">
      <c r="C3299" s="100"/>
    </row>
    <row r="3300" spans="3:3" x14ac:dyDescent="0.2">
      <c r="C3300" s="100"/>
    </row>
    <row r="3301" spans="3:3" x14ac:dyDescent="0.2">
      <c r="C3301" s="100"/>
    </row>
    <row r="3302" spans="3:3" x14ac:dyDescent="0.2">
      <c r="C3302" s="100"/>
    </row>
    <row r="3303" spans="3:3" x14ac:dyDescent="0.2">
      <c r="C3303" s="100"/>
    </row>
    <row r="3304" spans="3:3" x14ac:dyDescent="0.2">
      <c r="C3304" s="100"/>
    </row>
    <row r="3305" spans="3:3" x14ac:dyDescent="0.2">
      <c r="C3305" s="100"/>
    </row>
    <row r="3306" spans="3:3" x14ac:dyDescent="0.2">
      <c r="C3306" s="100"/>
    </row>
    <row r="3307" spans="3:3" x14ac:dyDescent="0.2">
      <c r="C3307" s="100"/>
    </row>
    <row r="3308" spans="3:3" x14ac:dyDescent="0.2">
      <c r="C3308" s="100"/>
    </row>
    <row r="3309" spans="3:3" x14ac:dyDescent="0.2">
      <c r="C3309" s="100"/>
    </row>
    <row r="3310" spans="3:3" x14ac:dyDescent="0.2">
      <c r="C3310" s="100"/>
    </row>
    <row r="3311" spans="3:3" x14ac:dyDescent="0.2">
      <c r="C3311" s="100"/>
    </row>
    <row r="3312" spans="3:3" x14ac:dyDescent="0.2">
      <c r="C3312" s="100"/>
    </row>
    <row r="3313" spans="3:3" x14ac:dyDescent="0.2">
      <c r="C3313" s="100"/>
    </row>
    <row r="3314" spans="3:3" x14ac:dyDescent="0.2">
      <c r="C3314" s="100"/>
    </row>
    <row r="3315" spans="3:3" x14ac:dyDescent="0.2">
      <c r="C3315" s="100"/>
    </row>
    <row r="3316" spans="3:3" x14ac:dyDescent="0.2">
      <c r="C3316" s="100"/>
    </row>
    <row r="3317" spans="3:3" x14ac:dyDescent="0.2">
      <c r="C3317" s="100"/>
    </row>
    <row r="3318" spans="3:3" x14ac:dyDescent="0.2">
      <c r="C3318" s="100"/>
    </row>
    <row r="3319" spans="3:3" x14ac:dyDescent="0.2">
      <c r="C3319" s="100"/>
    </row>
    <row r="3320" spans="3:3" x14ac:dyDescent="0.2">
      <c r="C3320" s="100"/>
    </row>
    <row r="3321" spans="3:3" x14ac:dyDescent="0.2">
      <c r="C3321" s="100"/>
    </row>
    <row r="3322" spans="3:3" x14ac:dyDescent="0.2">
      <c r="C3322" s="100"/>
    </row>
    <row r="3323" spans="3:3" x14ac:dyDescent="0.2">
      <c r="C3323" s="100"/>
    </row>
    <row r="3324" spans="3:3" x14ac:dyDescent="0.2">
      <c r="C3324" s="100"/>
    </row>
    <row r="3325" spans="3:3" x14ac:dyDescent="0.2">
      <c r="C3325" s="100"/>
    </row>
    <row r="3326" spans="3:3" x14ac:dyDescent="0.2">
      <c r="C3326" s="100"/>
    </row>
    <row r="3327" spans="3:3" x14ac:dyDescent="0.2">
      <c r="C3327" s="100"/>
    </row>
    <row r="3328" spans="3:3" x14ac:dyDescent="0.2">
      <c r="C3328" s="100"/>
    </row>
    <row r="3329" spans="3:3" x14ac:dyDescent="0.2">
      <c r="C3329" s="100"/>
    </row>
    <row r="3330" spans="3:3" x14ac:dyDescent="0.2">
      <c r="C3330" s="100"/>
    </row>
    <row r="3331" spans="3:3" x14ac:dyDescent="0.2">
      <c r="C3331" s="100"/>
    </row>
    <row r="3332" spans="3:3" x14ac:dyDescent="0.2">
      <c r="C3332" s="100"/>
    </row>
    <row r="3333" spans="3:3" x14ac:dyDescent="0.2">
      <c r="C3333" s="100"/>
    </row>
    <row r="3334" spans="3:3" x14ac:dyDescent="0.2">
      <c r="C3334" s="100"/>
    </row>
    <row r="3335" spans="3:3" x14ac:dyDescent="0.2">
      <c r="C3335" s="100"/>
    </row>
    <row r="3336" spans="3:3" x14ac:dyDescent="0.2">
      <c r="C3336" s="100"/>
    </row>
    <row r="3337" spans="3:3" x14ac:dyDescent="0.2">
      <c r="C3337" s="100"/>
    </row>
    <row r="3338" spans="3:3" x14ac:dyDescent="0.2">
      <c r="C3338" s="100"/>
    </row>
    <row r="3339" spans="3:3" x14ac:dyDescent="0.2">
      <c r="C3339" s="100"/>
    </row>
    <row r="3340" spans="3:3" x14ac:dyDescent="0.2">
      <c r="C3340" s="100"/>
    </row>
    <row r="3341" spans="3:3" x14ac:dyDescent="0.2">
      <c r="C3341" s="100"/>
    </row>
    <row r="3342" spans="3:3" x14ac:dyDescent="0.2">
      <c r="C3342" s="100"/>
    </row>
    <row r="3343" spans="3:3" x14ac:dyDescent="0.2">
      <c r="C3343" s="100"/>
    </row>
    <row r="3344" spans="3:3" x14ac:dyDescent="0.2">
      <c r="C3344" s="100"/>
    </row>
    <row r="3345" spans="3:3" x14ac:dyDescent="0.2">
      <c r="C3345" s="100"/>
    </row>
    <row r="3346" spans="3:3" x14ac:dyDescent="0.2">
      <c r="C3346" s="100"/>
    </row>
    <row r="3347" spans="3:3" x14ac:dyDescent="0.2">
      <c r="C3347" s="100"/>
    </row>
    <row r="3348" spans="3:3" x14ac:dyDescent="0.2">
      <c r="C3348" s="100"/>
    </row>
    <row r="3349" spans="3:3" x14ac:dyDescent="0.2">
      <c r="C3349" s="100"/>
    </row>
    <row r="3350" spans="3:3" x14ac:dyDescent="0.2">
      <c r="C3350" s="100"/>
    </row>
    <row r="3351" spans="3:3" x14ac:dyDescent="0.2">
      <c r="C3351" s="100"/>
    </row>
    <row r="3352" spans="3:3" x14ac:dyDescent="0.2">
      <c r="C3352" s="100"/>
    </row>
    <row r="3353" spans="3:3" x14ac:dyDescent="0.2">
      <c r="C3353" s="100"/>
    </row>
    <row r="3354" spans="3:3" x14ac:dyDescent="0.2">
      <c r="C3354" s="100"/>
    </row>
    <row r="3355" spans="3:3" x14ac:dyDescent="0.2">
      <c r="C3355" s="100"/>
    </row>
    <row r="3356" spans="3:3" x14ac:dyDescent="0.2">
      <c r="C3356" s="100"/>
    </row>
    <row r="3357" spans="3:3" x14ac:dyDescent="0.2">
      <c r="C3357" s="100"/>
    </row>
    <row r="3358" spans="3:3" x14ac:dyDescent="0.2">
      <c r="C3358" s="100"/>
    </row>
    <row r="3359" spans="3:3" x14ac:dyDescent="0.2">
      <c r="C3359" s="100"/>
    </row>
    <row r="3360" spans="3:3" x14ac:dyDescent="0.2">
      <c r="C3360" s="100"/>
    </row>
    <row r="3361" spans="3:3" x14ac:dyDescent="0.2">
      <c r="C3361" s="100"/>
    </row>
    <row r="3362" spans="3:3" x14ac:dyDescent="0.2">
      <c r="C3362" s="100"/>
    </row>
    <row r="3363" spans="3:3" x14ac:dyDescent="0.2">
      <c r="C3363" s="100"/>
    </row>
    <row r="3364" spans="3:3" x14ac:dyDescent="0.2">
      <c r="C3364" s="100"/>
    </row>
    <row r="3365" spans="3:3" x14ac:dyDescent="0.2">
      <c r="C3365" s="100"/>
    </row>
    <row r="3366" spans="3:3" x14ac:dyDescent="0.2">
      <c r="C3366" s="100"/>
    </row>
    <row r="3367" spans="3:3" x14ac:dyDescent="0.2">
      <c r="C3367" s="100"/>
    </row>
    <row r="3368" spans="3:3" x14ac:dyDescent="0.2">
      <c r="C3368" s="100"/>
    </row>
    <row r="3369" spans="3:3" x14ac:dyDescent="0.2">
      <c r="C3369" s="100"/>
    </row>
    <row r="3370" spans="3:3" x14ac:dyDescent="0.2">
      <c r="C3370" s="100"/>
    </row>
    <row r="3371" spans="3:3" x14ac:dyDescent="0.2">
      <c r="C3371" s="100"/>
    </row>
    <row r="3372" spans="3:3" x14ac:dyDescent="0.2">
      <c r="C3372" s="100"/>
    </row>
    <row r="3373" spans="3:3" x14ac:dyDescent="0.2">
      <c r="C3373" s="100"/>
    </row>
    <row r="3374" spans="3:3" x14ac:dyDescent="0.2">
      <c r="C3374" s="100"/>
    </row>
    <row r="3375" spans="3:3" x14ac:dyDescent="0.2">
      <c r="C3375" s="100"/>
    </row>
    <row r="3376" spans="3:3" x14ac:dyDescent="0.2">
      <c r="C3376" s="100"/>
    </row>
    <row r="3377" spans="3:3" x14ac:dyDescent="0.2">
      <c r="C3377" s="100"/>
    </row>
    <row r="3378" spans="3:3" x14ac:dyDescent="0.2">
      <c r="C3378" s="100"/>
    </row>
    <row r="3379" spans="3:3" x14ac:dyDescent="0.2">
      <c r="C3379" s="100"/>
    </row>
    <row r="3380" spans="3:3" x14ac:dyDescent="0.2">
      <c r="C3380" s="100"/>
    </row>
    <row r="3381" spans="3:3" x14ac:dyDescent="0.2">
      <c r="C3381" s="100"/>
    </row>
    <row r="3382" spans="3:3" x14ac:dyDescent="0.2">
      <c r="C3382" s="100"/>
    </row>
    <row r="3383" spans="3:3" x14ac:dyDescent="0.2">
      <c r="C3383" s="100"/>
    </row>
    <row r="3384" spans="3:3" x14ac:dyDescent="0.2">
      <c r="C3384" s="100"/>
    </row>
    <row r="3385" spans="3:3" x14ac:dyDescent="0.2">
      <c r="C3385" s="100"/>
    </row>
    <row r="3386" spans="3:3" x14ac:dyDescent="0.2">
      <c r="C3386" s="100"/>
    </row>
    <row r="3387" spans="3:3" x14ac:dyDescent="0.2">
      <c r="C3387" s="100"/>
    </row>
    <row r="3388" spans="3:3" x14ac:dyDescent="0.2">
      <c r="C3388" s="100"/>
    </row>
    <row r="3389" spans="3:3" x14ac:dyDescent="0.2">
      <c r="C3389" s="100"/>
    </row>
    <row r="3390" spans="3:3" x14ac:dyDescent="0.2">
      <c r="C3390" s="100"/>
    </row>
    <row r="3391" spans="3:3" x14ac:dyDescent="0.2">
      <c r="C3391" s="100"/>
    </row>
    <row r="3392" spans="3:3" x14ac:dyDescent="0.2">
      <c r="C3392" s="100"/>
    </row>
    <row r="3393" spans="3:3" x14ac:dyDescent="0.2">
      <c r="C3393" s="100"/>
    </row>
    <row r="3394" spans="3:3" x14ac:dyDescent="0.2">
      <c r="C3394" s="100"/>
    </row>
    <row r="3395" spans="3:3" x14ac:dyDescent="0.2">
      <c r="C3395" s="100"/>
    </row>
    <row r="3396" spans="3:3" x14ac:dyDescent="0.2">
      <c r="C3396" s="100"/>
    </row>
    <row r="3397" spans="3:3" x14ac:dyDescent="0.2">
      <c r="C3397" s="100"/>
    </row>
    <row r="3398" spans="3:3" x14ac:dyDescent="0.2">
      <c r="C3398" s="100"/>
    </row>
    <row r="3399" spans="3:3" x14ac:dyDescent="0.2">
      <c r="C3399" s="100"/>
    </row>
    <row r="3400" spans="3:3" x14ac:dyDescent="0.2">
      <c r="C3400" s="100"/>
    </row>
    <row r="3401" spans="3:3" x14ac:dyDescent="0.2">
      <c r="C3401" s="100"/>
    </row>
    <row r="3402" spans="3:3" x14ac:dyDescent="0.2">
      <c r="C3402" s="100"/>
    </row>
    <row r="3403" spans="3:3" x14ac:dyDescent="0.2">
      <c r="C3403" s="100"/>
    </row>
    <row r="3404" spans="3:3" x14ac:dyDescent="0.2">
      <c r="C3404" s="100"/>
    </row>
    <row r="3405" spans="3:3" x14ac:dyDescent="0.2">
      <c r="C3405" s="100"/>
    </row>
    <row r="3406" spans="3:3" x14ac:dyDescent="0.2">
      <c r="C3406" s="100"/>
    </row>
    <row r="3407" spans="3:3" x14ac:dyDescent="0.2">
      <c r="C3407" s="100"/>
    </row>
    <row r="3408" spans="3:3" x14ac:dyDescent="0.2">
      <c r="C3408" s="100"/>
    </row>
    <row r="3409" spans="3:3" x14ac:dyDescent="0.2">
      <c r="C3409" s="100"/>
    </row>
    <row r="3410" spans="3:3" x14ac:dyDescent="0.2">
      <c r="C3410" s="100"/>
    </row>
    <row r="3411" spans="3:3" x14ac:dyDescent="0.2">
      <c r="C3411" s="100"/>
    </row>
    <row r="3412" spans="3:3" x14ac:dyDescent="0.2">
      <c r="C3412" s="100"/>
    </row>
    <row r="3413" spans="3:3" x14ac:dyDescent="0.2">
      <c r="C3413" s="100"/>
    </row>
    <row r="3414" spans="3:3" x14ac:dyDescent="0.2">
      <c r="C3414" s="100"/>
    </row>
    <row r="3415" spans="3:3" x14ac:dyDescent="0.2">
      <c r="C3415" s="100"/>
    </row>
    <row r="3416" spans="3:3" x14ac:dyDescent="0.2">
      <c r="C3416" s="100"/>
    </row>
    <row r="3417" spans="3:3" x14ac:dyDescent="0.2">
      <c r="C3417" s="100"/>
    </row>
    <row r="3418" spans="3:3" x14ac:dyDescent="0.2">
      <c r="C3418" s="100"/>
    </row>
    <row r="3419" spans="3:3" x14ac:dyDescent="0.2">
      <c r="C3419" s="100"/>
    </row>
    <row r="3420" spans="3:3" x14ac:dyDescent="0.2">
      <c r="C3420" s="100"/>
    </row>
    <row r="3421" spans="3:3" x14ac:dyDescent="0.2">
      <c r="C3421" s="100"/>
    </row>
    <row r="3422" spans="3:3" x14ac:dyDescent="0.2">
      <c r="C3422" s="100"/>
    </row>
    <row r="3423" spans="3:3" x14ac:dyDescent="0.2">
      <c r="C3423" s="100"/>
    </row>
    <row r="3424" spans="3:3" x14ac:dyDescent="0.2">
      <c r="C3424" s="100"/>
    </row>
    <row r="3425" spans="3:3" x14ac:dyDescent="0.2">
      <c r="C3425" s="100"/>
    </row>
    <row r="3426" spans="3:3" x14ac:dyDescent="0.2">
      <c r="C3426" s="100"/>
    </row>
    <row r="3427" spans="3:3" x14ac:dyDescent="0.2">
      <c r="C3427" s="100"/>
    </row>
    <row r="3428" spans="3:3" x14ac:dyDescent="0.2">
      <c r="C3428" s="100"/>
    </row>
    <row r="3429" spans="3:3" x14ac:dyDescent="0.2">
      <c r="C3429" s="100"/>
    </row>
    <row r="3430" spans="3:3" x14ac:dyDescent="0.2">
      <c r="C3430" s="100"/>
    </row>
    <row r="3431" spans="3:3" x14ac:dyDescent="0.2">
      <c r="C3431" s="100"/>
    </row>
    <row r="3432" spans="3:3" x14ac:dyDescent="0.2">
      <c r="C3432" s="100"/>
    </row>
    <row r="3433" spans="3:3" x14ac:dyDescent="0.2">
      <c r="C3433" s="100"/>
    </row>
    <row r="3434" spans="3:3" x14ac:dyDescent="0.2">
      <c r="C3434" s="100"/>
    </row>
    <row r="3435" spans="3:3" x14ac:dyDescent="0.2">
      <c r="C3435" s="100"/>
    </row>
    <row r="3436" spans="3:3" x14ac:dyDescent="0.2">
      <c r="C3436" s="100"/>
    </row>
    <row r="3437" spans="3:3" x14ac:dyDescent="0.2">
      <c r="C3437" s="100"/>
    </row>
    <row r="3438" spans="3:3" x14ac:dyDescent="0.2">
      <c r="C3438" s="100"/>
    </row>
    <row r="3439" spans="3:3" x14ac:dyDescent="0.2">
      <c r="C3439" s="100"/>
    </row>
    <row r="3440" spans="3:3" x14ac:dyDescent="0.2">
      <c r="C3440" s="100"/>
    </row>
    <row r="3441" spans="3:3" x14ac:dyDescent="0.2">
      <c r="C3441" s="100"/>
    </row>
    <row r="3442" spans="3:3" x14ac:dyDescent="0.2">
      <c r="C3442" s="100"/>
    </row>
    <row r="3443" spans="3:3" x14ac:dyDescent="0.2">
      <c r="C3443" s="100"/>
    </row>
    <row r="3444" spans="3:3" x14ac:dyDescent="0.2">
      <c r="C3444" s="100"/>
    </row>
    <row r="3445" spans="3:3" x14ac:dyDescent="0.2">
      <c r="C3445" s="100"/>
    </row>
    <row r="3446" spans="3:3" x14ac:dyDescent="0.2">
      <c r="C3446" s="100"/>
    </row>
    <row r="3447" spans="3:3" x14ac:dyDescent="0.2">
      <c r="C3447" s="100"/>
    </row>
    <row r="3448" spans="3:3" x14ac:dyDescent="0.2">
      <c r="C3448" s="100"/>
    </row>
    <row r="3449" spans="3:3" x14ac:dyDescent="0.2">
      <c r="C3449" s="100"/>
    </row>
    <row r="3450" spans="3:3" x14ac:dyDescent="0.2">
      <c r="C3450" s="100"/>
    </row>
    <row r="3451" spans="3:3" x14ac:dyDescent="0.2">
      <c r="C3451" s="100"/>
    </row>
    <row r="3452" spans="3:3" x14ac:dyDescent="0.2">
      <c r="C3452" s="100"/>
    </row>
    <row r="3453" spans="3:3" x14ac:dyDescent="0.2">
      <c r="C3453" s="100"/>
    </row>
    <row r="3454" spans="3:3" x14ac:dyDescent="0.2">
      <c r="C3454" s="100"/>
    </row>
    <row r="3455" spans="3:3" x14ac:dyDescent="0.2">
      <c r="C3455" s="100"/>
    </row>
    <row r="3456" spans="3:3" x14ac:dyDescent="0.2">
      <c r="C3456" s="100"/>
    </row>
    <row r="3457" spans="3:3" x14ac:dyDescent="0.2">
      <c r="C3457" s="100"/>
    </row>
    <row r="3458" spans="3:3" x14ac:dyDescent="0.2">
      <c r="C3458" s="100"/>
    </row>
    <row r="3459" spans="3:3" x14ac:dyDescent="0.2">
      <c r="C3459" s="100"/>
    </row>
    <row r="3460" spans="3:3" x14ac:dyDescent="0.2">
      <c r="C3460" s="100"/>
    </row>
    <row r="3461" spans="3:3" x14ac:dyDescent="0.2">
      <c r="C3461" s="100"/>
    </row>
    <row r="3462" spans="3:3" x14ac:dyDescent="0.2">
      <c r="C3462" s="100"/>
    </row>
    <row r="3463" spans="3:3" x14ac:dyDescent="0.2">
      <c r="C3463" s="100"/>
    </row>
    <row r="3464" spans="3:3" x14ac:dyDescent="0.2">
      <c r="C3464" s="100"/>
    </row>
    <row r="3465" spans="3:3" x14ac:dyDescent="0.2">
      <c r="C3465" s="100"/>
    </row>
    <row r="3466" spans="3:3" x14ac:dyDescent="0.2">
      <c r="C3466" s="100"/>
    </row>
    <row r="3467" spans="3:3" x14ac:dyDescent="0.2">
      <c r="C3467" s="100"/>
    </row>
    <row r="3468" spans="3:3" x14ac:dyDescent="0.2">
      <c r="C3468" s="100"/>
    </row>
    <row r="3469" spans="3:3" x14ac:dyDescent="0.2">
      <c r="C3469" s="100"/>
    </row>
    <row r="3470" spans="3:3" x14ac:dyDescent="0.2">
      <c r="C3470" s="100"/>
    </row>
    <row r="3471" spans="3:3" x14ac:dyDescent="0.2">
      <c r="C3471" s="100"/>
    </row>
    <row r="3472" spans="3:3" x14ac:dyDescent="0.2">
      <c r="C3472" s="100"/>
    </row>
    <row r="3473" spans="3:3" x14ac:dyDescent="0.2">
      <c r="C3473" s="100"/>
    </row>
    <row r="3474" spans="3:3" x14ac:dyDescent="0.2">
      <c r="C3474" s="100"/>
    </row>
    <row r="3475" spans="3:3" x14ac:dyDescent="0.2">
      <c r="C3475" s="100"/>
    </row>
    <row r="3476" spans="3:3" x14ac:dyDescent="0.2">
      <c r="C3476" s="100"/>
    </row>
    <row r="3477" spans="3:3" x14ac:dyDescent="0.2">
      <c r="C3477" s="100"/>
    </row>
    <row r="3478" spans="3:3" x14ac:dyDescent="0.2">
      <c r="C3478" s="100"/>
    </row>
    <row r="3479" spans="3:3" x14ac:dyDescent="0.2">
      <c r="C3479" s="100"/>
    </row>
    <row r="3480" spans="3:3" x14ac:dyDescent="0.2">
      <c r="C3480" s="100"/>
    </row>
    <row r="3481" spans="3:3" x14ac:dyDescent="0.2">
      <c r="C3481" s="100"/>
    </row>
    <row r="3482" spans="3:3" x14ac:dyDescent="0.2">
      <c r="C3482" s="100"/>
    </row>
    <row r="3483" spans="3:3" x14ac:dyDescent="0.2">
      <c r="C3483" s="100"/>
    </row>
    <row r="3484" spans="3:3" x14ac:dyDescent="0.2">
      <c r="C3484" s="100"/>
    </row>
    <row r="3485" spans="3:3" x14ac:dyDescent="0.2">
      <c r="C3485" s="100"/>
    </row>
    <row r="3486" spans="3:3" x14ac:dyDescent="0.2">
      <c r="C3486" s="100"/>
    </row>
    <row r="3487" spans="3:3" x14ac:dyDescent="0.2">
      <c r="C3487" s="100"/>
    </row>
    <row r="3488" spans="3:3" x14ac:dyDescent="0.2">
      <c r="C3488" s="100"/>
    </row>
    <row r="3489" spans="3:3" x14ac:dyDescent="0.2">
      <c r="C3489" s="100"/>
    </row>
    <row r="3490" spans="3:3" x14ac:dyDescent="0.2">
      <c r="C3490" s="100"/>
    </row>
    <row r="3491" spans="3:3" x14ac:dyDescent="0.2">
      <c r="C3491" s="100"/>
    </row>
    <row r="3492" spans="3:3" x14ac:dyDescent="0.2">
      <c r="C3492" s="100"/>
    </row>
    <row r="3493" spans="3:3" x14ac:dyDescent="0.2">
      <c r="C3493" s="100"/>
    </row>
    <row r="3494" spans="3:3" x14ac:dyDescent="0.2">
      <c r="C3494" s="100"/>
    </row>
    <row r="3495" spans="3:3" x14ac:dyDescent="0.2">
      <c r="C3495" s="100"/>
    </row>
    <row r="3496" spans="3:3" x14ac:dyDescent="0.2">
      <c r="C3496" s="100"/>
    </row>
    <row r="3497" spans="3:3" x14ac:dyDescent="0.2">
      <c r="C3497" s="100"/>
    </row>
    <row r="3498" spans="3:3" x14ac:dyDescent="0.2">
      <c r="C3498" s="100"/>
    </row>
    <row r="3499" spans="3:3" x14ac:dyDescent="0.2">
      <c r="C3499" s="100"/>
    </row>
    <row r="3500" spans="3:3" x14ac:dyDescent="0.2">
      <c r="C3500" s="100"/>
    </row>
    <row r="3501" spans="3:3" x14ac:dyDescent="0.2">
      <c r="C3501" s="100"/>
    </row>
    <row r="3502" spans="3:3" x14ac:dyDescent="0.2">
      <c r="C3502" s="100"/>
    </row>
    <row r="3503" spans="3:3" x14ac:dyDescent="0.2">
      <c r="C3503" s="100"/>
    </row>
    <row r="3504" spans="3:3" x14ac:dyDescent="0.2">
      <c r="C3504" s="100"/>
    </row>
    <row r="3505" spans="3:3" x14ac:dyDescent="0.2">
      <c r="C3505" s="100"/>
    </row>
    <row r="3506" spans="3:3" x14ac:dyDescent="0.2">
      <c r="C3506" s="100"/>
    </row>
    <row r="3507" spans="3:3" x14ac:dyDescent="0.2">
      <c r="C3507" s="100"/>
    </row>
    <row r="3508" spans="3:3" x14ac:dyDescent="0.2">
      <c r="C3508" s="100"/>
    </row>
    <row r="3509" spans="3:3" x14ac:dyDescent="0.2">
      <c r="C3509" s="100"/>
    </row>
    <row r="3510" spans="3:3" x14ac:dyDescent="0.2">
      <c r="C3510" s="100"/>
    </row>
    <row r="3511" spans="3:3" x14ac:dyDescent="0.2">
      <c r="C3511" s="100"/>
    </row>
    <row r="3512" spans="3:3" x14ac:dyDescent="0.2">
      <c r="C3512" s="100"/>
    </row>
    <row r="3513" spans="3:3" x14ac:dyDescent="0.2">
      <c r="C3513" s="100"/>
    </row>
    <row r="3514" spans="3:3" x14ac:dyDescent="0.2">
      <c r="C3514" s="100"/>
    </row>
    <row r="3515" spans="3:3" x14ac:dyDescent="0.2">
      <c r="C3515" s="100"/>
    </row>
    <row r="3516" spans="3:3" x14ac:dyDescent="0.2">
      <c r="C3516" s="100"/>
    </row>
    <row r="3517" spans="3:3" x14ac:dyDescent="0.2">
      <c r="C3517" s="100"/>
    </row>
    <row r="3518" spans="3:3" x14ac:dyDescent="0.2">
      <c r="C3518" s="100"/>
    </row>
    <row r="3519" spans="3:3" x14ac:dyDescent="0.2">
      <c r="C3519" s="100"/>
    </row>
    <row r="3520" spans="3:3" x14ac:dyDescent="0.2">
      <c r="C3520" s="100"/>
    </row>
    <row r="3521" spans="3:3" x14ac:dyDescent="0.2">
      <c r="C3521" s="100"/>
    </row>
    <row r="3522" spans="3:3" x14ac:dyDescent="0.2">
      <c r="C3522" s="100"/>
    </row>
    <row r="3523" spans="3:3" x14ac:dyDescent="0.2">
      <c r="C3523" s="100"/>
    </row>
    <row r="3524" spans="3:3" x14ac:dyDescent="0.2">
      <c r="C3524" s="100"/>
    </row>
    <row r="3525" spans="3:3" x14ac:dyDescent="0.2">
      <c r="C3525" s="100"/>
    </row>
    <row r="3526" spans="3:3" x14ac:dyDescent="0.2">
      <c r="C3526" s="100"/>
    </row>
    <row r="3527" spans="3:3" x14ac:dyDescent="0.2">
      <c r="C3527" s="100"/>
    </row>
    <row r="3528" spans="3:3" x14ac:dyDescent="0.2">
      <c r="C3528" s="100"/>
    </row>
    <row r="3529" spans="3:3" x14ac:dyDescent="0.2">
      <c r="C3529" s="100"/>
    </row>
    <row r="3530" spans="3:3" x14ac:dyDescent="0.2">
      <c r="C3530" s="100"/>
    </row>
    <row r="3531" spans="3:3" x14ac:dyDescent="0.2">
      <c r="C3531" s="100"/>
    </row>
    <row r="3532" spans="3:3" x14ac:dyDescent="0.2">
      <c r="C3532" s="100"/>
    </row>
    <row r="3533" spans="3:3" x14ac:dyDescent="0.2">
      <c r="C3533" s="100"/>
    </row>
    <row r="3534" spans="3:3" x14ac:dyDescent="0.2">
      <c r="C3534" s="100"/>
    </row>
    <row r="3535" spans="3:3" x14ac:dyDescent="0.2">
      <c r="C3535" s="100"/>
    </row>
    <row r="3536" spans="3:3" x14ac:dyDescent="0.2">
      <c r="C3536" s="100"/>
    </row>
    <row r="3537" spans="3:3" x14ac:dyDescent="0.2">
      <c r="C3537" s="100"/>
    </row>
    <row r="3538" spans="3:3" x14ac:dyDescent="0.2">
      <c r="C3538" s="100"/>
    </row>
    <row r="3539" spans="3:3" x14ac:dyDescent="0.2">
      <c r="C3539" s="100"/>
    </row>
    <row r="3540" spans="3:3" x14ac:dyDescent="0.2">
      <c r="C3540" s="100"/>
    </row>
    <row r="3541" spans="3:3" x14ac:dyDescent="0.2">
      <c r="C3541" s="100"/>
    </row>
    <row r="3542" spans="3:3" x14ac:dyDescent="0.2">
      <c r="C3542" s="100"/>
    </row>
    <row r="3543" spans="3:3" x14ac:dyDescent="0.2">
      <c r="C3543" s="100"/>
    </row>
    <row r="3544" spans="3:3" x14ac:dyDescent="0.2">
      <c r="C3544" s="100"/>
    </row>
    <row r="3545" spans="3:3" x14ac:dyDescent="0.2">
      <c r="C3545" s="100"/>
    </row>
    <row r="3546" spans="3:3" x14ac:dyDescent="0.2">
      <c r="C3546" s="100"/>
    </row>
    <row r="3547" spans="3:3" x14ac:dyDescent="0.2">
      <c r="C3547" s="100"/>
    </row>
    <row r="3548" spans="3:3" x14ac:dyDescent="0.2">
      <c r="C3548" s="100"/>
    </row>
    <row r="3549" spans="3:3" x14ac:dyDescent="0.2">
      <c r="C3549" s="100"/>
    </row>
    <row r="3550" spans="3:3" x14ac:dyDescent="0.2">
      <c r="C3550" s="100"/>
    </row>
    <row r="3551" spans="3:3" x14ac:dyDescent="0.2">
      <c r="C3551" s="100"/>
    </row>
    <row r="3552" spans="3:3" x14ac:dyDescent="0.2">
      <c r="C3552" s="100"/>
    </row>
    <row r="3553" spans="3:3" x14ac:dyDescent="0.2">
      <c r="C3553" s="100"/>
    </row>
    <row r="3554" spans="3:3" x14ac:dyDescent="0.2">
      <c r="C3554" s="100"/>
    </row>
    <row r="3555" spans="3:3" x14ac:dyDescent="0.2">
      <c r="C3555" s="100"/>
    </row>
    <row r="3556" spans="3:3" x14ac:dyDescent="0.2">
      <c r="C3556" s="100"/>
    </row>
    <row r="3557" spans="3:3" x14ac:dyDescent="0.2">
      <c r="C3557" s="100"/>
    </row>
    <row r="3558" spans="3:3" x14ac:dyDescent="0.2">
      <c r="C3558" s="100"/>
    </row>
    <row r="3559" spans="3:3" x14ac:dyDescent="0.2">
      <c r="C3559" s="100"/>
    </row>
    <row r="3560" spans="3:3" x14ac:dyDescent="0.2">
      <c r="C3560" s="100"/>
    </row>
    <row r="3561" spans="3:3" x14ac:dyDescent="0.2">
      <c r="C3561" s="100"/>
    </row>
    <row r="3562" spans="3:3" x14ac:dyDescent="0.2">
      <c r="C3562" s="100"/>
    </row>
    <row r="3563" spans="3:3" x14ac:dyDescent="0.2">
      <c r="C3563" s="100"/>
    </row>
    <row r="3564" spans="3:3" x14ac:dyDescent="0.2">
      <c r="C3564" s="100"/>
    </row>
    <row r="3565" spans="3:3" x14ac:dyDescent="0.2">
      <c r="C3565" s="100"/>
    </row>
    <row r="3566" spans="3:3" x14ac:dyDescent="0.2">
      <c r="C3566" s="100"/>
    </row>
    <row r="3567" spans="3:3" x14ac:dyDescent="0.2">
      <c r="C3567" s="100"/>
    </row>
    <row r="3568" spans="3:3" x14ac:dyDescent="0.2">
      <c r="C3568" s="100"/>
    </row>
    <row r="3569" spans="3:3" x14ac:dyDescent="0.2">
      <c r="C3569" s="100"/>
    </row>
    <row r="3570" spans="3:3" x14ac:dyDescent="0.2">
      <c r="C3570" s="100"/>
    </row>
    <row r="3571" spans="3:3" x14ac:dyDescent="0.2">
      <c r="C3571" s="100"/>
    </row>
    <row r="3572" spans="3:3" x14ac:dyDescent="0.2">
      <c r="C3572" s="100"/>
    </row>
    <row r="3573" spans="3:3" x14ac:dyDescent="0.2">
      <c r="C3573" s="100"/>
    </row>
    <row r="3574" spans="3:3" x14ac:dyDescent="0.2">
      <c r="C3574" s="100"/>
    </row>
    <row r="3575" spans="3:3" x14ac:dyDescent="0.2">
      <c r="C3575" s="100"/>
    </row>
    <row r="3576" spans="3:3" x14ac:dyDescent="0.2">
      <c r="C3576" s="100"/>
    </row>
    <row r="3577" spans="3:3" x14ac:dyDescent="0.2">
      <c r="C3577" s="100"/>
    </row>
    <row r="3578" spans="3:3" x14ac:dyDescent="0.2">
      <c r="C3578" s="100"/>
    </row>
    <row r="3579" spans="3:3" x14ac:dyDescent="0.2">
      <c r="C3579" s="100"/>
    </row>
    <row r="3580" spans="3:3" x14ac:dyDescent="0.2">
      <c r="C3580" s="100"/>
    </row>
    <row r="3581" spans="3:3" x14ac:dyDescent="0.2">
      <c r="C3581" s="100"/>
    </row>
    <row r="3582" spans="3:3" x14ac:dyDescent="0.2">
      <c r="C3582" s="100"/>
    </row>
    <row r="3583" spans="3:3" x14ac:dyDescent="0.2">
      <c r="C3583" s="100"/>
    </row>
    <row r="3584" spans="3:3" x14ac:dyDescent="0.2">
      <c r="C3584" s="100"/>
    </row>
    <row r="3585" spans="3:3" x14ac:dyDescent="0.2">
      <c r="C3585" s="100"/>
    </row>
    <row r="3586" spans="3:3" x14ac:dyDescent="0.2">
      <c r="C3586" s="100"/>
    </row>
    <row r="3587" spans="3:3" x14ac:dyDescent="0.2">
      <c r="C3587" s="100"/>
    </row>
    <row r="3588" spans="3:3" x14ac:dyDescent="0.2">
      <c r="C3588" s="100"/>
    </row>
    <row r="3589" spans="3:3" x14ac:dyDescent="0.2">
      <c r="C3589" s="100"/>
    </row>
    <row r="3590" spans="3:3" x14ac:dyDescent="0.2">
      <c r="C3590" s="100"/>
    </row>
    <row r="3591" spans="3:3" x14ac:dyDescent="0.2">
      <c r="C3591" s="100"/>
    </row>
    <row r="3592" spans="3:3" x14ac:dyDescent="0.2">
      <c r="C3592" s="100"/>
    </row>
    <row r="3593" spans="3:3" x14ac:dyDescent="0.2">
      <c r="C3593" s="100"/>
    </row>
    <row r="3594" spans="3:3" x14ac:dyDescent="0.2">
      <c r="C3594" s="100"/>
    </row>
    <row r="3595" spans="3:3" x14ac:dyDescent="0.2">
      <c r="C3595" s="100"/>
    </row>
    <row r="3596" spans="3:3" x14ac:dyDescent="0.2">
      <c r="C3596" s="100"/>
    </row>
    <row r="3597" spans="3:3" x14ac:dyDescent="0.2">
      <c r="C3597" s="100"/>
    </row>
    <row r="3598" spans="3:3" x14ac:dyDescent="0.2">
      <c r="C3598" s="100"/>
    </row>
    <row r="3599" spans="3:3" x14ac:dyDescent="0.2">
      <c r="C3599" s="100"/>
    </row>
    <row r="3600" spans="3:3" x14ac:dyDescent="0.2">
      <c r="C3600" s="100"/>
    </row>
    <row r="3601" spans="3:3" x14ac:dyDescent="0.2">
      <c r="C3601" s="100"/>
    </row>
    <row r="3602" spans="3:3" x14ac:dyDescent="0.2">
      <c r="C3602" s="100"/>
    </row>
    <row r="3603" spans="3:3" x14ac:dyDescent="0.2">
      <c r="C3603" s="100"/>
    </row>
    <row r="3604" spans="3:3" x14ac:dyDescent="0.2">
      <c r="C3604" s="100"/>
    </row>
    <row r="3605" spans="3:3" x14ac:dyDescent="0.2">
      <c r="C3605" s="100"/>
    </row>
    <row r="3606" spans="3:3" x14ac:dyDescent="0.2">
      <c r="C3606" s="100"/>
    </row>
    <row r="3607" spans="3:3" x14ac:dyDescent="0.2">
      <c r="C3607" s="100"/>
    </row>
    <row r="3608" spans="3:3" x14ac:dyDescent="0.2">
      <c r="C3608" s="100"/>
    </row>
    <row r="3609" spans="3:3" x14ac:dyDescent="0.2">
      <c r="C3609" s="100"/>
    </row>
    <row r="3610" spans="3:3" x14ac:dyDescent="0.2">
      <c r="C3610" s="100"/>
    </row>
    <row r="3611" spans="3:3" x14ac:dyDescent="0.2">
      <c r="C3611" s="100"/>
    </row>
    <row r="3612" spans="3:3" x14ac:dyDescent="0.2">
      <c r="C3612" s="100"/>
    </row>
    <row r="3613" spans="3:3" x14ac:dyDescent="0.2">
      <c r="C3613" s="100"/>
    </row>
    <row r="3614" spans="3:3" x14ac:dyDescent="0.2">
      <c r="C3614" s="100"/>
    </row>
    <row r="3615" spans="3:3" x14ac:dyDescent="0.2">
      <c r="C3615" s="100"/>
    </row>
    <row r="3616" spans="3:3" x14ac:dyDescent="0.2">
      <c r="C3616" s="100"/>
    </row>
    <row r="3617" spans="3:3" x14ac:dyDescent="0.2">
      <c r="C3617" s="100"/>
    </row>
    <row r="3618" spans="3:3" x14ac:dyDescent="0.2">
      <c r="C3618" s="100"/>
    </row>
    <row r="3619" spans="3:3" x14ac:dyDescent="0.2">
      <c r="C3619" s="100"/>
    </row>
    <row r="3620" spans="3:3" x14ac:dyDescent="0.2">
      <c r="C3620" s="100"/>
    </row>
    <row r="3621" spans="3:3" x14ac:dyDescent="0.2">
      <c r="C3621" s="100"/>
    </row>
    <row r="3622" spans="3:3" x14ac:dyDescent="0.2">
      <c r="C3622" s="100"/>
    </row>
    <row r="3623" spans="3:3" x14ac:dyDescent="0.2">
      <c r="C3623" s="100"/>
    </row>
    <row r="3624" spans="3:3" x14ac:dyDescent="0.2">
      <c r="C3624" s="100"/>
    </row>
    <row r="3625" spans="3:3" x14ac:dyDescent="0.2">
      <c r="C3625" s="100"/>
    </row>
    <row r="3626" spans="3:3" x14ac:dyDescent="0.2">
      <c r="C3626" s="100"/>
    </row>
    <row r="3627" spans="3:3" x14ac:dyDescent="0.2">
      <c r="C3627" s="100"/>
    </row>
    <row r="3628" spans="3:3" x14ac:dyDescent="0.2">
      <c r="C3628" s="100"/>
    </row>
    <row r="3629" spans="3:3" x14ac:dyDescent="0.2">
      <c r="C3629" s="100"/>
    </row>
    <row r="3630" spans="3:3" x14ac:dyDescent="0.2">
      <c r="C3630" s="100"/>
    </row>
    <row r="3631" spans="3:3" x14ac:dyDescent="0.2">
      <c r="C3631" s="100"/>
    </row>
    <row r="3632" spans="3:3" x14ac:dyDescent="0.2">
      <c r="C3632" s="100"/>
    </row>
    <row r="3633" spans="3:3" x14ac:dyDescent="0.2">
      <c r="C3633" s="100"/>
    </row>
    <row r="3634" spans="3:3" x14ac:dyDescent="0.2">
      <c r="C3634" s="100"/>
    </row>
    <row r="3635" spans="3:3" x14ac:dyDescent="0.2">
      <c r="C3635" s="100"/>
    </row>
    <row r="3636" spans="3:3" x14ac:dyDescent="0.2">
      <c r="C3636" s="100"/>
    </row>
    <row r="3637" spans="3:3" x14ac:dyDescent="0.2">
      <c r="C3637" s="100"/>
    </row>
    <row r="3638" spans="3:3" x14ac:dyDescent="0.2">
      <c r="C3638" s="100"/>
    </row>
    <row r="3639" spans="3:3" x14ac:dyDescent="0.2">
      <c r="C3639" s="100"/>
    </row>
    <row r="3640" spans="3:3" x14ac:dyDescent="0.2">
      <c r="C3640" s="100"/>
    </row>
    <row r="3641" spans="3:3" x14ac:dyDescent="0.2">
      <c r="C3641" s="100"/>
    </row>
    <row r="3642" spans="3:3" x14ac:dyDescent="0.2">
      <c r="C3642" s="100"/>
    </row>
    <row r="3643" spans="3:3" x14ac:dyDescent="0.2">
      <c r="C3643" s="100"/>
    </row>
    <row r="3644" spans="3:3" x14ac:dyDescent="0.2">
      <c r="C3644" s="100"/>
    </row>
    <row r="3645" spans="3:3" x14ac:dyDescent="0.2">
      <c r="C3645" s="100"/>
    </row>
    <row r="3646" spans="3:3" x14ac:dyDescent="0.2">
      <c r="C3646" s="100"/>
    </row>
    <row r="3647" spans="3:3" x14ac:dyDescent="0.2">
      <c r="C3647" s="100"/>
    </row>
    <row r="3648" spans="3:3" x14ac:dyDescent="0.2">
      <c r="C3648" s="100"/>
    </row>
    <row r="3649" spans="3:3" x14ac:dyDescent="0.2">
      <c r="C3649" s="100"/>
    </row>
    <row r="3650" spans="3:3" x14ac:dyDescent="0.2">
      <c r="C3650" s="100"/>
    </row>
    <row r="3651" spans="3:3" x14ac:dyDescent="0.2">
      <c r="C3651" s="100"/>
    </row>
    <row r="3652" spans="3:3" x14ac:dyDescent="0.2">
      <c r="C3652" s="100"/>
    </row>
    <row r="3653" spans="3:3" x14ac:dyDescent="0.2">
      <c r="C3653" s="100"/>
    </row>
    <row r="3654" spans="3:3" x14ac:dyDescent="0.2">
      <c r="C3654" s="100"/>
    </row>
    <row r="3655" spans="3:3" x14ac:dyDescent="0.2">
      <c r="C3655" s="100"/>
    </row>
    <row r="3656" spans="3:3" x14ac:dyDescent="0.2">
      <c r="C3656" s="100"/>
    </row>
    <row r="3657" spans="3:3" x14ac:dyDescent="0.2">
      <c r="C3657" s="100"/>
    </row>
    <row r="3658" spans="3:3" x14ac:dyDescent="0.2">
      <c r="C3658" s="100"/>
    </row>
    <row r="3659" spans="3:3" x14ac:dyDescent="0.2">
      <c r="C3659" s="100"/>
    </row>
    <row r="3660" spans="3:3" x14ac:dyDescent="0.2">
      <c r="C3660" s="100"/>
    </row>
    <row r="3661" spans="3:3" x14ac:dyDescent="0.2">
      <c r="C3661" s="100"/>
    </row>
    <row r="3662" spans="3:3" x14ac:dyDescent="0.2">
      <c r="C3662" s="100"/>
    </row>
    <row r="3663" spans="3:3" x14ac:dyDescent="0.2">
      <c r="C3663" s="100"/>
    </row>
    <row r="3664" spans="3:3" x14ac:dyDescent="0.2">
      <c r="C3664" s="100"/>
    </row>
    <row r="3665" spans="3:3" x14ac:dyDescent="0.2">
      <c r="C3665" s="100"/>
    </row>
    <row r="3666" spans="3:3" x14ac:dyDescent="0.2">
      <c r="C3666" s="100"/>
    </row>
    <row r="3667" spans="3:3" x14ac:dyDescent="0.2">
      <c r="C3667" s="100"/>
    </row>
    <row r="3668" spans="3:3" x14ac:dyDescent="0.2">
      <c r="C3668" s="100"/>
    </row>
    <row r="3669" spans="3:3" x14ac:dyDescent="0.2">
      <c r="C3669" s="100"/>
    </row>
    <row r="3670" spans="3:3" x14ac:dyDescent="0.2">
      <c r="C3670" s="100"/>
    </row>
    <row r="3671" spans="3:3" x14ac:dyDescent="0.2">
      <c r="C3671" s="100"/>
    </row>
    <row r="3672" spans="3:3" x14ac:dyDescent="0.2">
      <c r="C3672" s="100"/>
    </row>
    <row r="3673" spans="3:3" x14ac:dyDescent="0.2">
      <c r="C3673" s="100"/>
    </row>
    <row r="3674" spans="3:3" x14ac:dyDescent="0.2">
      <c r="C3674" s="100"/>
    </row>
    <row r="3675" spans="3:3" x14ac:dyDescent="0.2">
      <c r="C3675" s="100"/>
    </row>
    <row r="3676" spans="3:3" x14ac:dyDescent="0.2">
      <c r="C3676" s="100"/>
    </row>
    <row r="3677" spans="3:3" x14ac:dyDescent="0.2">
      <c r="C3677" s="100"/>
    </row>
    <row r="3678" spans="3:3" x14ac:dyDescent="0.2">
      <c r="C3678" s="100"/>
    </row>
    <row r="3679" spans="3:3" x14ac:dyDescent="0.2">
      <c r="C3679" s="100"/>
    </row>
    <row r="3680" spans="3:3" x14ac:dyDescent="0.2">
      <c r="C3680" s="100"/>
    </row>
    <row r="3681" spans="3:3" x14ac:dyDescent="0.2">
      <c r="C3681" s="100"/>
    </row>
    <row r="3682" spans="3:3" x14ac:dyDescent="0.2">
      <c r="C3682" s="100"/>
    </row>
    <row r="3683" spans="3:3" x14ac:dyDescent="0.2">
      <c r="C3683" s="100"/>
    </row>
    <row r="3684" spans="3:3" x14ac:dyDescent="0.2">
      <c r="C3684" s="100"/>
    </row>
    <row r="3685" spans="3:3" x14ac:dyDescent="0.2">
      <c r="C3685" s="100"/>
    </row>
    <row r="3686" spans="3:3" x14ac:dyDescent="0.2">
      <c r="C3686" s="100"/>
    </row>
    <row r="3687" spans="3:3" x14ac:dyDescent="0.2">
      <c r="C3687" s="100"/>
    </row>
    <row r="3688" spans="3:3" x14ac:dyDescent="0.2">
      <c r="C3688" s="100"/>
    </row>
    <row r="3689" spans="3:3" x14ac:dyDescent="0.2">
      <c r="C3689" s="100"/>
    </row>
    <row r="3690" spans="3:3" x14ac:dyDescent="0.2">
      <c r="C3690" s="100"/>
    </row>
    <row r="3691" spans="3:3" x14ac:dyDescent="0.2">
      <c r="C3691" s="100"/>
    </row>
    <row r="3692" spans="3:3" x14ac:dyDescent="0.2">
      <c r="C3692" s="100"/>
    </row>
    <row r="3693" spans="3:3" x14ac:dyDescent="0.2">
      <c r="C3693" s="100"/>
    </row>
    <row r="3694" spans="3:3" x14ac:dyDescent="0.2">
      <c r="C3694" s="100"/>
    </row>
    <row r="3695" spans="3:3" x14ac:dyDescent="0.2">
      <c r="C3695" s="100"/>
    </row>
    <row r="3696" spans="3:3" x14ac:dyDescent="0.2">
      <c r="C3696" s="100"/>
    </row>
    <row r="3697" spans="3:3" x14ac:dyDescent="0.2">
      <c r="C3697" s="100"/>
    </row>
    <row r="3698" spans="3:3" x14ac:dyDescent="0.2">
      <c r="C3698" s="100"/>
    </row>
    <row r="3699" spans="3:3" x14ac:dyDescent="0.2">
      <c r="C3699" s="100"/>
    </row>
    <row r="3700" spans="3:3" x14ac:dyDescent="0.2">
      <c r="C3700" s="100"/>
    </row>
    <row r="3701" spans="3:3" x14ac:dyDescent="0.2">
      <c r="C3701" s="100"/>
    </row>
    <row r="3702" spans="3:3" x14ac:dyDescent="0.2">
      <c r="C3702" s="100"/>
    </row>
    <row r="3703" spans="3:3" x14ac:dyDescent="0.2">
      <c r="C3703" s="100"/>
    </row>
    <row r="3704" spans="3:3" x14ac:dyDescent="0.2">
      <c r="C3704" s="100"/>
    </row>
    <row r="3705" spans="3:3" x14ac:dyDescent="0.2">
      <c r="C3705" s="100"/>
    </row>
    <row r="3706" spans="3:3" x14ac:dyDescent="0.2">
      <c r="C3706" s="100"/>
    </row>
    <row r="3707" spans="3:3" x14ac:dyDescent="0.2">
      <c r="C3707" s="100"/>
    </row>
    <row r="3708" spans="3:3" x14ac:dyDescent="0.2">
      <c r="C3708" s="100"/>
    </row>
    <row r="3709" spans="3:3" x14ac:dyDescent="0.2">
      <c r="C3709" s="100"/>
    </row>
    <row r="3710" spans="3:3" x14ac:dyDescent="0.2">
      <c r="C3710" s="100"/>
    </row>
    <row r="3711" spans="3:3" x14ac:dyDescent="0.2">
      <c r="C3711" s="100"/>
    </row>
    <row r="3712" spans="3:3" x14ac:dyDescent="0.2">
      <c r="C3712" s="100"/>
    </row>
    <row r="3713" spans="3:3" x14ac:dyDescent="0.2">
      <c r="C3713" s="100"/>
    </row>
    <row r="3714" spans="3:3" x14ac:dyDescent="0.2">
      <c r="C3714" s="100"/>
    </row>
    <row r="3715" spans="3:3" x14ac:dyDescent="0.2">
      <c r="C3715" s="100"/>
    </row>
    <row r="3716" spans="3:3" x14ac:dyDescent="0.2">
      <c r="C3716" s="100"/>
    </row>
    <row r="3717" spans="3:3" x14ac:dyDescent="0.2">
      <c r="C3717" s="100"/>
    </row>
    <row r="3718" spans="3:3" x14ac:dyDescent="0.2">
      <c r="C3718" s="100"/>
    </row>
    <row r="3719" spans="3:3" x14ac:dyDescent="0.2">
      <c r="C3719" s="100"/>
    </row>
    <row r="3720" spans="3:3" x14ac:dyDescent="0.2">
      <c r="C3720" s="100"/>
    </row>
    <row r="3721" spans="3:3" x14ac:dyDescent="0.2">
      <c r="C3721" s="100"/>
    </row>
    <row r="3722" spans="3:3" x14ac:dyDescent="0.2">
      <c r="C3722" s="100"/>
    </row>
    <row r="3723" spans="3:3" x14ac:dyDescent="0.2">
      <c r="C3723" s="100"/>
    </row>
    <row r="3724" spans="3:3" x14ac:dyDescent="0.2">
      <c r="C3724" s="100"/>
    </row>
    <row r="3725" spans="3:3" x14ac:dyDescent="0.2">
      <c r="C3725" s="100"/>
    </row>
    <row r="3726" spans="3:3" x14ac:dyDescent="0.2">
      <c r="C3726" s="100"/>
    </row>
    <row r="3727" spans="3:3" x14ac:dyDescent="0.2">
      <c r="C3727" s="100"/>
    </row>
    <row r="3728" spans="3:3" x14ac:dyDescent="0.2">
      <c r="C3728" s="100"/>
    </row>
    <row r="3729" spans="3:3" x14ac:dyDescent="0.2">
      <c r="C3729" s="100"/>
    </row>
    <row r="3730" spans="3:3" x14ac:dyDescent="0.2">
      <c r="C3730" s="100"/>
    </row>
    <row r="3731" spans="3:3" x14ac:dyDescent="0.2">
      <c r="C3731" s="100"/>
    </row>
    <row r="3732" spans="3:3" x14ac:dyDescent="0.2">
      <c r="C3732" s="100"/>
    </row>
    <row r="3733" spans="3:3" x14ac:dyDescent="0.2">
      <c r="C3733" s="100"/>
    </row>
    <row r="3734" spans="3:3" x14ac:dyDescent="0.2">
      <c r="C3734" s="100"/>
    </row>
    <row r="3735" spans="3:3" x14ac:dyDescent="0.2">
      <c r="C3735" s="100"/>
    </row>
    <row r="3736" spans="3:3" x14ac:dyDescent="0.2">
      <c r="C3736" s="100"/>
    </row>
    <row r="3737" spans="3:3" x14ac:dyDescent="0.2">
      <c r="C3737" s="100"/>
    </row>
    <row r="3738" spans="3:3" x14ac:dyDescent="0.2">
      <c r="C3738" s="100"/>
    </row>
    <row r="3739" spans="3:3" x14ac:dyDescent="0.2">
      <c r="C3739" s="100"/>
    </row>
    <row r="3740" spans="3:3" x14ac:dyDescent="0.2">
      <c r="C3740" s="100"/>
    </row>
    <row r="3741" spans="3:3" x14ac:dyDescent="0.2">
      <c r="C3741" s="100"/>
    </row>
    <row r="3742" spans="3:3" x14ac:dyDescent="0.2">
      <c r="C3742" s="100"/>
    </row>
    <row r="3743" spans="3:3" x14ac:dyDescent="0.2">
      <c r="C3743" s="100"/>
    </row>
    <row r="3744" spans="3:3" x14ac:dyDescent="0.2">
      <c r="C3744" s="100"/>
    </row>
    <row r="3745" spans="3:3" x14ac:dyDescent="0.2">
      <c r="C3745" s="100"/>
    </row>
    <row r="3746" spans="3:3" x14ac:dyDescent="0.2">
      <c r="C3746" s="100"/>
    </row>
    <row r="3747" spans="3:3" x14ac:dyDescent="0.2">
      <c r="C3747" s="100"/>
    </row>
    <row r="3748" spans="3:3" x14ac:dyDescent="0.2">
      <c r="C3748" s="100"/>
    </row>
    <row r="3749" spans="3:3" x14ac:dyDescent="0.2">
      <c r="C3749" s="100"/>
    </row>
    <row r="3750" spans="3:3" x14ac:dyDescent="0.2">
      <c r="C3750" s="100"/>
    </row>
    <row r="3751" spans="3:3" x14ac:dyDescent="0.2">
      <c r="C3751" s="100"/>
    </row>
    <row r="3752" spans="3:3" x14ac:dyDescent="0.2">
      <c r="C3752" s="100"/>
    </row>
    <row r="3753" spans="3:3" x14ac:dyDescent="0.2">
      <c r="C3753" s="100"/>
    </row>
    <row r="3754" spans="3:3" x14ac:dyDescent="0.2">
      <c r="C3754" s="100"/>
    </row>
    <row r="3755" spans="3:3" x14ac:dyDescent="0.2">
      <c r="C3755" s="100"/>
    </row>
    <row r="3756" spans="3:3" x14ac:dyDescent="0.2">
      <c r="C3756" s="100"/>
    </row>
    <row r="3757" spans="3:3" x14ac:dyDescent="0.2">
      <c r="C3757" s="100"/>
    </row>
    <row r="3758" spans="3:3" x14ac:dyDescent="0.2">
      <c r="C3758" s="100"/>
    </row>
    <row r="3759" spans="3:3" x14ac:dyDescent="0.2">
      <c r="C3759" s="100"/>
    </row>
    <row r="3760" spans="3:3" x14ac:dyDescent="0.2">
      <c r="C3760" s="100"/>
    </row>
    <row r="3761" spans="3:3" x14ac:dyDescent="0.2">
      <c r="C3761" s="100"/>
    </row>
    <row r="3762" spans="3:3" x14ac:dyDescent="0.2">
      <c r="C3762" s="100"/>
    </row>
    <row r="3763" spans="3:3" x14ac:dyDescent="0.2">
      <c r="C3763" s="100"/>
    </row>
    <row r="3764" spans="3:3" x14ac:dyDescent="0.2">
      <c r="C3764" s="100"/>
    </row>
    <row r="3765" spans="3:3" x14ac:dyDescent="0.2">
      <c r="C3765" s="100"/>
    </row>
    <row r="3766" spans="3:3" x14ac:dyDescent="0.2">
      <c r="C3766" s="100"/>
    </row>
    <row r="3767" spans="3:3" x14ac:dyDescent="0.2">
      <c r="C3767" s="100"/>
    </row>
    <row r="3768" spans="3:3" x14ac:dyDescent="0.2">
      <c r="C3768" s="100"/>
    </row>
    <row r="3769" spans="3:3" x14ac:dyDescent="0.2">
      <c r="C3769" s="100"/>
    </row>
    <row r="3770" spans="3:3" x14ac:dyDescent="0.2">
      <c r="C3770" s="100"/>
    </row>
    <row r="3771" spans="3:3" x14ac:dyDescent="0.2">
      <c r="C3771" s="100"/>
    </row>
    <row r="3772" spans="3:3" x14ac:dyDescent="0.2">
      <c r="C3772" s="100"/>
    </row>
    <row r="3773" spans="3:3" x14ac:dyDescent="0.2">
      <c r="C3773" s="100"/>
    </row>
    <row r="3774" spans="3:3" x14ac:dyDescent="0.2">
      <c r="C3774" s="100"/>
    </row>
    <row r="3775" spans="3:3" x14ac:dyDescent="0.2">
      <c r="C3775" s="100"/>
    </row>
    <row r="3776" spans="3:3" x14ac:dyDescent="0.2">
      <c r="C3776" s="100"/>
    </row>
    <row r="3777" spans="3:3" x14ac:dyDescent="0.2">
      <c r="C3777" s="100"/>
    </row>
    <row r="3778" spans="3:3" x14ac:dyDescent="0.2">
      <c r="C3778" s="100"/>
    </row>
    <row r="3779" spans="3:3" x14ac:dyDescent="0.2">
      <c r="C3779" s="100"/>
    </row>
    <row r="3780" spans="3:3" x14ac:dyDescent="0.2">
      <c r="C3780" s="100"/>
    </row>
    <row r="3781" spans="3:3" x14ac:dyDescent="0.2">
      <c r="C3781" s="100"/>
    </row>
    <row r="3782" spans="3:3" x14ac:dyDescent="0.2">
      <c r="C3782" s="100"/>
    </row>
    <row r="3783" spans="3:3" x14ac:dyDescent="0.2">
      <c r="C3783" s="100"/>
    </row>
    <row r="3784" spans="3:3" x14ac:dyDescent="0.2">
      <c r="C3784" s="100"/>
    </row>
    <row r="3785" spans="3:3" x14ac:dyDescent="0.2">
      <c r="C3785" s="100"/>
    </row>
    <row r="3786" spans="3:3" x14ac:dyDescent="0.2">
      <c r="C3786" s="100"/>
    </row>
    <row r="3787" spans="3:3" x14ac:dyDescent="0.2">
      <c r="C3787" s="100"/>
    </row>
    <row r="3788" spans="3:3" x14ac:dyDescent="0.2">
      <c r="C3788" s="100"/>
    </row>
    <row r="3789" spans="3:3" x14ac:dyDescent="0.2">
      <c r="C3789" s="100"/>
    </row>
    <row r="3790" spans="3:3" x14ac:dyDescent="0.2">
      <c r="C3790" s="100"/>
    </row>
    <row r="3791" spans="3:3" x14ac:dyDescent="0.2">
      <c r="C3791" s="100"/>
    </row>
    <row r="3792" spans="3:3" x14ac:dyDescent="0.2">
      <c r="C3792" s="100"/>
    </row>
    <row r="3793" spans="3:3" x14ac:dyDescent="0.2">
      <c r="C3793" s="100"/>
    </row>
    <row r="3794" spans="3:3" x14ac:dyDescent="0.2">
      <c r="C3794" s="100"/>
    </row>
    <row r="3795" spans="3:3" x14ac:dyDescent="0.2">
      <c r="C3795" s="100"/>
    </row>
    <row r="3796" spans="3:3" x14ac:dyDescent="0.2">
      <c r="C3796" s="100"/>
    </row>
    <row r="3797" spans="3:3" x14ac:dyDescent="0.2">
      <c r="C3797" s="100"/>
    </row>
    <row r="3798" spans="3:3" x14ac:dyDescent="0.2">
      <c r="C3798" s="100"/>
    </row>
    <row r="3799" spans="3:3" x14ac:dyDescent="0.2">
      <c r="C3799" s="100"/>
    </row>
    <row r="3800" spans="3:3" x14ac:dyDescent="0.2">
      <c r="C3800" s="100"/>
    </row>
    <row r="3801" spans="3:3" x14ac:dyDescent="0.2">
      <c r="C3801" s="100"/>
    </row>
    <row r="3802" spans="3:3" x14ac:dyDescent="0.2">
      <c r="C3802" s="100"/>
    </row>
    <row r="3803" spans="3:3" x14ac:dyDescent="0.2">
      <c r="C3803" s="100"/>
    </row>
    <row r="3804" spans="3:3" x14ac:dyDescent="0.2">
      <c r="C3804" s="100"/>
    </row>
    <row r="3805" spans="3:3" x14ac:dyDescent="0.2">
      <c r="C3805" s="100"/>
    </row>
    <row r="3806" spans="3:3" x14ac:dyDescent="0.2">
      <c r="C3806" s="100"/>
    </row>
    <row r="3807" spans="3:3" x14ac:dyDescent="0.2">
      <c r="C3807" s="100"/>
    </row>
    <row r="3808" spans="3:3" x14ac:dyDescent="0.2">
      <c r="C3808" s="100"/>
    </row>
    <row r="3809" spans="3:3" x14ac:dyDescent="0.2">
      <c r="C3809" s="100"/>
    </row>
    <row r="3810" spans="3:3" x14ac:dyDescent="0.2">
      <c r="C3810" s="100"/>
    </row>
    <row r="3811" spans="3:3" x14ac:dyDescent="0.2">
      <c r="C3811" s="100"/>
    </row>
    <row r="3812" spans="3:3" x14ac:dyDescent="0.2">
      <c r="C3812" s="100"/>
    </row>
    <row r="3813" spans="3:3" x14ac:dyDescent="0.2">
      <c r="C3813" s="100"/>
    </row>
    <row r="3814" spans="3:3" x14ac:dyDescent="0.2">
      <c r="C3814" s="100"/>
    </row>
    <row r="3815" spans="3:3" x14ac:dyDescent="0.2">
      <c r="C3815" s="100"/>
    </row>
    <row r="3816" spans="3:3" x14ac:dyDescent="0.2">
      <c r="C3816" s="100"/>
    </row>
    <row r="3817" spans="3:3" x14ac:dyDescent="0.2">
      <c r="C3817" s="100"/>
    </row>
    <row r="3818" spans="3:3" x14ac:dyDescent="0.2">
      <c r="C3818" s="100"/>
    </row>
    <row r="3819" spans="3:3" x14ac:dyDescent="0.2">
      <c r="C3819" s="100"/>
    </row>
    <row r="3820" spans="3:3" x14ac:dyDescent="0.2">
      <c r="C3820" s="100"/>
    </row>
    <row r="3821" spans="3:3" x14ac:dyDescent="0.2">
      <c r="C3821" s="100"/>
    </row>
    <row r="3822" spans="3:3" x14ac:dyDescent="0.2">
      <c r="C3822" s="100"/>
    </row>
    <row r="3823" spans="3:3" x14ac:dyDescent="0.2">
      <c r="C3823" s="100"/>
    </row>
    <row r="3824" spans="3:3" x14ac:dyDescent="0.2">
      <c r="C3824" s="100"/>
    </row>
    <row r="3825" spans="3:3" x14ac:dyDescent="0.2">
      <c r="C3825" s="100"/>
    </row>
    <row r="3826" spans="3:3" x14ac:dyDescent="0.2">
      <c r="C3826" s="100"/>
    </row>
    <row r="3827" spans="3:3" x14ac:dyDescent="0.2">
      <c r="C3827" s="100"/>
    </row>
    <row r="3828" spans="3:3" x14ac:dyDescent="0.2">
      <c r="C3828" s="100"/>
    </row>
    <row r="3829" spans="3:3" x14ac:dyDescent="0.2">
      <c r="C3829" s="100"/>
    </row>
    <row r="3830" spans="3:3" x14ac:dyDescent="0.2">
      <c r="C3830" s="100"/>
    </row>
    <row r="3831" spans="3:3" x14ac:dyDescent="0.2">
      <c r="C3831" s="100"/>
    </row>
    <row r="3832" spans="3:3" x14ac:dyDescent="0.2">
      <c r="C3832" s="100"/>
    </row>
    <row r="3833" spans="3:3" x14ac:dyDescent="0.2">
      <c r="C3833" s="100"/>
    </row>
    <row r="3834" spans="3:3" x14ac:dyDescent="0.2">
      <c r="C3834" s="100"/>
    </row>
    <row r="3835" spans="3:3" x14ac:dyDescent="0.2">
      <c r="C3835" s="100"/>
    </row>
    <row r="3836" spans="3:3" x14ac:dyDescent="0.2">
      <c r="C3836" s="100"/>
    </row>
    <row r="3837" spans="3:3" x14ac:dyDescent="0.2">
      <c r="C3837" s="100"/>
    </row>
    <row r="3838" spans="3:3" x14ac:dyDescent="0.2">
      <c r="C3838" s="100"/>
    </row>
    <row r="3839" spans="3:3" x14ac:dyDescent="0.2">
      <c r="C3839" s="100"/>
    </row>
    <row r="3840" spans="3:3" x14ac:dyDescent="0.2">
      <c r="C3840" s="100"/>
    </row>
    <row r="3841" spans="3:3" x14ac:dyDescent="0.2">
      <c r="C3841" s="100"/>
    </row>
    <row r="3842" spans="3:3" x14ac:dyDescent="0.2">
      <c r="C3842" s="100"/>
    </row>
    <row r="3843" spans="3:3" x14ac:dyDescent="0.2">
      <c r="C3843" s="100"/>
    </row>
    <row r="3844" spans="3:3" x14ac:dyDescent="0.2">
      <c r="C3844" s="100"/>
    </row>
    <row r="3845" spans="3:3" x14ac:dyDescent="0.2">
      <c r="C3845" s="100"/>
    </row>
    <row r="3846" spans="3:3" x14ac:dyDescent="0.2">
      <c r="C3846" s="100"/>
    </row>
    <row r="3847" spans="3:3" x14ac:dyDescent="0.2">
      <c r="C3847" s="100"/>
    </row>
    <row r="3848" spans="3:3" x14ac:dyDescent="0.2">
      <c r="C3848" s="100"/>
    </row>
    <row r="3849" spans="3:3" x14ac:dyDescent="0.2">
      <c r="C3849" s="100"/>
    </row>
    <row r="3850" spans="3:3" x14ac:dyDescent="0.2">
      <c r="C3850" s="100"/>
    </row>
    <row r="3851" spans="3:3" x14ac:dyDescent="0.2">
      <c r="C3851" s="100"/>
    </row>
    <row r="3852" spans="3:3" x14ac:dyDescent="0.2">
      <c r="C3852" s="100"/>
    </row>
    <row r="3853" spans="3:3" x14ac:dyDescent="0.2">
      <c r="C3853" s="100"/>
    </row>
    <row r="3854" spans="3:3" x14ac:dyDescent="0.2">
      <c r="C3854" s="100"/>
    </row>
    <row r="3855" spans="3:3" x14ac:dyDescent="0.2">
      <c r="C3855" s="100"/>
    </row>
    <row r="3856" spans="3:3" x14ac:dyDescent="0.2">
      <c r="C3856" s="100"/>
    </row>
    <row r="3857" spans="3:3" x14ac:dyDescent="0.2">
      <c r="C3857" s="100"/>
    </row>
    <row r="3858" spans="3:3" x14ac:dyDescent="0.2">
      <c r="C3858" s="100"/>
    </row>
    <row r="3859" spans="3:3" x14ac:dyDescent="0.2">
      <c r="C3859" s="100"/>
    </row>
    <row r="3860" spans="3:3" x14ac:dyDescent="0.2">
      <c r="C3860" s="100"/>
    </row>
    <row r="3861" spans="3:3" x14ac:dyDescent="0.2">
      <c r="C3861" s="100"/>
    </row>
    <row r="3862" spans="3:3" x14ac:dyDescent="0.2">
      <c r="C3862" s="100"/>
    </row>
    <row r="3863" spans="3:3" x14ac:dyDescent="0.2">
      <c r="C3863" s="100"/>
    </row>
    <row r="3864" spans="3:3" x14ac:dyDescent="0.2">
      <c r="C3864" s="100"/>
    </row>
    <row r="3865" spans="3:3" x14ac:dyDescent="0.2">
      <c r="C3865" s="100"/>
    </row>
    <row r="3866" spans="3:3" x14ac:dyDescent="0.2">
      <c r="C3866" s="100"/>
    </row>
    <row r="3867" spans="3:3" x14ac:dyDescent="0.2">
      <c r="C3867" s="100"/>
    </row>
    <row r="3868" spans="3:3" x14ac:dyDescent="0.2">
      <c r="C3868" s="100"/>
    </row>
    <row r="3869" spans="3:3" x14ac:dyDescent="0.2">
      <c r="C3869" s="100"/>
    </row>
    <row r="3870" spans="3:3" x14ac:dyDescent="0.2">
      <c r="C3870" s="100"/>
    </row>
    <row r="3871" spans="3:3" x14ac:dyDescent="0.2">
      <c r="C3871" s="100"/>
    </row>
    <row r="3872" spans="3:3" x14ac:dyDescent="0.2">
      <c r="C3872" s="100"/>
    </row>
    <row r="3873" spans="3:3" x14ac:dyDescent="0.2">
      <c r="C3873" s="100"/>
    </row>
    <row r="3874" spans="3:3" x14ac:dyDescent="0.2">
      <c r="C3874" s="100"/>
    </row>
    <row r="3875" spans="3:3" x14ac:dyDescent="0.2">
      <c r="C3875" s="100"/>
    </row>
    <row r="3876" spans="3:3" x14ac:dyDescent="0.2">
      <c r="C3876" s="100"/>
    </row>
    <row r="3877" spans="3:3" x14ac:dyDescent="0.2">
      <c r="C3877" s="100"/>
    </row>
    <row r="3878" spans="3:3" x14ac:dyDescent="0.2">
      <c r="C3878" s="100"/>
    </row>
    <row r="3879" spans="3:3" x14ac:dyDescent="0.2">
      <c r="C3879" s="100"/>
    </row>
    <row r="3880" spans="3:3" x14ac:dyDescent="0.2">
      <c r="C3880" s="100"/>
    </row>
    <row r="3881" spans="3:3" x14ac:dyDescent="0.2">
      <c r="C3881" s="100"/>
    </row>
    <row r="3882" spans="3:3" x14ac:dyDescent="0.2">
      <c r="C3882" s="100"/>
    </row>
    <row r="3883" spans="3:3" x14ac:dyDescent="0.2">
      <c r="C3883" s="100"/>
    </row>
    <row r="3884" spans="3:3" x14ac:dyDescent="0.2">
      <c r="C3884" s="100"/>
    </row>
    <row r="3885" spans="3:3" x14ac:dyDescent="0.2">
      <c r="C3885" s="100"/>
    </row>
    <row r="3886" spans="3:3" x14ac:dyDescent="0.2">
      <c r="C3886" s="100"/>
    </row>
    <row r="3887" spans="3:3" x14ac:dyDescent="0.2">
      <c r="C3887" s="100"/>
    </row>
    <row r="3888" spans="3:3" x14ac:dyDescent="0.2">
      <c r="C3888" s="100"/>
    </row>
    <row r="3889" spans="3:3" x14ac:dyDescent="0.2">
      <c r="C3889" s="100"/>
    </row>
    <row r="3890" spans="3:3" x14ac:dyDescent="0.2">
      <c r="C3890" s="100"/>
    </row>
    <row r="3891" spans="3:3" x14ac:dyDescent="0.2">
      <c r="C3891" s="100"/>
    </row>
    <row r="3892" spans="3:3" x14ac:dyDescent="0.2">
      <c r="C3892" s="100"/>
    </row>
    <row r="3893" spans="3:3" x14ac:dyDescent="0.2">
      <c r="C3893" s="100"/>
    </row>
    <row r="3894" spans="3:3" x14ac:dyDescent="0.2">
      <c r="C3894" s="100"/>
    </row>
    <row r="3895" spans="3:3" x14ac:dyDescent="0.2">
      <c r="C3895" s="100"/>
    </row>
    <row r="3896" spans="3:3" x14ac:dyDescent="0.2">
      <c r="C3896" s="100"/>
    </row>
    <row r="3897" spans="3:3" x14ac:dyDescent="0.2">
      <c r="C3897" s="100"/>
    </row>
    <row r="3898" spans="3:3" x14ac:dyDescent="0.2">
      <c r="C3898" s="100"/>
    </row>
    <row r="3899" spans="3:3" x14ac:dyDescent="0.2">
      <c r="C3899" s="100"/>
    </row>
    <row r="3900" spans="3:3" x14ac:dyDescent="0.2">
      <c r="C3900" s="100"/>
    </row>
    <row r="3901" spans="3:3" x14ac:dyDescent="0.2">
      <c r="C3901" s="100"/>
    </row>
    <row r="3902" spans="3:3" x14ac:dyDescent="0.2">
      <c r="C3902" s="100"/>
    </row>
    <row r="3903" spans="3:3" x14ac:dyDescent="0.2">
      <c r="C3903" s="100"/>
    </row>
    <row r="3904" spans="3:3" x14ac:dyDescent="0.2">
      <c r="C3904" s="100"/>
    </row>
    <row r="3905" spans="3:3" x14ac:dyDescent="0.2">
      <c r="C3905" s="100"/>
    </row>
    <row r="3906" spans="3:3" x14ac:dyDescent="0.2">
      <c r="C3906" s="100"/>
    </row>
    <row r="3907" spans="3:3" x14ac:dyDescent="0.2">
      <c r="C3907" s="100"/>
    </row>
    <row r="3908" spans="3:3" x14ac:dyDescent="0.2">
      <c r="C3908" s="100"/>
    </row>
    <row r="3909" spans="3:3" x14ac:dyDescent="0.2">
      <c r="C3909" s="100"/>
    </row>
    <row r="3910" spans="3:3" x14ac:dyDescent="0.2">
      <c r="C3910" s="100"/>
    </row>
    <row r="3911" spans="3:3" x14ac:dyDescent="0.2">
      <c r="C3911" s="100"/>
    </row>
    <row r="3912" spans="3:3" x14ac:dyDescent="0.2">
      <c r="C3912" s="100"/>
    </row>
    <row r="3913" spans="3:3" x14ac:dyDescent="0.2">
      <c r="C3913" s="100"/>
    </row>
    <row r="3914" spans="3:3" x14ac:dyDescent="0.2">
      <c r="C3914" s="100"/>
    </row>
    <row r="3915" spans="3:3" x14ac:dyDescent="0.2">
      <c r="C3915" s="100"/>
    </row>
    <row r="3916" spans="3:3" x14ac:dyDescent="0.2">
      <c r="C3916" s="100"/>
    </row>
    <row r="3917" spans="3:3" x14ac:dyDescent="0.2">
      <c r="C3917" s="100"/>
    </row>
    <row r="3918" spans="3:3" x14ac:dyDescent="0.2">
      <c r="C3918" s="100"/>
    </row>
    <row r="3919" spans="3:3" x14ac:dyDescent="0.2">
      <c r="C3919" s="100"/>
    </row>
    <row r="3920" spans="3:3" x14ac:dyDescent="0.2">
      <c r="C3920" s="100"/>
    </row>
    <row r="3921" spans="3:3" x14ac:dyDescent="0.2">
      <c r="C3921" s="100"/>
    </row>
    <row r="3922" spans="3:3" x14ac:dyDescent="0.2">
      <c r="C3922" s="100"/>
    </row>
    <row r="3923" spans="3:3" x14ac:dyDescent="0.2">
      <c r="C3923" s="100"/>
    </row>
    <row r="3924" spans="3:3" x14ac:dyDescent="0.2">
      <c r="C3924" s="100"/>
    </row>
    <row r="3925" spans="3:3" x14ac:dyDescent="0.2">
      <c r="C3925" s="100"/>
    </row>
    <row r="3926" spans="3:3" x14ac:dyDescent="0.2">
      <c r="C3926" s="100"/>
    </row>
    <row r="3927" spans="3:3" x14ac:dyDescent="0.2">
      <c r="C3927" s="100"/>
    </row>
    <row r="3928" spans="3:3" x14ac:dyDescent="0.2">
      <c r="C3928" s="100"/>
    </row>
    <row r="3929" spans="3:3" x14ac:dyDescent="0.2">
      <c r="C3929" s="100"/>
    </row>
    <row r="3930" spans="3:3" x14ac:dyDescent="0.2">
      <c r="C3930" s="100"/>
    </row>
    <row r="3931" spans="3:3" x14ac:dyDescent="0.2">
      <c r="C3931" s="100"/>
    </row>
    <row r="3932" spans="3:3" x14ac:dyDescent="0.2">
      <c r="C3932" s="100"/>
    </row>
    <row r="3933" spans="3:3" x14ac:dyDescent="0.2">
      <c r="C3933" s="100"/>
    </row>
    <row r="3934" spans="3:3" x14ac:dyDescent="0.2">
      <c r="C3934" s="100"/>
    </row>
    <row r="3935" spans="3:3" x14ac:dyDescent="0.2">
      <c r="C3935" s="100"/>
    </row>
    <row r="3936" spans="3:3" x14ac:dyDescent="0.2">
      <c r="C3936" s="100"/>
    </row>
    <row r="3937" spans="3:3" x14ac:dyDescent="0.2">
      <c r="C3937" s="100"/>
    </row>
    <row r="3938" spans="3:3" x14ac:dyDescent="0.2">
      <c r="C3938" s="100"/>
    </row>
    <row r="3939" spans="3:3" x14ac:dyDescent="0.2">
      <c r="C3939" s="100"/>
    </row>
    <row r="3940" spans="3:3" x14ac:dyDescent="0.2">
      <c r="C3940" s="100"/>
    </row>
    <row r="3941" spans="3:3" x14ac:dyDescent="0.2">
      <c r="C3941" s="100"/>
    </row>
    <row r="3942" spans="3:3" x14ac:dyDescent="0.2">
      <c r="C3942" s="100"/>
    </row>
    <row r="3943" spans="3:3" x14ac:dyDescent="0.2">
      <c r="C3943" s="100"/>
    </row>
    <row r="3944" spans="3:3" x14ac:dyDescent="0.2">
      <c r="C3944" s="100"/>
    </row>
    <row r="3945" spans="3:3" x14ac:dyDescent="0.2">
      <c r="C3945" s="100"/>
    </row>
    <row r="3946" spans="3:3" x14ac:dyDescent="0.2">
      <c r="C3946" s="100"/>
    </row>
    <row r="3947" spans="3:3" x14ac:dyDescent="0.2">
      <c r="C3947" s="100"/>
    </row>
    <row r="3948" spans="3:3" x14ac:dyDescent="0.2">
      <c r="C3948" s="100"/>
    </row>
    <row r="3949" spans="3:3" x14ac:dyDescent="0.2">
      <c r="C3949" s="100"/>
    </row>
    <row r="3950" spans="3:3" x14ac:dyDescent="0.2">
      <c r="C3950" s="100"/>
    </row>
    <row r="3951" spans="3:3" x14ac:dyDescent="0.2">
      <c r="C3951" s="100"/>
    </row>
    <row r="3952" spans="3:3" x14ac:dyDescent="0.2">
      <c r="C3952" s="100"/>
    </row>
    <row r="3953" spans="3:3" x14ac:dyDescent="0.2">
      <c r="C3953" s="100"/>
    </row>
    <row r="3954" spans="3:3" x14ac:dyDescent="0.2">
      <c r="C3954" s="100"/>
    </row>
    <row r="3955" spans="3:3" x14ac:dyDescent="0.2">
      <c r="C3955" s="100"/>
    </row>
    <row r="3956" spans="3:3" x14ac:dyDescent="0.2">
      <c r="C3956" s="100"/>
    </row>
    <row r="3957" spans="3:3" x14ac:dyDescent="0.2">
      <c r="C3957" s="100"/>
    </row>
    <row r="3958" spans="3:3" x14ac:dyDescent="0.2">
      <c r="C3958" s="100"/>
    </row>
    <row r="3959" spans="3:3" x14ac:dyDescent="0.2">
      <c r="C3959" s="100"/>
    </row>
    <row r="3960" spans="3:3" x14ac:dyDescent="0.2">
      <c r="C3960" s="100"/>
    </row>
    <row r="3961" spans="3:3" x14ac:dyDescent="0.2">
      <c r="C3961" s="100"/>
    </row>
    <row r="3962" spans="3:3" x14ac:dyDescent="0.2">
      <c r="C3962" s="100"/>
    </row>
    <row r="3963" spans="3:3" x14ac:dyDescent="0.2">
      <c r="C3963" s="100"/>
    </row>
    <row r="3964" spans="3:3" x14ac:dyDescent="0.2">
      <c r="C3964" s="100"/>
    </row>
    <row r="3965" spans="3:3" x14ac:dyDescent="0.2">
      <c r="C3965" s="100"/>
    </row>
    <row r="3966" spans="3:3" x14ac:dyDescent="0.2">
      <c r="C3966" s="100"/>
    </row>
    <row r="3967" spans="3:3" x14ac:dyDescent="0.2">
      <c r="C3967" s="100"/>
    </row>
    <row r="3968" spans="3:3" x14ac:dyDescent="0.2">
      <c r="C3968" s="100"/>
    </row>
    <row r="3969" spans="3:3" x14ac:dyDescent="0.2">
      <c r="C3969" s="100"/>
    </row>
    <row r="3970" spans="3:3" x14ac:dyDescent="0.2">
      <c r="C3970" s="100"/>
    </row>
    <row r="3971" spans="3:3" x14ac:dyDescent="0.2">
      <c r="C3971" s="100"/>
    </row>
    <row r="3972" spans="3:3" x14ac:dyDescent="0.2">
      <c r="C3972" s="100"/>
    </row>
    <row r="3973" spans="3:3" x14ac:dyDescent="0.2">
      <c r="C3973" s="100"/>
    </row>
    <row r="3974" spans="3:3" x14ac:dyDescent="0.2">
      <c r="C3974" s="100"/>
    </row>
    <row r="3975" spans="3:3" x14ac:dyDescent="0.2">
      <c r="C3975" s="100"/>
    </row>
    <row r="3976" spans="3:3" x14ac:dyDescent="0.2">
      <c r="C3976" s="100"/>
    </row>
    <row r="3977" spans="3:3" x14ac:dyDescent="0.2">
      <c r="C3977" s="100"/>
    </row>
    <row r="3978" spans="3:3" x14ac:dyDescent="0.2">
      <c r="C3978" s="100"/>
    </row>
    <row r="3979" spans="3:3" x14ac:dyDescent="0.2">
      <c r="C3979" s="100"/>
    </row>
    <row r="3980" spans="3:3" x14ac:dyDescent="0.2">
      <c r="C3980" s="100"/>
    </row>
    <row r="3981" spans="3:3" x14ac:dyDescent="0.2">
      <c r="C3981" s="100"/>
    </row>
    <row r="3982" spans="3:3" x14ac:dyDescent="0.2">
      <c r="C3982" s="100"/>
    </row>
    <row r="3983" spans="3:3" x14ac:dyDescent="0.2">
      <c r="C3983" s="100"/>
    </row>
    <row r="3984" spans="3:3" x14ac:dyDescent="0.2">
      <c r="C3984" s="100"/>
    </row>
    <row r="3985" spans="3:3" x14ac:dyDescent="0.2">
      <c r="C3985" s="100"/>
    </row>
    <row r="3986" spans="3:3" x14ac:dyDescent="0.2">
      <c r="C3986" s="100"/>
    </row>
    <row r="3987" spans="3:3" x14ac:dyDescent="0.2">
      <c r="C3987" s="100"/>
    </row>
    <row r="3988" spans="3:3" x14ac:dyDescent="0.2">
      <c r="C3988" s="100"/>
    </row>
    <row r="3989" spans="3:3" x14ac:dyDescent="0.2">
      <c r="C3989" s="100"/>
    </row>
    <row r="3990" spans="3:3" x14ac:dyDescent="0.2">
      <c r="C3990" s="100"/>
    </row>
    <row r="3991" spans="3:3" x14ac:dyDescent="0.2">
      <c r="C3991" s="100"/>
    </row>
    <row r="3992" spans="3:3" x14ac:dyDescent="0.2">
      <c r="C3992" s="100"/>
    </row>
    <row r="3993" spans="3:3" x14ac:dyDescent="0.2">
      <c r="C3993" s="100"/>
    </row>
    <row r="3994" spans="3:3" x14ac:dyDescent="0.2">
      <c r="C3994" s="100"/>
    </row>
    <row r="3995" spans="3:3" x14ac:dyDescent="0.2">
      <c r="C3995" s="100"/>
    </row>
    <row r="3996" spans="3:3" x14ac:dyDescent="0.2">
      <c r="C3996" s="100"/>
    </row>
    <row r="3997" spans="3:3" x14ac:dyDescent="0.2">
      <c r="C3997" s="100"/>
    </row>
    <row r="3998" spans="3:3" x14ac:dyDescent="0.2">
      <c r="C3998" s="100"/>
    </row>
    <row r="3999" spans="3:3" x14ac:dyDescent="0.2">
      <c r="C3999" s="100"/>
    </row>
    <row r="4000" spans="3:3" x14ac:dyDescent="0.2">
      <c r="C4000" s="100"/>
    </row>
    <row r="4001" spans="3:3" x14ac:dyDescent="0.2">
      <c r="C4001" s="100"/>
    </row>
    <row r="4002" spans="3:3" x14ac:dyDescent="0.2">
      <c r="C4002" s="100"/>
    </row>
    <row r="4003" spans="3:3" x14ac:dyDescent="0.2">
      <c r="C4003" s="100"/>
    </row>
    <row r="4004" spans="3:3" x14ac:dyDescent="0.2">
      <c r="C4004" s="100"/>
    </row>
    <row r="4005" spans="3:3" x14ac:dyDescent="0.2">
      <c r="C4005" s="100"/>
    </row>
    <row r="4006" spans="3:3" x14ac:dyDescent="0.2">
      <c r="C4006" s="100"/>
    </row>
    <row r="4007" spans="3:3" x14ac:dyDescent="0.2">
      <c r="C4007" s="100"/>
    </row>
    <row r="4008" spans="3:3" x14ac:dyDescent="0.2">
      <c r="C4008" s="100"/>
    </row>
    <row r="4009" spans="3:3" x14ac:dyDescent="0.2">
      <c r="C4009" s="100"/>
    </row>
    <row r="4010" spans="3:3" x14ac:dyDescent="0.2">
      <c r="C4010" s="100"/>
    </row>
    <row r="4011" spans="3:3" x14ac:dyDescent="0.2">
      <c r="C4011" s="100"/>
    </row>
    <row r="4012" spans="3:3" x14ac:dyDescent="0.2">
      <c r="C4012" s="100"/>
    </row>
    <row r="4013" spans="3:3" x14ac:dyDescent="0.2">
      <c r="C4013" s="100"/>
    </row>
    <row r="4014" spans="3:3" x14ac:dyDescent="0.2">
      <c r="C4014" s="100"/>
    </row>
    <row r="4015" spans="3:3" x14ac:dyDescent="0.2">
      <c r="C4015" s="100"/>
    </row>
    <row r="4016" spans="3:3" x14ac:dyDescent="0.2">
      <c r="C4016" s="100"/>
    </row>
    <row r="4017" spans="3:3" x14ac:dyDescent="0.2">
      <c r="C4017" s="100"/>
    </row>
    <row r="4018" spans="3:3" x14ac:dyDescent="0.2">
      <c r="C4018" s="100"/>
    </row>
    <row r="4019" spans="3:3" x14ac:dyDescent="0.2">
      <c r="C4019" s="100"/>
    </row>
    <row r="4020" spans="3:3" x14ac:dyDescent="0.2">
      <c r="C4020" s="100"/>
    </row>
    <row r="4021" spans="3:3" x14ac:dyDescent="0.2">
      <c r="C4021" s="100"/>
    </row>
    <row r="4022" spans="3:3" x14ac:dyDescent="0.2">
      <c r="C4022" s="100"/>
    </row>
    <row r="4023" spans="3:3" x14ac:dyDescent="0.2">
      <c r="C4023" s="100"/>
    </row>
    <row r="4024" spans="3:3" x14ac:dyDescent="0.2">
      <c r="C4024" s="100"/>
    </row>
    <row r="4025" spans="3:3" x14ac:dyDescent="0.2">
      <c r="C4025" s="100"/>
    </row>
    <row r="4026" spans="3:3" x14ac:dyDescent="0.2">
      <c r="C4026" s="100"/>
    </row>
    <row r="4027" spans="3:3" x14ac:dyDescent="0.2">
      <c r="C4027" s="100"/>
    </row>
    <row r="4028" spans="3:3" x14ac:dyDescent="0.2">
      <c r="C4028" s="100"/>
    </row>
    <row r="4029" spans="3:3" x14ac:dyDescent="0.2">
      <c r="C4029" s="100"/>
    </row>
    <row r="4030" spans="3:3" x14ac:dyDescent="0.2">
      <c r="C4030" s="100"/>
    </row>
    <row r="4031" spans="3:3" x14ac:dyDescent="0.2">
      <c r="C4031" s="100"/>
    </row>
    <row r="4032" spans="3:3" x14ac:dyDescent="0.2">
      <c r="C4032" s="100"/>
    </row>
    <row r="4033" spans="3:3" x14ac:dyDescent="0.2">
      <c r="C4033" s="100"/>
    </row>
    <row r="4034" spans="3:3" x14ac:dyDescent="0.2">
      <c r="C4034" s="100"/>
    </row>
    <row r="4035" spans="3:3" x14ac:dyDescent="0.2">
      <c r="C4035" s="100"/>
    </row>
    <row r="4036" spans="3:3" x14ac:dyDescent="0.2">
      <c r="C4036" s="100"/>
    </row>
    <row r="4037" spans="3:3" x14ac:dyDescent="0.2">
      <c r="C4037" s="100"/>
    </row>
    <row r="4038" spans="3:3" x14ac:dyDescent="0.2">
      <c r="C4038" s="100"/>
    </row>
    <row r="4039" spans="3:3" x14ac:dyDescent="0.2">
      <c r="C4039" s="100"/>
    </row>
    <row r="4040" spans="3:3" x14ac:dyDescent="0.2">
      <c r="C4040" s="100"/>
    </row>
    <row r="4041" spans="3:3" x14ac:dyDescent="0.2">
      <c r="C4041" s="100"/>
    </row>
    <row r="4042" spans="3:3" x14ac:dyDescent="0.2">
      <c r="C4042" s="100"/>
    </row>
    <row r="4043" spans="3:3" x14ac:dyDescent="0.2">
      <c r="C4043" s="100"/>
    </row>
    <row r="4044" spans="3:3" x14ac:dyDescent="0.2">
      <c r="C4044" s="100"/>
    </row>
    <row r="4045" spans="3:3" x14ac:dyDescent="0.2">
      <c r="C4045" s="100"/>
    </row>
    <row r="4046" spans="3:3" x14ac:dyDescent="0.2">
      <c r="C4046" s="100"/>
    </row>
    <row r="4047" spans="3:3" x14ac:dyDescent="0.2">
      <c r="C4047" s="100"/>
    </row>
    <row r="4048" spans="3:3" x14ac:dyDescent="0.2">
      <c r="C4048" s="100"/>
    </row>
    <row r="4049" spans="3:3" x14ac:dyDescent="0.2">
      <c r="C4049" s="100"/>
    </row>
    <row r="4050" spans="3:3" x14ac:dyDescent="0.2">
      <c r="C4050" s="100"/>
    </row>
    <row r="4051" spans="3:3" x14ac:dyDescent="0.2">
      <c r="C4051" s="100"/>
    </row>
    <row r="4052" spans="3:3" x14ac:dyDescent="0.2">
      <c r="C4052" s="100"/>
    </row>
    <row r="4053" spans="3:3" x14ac:dyDescent="0.2">
      <c r="C4053" s="100"/>
    </row>
    <row r="4054" spans="3:3" x14ac:dyDescent="0.2">
      <c r="C4054" s="100"/>
    </row>
    <row r="4055" spans="3:3" x14ac:dyDescent="0.2">
      <c r="C4055" s="100"/>
    </row>
    <row r="4056" spans="3:3" x14ac:dyDescent="0.2">
      <c r="C4056" s="100"/>
    </row>
    <row r="4057" spans="3:3" x14ac:dyDescent="0.2">
      <c r="C4057" s="100"/>
    </row>
    <row r="4058" spans="3:3" x14ac:dyDescent="0.2">
      <c r="C4058" s="100"/>
    </row>
    <row r="4059" spans="3:3" x14ac:dyDescent="0.2">
      <c r="C4059" s="100"/>
    </row>
    <row r="4060" spans="3:3" x14ac:dyDescent="0.2">
      <c r="C4060" s="100"/>
    </row>
    <row r="4061" spans="3:3" x14ac:dyDescent="0.2">
      <c r="C4061" s="100"/>
    </row>
    <row r="4062" spans="3:3" x14ac:dyDescent="0.2">
      <c r="C4062" s="100"/>
    </row>
    <row r="4063" spans="3:3" x14ac:dyDescent="0.2">
      <c r="C4063" s="100"/>
    </row>
    <row r="4064" spans="3:3" x14ac:dyDescent="0.2">
      <c r="C4064" s="100"/>
    </row>
    <row r="4065" spans="3:3" x14ac:dyDescent="0.2">
      <c r="C4065" s="100"/>
    </row>
    <row r="4066" spans="3:3" x14ac:dyDescent="0.2">
      <c r="C4066" s="100"/>
    </row>
    <row r="4067" spans="3:3" x14ac:dyDescent="0.2">
      <c r="C4067" s="100"/>
    </row>
    <row r="4068" spans="3:3" x14ac:dyDescent="0.2">
      <c r="C4068" s="100"/>
    </row>
    <row r="4069" spans="3:3" x14ac:dyDescent="0.2">
      <c r="C4069" s="100"/>
    </row>
    <row r="4070" spans="3:3" x14ac:dyDescent="0.2">
      <c r="C4070" s="100"/>
    </row>
    <row r="4071" spans="3:3" x14ac:dyDescent="0.2">
      <c r="C4071" s="100"/>
    </row>
    <row r="4072" spans="3:3" x14ac:dyDescent="0.2">
      <c r="C4072" s="100"/>
    </row>
    <row r="4073" spans="3:3" x14ac:dyDescent="0.2">
      <c r="C4073" s="100"/>
    </row>
    <row r="4074" spans="3:3" x14ac:dyDescent="0.2">
      <c r="C4074" s="100"/>
    </row>
    <row r="4075" spans="3:3" x14ac:dyDescent="0.2">
      <c r="C4075" s="100"/>
    </row>
    <row r="4076" spans="3:3" x14ac:dyDescent="0.2">
      <c r="C4076" s="100"/>
    </row>
    <row r="4077" spans="3:3" x14ac:dyDescent="0.2">
      <c r="C4077" s="100"/>
    </row>
    <row r="4078" spans="3:3" x14ac:dyDescent="0.2">
      <c r="C4078" s="100"/>
    </row>
    <row r="4079" spans="3:3" x14ac:dyDescent="0.2">
      <c r="C4079" s="100"/>
    </row>
    <row r="4080" spans="3:3" x14ac:dyDescent="0.2">
      <c r="C4080" s="100"/>
    </row>
    <row r="4081" spans="3:3" x14ac:dyDescent="0.2">
      <c r="C4081" s="100"/>
    </row>
    <row r="4082" spans="3:3" x14ac:dyDescent="0.2">
      <c r="C4082" s="100"/>
    </row>
    <row r="4083" spans="3:3" x14ac:dyDescent="0.2">
      <c r="C4083" s="100"/>
    </row>
    <row r="4084" spans="3:3" x14ac:dyDescent="0.2">
      <c r="C4084" s="100"/>
    </row>
    <row r="4085" spans="3:3" x14ac:dyDescent="0.2">
      <c r="C4085" s="100"/>
    </row>
    <row r="4086" spans="3:3" x14ac:dyDescent="0.2">
      <c r="C4086" s="100"/>
    </row>
    <row r="4087" spans="3:3" x14ac:dyDescent="0.2">
      <c r="C4087" s="100"/>
    </row>
    <row r="4088" spans="3:3" x14ac:dyDescent="0.2">
      <c r="C4088" s="100"/>
    </row>
    <row r="4089" spans="3:3" x14ac:dyDescent="0.2">
      <c r="C4089" s="100"/>
    </row>
    <row r="4090" spans="3:3" x14ac:dyDescent="0.2">
      <c r="C4090" s="100"/>
    </row>
    <row r="4091" spans="3:3" x14ac:dyDescent="0.2">
      <c r="C4091" s="100"/>
    </row>
    <row r="4092" spans="3:3" x14ac:dyDescent="0.2">
      <c r="C4092" s="100"/>
    </row>
    <row r="4093" spans="3:3" x14ac:dyDescent="0.2">
      <c r="C4093" s="100"/>
    </row>
    <row r="4094" spans="3:3" x14ac:dyDescent="0.2">
      <c r="C4094" s="100"/>
    </row>
    <row r="4095" spans="3:3" x14ac:dyDescent="0.2">
      <c r="C4095" s="100"/>
    </row>
    <row r="4096" spans="3:3" x14ac:dyDescent="0.2">
      <c r="C4096" s="100"/>
    </row>
    <row r="4097" spans="3:3" x14ac:dyDescent="0.2">
      <c r="C4097" s="100"/>
    </row>
    <row r="4098" spans="3:3" x14ac:dyDescent="0.2">
      <c r="C4098" s="100"/>
    </row>
    <row r="4099" spans="3:3" x14ac:dyDescent="0.2">
      <c r="C4099" s="100"/>
    </row>
    <row r="4100" spans="3:3" x14ac:dyDescent="0.2">
      <c r="C4100" s="100"/>
    </row>
    <row r="4101" spans="3:3" x14ac:dyDescent="0.2">
      <c r="C4101" s="100"/>
    </row>
    <row r="4102" spans="3:3" x14ac:dyDescent="0.2">
      <c r="C4102" s="100"/>
    </row>
    <row r="4103" spans="3:3" x14ac:dyDescent="0.2">
      <c r="C4103" s="100"/>
    </row>
    <row r="4104" spans="3:3" x14ac:dyDescent="0.2">
      <c r="C4104" s="100"/>
    </row>
    <row r="4105" spans="3:3" x14ac:dyDescent="0.2">
      <c r="C4105" s="100"/>
    </row>
    <row r="4106" spans="3:3" x14ac:dyDescent="0.2">
      <c r="C4106" s="100"/>
    </row>
    <row r="4107" spans="3:3" x14ac:dyDescent="0.2">
      <c r="C4107" s="100"/>
    </row>
    <row r="4108" spans="3:3" x14ac:dyDescent="0.2">
      <c r="C4108" s="100"/>
    </row>
    <row r="4109" spans="3:3" x14ac:dyDescent="0.2">
      <c r="C4109" s="100"/>
    </row>
    <row r="4110" spans="3:3" x14ac:dyDescent="0.2">
      <c r="C4110" s="100"/>
    </row>
    <row r="4111" spans="3:3" x14ac:dyDescent="0.2">
      <c r="C4111" s="100"/>
    </row>
    <row r="4112" spans="3:3" x14ac:dyDescent="0.2">
      <c r="C4112" s="100"/>
    </row>
    <row r="4113" spans="3:3" x14ac:dyDescent="0.2">
      <c r="C4113" s="100"/>
    </row>
    <row r="4114" spans="3:3" x14ac:dyDescent="0.2">
      <c r="C4114" s="100"/>
    </row>
    <row r="4115" spans="3:3" x14ac:dyDescent="0.2">
      <c r="C4115" s="100"/>
    </row>
    <row r="4116" spans="3:3" x14ac:dyDescent="0.2">
      <c r="C4116" s="100"/>
    </row>
    <row r="4117" spans="3:3" x14ac:dyDescent="0.2">
      <c r="C4117" s="100"/>
    </row>
    <row r="4118" spans="3:3" x14ac:dyDescent="0.2">
      <c r="C4118" s="100"/>
    </row>
    <row r="4119" spans="3:3" x14ac:dyDescent="0.2">
      <c r="C4119" s="100"/>
    </row>
    <row r="4120" spans="3:3" x14ac:dyDescent="0.2">
      <c r="C4120" s="100"/>
    </row>
    <row r="4121" spans="3:3" x14ac:dyDescent="0.2">
      <c r="C4121" s="100"/>
    </row>
    <row r="4122" spans="3:3" x14ac:dyDescent="0.2">
      <c r="C4122" s="100"/>
    </row>
    <row r="4123" spans="3:3" x14ac:dyDescent="0.2">
      <c r="C4123" s="100"/>
    </row>
    <row r="4124" spans="3:3" x14ac:dyDescent="0.2">
      <c r="C4124" s="100"/>
    </row>
    <row r="4125" spans="3:3" x14ac:dyDescent="0.2">
      <c r="C4125" s="100"/>
    </row>
    <row r="4126" spans="3:3" x14ac:dyDescent="0.2">
      <c r="C4126" s="100"/>
    </row>
    <row r="4127" spans="3:3" x14ac:dyDescent="0.2">
      <c r="C4127" s="100"/>
    </row>
    <row r="4128" spans="3:3" x14ac:dyDescent="0.2">
      <c r="C4128" s="100"/>
    </row>
    <row r="4129" spans="3:3" x14ac:dyDescent="0.2">
      <c r="C4129" s="100"/>
    </row>
    <row r="4130" spans="3:3" x14ac:dyDescent="0.2">
      <c r="C4130" s="100"/>
    </row>
    <row r="4131" spans="3:3" x14ac:dyDescent="0.2">
      <c r="C4131" s="100"/>
    </row>
    <row r="4132" spans="3:3" x14ac:dyDescent="0.2">
      <c r="C4132" s="100"/>
    </row>
    <row r="4133" spans="3:3" x14ac:dyDescent="0.2">
      <c r="C4133" s="100"/>
    </row>
    <row r="4134" spans="3:3" x14ac:dyDescent="0.2">
      <c r="C4134" s="100"/>
    </row>
    <row r="4135" spans="3:3" x14ac:dyDescent="0.2">
      <c r="C4135" s="100"/>
    </row>
    <row r="4136" spans="3:3" x14ac:dyDescent="0.2">
      <c r="C4136" s="100"/>
    </row>
    <row r="4137" spans="3:3" x14ac:dyDescent="0.2">
      <c r="C4137" s="100"/>
    </row>
    <row r="4138" spans="3:3" x14ac:dyDescent="0.2">
      <c r="C4138" s="100"/>
    </row>
    <row r="4139" spans="3:3" x14ac:dyDescent="0.2">
      <c r="C4139" s="100"/>
    </row>
    <row r="4140" spans="3:3" x14ac:dyDescent="0.2">
      <c r="C4140" s="100"/>
    </row>
    <row r="4141" spans="3:3" x14ac:dyDescent="0.2">
      <c r="C4141" s="100"/>
    </row>
    <row r="4142" spans="3:3" x14ac:dyDescent="0.2">
      <c r="C4142" s="100"/>
    </row>
    <row r="4143" spans="3:3" x14ac:dyDescent="0.2">
      <c r="C4143" s="100"/>
    </row>
    <row r="4144" spans="3:3" x14ac:dyDescent="0.2">
      <c r="C4144" s="100"/>
    </row>
    <row r="4145" spans="3:3" x14ac:dyDescent="0.2">
      <c r="C4145" s="100"/>
    </row>
    <row r="4146" spans="3:3" x14ac:dyDescent="0.2">
      <c r="C4146" s="100"/>
    </row>
    <row r="4147" spans="3:3" x14ac:dyDescent="0.2">
      <c r="C4147" s="100"/>
    </row>
    <row r="4148" spans="3:3" x14ac:dyDescent="0.2">
      <c r="C4148" s="100"/>
    </row>
    <row r="4149" spans="3:3" x14ac:dyDescent="0.2">
      <c r="C4149" s="100"/>
    </row>
    <row r="4150" spans="3:3" x14ac:dyDescent="0.2">
      <c r="C4150" s="100"/>
    </row>
    <row r="4151" spans="3:3" x14ac:dyDescent="0.2">
      <c r="C4151" s="100"/>
    </row>
    <row r="4152" spans="3:3" x14ac:dyDescent="0.2">
      <c r="C4152" s="100"/>
    </row>
    <row r="4153" spans="3:3" x14ac:dyDescent="0.2">
      <c r="C4153" s="100"/>
    </row>
    <row r="4154" spans="3:3" x14ac:dyDescent="0.2">
      <c r="C4154" s="100"/>
    </row>
    <row r="4155" spans="3:3" x14ac:dyDescent="0.2">
      <c r="C4155" s="100"/>
    </row>
    <row r="4156" spans="3:3" x14ac:dyDescent="0.2">
      <c r="C4156" s="100"/>
    </row>
    <row r="4157" spans="3:3" x14ac:dyDescent="0.2">
      <c r="C4157" s="100"/>
    </row>
    <row r="4158" spans="3:3" x14ac:dyDescent="0.2">
      <c r="C4158" s="100"/>
    </row>
    <row r="4159" spans="3:3" x14ac:dyDescent="0.2">
      <c r="C4159" s="100"/>
    </row>
    <row r="4160" spans="3:3" x14ac:dyDescent="0.2">
      <c r="C4160" s="100"/>
    </row>
    <row r="4161" spans="3:3" x14ac:dyDescent="0.2">
      <c r="C4161" s="100"/>
    </row>
    <row r="4162" spans="3:3" x14ac:dyDescent="0.2">
      <c r="C4162" s="100"/>
    </row>
    <row r="4163" spans="3:3" x14ac:dyDescent="0.2">
      <c r="C4163" s="100"/>
    </row>
    <row r="4164" spans="3:3" x14ac:dyDescent="0.2">
      <c r="C4164" s="100"/>
    </row>
    <row r="4165" spans="3:3" x14ac:dyDescent="0.2">
      <c r="C4165" s="100"/>
    </row>
    <row r="4166" spans="3:3" x14ac:dyDescent="0.2">
      <c r="C4166" s="100"/>
    </row>
    <row r="4167" spans="3:3" x14ac:dyDescent="0.2">
      <c r="C4167" s="100"/>
    </row>
    <row r="4168" spans="3:3" x14ac:dyDescent="0.2">
      <c r="C4168" s="100"/>
    </row>
    <row r="4169" spans="3:3" x14ac:dyDescent="0.2">
      <c r="C4169" s="100"/>
    </row>
    <row r="4170" spans="3:3" x14ac:dyDescent="0.2">
      <c r="C4170" s="100"/>
    </row>
    <row r="4171" spans="3:3" x14ac:dyDescent="0.2">
      <c r="C4171" s="100"/>
    </row>
    <row r="4172" spans="3:3" x14ac:dyDescent="0.2">
      <c r="C4172" s="100"/>
    </row>
    <row r="4173" spans="3:3" x14ac:dyDescent="0.2">
      <c r="C4173" s="100"/>
    </row>
    <row r="4174" spans="3:3" x14ac:dyDescent="0.2">
      <c r="C4174" s="100"/>
    </row>
    <row r="4175" spans="3:3" x14ac:dyDescent="0.2">
      <c r="C4175" s="100"/>
    </row>
    <row r="4176" spans="3:3" x14ac:dyDescent="0.2">
      <c r="C4176" s="100"/>
    </row>
    <row r="4177" spans="3:3" x14ac:dyDescent="0.2">
      <c r="C4177" s="100"/>
    </row>
    <row r="4178" spans="3:3" x14ac:dyDescent="0.2">
      <c r="C4178" s="100"/>
    </row>
    <row r="4179" spans="3:3" x14ac:dyDescent="0.2">
      <c r="C4179" s="100"/>
    </row>
    <row r="4180" spans="3:3" x14ac:dyDescent="0.2">
      <c r="C4180" s="100"/>
    </row>
    <row r="4181" spans="3:3" x14ac:dyDescent="0.2">
      <c r="C4181" s="100"/>
    </row>
    <row r="4182" spans="3:3" x14ac:dyDescent="0.2">
      <c r="C4182" s="100"/>
    </row>
    <row r="4183" spans="3:3" x14ac:dyDescent="0.2">
      <c r="C4183" s="100"/>
    </row>
    <row r="4184" spans="3:3" x14ac:dyDescent="0.2">
      <c r="C4184" s="100"/>
    </row>
    <row r="4185" spans="3:3" x14ac:dyDescent="0.2">
      <c r="C4185" s="100"/>
    </row>
    <row r="4186" spans="3:3" x14ac:dyDescent="0.2">
      <c r="C4186" s="100"/>
    </row>
    <row r="4187" spans="3:3" x14ac:dyDescent="0.2">
      <c r="C4187" s="100"/>
    </row>
    <row r="4188" spans="3:3" x14ac:dyDescent="0.2">
      <c r="C4188" s="100"/>
    </row>
    <row r="4189" spans="3:3" x14ac:dyDescent="0.2">
      <c r="C4189" s="100"/>
    </row>
    <row r="4190" spans="3:3" x14ac:dyDescent="0.2">
      <c r="C4190" s="100"/>
    </row>
    <row r="4191" spans="3:3" x14ac:dyDescent="0.2">
      <c r="C4191" s="100"/>
    </row>
    <row r="4192" spans="3:3" x14ac:dyDescent="0.2">
      <c r="C4192" s="100"/>
    </row>
    <row r="4193" spans="3:3" x14ac:dyDescent="0.2">
      <c r="C4193" s="100"/>
    </row>
    <row r="4194" spans="3:3" x14ac:dyDescent="0.2">
      <c r="C4194" s="100"/>
    </row>
    <row r="4195" spans="3:3" x14ac:dyDescent="0.2">
      <c r="C4195" s="100"/>
    </row>
    <row r="4196" spans="3:3" x14ac:dyDescent="0.2">
      <c r="C4196" s="100"/>
    </row>
    <row r="4197" spans="3:3" x14ac:dyDescent="0.2">
      <c r="C4197" s="100"/>
    </row>
    <row r="4198" spans="3:3" x14ac:dyDescent="0.2">
      <c r="C4198" s="100"/>
    </row>
    <row r="4199" spans="3:3" x14ac:dyDescent="0.2">
      <c r="C4199" s="100"/>
    </row>
    <row r="4200" spans="3:3" x14ac:dyDescent="0.2">
      <c r="C4200" s="100"/>
    </row>
    <row r="4201" spans="3:3" x14ac:dyDescent="0.2">
      <c r="C4201" s="100"/>
    </row>
    <row r="4202" spans="3:3" x14ac:dyDescent="0.2">
      <c r="C4202" s="100"/>
    </row>
    <row r="4203" spans="3:3" x14ac:dyDescent="0.2">
      <c r="C4203" s="100"/>
    </row>
    <row r="4204" spans="3:3" x14ac:dyDescent="0.2">
      <c r="C4204" s="100"/>
    </row>
    <row r="4205" spans="3:3" x14ac:dyDescent="0.2">
      <c r="C4205" s="100"/>
    </row>
    <row r="4206" spans="3:3" x14ac:dyDescent="0.2">
      <c r="C4206" s="100"/>
    </row>
    <row r="4207" spans="3:3" x14ac:dyDescent="0.2">
      <c r="C4207" s="100"/>
    </row>
    <row r="4208" spans="3:3" x14ac:dyDescent="0.2">
      <c r="C4208" s="100"/>
    </row>
    <row r="4209" spans="3:3" x14ac:dyDescent="0.2">
      <c r="C4209" s="100"/>
    </row>
    <row r="4210" spans="3:3" x14ac:dyDescent="0.2">
      <c r="C4210" s="100"/>
    </row>
    <row r="4211" spans="3:3" x14ac:dyDescent="0.2">
      <c r="C4211" s="100"/>
    </row>
    <row r="4212" spans="3:3" x14ac:dyDescent="0.2">
      <c r="C4212" s="100"/>
    </row>
    <row r="4213" spans="3:3" x14ac:dyDescent="0.2">
      <c r="C4213" s="100"/>
    </row>
    <row r="4214" spans="3:3" x14ac:dyDescent="0.2">
      <c r="C4214" s="100"/>
    </row>
    <row r="4215" spans="3:3" x14ac:dyDescent="0.2">
      <c r="C4215" s="100"/>
    </row>
    <row r="4216" spans="3:3" x14ac:dyDescent="0.2">
      <c r="C4216" s="100"/>
    </row>
    <row r="4217" spans="3:3" x14ac:dyDescent="0.2">
      <c r="C4217" s="100"/>
    </row>
    <row r="4218" spans="3:3" x14ac:dyDescent="0.2">
      <c r="C4218" s="100"/>
    </row>
    <row r="4219" spans="3:3" x14ac:dyDescent="0.2">
      <c r="C4219" s="100"/>
    </row>
    <row r="4220" spans="3:3" x14ac:dyDescent="0.2">
      <c r="C4220" s="100"/>
    </row>
    <row r="4221" spans="3:3" x14ac:dyDescent="0.2">
      <c r="C4221" s="100"/>
    </row>
    <row r="4222" spans="3:3" x14ac:dyDescent="0.2">
      <c r="C4222" s="100"/>
    </row>
    <row r="4223" spans="3:3" x14ac:dyDescent="0.2">
      <c r="C4223" s="100"/>
    </row>
    <row r="4224" spans="3:3" x14ac:dyDescent="0.2">
      <c r="C4224" s="100"/>
    </row>
    <row r="4225" spans="3:3" x14ac:dyDescent="0.2">
      <c r="C4225" s="100"/>
    </row>
    <row r="4226" spans="3:3" x14ac:dyDescent="0.2">
      <c r="C4226" s="100"/>
    </row>
    <row r="4227" spans="3:3" x14ac:dyDescent="0.2">
      <c r="C4227" s="100"/>
    </row>
    <row r="4228" spans="3:3" x14ac:dyDescent="0.2">
      <c r="C4228" s="100"/>
    </row>
    <row r="4229" spans="3:3" x14ac:dyDescent="0.2">
      <c r="C4229" s="100"/>
    </row>
    <row r="4230" spans="3:3" x14ac:dyDescent="0.2">
      <c r="C4230" s="100"/>
    </row>
    <row r="4231" spans="3:3" x14ac:dyDescent="0.2">
      <c r="C4231" s="100"/>
    </row>
    <row r="4232" spans="3:3" x14ac:dyDescent="0.2">
      <c r="C4232" s="100"/>
    </row>
    <row r="4233" spans="3:3" x14ac:dyDescent="0.2">
      <c r="C4233" s="100"/>
    </row>
    <row r="4234" spans="3:3" x14ac:dyDescent="0.2">
      <c r="C4234" s="100"/>
    </row>
    <row r="4235" spans="3:3" x14ac:dyDescent="0.2">
      <c r="C4235" s="100"/>
    </row>
    <row r="4236" spans="3:3" x14ac:dyDescent="0.2">
      <c r="C4236" s="100"/>
    </row>
    <row r="4237" spans="3:3" x14ac:dyDescent="0.2">
      <c r="C4237" s="100"/>
    </row>
    <row r="4238" spans="3:3" x14ac:dyDescent="0.2">
      <c r="C4238" s="100"/>
    </row>
    <row r="4239" spans="3:3" x14ac:dyDescent="0.2">
      <c r="C4239" s="100"/>
    </row>
    <row r="4240" spans="3:3" x14ac:dyDescent="0.2">
      <c r="C4240" s="100"/>
    </row>
    <row r="4241" spans="3:3" x14ac:dyDescent="0.2">
      <c r="C4241" s="100"/>
    </row>
    <row r="4242" spans="3:3" x14ac:dyDescent="0.2">
      <c r="C4242" s="100"/>
    </row>
    <row r="4243" spans="3:3" x14ac:dyDescent="0.2">
      <c r="C4243" s="100"/>
    </row>
    <row r="4244" spans="3:3" x14ac:dyDescent="0.2">
      <c r="C4244" s="100"/>
    </row>
    <row r="4245" spans="3:3" x14ac:dyDescent="0.2">
      <c r="C4245" s="100"/>
    </row>
    <row r="4246" spans="3:3" x14ac:dyDescent="0.2">
      <c r="C4246" s="100"/>
    </row>
    <row r="4247" spans="3:3" x14ac:dyDescent="0.2">
      <c r="C4247" s="100"/>
    </row>
    <row r="4248" spans="3:3" x14ac:dyDescent="0.2">
      <c r="C4248" s="100"/>
    </row>
    <row r="4249" spans="3:3" x14ac:dyDescent="0.2">
      <c r="C4249" s="100"/>
    </row>
    <row r="4250" spans="3:3" x14ac:dyDescent="0.2">
      <c r="C4250" s="100"/>
    </row>
    <row r="4251" spans="3:3" x14ac:dyDescent="0.2">
      <c r="C4251" s="100"/>
    </row>
    <row r="4252" spans="3:3" x14ac:dyDescent="0.2">
      <c r="C4252" s="100"/>
    </row>
    <row r="4253" spans="3:3" x14ac:dyDescent="0.2">
      <c r="C4253" s="100"/>
    </row>
    <row r="4254" spans="3:3" x14ac:dyDescent="0.2">
      <c r="C4254" s="100"/>
    </row>
    <row r="4255" spans="3:3" x14ac:dyDescent="0.2">
      <c r="C4255" s="100"/>
    </row>
    <row r="4256" spans="3:3" x14ac:dyDescent="0.2">
      <c r="C4256" s="100"/>
    </row>
    <row r="4257" spans="3:3" x14ac:dyDescent="0.2">
      <c r="C4257" s="100"/>
    </row>
    <row r="4258" spans="3:3" x14ac:dyDescent="0.2">
      <c r="C4258" s="100"/>
    </row>
    <row r="4259" spans="3:3" x14ac:dyDescent="0.2">
      <c r="C4259" s="100"/>
    </row>
    <row r="4260" spans="3:3" x14ac:dyDescent="0.2">
      <c r="C4260" s="100"/>
    </row>
    <row r="4261" spans="3:3" x14ac:dyDescent="0.2">
      <c r="C4261" s="100"/>
    </row>
    <row r="4262" spans="3:3" x14ac:dyDescent="0.2">
      <c r="C4262" s="100"/>
    </row>
    <row r="4263" spans="3:3" x14ac:dyDescent="0.2">
      <c r="C4263" s="100"/>
    </row>
    <row r="4264" spans="3:3" x14ac:dyDescent="0.2">
      <c r="C4264" s="100"/>
    </row>
    <row r="4265" spans="3:3" x14ac:dyDescent="0.2">
      <c r="C4265" s="100"/>
    </row>
    <row r="4266" spans="3:3" x14ac:dyDescent="0.2">
      <c r="C4266" s="100"/>
    </row>
    <row r="4267" spans="3:3" x14ac:dyDescent="0.2">
      <c r="C4267" s="100"/>
    </row>
    <row r="4268" spans="3:3" x14ac:dyDescent="0.2">
      <c r="C4268" s="100"/>
    </row>
    <row r="4269" spans="3:3" x14ac:dyDescent="0.2">
      <c r="C4269" s="100"/>
    </row>
    <row r="4270" spans="3:3" x14ac:dyDescent="0.2">
      <c r="C4270" s="100"/>
    </row>
    <row r="4271" spans="3:3" x14ac:dyDescent="0.2">
      <c r="C4271" s="100"/>
    </row>
    <row r="4272" spans="3:3" x14ac:dyDescent="0.2">
      <c r="C4272" s="100"/>
    </row>
    <row r="4273" spans="3:3" x14ac:dyDescent="0.2">
      <c r="C4273" s="100"/>
    </row>
    <row r="4274" spans="3:3" x14ac:dyDescent="0.2">
      <c r="C4274" s="100"/>
    </row>
    <row r="4275" spans="3:3" x14ac:dyDescent="0.2">
      <c r="C4275" s="100"/>
    </row>
    <row r="4276" spans="3:3" x14ac:dyDescent="0.2">
      <c r="C4276" s="100"/>
    </row>
    <row r="4277" spans="3:3" x14ac:dyDescent="0.2">
      <c r="C4277" s="100"/>
    </row>
    <row r="4278" spans="3:3" x14ac:dyDescent="0.2">
      <c r="C4278" s="100"/>
    </row>
    <row r="4279" spans="3:3" x14ac:dyDescent="0.2">
      <c r="C4279" s="100"/>
    </row>
    <row r="4280" spans="3:3" x14ac:dyDescent="0.2">
      <c r="C4280" s="100"/>
    </row>
    <row r="4281" spans="3:3" x14ac:dyDescent="0.2">
      <c r="C4281" s="100"/>
    </row>
    <row r="4282" spans="3:3" x14ac:dyDescent="0.2">
      <c r="C4282" s="100"/>
    </row>
    <row r="4283" spans="3:3" x14ac:dyDescent="0.2">
      <c r="C4283" s="100"/>
    </row>
    <row r="4284" spans="3:3" x14ac:dyDescent="0.2">
      <c r="C4284" s="100"/>
    </row>
    <row r="4285" spans="3:3" x14ac:dyDescent="0.2">
      <c r="C4285" s="100"/>
    </row>
    <row r="4286" spans="3:3" x14ac:dyDescent="0.2">
      <c r="C4286" s="100"/>
    </row>
    <row r="4287" spans="3:3" x14ac:dyDescent="0.2">
      <c r="C4287" s="100"/>
    </row>
    <row r="4288" spans="3:3" x14ac:dyDescent="0.2">
      <c r="C4288" s="100"/>
    </row>
    <row r="4289" spans="3:3" x14ac:dyDescent="0.2">
      <c r="C4289" s="100"/>
    </row>
    <row r="4290" spans="3:3" x14ac:dyDescent="0.2">
      <c r="C4290" s="100"/>
    </row>
    <row r="4291" spans="3:3" x14ac:dyDescent="0.2">
      <c r="C4291" s="100"/>
    </row>
    <row r="4292" spans="3:3" x14ac:dyDescent="0.2">
      <c r="C4292" s="100"/>
    </row>
    <row r="4293" spans="3:3" x14ac:dyDescent="0.2">
      <c r="C4293" s="100"/>
    </row>
    <row r="4294" spans="3:3" x14ac:dyDescent="0.2">
      <c r="C4294" s="100"/>
    </row>
    <row r="4295" spans="3:3" x14ac:dyDescent="0.2">
      <c r="C4295" s="100"/>
    </row>
    <row r="4296" spans="3:3" x14ac:dyDescent="0.2">
      <c r="C4296" s="100"/>
    </row>
    <row r="4297" spans="3:3" x14ac:dyDescent="0.2">
      <c r="C4297" s="100"/>
    </row>
    <row r="4298" spans="3:3" x14ac:dyDescent="0.2">
      <c r="C4298" s="100"/>
    </row>
    <row r="4299" spans="3:3" x14ac:dyDescent="0.2">
      <c r="C4299" s="100"/>
    </row>
    <row r="4300" spans="3:3" x14ac:dyDescent="0.2">
      <c r="C4300" s="100"/>
    </row>
    <row r="4301" spans="3:3" x14ac:dyDescent="0.2">
      <c r="C4301" s="100"/>
    </row>
    <row r="4302" spans="3:3" x14ac:dyDescent="0.2">
      <c r="C4302" s="100"/>
    </row>
    <row r="4303" spans="3:3" x14ac:dyDescent="0.2">
      <c r="C4303" s="100"/>
    </row>
    <row r="4304" spans="3:3" x14ac:dyDescent="0.2">
      <c r="C4304" s="100"/>
    </row>
    <row r="4305" spans="3:3" x14ac:dyDescent="0.2">
      <c r="C4305" s="100"/>
    </row>
    <row r="4306" spans="3:3" x14ac:dyDescent="0.2">
      <c r="C4306" s="100"/>
    </row>
    <row r="4307" spans="3:3" x14ac:dyDescent="0.2">
      <c r="C4307" s="100"/>
    </row>
    <row r="4308" spans="3:3" x14ac:dyDescent="0.2">
      <c r="C4308" s="100"/>
    </row>
    <row r="4309" spans="3:3" x14ac:dyDescent="0.2">
      <c r="C4309" s="100"/>
    </row>
    <row r="4310" spans="3:3" x14ac:dyDescent="0.2">
      <c r="C4310" s="100"/>
    </row>
    <row r="4311" spans="3:3" x14ac:dyDescent="0.2">
      <c r="C4311" s="100"/>
    </row>
    <row r="4312" spans="3:3" x14ac:dyDescent="0.2">
      <c r="C4312" s="100"/>
    </row>
    <row r="4313" spans="3:3" x14ac:dyDescent="0.2">
      <c r="C4313" s="100"/>
    </row>
    <row r="4314" spans="3:3" x14ac:dyDescent="0.2">
      <c r="C4314" s="100"/>
    </row>
    <row r="4315" spans="3:3" x14ac:dyDescent="0.2">
      <c r="C4315" s="100"/>
    </row>
    <row r="4316" spans="3:3" x14ac:dyDescent="0.2">
      <c r="C4316" s="100"/>
    </row>
    <row r="4317" spans="3:3" x14ac:dyDescent="0.2">
      <c r="C4317" s="100"/>
    </row>
    <row r="4318" spans="3:3" x14ac:dyDescent="0.2">
      <c r="C4318" s="100"/>
    </row>
    <row r="4319" spans="3:3" x14ac:dyDescent="0.2">
      <c r="C4319" s="100"/>
    </row>
    <row r="4320" spans="3:3" x14ac:dyDescent="0.2">
      <c r="C4320" s="100"/>
    </row>
    <row r="4321" spans="3:3" x14ac:dyDescent="0.2">
      <c r="C4321" s="100"/>
    </row>
    <row r="4322" spans="3:3" x14ac:dyDescent="0.2">
      <c r="C4322" s="100"/>
    </row>
    <row r="4323" spans="3:3" x14ac:dyDescent="0.2">
      <c r="C4323" s="100"/>
    </row>
    <row r="4324" spans="3:3" x14ac:dyDescent="0.2">
      <c r="C4324" s="100"/>
    </row>
    <row r="4325" spans="3:3" x14ac:dyDescent="0.2">
      <c r="C4325" s="100"/>
    </row>
    <row r="4326" spans="3:3" x14ac:dyDescent="0.2">
      <c r="C4326" s="100"/>
    </row>
    <row r="4327" spans="3:3" x14ac:dyDescent="0.2">
      <c r="C4327" s="100"/>
    </row>
    <row r="4328" spans="3:3" x14ac:dyDescent="0.2">
      <c r="C4328" s="100"/>
    </row>
    <row r="4329" spans="3:3" x14ac:dyDescent="0.2">
      <c r="C4329" s="100"/>
    </row>
    <row r="4330" spans="3:3" x14ac:dyDescent="0.2">
      <c r="C4330" s="100"/>
    </row>
    <row r="4331" spans="3:3" x14ac:dyDescent="0.2">
      <c r="C4331" s="100"/>
    </row>
    <row r="4332" spans="3:3" x14ac:dyDescent="0.2">
      <c r="C4332" s="100"/>
    </row>
    <row r="4333" spans="3:3" x14ac:dyDescent="0.2">
      <c r="C4333" s="100"/>
    </row>
    <row r="4334" spans="3:3" x14ac:dyDescent="0.2">
      <c r="C4334" s="100"/>
    </row>
    <row r="4335" spans="3:3" x14ac:dyDescent="0.2">
      <c r="C4335" s="100"/>
    </row>
    <row r="4336" spans="3:3" x14ac:dyDescent="0.2">
      <c r="C4336" s="100"/>
    </row>
    <row r="4337" spans="3:3" x14ac:dyDescent="0.2">
      <c r="C4337" s="100"/>
    </row>
    <row r="4338" spans="3:3" x14ac:dyDescent="0.2">
      <c r="C4338" s="100"/>
    </row>
    <row r="4339" spans="3:3" x14ac:dyDescent="0.2">
      <c r="C4339" s="100"/>
    </row>
    <row r="4340" spans="3:3" x14ac:dyDescent="0.2">
      <c r="C4340" s="100"/>
    </row>
    <row r="4341" spans="3:3" x14ac:dyDescent="0.2">
      <c r="C4341" s="100"/>
    </row>
    <row r="4342" spans="3:3" x14ac:dyDescent="0.2">
      <c r="C4342" s="100"/>
    </row>
    <row r="4343" spans="3:3" x14ac:dyDescent="0.2">
      <c r="C4343" s="100"/>
    </row>
    <row r="4344" spans="3:3" x14ac:dyDescent="0.2">
      <c r="C4344" s="100"/>
    </row>
    <row r="4345" spans="3:3" x14ac:dyDescent="0.2">
      <c r="C4345" s="100"/>
    </row>
    <row r="4346" spans="3:3" x14ac:dyDescent="0.2">
      <c r="C4346" s="100"/>
    </row>
    <row r="4347" spans="3:3" x14ac:dyDescent="0.2">
      <c r="C4347" s="100"/>
    </row>
    <row r="4348" spans="3:3" x14ac:dyDescent="0.2">
      <c r="C4348" s="100"/>
    </row>
    <row r="4349" spans="3:3" x14ac:dyDescent="0.2">
      <c r="C4349" s="100"/>
    </row>
    <row r="4350" spans="3:3" x14ac:dyDescent="0.2">
      <c r="C4350" s="100"/>
    </row>
    <row r="4351" spans="3:3" x14ac:dyDescent="0.2">
      <c r="C4351" s="100"/>
    </row>
    <row r="4352" spans="3:3" x14ac:dyDescent="0.2">
      <c r="C4352" s="100"/>
    </row>
    <row r="4353" spans="3:3" x14ac:dyDescent="0.2">
      <c r="C4353" s="100"/>
    </row>
    <row r="4354" spans="3:3" x14ac:dyDescent="0.2">
      <c r="C4354" s="100"/>
    </row>
    <row r="4355" spans="3:3" x14ac:dyDescent="0.2">
      <c r="C4355" s="100"/>
    </row>
    <row r="4356" spans="3:3" x14ac:dyDescent="0.2">
      <c r="C4356" s="100"/>
    </row>
    <row r="4357" spans="3:3" x14ac:dyDescent="0.2">
      <c r="C4357" s="100"/>
    </row>
    <row r="4358" spans="3:3" x14ac:dyDescent="0.2">
      <c r="C4358" s="100"/>
    </row>
    <row r="4359" spans="3:3" x14ac:dyDescent="0.2">
      <c r="C4359" s="100"/>
    </row>
    <row r="4360" spans="3:3" x14ac:dyDescent="0.2">
      <c r="C4360" s="100"/>
    </row>
    <row r="4361" spans="3:3" x14ac:dyDescent="0.2">
      <c r="C4361" s="100"/>
    </row>
    <row r="4362" spans="3:3" x14ac:dyDescent="0.2">
      <c r="C4362" s="100"/>
    </row>
    <row r="4363" spans="3:3" x14ac:dyDescent="0.2">
      <c r="C4363" s="100"/>
    </row>
    <row r="4364" spans="3:3" x14ac:dyDescent="0.2">
      <c r="C4364" s="100"/>
    </row>
    <row r="4365" spans="3:3" x14ac:dyDescent="0.2">
      <c r="C4365" s="100"/>
    </row>
    <row r="4366" spans="3:3" x14ac:dyDescent="0.2">
      <c r="C4366" s="100"/>
    </row>
    <row r="4367" spans="3:3" x14ac:dyDescent="0.2">
      <c r="C4367" s="100"/>
    </row>
    <row r="4368" spans="3:3" x14ac:dyDescent="0.2">
      <c r="C4368" s="100"/>
    </row>
    <row r="4369" spans="3:3" x14ac:dyDescent="0.2">
      <c r="C4369" s="100"/>
    </row>
    <row r="4370" spans="3:3" x14ac:dyDescent="0.2">
      <c r="C4370" s="100"/>
    </row>
    <row r="4371" spans="3:3" x14ac:dyDescent="0.2">
      <c r="C4371" s="100"/>
    </row>
    <row r="4372" spans="3:3" x14ac:dyDescent="0.2">
      <c r="C4372" s="100"/>
    </row>
    <row r="4373" spans="3:3" x14ac:dyDescent="0.2">
      <c r="C4373" s="100"/>
    </row>
    <row r="4374" spans="3:3" x14ac:dyDescent="0.2">
      <c r="C4374" s="100"/>
    </row>
    <row r="4375" spans="3:3" x14ac:dyDescent="0.2">
      <c r="C4375" s="100"/>
    </row>
    <row r="4376" spans="3:3" x14ac:dyDescent="0.2">
      <c r="C4376" s="100"/>
    </row>
    <row r="4377" spans="3:3" x14ac:dyDescent="0.2">
      <c r="C4377" s="100"/>
    </row>
    <row r="4378" spans="3:3" x14ac:dyDescent="0.2">
      <c r="C4378" s="100"/>
    </row>
    <row r="4379" spans="3:3" x14ac:dyDescent="0.2">
      <c r="C4379" s="100"/>
    </row>
    <row r="4380" spans="3:3" x14ac:dyDescent="0.2">
      <c r="C4380" s="100"/>
    </row>
    <row r="4381" spans="3:3" x14ac:dyDescent="0.2">
      <c r="C4381" s="100"/>
    </row>
    <row r="4382" spans="3:3" x14ac:dyDescent="0.2">
      <c r="C4382" s="100"/>
    </row>
    <row r="4383" spans="3:3" x14ac:dyDescent="0.2">
      <c r="C4383" s="100"/>
    </row>
    <row r="4384" spans="3:3" x14ac:dyDescent="0.2">
      <c r="C4384" s="100"/>
    </row>
    <row r="4385" spans="3:3" x14ac:dyDescent="0.2">
      <c r="C4385" s="100"/>
    </row>
    <row r="4386" spans="3:3" x14ac:dyDescent="0.2">
      <c r="C4386" s="100"/>
    </row>
    <row r="4387" spans="3:3" x14ac:dyDescent="0.2">
      <c r="C4387" s="100"/>
    </row>
    <row r="4388" spans="3:3" x14ac:dyDescent="0.2">
      <c r="C4388" s="100"/>
    </row>
    <row r="4389" spans="3:3" x14ac:dyDescent="0.2">
      <c r="C4389" s="100"/>
    </row>
    <row r="4390" spans="3:3" x14ac:dyDescent="0.2">
      <c r="C4390" s="100"/>
    </row>
    <row r="4391" spans="3:3" x14ac:dyDescent="0.2">
      <c r="C4391" s="100"/>
    </row>
    <row r="4392" spans="3:3" x14ac:dyDescent="0.2">
      <c r="C4392" s="100"/>
    </row>
    <row r="4393" spans="3:3" x14ac:dyDescent="0.2">
      <c r="C4393" s="100"/>
    </row>
    <row r="4394" spans="3:3" x14ac:dyDescent="0.2">
      <c r="C4394" s="100"/>
    </row>
    <row r="4395" spans="3:3" x14ac:dyDescent="0.2">
      <c r="C4395" s="100"/>
    </row>
    <row r="4396" spans="3:3" x14ac:dyDescent="0.2">
      <c r="C4396" s="100"/>
    </row>
    <row r="4397" spans="3:3" x14ac:dyDescent="0.2">
      <c r="C4397" s="100"/>
    </row>
    <row r="4398" spans="3:3" x14ac:dyDescent="0.2">
      <c r="C4398" s="100"/>
    </row>
    <row r="4399" spans="3:3" x14ac:dyDescent="0.2">
      <c r="C4399" s="100"/>
    </row>
    <row r="4400" spans="3:3" x14ac:dyDescent="0.2">
      <c r="C4400" s="100"/>
    </row>
    <row r="4401" spans="3:3" x14ac:dyDescent="0.2">
      <c r="C4401" s="100"/>
    </row>
    <row r="4402" spans="3:3" x14ac:dyDescent="0.2">
      <c r="C4402" s="100"/>
    </row>
    <row r="4403" spans="3:3" x14ac:dyDescent="0.2">
      <c r="C4403" s="100"/>
    </row>
    <row r="4404" spans="3:3" x14ac:dyDescent="0.2">
      <c r="C4404" s="100"/>
    </row>
    <row r="4405" spans="3:3" x14ac:dyDescent="0.2">
      <c r="C4405" s="100"/>
    </row>
    <row r="4406" spans="3:3" x14ac:dyDescent="0.2">
      <c r="C4406" s="100"/>
    </row>
    <row r="4407" spans="3:3" x14ac:dyDescent="0.2">
      <c r="C4407" s="100"/>
    </row>
    <row r="4408" spans="3:3" x14ac:dyDescent="0.2">
      <c r="C4408" s="100"/>
    </row>
    <row r="4409" spans="3:3" x14ac:dyDescent="0.2">
      <c r="C4409" s="100"/>
    </row>
    <row r="4410" spans="3:3" x14ac:dyDescent="0.2">
      <c r="C4410" s="100"/>
    </row>
    <row r="4411" spans="3:3" x14ac:dyDescent="0.2">
      <c r="C4411" s="100"/>
    </row>
    <row r="4412" spans="3:3" x14ac:dyDescent="0.2">
      <c r="C4412" s="100"/>
    </row>
    <row r="4413" spans="3:3" x14ac:dyDescent="0.2">
      <c r="C4413" s="100"/>
    </row>
    <row r="4414" spans="3:3" x14ac:dyDescent="0.2">
      <c r="C4414" s="100"/>
    </row>
    <row r="4415" spans="3:3" x14ac:dyDescent="0.2">
      <c r="C4415" s="100"/>
    </row>
    <row r="4416" spans="3:3" x14ac:dyDescent="0.2">
      <c r="C4416" s="100"/>
    </row>
    <row r="4417" spans="3:3" x14ac:dyDescent="0.2">
      <c r="C4417" s="100"/>
    </row>
    <row r="4418" spans="3:3" x14ac:dyDescent="0.2">
      <c r="C4418" s="100"/>
    </row>
    <row r="4419" spans="3:3" x14ac:dyDescent="0.2">
      <c r="C4419" s="100"/>
    </row>
    <row r="4420" spans="3:3" x14ac:dyDescent="0.2">
      <c r="C4420" s="100"/>
    </row>
    <row r="4421" spans="3:3" x14ac:dyDescent="0.2">
      <c r="C4421" s="100"/>
    </row>
    <row r="4422" spans="3:3" x14ac:dyDescent="0.2">
      <c r="C4422" s="100"/>
    </row>
    <row r="4423" spans="3:3" x14ac:dyDescent="0.2">
      <c r="C4423" s="100"/>
    </row>
    <row r="4424" spans="3:3" x14ac:dyDescent="0.2">
      <c r="C4424" s="100"/>
    </row>
    <row r="4425" spans="3:3" x14ac:dyDescent="0.2">
      <c r="C4425" s="100"/>
    </row>
    <row r="4426" spans="3:3" x14ac:dyDescent="0.2">
      <c r="C4426" s="100"/>
    </row>
    <row r="4427" spans="3:3" x14ac:dyDescent="0.2">
      <c r="C4427" s="100"/>
    </row>
    <row r="4428" spans="3:3" x14ac:dyDescent="0.2">
      <c r="C4428" s="100"/>
    </row>
    <row r="4429" spans="3:3" x14ac:dyDescent="0.2">
      <c r="C4429" s="100"/>
    </row>
    <row r="4430" spans="3:3" x14ac:dyDescent="0.2">
      <c r="C4430" s="100"/>
    </row>
    <row r="4431" spans="3:3" x14ac:dyDescent="0.2">
      <c r="C4431" s="100"/>
    </row>
    <row r="4432" spans="3:3" x14ac:dyDescent="0.2">
      <c r="C4432" s="100"/>
    </row>
    <row r="4433" spans="3:3" x14ac:dyDescent="0.2">
      <c r="C4433" s="100"/>
    </row>
    <row r="4434" spans="3:3" x14ac:dyDescent="0.2">
      <c r="C4434" s="100"/>
    </row>
    <row r="4435" spans="3:3" x14ac:dyDescent="0.2">
      <c r="C4435" s="100"/>
    </row>
    <row r="4436" spans="3:3" x14ac:dyDescent="0.2">
      <c r="C4436" s="100"/>
    </row>
    <row r="4437" spans="3:3" x14ac:dyDescent="0.2">
      <c r="C4437" s="100"/>
    </row>
    <row r="4438" spans="3:3" x14ac:dyDescent="0.2">
      <c r="C4438" s="100"/>
    </row>
    <row r="4439" spans="3:3" x14ac:dyDescent="0.2">
      <c r="C4439" s="100"/>
    </row>
    <row r="4440" spans="3:3" x14ac:dyDescent="0.2">
      <c r="C4440" s="100"/>
    </row>
    <row r="4441" spans="3:3" x14ac:dyDescent="0.2">
      <c r="C4441" s="100"/>
    </row>
    <row r="4442" spans="3:3" x14ac:dyDescent="0.2">
      <c r="C4442" s="100"/>
    </row>
    <row r="4443" spans="3:3" x14ac:dyDescent="0.2">
      <c r="C4443" s="100"/>
    </row>
    <row r="4444" spans="3:3" x14ac:dyDescent="0.2">
      <c r="C4444" s="100"/>
    </row>
    <row r="4445" spans="3:3" x14ac:dyDescent="0.2">
      <c r="C4445" s="100"/>
    </row>
    <row r="4446" spans="3:3" x14ac:dyDescent="0.2">
      <c r="C4446" s="100"/>
    </row>
    <row r="4447" spans="3:3" x14ac:dyDescent="0.2">
      <c r="C4447" s="100"/>
    </row>
    <row r="4448" spans="3:3" x14ac:dyDescent="0.2">
      <c r="C4448" s="100"/>
    </row>
    <row r="4449" spans="3:3" x14ac:dyDescent="0.2">
      <c r="C4449" s="100"/>
    </row>
    <row r="4450" spans="3:3" x14ac:dyDescent="0.2">
      <c r="C4450" s="100"/>
    </row>
    <row r="4451" spans="3:3" x14ac:dyDescent="0.2">
      <c r="C4451" s="100"/>
    </row>
    <row r="4452" spans="3:3" x14ac:dyDescent="0.2">
      <c r="C4452" s="100"/>
    </row>
    <row r="4453" spans="3:3" x14ac:dyDescent="0.2">
      <c r="C4453" s="100"/>
    </row>
    <row r="4454" spans="3:3" x14ac:dyDescent="0.2">
      <c r="C4454" s="100"/>
    </row>
    <row r="4455" spans="3:3" x14ac:dyDescent="0.2">
      <c r="C4455" s="100"/>
    </row>
    <row r="4456" spans="3:3" x14ac:dyDescent="0.2">
      <c r="C4456" s="100"/>
    </row>
    <row r="4457" spans="3:3" x14ac:dyDescent="0.2">
      <c r="C4457" s="100"/>
    </row>
    <row r="4458" spans="3:3" x14ac:dyDescent="0.2">
      <c r="C4458" s="100"/>
    </row>
    <row r="4459" spans="3:3" x14ac:dyDescent="0.2">
      <c r="C4459" s="100"/>
    </row>
    <row r="4460" spans="3:3" x14ac:dyDescent="0.2">
      <c r="C4460" s="100"/>
    </row>
    <row r="4461" spans="3:3" x14ac:dyDescent="0.2">
      <c r="C4461" s="100"/>
    </row>
    <row r="4462" spans="3:3" x14ac:dyDescent="0.2">
      <c r="C4462" s="100"/>
    </row>
    <row r="4463" spans="3:3" x14ac:dyDescent="0.2">
      <c r="C4463" s="100"/>
    </row>
    <row r="4464" spans="3:3" x14ac:dyDescent="0.2">
      <c r="C4464" s="100"/>
    </row>
    <row r="4465" spans="3:3" x14ac:dyDescent="0.2">
      <c r="C4465" s="100"/>
    </row>
    <row r="4466" spans="3:3" x14ac:dyDescent="0.2">
      <c r="C4466" s="100"/>
    </row>
    <row r="4467" spans="3:3" x14ac:dyDescent="0.2">
      <c r="C4467" s="100"/>
    </row>
    <row r="4468" spans="3:3" x14ac:dyDescent="0.2">
      <c r="C4468" s="100"/>
    </row>
    <row r="4469" spans="3:3" x14ac:dyDescent="0.2">
      <c r="C4469" s="100"/>
    </row>
    <row r="4470" spans="3:3" x14ac:dyDescent="0.2">
      <c r="C4470" s="100"/>
    </row>
    <row r="4471" spans="3:3" x14ac:dyDescent="0.2">
      <c r="C4471" s="100"/>
    </row>
    <row r="4472" spans="3:3" x14ac:dyDescent="0.2">
      <c r="C4472" s="100"/>
    </row>
    <row r="4473" spans="3:3" x14ac:dyDescent="0.2">
      <c r="C4473" s="100"/>
    </row>
    <row r="4474" spans="3:3" x14ac:dyDescent="0.2">
      <c r="C4474" s="100"/>
    </row>
    <row r="4475" spans="3:3" x14ac:dyDescent="0.2">
      <c r="C4475" s="100"/>
    </row>
    <row r="4476" spans="3:3" x14ac:dyDescent="0.2">
      <c r="C4476" s="100"/>
    </row>
    <row r="4477" spans="3:3" x14ac:dyDescent="0.2">
      <c r="C4477" s="100"/>
    </row>
    <row r="4478" spans="3:3" x14ac:dyDescent="0.2">
      <c r="C4478" s="100"/>
    </row>
    <row r="4479" spans="3:3" x14ac:dyDescent="0.2">
      <c r="C4479" s="100"/>
    </row>
    <row r="4480" spans="3:3" x14ac:dyDescent="0.2">
      <c r="C4480" s="100"/>
    </row>
    <row r="4481" spans="3:3" x14ac:dyDescent="0.2">
      <c r="C4481" s="100"/>
    </row>
    <row r="4482" spans="3:3" x14ac:dyDescent="0.2">
      <c r="C4482" s="100"/>
    </row>
    <row r="4483" spans="3:3" x14ac:dyDescent="0.2">
      <c r="C4483" s="100"/>
    </row>
    <row r="4484" spans="3:3" x14ac:dyDescent="0.2">
      <c r="C4484" s="100"/>
    </row>
    <row r="4485" spans="3:3" x14ac:dyDescent="0.2">
      <c r="C4485" s="100"/>
    </row>
    <row r="4486" spans="3:3" x14ac:dyDescent="0.2">
      <c r="C4486" s="100"/>
    </row>
    <row r="4487" spans="3:3" x14ac:dyDescent="0.2">
      <c r="C4487" s="100"/>
    </row>
    <row r="4488" spans="3:3" x14ac:dyDescent="0.2">
      <c r="C4488" s="100"/>
    </row>
    <row r="4489" spans="3:3" x14ac:dyDescent="0.2">
      <c r="C4489" s="100"/>
    </row>
    <row r="4490" spans="3:3" x14ac:dyDescent="0.2">
      <c r="C4490" s="100"/>
    </row>
    <row r="4491" spans="3:3" x14ac:dyDescent="0.2">
      <c r="C4491" s="100"/>
    </row>
    <row r="4492" spans="3:3" x14ac:dyDescent="0.2">
      <c r="C4492" s="100"/>
    </row>
    <row r="4493" spans="3:3" x14ac:dyDescent="0.2">
      <c r="C4493" s="100"/>
    </row>
    <row r="4494" spans="3:3" x14ac:dyDescent="0.2">
      <c r="C4494" s="100"/>
    </row>
    <row r="4495" spans="3:3" x14ac:dyDescent="0.2">
      <c r="C4495" s="100"/>
    </row>
    <row r="4496" spans="3:3" x14ac:dyDescent="0.2">
      <c r="C4496" s="100"/>
    </row>
    <row r="4497" spans="3:3" x14ac:dyDescent="0.2">
      <c r="C4497" s="100"/>
    </row>
    <row r="4498" spans="3:3" x14ac:dyDescent="0.2">
      <c r="C4498" s="100"/>
    </row>
    <row r="4499" spans="3:3" x14ac:dyDescent="0.2">
      <c r="C4499" s="100"/>
    </row>
    <row r="4500" spans="3:3" x14ac:dyDescent="0.2">
      <c r="C4500" s="100"/>
    </row>
    <row r="4501" spans="3:3" x14ac:dyDescent="0.2">
      <c r="C4501" s="100"/>
    </row>
    <row r="4502" spans="3:3" x14ac:dyDescent="0.2">
      <c r="C4502" s="100"/>
    </row>
    <row r="4503" spans="3:3" x14ac:dyDescent="0.2">
      <c r="C4503" s="100"/>
    </row>
    <row r="4504" spans="3:3" x14ac:dyDescent="0.2">
      <c r="C4504" s="100"/>
    </row>
    <row r="4505" spans="3:3" x14ac:dyDescent="0.2">
      <c r="C4505" s="100"/>
    </row>
    <row r="4506" spans="3:3" x14ac:dyDescent="0.2">
      <c r="C4506" s="100"/>
    </row>
    <row r="4507" spans="3:3" x14ac:dyDescent="0.2">
      <c r="C4507" s="100"/>
    </row>
    <row r="4508" spans="3:3" x14ac:dyDescent="0.2">
      <c r="C4508" s="100"/>
    </row>
    <row r="4509" spans="3:3" x14ac:dyDescent="0.2">
      <c r="C4509" s="100"/>
    </row>
    <row r="4510" spans="3:3" x14ac:dyDescent="0.2">
      <c r="C4510" s="100"/>
    </row>
    <row r="4511" spans="3:3" x14ac:dyDescent="0.2">
      <c r="C4511" s="100"/>
    </row>
    <row r="4512" spans="3:3" x14ac:dyDescent="0.2">
      <c r="C4512" s="100"/>
    </row>
    <row r="4513" spans="3:3" x14ac:dyDescent="0.2">
      <c r="C4513" s="100"/>
    </row>
    <row r="4514" spans="3:3" x14ac:dyDescent="0.2">
      <c r="C4514" s="100"/>
    </row>
    <row r="4515" spans="3:3" x14ac:dyDescent="0.2">
      <c r="C4515" s="100"/>
    </row>
    <row r="4516" spans="3:3" x14ac:dyDescent="0.2">
      <c r="C4516" s="100"/>
    </row>
    <row r="4517" spans="3:3" x14ac:dyDescent="0.2">
      <c r="C4517" s="100"/>
    </row>
    <row r="4518" spans="3:3" x14ac:dyDescent="0.2">
      <c r="C4518" s="100"/>
    </row>
    <row r="4519" spans="3:3" x14ac:dyDescent="0.2">
      <c r="C4519" s="100"/>
    </row>
    <row r="4520" spans="3:3" x14ac:dyDescent="0.2">
      <c r="C4520" s="100"/>
    </row>
    <row r="4521" spans="3:3" x14ac:dyDescent="0.2">
      <c r="C4521" s="100"/>
    </row>
    <row r="4522" spans="3:3" x14ac:dyDescent="0.2">
      <c r="C4522" s="100"/>
    </row>
    <row r="4523" spans="3:3" x14ac:dyDescent="0.2">
      <c r="C4523" s="100"/>
    </row>
    <row r="4524" spans="3:3" x14ac:dyDescent="0.2">
      <c r="C4524" s="100"/>
    </row>
    <row r="4525" spans="3:3" x14ac:dyDescent="0.2">
      <c r="C4525" s="100"/>
    </row>
    <row r="4526" spans="3:3" x14ac:dyDescent="0.2">
      <c r="C4526" s="100"/>
    </row>
    <row r="4527" spans="3:3" x14ac:dyDescent="0.2">
      <c r="C4527" s="100"/>
    </row>
    <row r="4528" spans="3:3" x14ac:dyDescent="0.2">
      <c r="C4528" s="100"/>
    </row>
    <row r="4529" spans="3:3" x14ac:dyDescent="0.2">
      <c r="C4529" s="100"/>
    </row>
    <row r="4530" spans="3:3" x14ac:dyDescent="0.2">
      <c r="C4530" s="100"/>
    </row>
    <row r="4531" spans="3:3" x14ac:dyDescent="0.2">
      <c r="C4531" s="100"/>
    </row>
    <row r="4532" spans="3:3" x14ac:dyDescent="0.2">
      <c r="C4532" s="100"/>
    </row>
    <row r="4533" spans="3:3" x14ac:dyDescent="0.2">
      <c r="C4533" s="100"/>
    </row>
    <row r="4534" spans="3:3" x14ac:dyDescent="0.2">
      <c r="C4534" s="100"/>
    </row>
    <row r="4535" spans="3:3" x14ac:dyDescent="0.2">
      <c r="C4535" s="100"/>
    </row>
    <row r="4536" spans="3:3" x14ac:dyDescent="0.2">
      <c r="C4536" s="100"/>
    </row>
    <row r="4537" spans="3:3" x14ac:dyDescent="0.2">
      <c r="C4537" s="100"/>
    </row>
    <row r="4538" spans="3:3" x14ac:dyDescent="0.2">
      <c r="C4538" s="100"/>
    </row>
    <row r="4539" spans="3:3" x14ac:dyDescent="0.2">
      <c r="C4539" s="100"/>
    </row>
    <row r="4540" spans="3:3" x14ac:dyDescent="0.2">
      <c r="C4540" s="100"/>
    </row>
    <row r="4541" spans="3:3" x14ac:dyDescent="0.2">
      <c r="C4541" s="100"/>
    </row>
    <row r="4542" spans="3:3" x14ac:dyDescent="0.2">
      <c r="C4542" s="100"/>
    </row>
    <row r="4543" spans="3:3" x14ac:dyDescent="0.2">
      <c r="C4543" s="100"/>
    </row>
    <row r="4544" spans="3:3" x14ac:dyDescent="0.2">
      <c r="C4544" s="100"/>
    </row>
    <row r="4545" spans="3:3" x14ac:dyDescent="0.2">
      <c r="C4545" s="100"/>
    </row>
    <row r="4546" spans="3:3" x14ac:dyDescent="0.2">
      <c r="C4546" s="100"/>
    </row>
    <row r="4547" spans="3:3" x14ac:dyDescent="0.2">
      <c r="C4547" s="100"/>
    </row>
    <row r="4548" spans="3:3" x14ac:dyDescent="0.2">
      <c r="C4548" s="100"/>
    </row>
    <row r="4549" spans="3:3" x14ac:dyDescent="0.2">
      <c r="C4549" s="100"/>
    </row>
    <row r="4550" spans="3:3" x14ac:dyDescent="0.2">
      <c r="C4550" s="100"/>
    </row>
    <row r="4551" spans="3:3" x14ac:dyDescent="0.2">
      <c r="C4551" s="100"/>
    </row>
    <row r="4552" spans="3:3" x14ac:dyDescent="0.2">
      <c r="C4552" s="100"/>
    </row>
    <row r="4553" spans="3:3" x14ac:dyDescent="0.2">
      <c r="C4553" s="100"/>
    </row>
    <row r="4554" spans="3:3" x14ac:dyDescent="0.2">
      <c r="C4554" s="100"/>
    </row>
    <row r="4555" spans="3:3" x14ac:dyDescent="0.2">
      <c r="C4555" s="100"/>
    </row>
    <row r="4556" spans="3:3" x14ac:dyDescent="0.2">
      <c r="C4556" s="100"/>
    </row>
    <row r="4557" spans="3:3" x14ac:dyDescent="0.2">
      <c r="C4557" s="100"/>
    </row>
    <row r="4558" spans="3:3" x14ac:dyDescent="0.2">
      <c r="C4558" s="100"/>
    </row>
    <row r="4559" spans="3:3" x14ac:dyDescent="0.2">
      <c r="C4559" s="100"/>
    </row>
    <row r="4560" spans="3:3" x14ac:dyDescent="0.2">
      <c r="C4560" s="100"/>
    </row>
    <row r="4561" spans="3:3" x14ac:dyDescent="0.2">
      <c r="C4561" s="100"/>
    </row>
    <row r="4562" spans="3:3" x14ac:dyDescent="0.2">
      <c r="C4562" s="100"/>
    </row>
    <row r="4563" spans="3:3" x14ac:dyDescent="0.2">
      <c r="C4563" s="100"/>
    </row>
    <row r="4564" spans="3:3" x14ac:dyDescent="0.2">
      <c r="C4564" s="100"/>
    </row>
    <row r="4565" spans="3:3" x14ac:dyDescent="0.2">
      <c r="C4565" s="100"/>
    </row>
    <row r="4566" spans="3:3" x14ac:dyDescent="0.2">
      <c r="C4566" s="100"/>
    </row>
    <row r="4567" spans="3:3" x14ac:dyDescent="0.2">
      <c r="C4567" s="100"/>
    </row>
    <row r="4568" spans="3:3" x14ac:dyDescent="0.2">
      <c r="C4568" s="100"/>
    </row>
    <row r="4569" spans="3:3" x14ac:dyDescent="0.2">
      <c r="C4569" s="100"/>
    </row>
    <row r="4570" spans="3:3" x14ac:dyDescent="0.2">
      <c r="C4570" s="100"/>
    </row>
    <row r="4571" spans="3:3" x14ac:dyDescent="0.2">
      <c r="C4571" s="100"/>
    </row>
    <row r="4572" spans="3:3" x14ac:dyDescent="0.2">
      <c r="C4572" s="100"/>
    </row>
    <row r="4573" spans="3:3" x14ac:dyDescent="0.2">
      <c r="C4573" s="100"/>
    </row>
    <row r="4574" spans="3:3" x14ac:dyDescent="0.2">
      <c r="C4574" s="100"/>
    </row>
    <row r="4575" spans="3:3" x14ac:dyDescent="0.2">
      <c r="C4575" s="100"/>
    </row>
    <row r="4576" spans="3:3" x14ac:dyDescent="0.2">
      <c r="C4576" s="100"/>
    </row>
    <row r="4577" spans="3:3" x14ac:dyDescent="0.2">
      <c r="C4577" s="100"/>
    </row>
    <row r="4578" spans="3:3" x14ac:dyDescent="0.2">
      <c r="C4578" s="100"/>
    </row>
    <row r="4579" spans="3:3" x14ac:dyDescent="0.2">
      <c r="C4579" s="100"/>
    </row>
    <row r="4580" spans="3:3" x14ac:dyDescent="0.2">
      <c r="C4580" s="100"/>
    </row>
    <row r="4581" spans="3:3" x14ac:dyDescent="0.2">
      <c r="C4581" s="100"/>
    </row>
    <row r="4582" spans="3:3" x14ac:dyDescent="0.2">
      <c r="C4582" s="100"/>
    </row>
    <row r="4583" spans="3:3" x14ac:dyDescent="0.2">
      <c r="C4583" s="100"/>
    </row>
    <row r="4584" spans="3:3" x14ac:dyDescent="0.2">
      <c r="C4584" s="100"/>
    </row>
    <row r="4585" spans="3:3" x14ac:dyDescent="0.2">
      <c r="C4585" s="100"/>
    </row>
    <row r="4586" spans="3:3" x14ac:dyDescent="0.2">
      <c r="C4586" s="100"/>
    </row>
    <row r="4587" spans="3:3" x14ac:dyDescent="0.2">
      <c r="C4587" s="100"/>
    </row>
    <row r="4588" spans="3:3" x14ac:dyDescent="0.2">
      <c r="C4588" s="100"/>
    </row>
    <row r="4589" spans="3:3" x14ac:dyDescent="0.2">
      <c r="C4589" s="100"/>
    </row>
    <row r="4590" spans="3:3" x14ac:dyDescent="0.2">
      <c r="C4590" s="100"/>
    </row>
    <row r="4591" spans="3:3" x14ac:dyDescent="0.2">
      <c r="C4591" s="100"/>
    </row>
    <row r="4592" spans="3:3" x14ac:dyDescent="0.2">
      <c r="C4592" s="100"/>
    </row>
    <row r="4593" spans="3:3" x14ac:dyDescent="0.2">
      <c r="C4593" s="100"/>
    </row>
    <row r="4594" spans="3:3" x14ac:dyDescent="0.2">
      <c r="C4594" s="100"/>
    </row>
    <row r="4595" spans="3:3" x14ac:dyDescent="0.2">
      <c r="C4595" s="100"/>
    </row>
    <row r="4596" spans="3:3" x14ac:dyDescent="0.2">
      <c r="C4596" s="100"/>
    </row>
    <row r="4597" spans="3:3" x14ac:dyDescent="0.2">
      <c r="C4597" s="100"/>
    </row>
    <row r="4598" spans="3:3" x14ac:dyDescent="0.2">
      <c r="C4598" s="100"/>
    </row>
    <row r="4599" spans="3:3" x14ac:dyDescent="0.2">
      <c r="C4599" s="100"/>
    </row>
    <row r="4600" spans="3:3" x14ac:dyDescent="0.2">
      <c r="C4600" s="100"/>
    </row>
    <row r="4601" spans="3:3" x14ac:dyDescent="0.2">
      <c r="C4601" s="100"/>
    </row>
    <row r="4602" spans="3:3" x14ac:dyDescent="0.2">
      <c r="C4602" s="100"/>
    </row>
    <row r="4603" spans="3:3" x14ac:dyDescent="0.2">
      <c r="C4603" s="100"/>
    </row>
    <row r="4604" spans="3:3" x14ac:dyDescent="0.2">
      <c r="C4604" s="100"/>
    </row>
    <row r="4605" spans="3:3" x14ac:dyDescent="0.2">
      <c r="C4605" s="100"/>
    </row>
    <row r="4606" spans="3:3" x14ac:dyDescent="0.2">
      <c r="C4606" s="100"/>
    </row>
    <row r="4607" spans="3:3" x14ac:dyDescent="0.2">
      <c r="C4607" s="100"/>
    </row>
    <row r="4608" spans="3:3" x14ac:dyDescent="0.2">
      <c r="C4608" s="100"/>
    </row>
    <row r="4609" spans="3:3" x14ac:dyDescent="0.2">
      <c r="C4609" s="100"/>
    </row>
    <row r="4610" spans="3:3" x14ac:dyDescent="0.2">
      <c r="C4610" s="100"/>
    </row>
    <row r="4611" spans="3:3" x14ac:dyDescent="0.2">
      <c r="C4611" s="100"/>
    </row>
    <row r="4612" spans="3:3" x14ac:dyDescent="0.2">
      <c r="C4612" s="100"/>
    </row>
    <row r="4613" spans="3:3" x14ac:dyDescent="0.2">
      <c r="C4613" s="100"/>
    </row>
    <row r="4614" spans="3:3" x14ac:dyDescent="0.2">
      <c r="C4614" s="100"/>
    </row>
    <row r="4615" spans="3:3" x14ac:dyDescent="0.2">
      <c r="C4615" s="100"/>
    </row>
    <row r="4616" spans="3:3" x14ac:dyDescent="0.2">
      <c r="C4616" s="100"/>
    </row>
    <row r="4617" spans="3:3" x14ac:dyDescent="0.2">
      <c r="C4617" s="100"/>
    </row>
    <row r="4618" spans="3:3" x14ac:dyDescent="0.2">
      <c r="C4618" s="100"/>
    </row>
    <row r="4619" spans="3:3" x14ac:dyDescent="0.2">
      <c r="C4619" s="100"/>
    </row>
    <row r="4620" spans="3:3" x14ac:dyDescent="0.2">
      <c r="C4620" s="100"/>
    </row>
    <row r="4621" spans="3:3" x14ac:dyDescent="0.2">
      <c r="C4621" s="100"/>
    </row>
    <row r="4622" spans="3:3" x14ac:dyDescent="0.2">
      <c r="C4622" s="100"/>
    </row>
    <row r="4623" spans="3:3" x14ac:dyDescent="0.2">
      <c r="C4623" s="100"/>
    </row>
    <row r="4624" spans="3:3" x14ac:dyDescent="0.2">
      <c r="C4624" s="100"/>
    </row>
    <row r="4625" spans="3:3" x14ac:dyDescent="0.2">
      <c r="C4625" s="100"/>
    </row>
    <row r="4626" spans="3:3" x14ac:dyDescent="0.2">
      <c r="C4626" s="100"/>
    </row>
    <row r="4627" spans="3:3" x14ac:dyDescent="0.2">
      <c r="C4627" s="100"/>
    </row>
    <row r="4628" spans="3:3" x14ac:dyDescent="0.2">
      <c r="C4628" s="100"/>
    </row>
    <row r="4629" spans="3:3" x14ac:dyDescent="0.2">
      <c r="C4629" s="100"/>
    </row>
    <row r="4630" spans="3:3" x14ac:dyDescent="0.2">
      <c r="C4630" s="100"/>
    </row>
    <row r="4631" spans="3:3" x14ac:dyDescent="0.2">
      <c r="C4631" s="100"/>
    </row>
    <row r="4632" spans="3:3" x14ac:dyDescent="0.2">
      <c r="C4632" s="100"/>
    </row>
    <row r="4633" spans="3:3" x14ac:dyDescent="0.2">
      <c r="C4633" s="100"/>
    </row>
    <row r="4634" spans="3:3" x14ac:dyDescent="0.2">
      <c r="C4634" s="100"/>
    </row>
    <row r="4635" spans="3:3" x14ac:dyDescent="0.2">
      <c r="C4635" s="100"/>
    </row>
    <row r="4636" spans="3:3" x14ac:dyDescent="0.2">
      <c r="C4636" s="100"/>
    </row>
    <row r="4637" spans="3:3" x14ac:dyDescent="0.2">
      <c r="C4637" s="100"/>
    </row>
    <row r="4638" spans="3:3" x14ac:dyDescent="0.2">
      <c r="C4638" s="100"/>
    </row>
    <row r="4639" spans="3:3" x14ac:dyDescent="0.2">
      <c r="C4639" s="100"/>
    </row>
    <row r="4640" spans="3:3" x14ac:dyDescent="0.2">
      <c r="C4640" s="100"/>
    </row>
    <row r="4641" spans="3:3" x14ac:dyDescent="0.2">
      <c r="C4641" s="100"/>
    </row>
    <row r="4642" spans="3:3" x14ac:dyDescent="0.2">
      <c r="C4642" s="100"/>
    </row>
    <row r="4643" spans="3:3" x14ac:dyDescent="0.2">
      <c r="C4643" s="100"/>
    </row>
    <row r="4644" spans="3:3" x14ac:dyDescent="0.2">
      <c r="C4644" s="100"/>
    </row>
    <row r="4645" spans="3:3" x14ac:dyDescent="0.2">
      <c r="C4645" s="100"/>
    </row>
    <row r="4646" spans="3:3" x14ac:dyDescent="0.2">
      <c r="C4646" s="100"/>
    </row>
    <row r="4647" spans="3:3" x14ac:dyDescent="0.2">
      <c r="C4647" s="100"/>
    </row>
    <row r="4648" spans="3:3" x14ac:dyDescent="0.2">
      <c r="C4648" s="100"/>
    </row>
    <row r="4649" spans="3:3" x14ac:dyDescent="0.2">
      <c r="C4649" s="100"/>
    </row>
    <row r="4650" spans="3:3" x14ac:dyDescent="0.2">
      <c r="C4650" s="100"/>
    </row>
    <row r="4651" spans="3:3" x14ac:dyDescent="0.2">
      <c r="C4651" s="100"/>
    </row>
    <row r="4652" spans="3:3" x14ac:dyDescent="0.2">
      <c r="C4652" s="100"/>
    </row>
    <row r="4653" spans="3:3" x14ac:dyDescent="0.2">
      <c r="C4653" s="100"/>
    </row>
    <row r="4654" spans="3:3" x14ac:dyDescent="0.2">
      <c r="C4654" s="100"/>
    </row>
    <row r="4655" spans="3:3" x14ac:dyDescent="0.2">
      <c r="C4655" s="100"/>
    </row>
    <row r="4656" spans="3:3" x14ac:dyDescent="0.2">
      <c r="C4656" s="100"/>
    </row>
    <row r="4657" spans="3:3" x14ac:dyDescent="0.2">
      <c r="C4657" s="100"/>
    </row>
    <row r="4658" spans="3:3" x14ac:dyDescent="0.2">
      <c r="C4658" s="100"/>
    </row>
    <row r="4659" spans="3:3" x14ac:dyDescent="0.2">
      <c r="C4659" s="100"/>
    </row>
    <row r="4660" spans="3:3" x14ac:dyDescent="0.2">
      <c r="C4660" s="100"/>
    </row>
    <row r="4661" spans="3:3" x14ac:dyDescent="0.2">
      <c r="C4661" s="100"/>
    </row>
    <row r="4662" spans="3:3" x14ac:dyDescent="0.2">
      <c r="C4662" s="100"/>
    </row>
    <row r="4663" spans="3:3" x14ac:dyDescent="0.2">
      <c r="C4663" s="100"/>
    </row>
    <row r="4664" spans="3:3" x14ac:dyDescent="0.2">
      <c r="C4664" s="100"/>
    </row>
    <row r="4665" spans="3:3" x14ac:dyDescent="0.2">
      <c r="C4665" s="100"/>
    </row>
    <row r="4666" spans="3:3" x14ac:dyDescent="0.2">
      <c r="C4666" s="100"/>
    </row>
    <row r="4667" spans="3:3" x14ac:dyDescent="0.2">
      <c r="C4667" s="100"/>
    </row>
    <row r="4668" spans="3:3" x14ac:dyDescent="0.2">
      <c r="C4668" s="100"/>
    </row>
    <row r="4669" spans="3:3" x14ac:dyDescent="0.2">
      <c r="C4669" s="100"/>
    </row>
    <row r="4670" spans="3:3" x14ac:dyDescent="0.2">
      <c r="C4670" s="100"/>
    </row>
    <row r="4671" spans="3:3" x14ac:dyDescent="0.2">
      <c r="C4671" s="100"/>
    </row>
    <row r="4672" spans="3:3" x14ac:dyDescent="0.2">
      <c r="C4672" s="100"/>
    </row>
    <row r="4673" spans="3:3" x14ac:dyDescent="0.2">
      <c r="C4673" s="100"/>
    </row>
    <row r="4674" spans="3:3" x14ac:dyDescent="0.2">
      <c r="C4674" s="100"/>
    </row>
    <row r="4675" spans="3:3" x14ac:dyDescent="0.2">
      <c r="C4675" s="100"/>
    </row>
    <row r="4676" spans="3:3" x14ac:dyDescent="0.2">
      <c r="C4676" s="100"/>
    </row>
    <row r="4677" spans="3:3" x14ac:dyDescent="0.2">
      <c r="C4677" s="100"/>
    </row>
    <row r="4678" spans="3:3" x14ac:dyDescent="0.2">
      <c r="C4678" s="100"/>
    </row>
    <row r="4679" spans="3:3" x14ac:dyDescent="0.2">
      <c r="C4679" s="100"/>
    </row>
    <row r="4680" spans="3:3" x14ac:dyDescent="0.2">
      <c r="C4680" s="100"/>
    </row>
    <row r="4681" spans="3:3" x14ac:dyDescent="0.2">
      <c r="C4681" s="100"/>
    </row>
    <row r="4682" spans="3:3" x14ac:dyDescent="0.2">
      <c r="C4682" s="100"/>
    </row>
    <row r="4683" spans="3:3" x14ac:dyDescent="0.2">
      <c r="C4683" s="100"/>
    </row>
    <row r="4684" spans="3:3" x14ac:dyDescent="0.2">
      <c r="C4684" s="100"/>
    </row>
    <row r="4685" spans="3:3" x14ac:dyDescent="0.2">
      <c r="C4685" s="100"/>
    </row>
    <row r="4686" spans="3:3" x14ac:dyDescent="0.2">
      <c r="C4686" s="100"/>
    </row>
    <row r="4687" spans="3:3" x14ac:dyDescent="0.2">
      <c r="C4687" s="100"/>
    </row>
    <row r="4688" spans="3:3" x14ac:dyDescent="0.2">
      <c r="C4688" s="100"/>
    </row>
    <row r="4689" spans="3:3" x14ac:dyDescent="0.2">
      <c r="C4689" s="100"/>
    </row>
    <row r="4690" spans="3:3" x14ac:dyDescent="0.2">
      <c r="C4690" s="100"/>
    </row>
    <row r="4691" spans="3:3" x14ac:dyDescent="0.2">
      <c r="C4691" s="100"/>
    </row>
    <row r="4692" spans="3:3" x14ac:dyDescent="0.2">
      <c r="C4692" s="100"/>
    </row>
    <row r="4693" spans="3:3" x14ac:dyDescent="0.2">
      <c r="C4693" s="100"/>
    </row>
    <row r="4694" spans="3:3" x14ac:dyDescent="0.2">
      <c r="C4694" s="100"/>
    </row>
    <row r="4695" spans="3:3" x14ac:dyDescent="0.2">
      <c r="C4695" s="100"/>
    </row>
    <row r="4696" spans="3:3" x14ac:dyDescent="0.2">
      <c r="C4696" s="100"/>
    </row>
    <row r="4697" spans="3:3" x14ac:dyDescent="0.2">
      <c r="C4697" s="100"/>
    </row>
    <row r="4698" spans="3:3" x14ac:dyDescent="0.2">
      <c r="C4698" s="100"/>
    </row>
    <row r="4699" spans="3:3" x14ac:dyDescent="0.2">
      <c r="C4699" s="100"/>
    </row>
    <row r="4700" spans="3:3" x14ac:dyDescent="0.2">
      <c r="C4700" s="100"/>
    </row>
    <row r="4701" spans="3:3" x14ac:dyDescent="0.2">
      <c r="C4701" s="100"/>
    </row>
    <row r="4702" spans="3:3" x14ac:dyDescent="0.2">
      <c r="C4702" s="100"/>
    </row>
    <row r="4703" spans="3:3" x14ac:dyDescent="0.2">
      <c r="C4703" s="100"/>
    </row>
    <row r="4704" spans="3:3" x14ac:dyDescent="0.2">
      <c r="C4704" s="100"/>
    </row>
    <row r="4705" spans="3:3" x14ac:dyDescent="0.2">
      <c r="C4705" s="100"/>
    </row>
    <row r="4706" spans="3:3" x14ac:dyDescent="0.2">
      <c r="C4706" s="100"/>
    </row>
    <row r="4707" spans="3:3" x14ac:dyDescent="0.2">
      <c r="C4707" s="100"/>
    </row>
    <row r="4708" spans="3:3" x14ac:dyDescent="0.2">
      <c r="C4708" s="100"/>
    </row>
    <row r="4709" spans="3:3" x14ac:dyDescent="0.2">
      <c r="C4709" s="100"/>
    </row>
    <row r="4710" spans="3:3" x14ac:dyDescent="0.2">
      <c r="C4710" s="100"/>
    </row>
    <row r="4711" spans="3:3" x14ac:dyDescent="0.2">
      <c r="C4711" s="100"/>
    </row>
    <row r="4712" spans="3:3" x14ac:dyDescent="0.2">
      <c r="C4712" s="100"/>
    </row>
    <row r="4713" spans="3:3" x14ac:dyDescent="0.2">
      <c r="C4713" s="100"/>
    </row>
    <row r="4714" spans="3:3" x14ac:dyDescent="0.2">
      <c r="C4714" s="100"/>
    </row>
    <row r="4715" spans="3:3" x14ac:dyDescent="0.2">
      <c r="C4715" s="100"/>
    </row>
    <row r="4716" spans="3:3" x14ac:dyDescent="0.2">
      <c r="C4716" s="100"/>
    </row>
    <row r="4717" spans="3:3" x14ac:dyDescent="0.2">
      <c r="C4717" s="100"/>
    </row>
    <row r="4718" spans="3:3" x14ac:dyDescent="0.2">
      <c r="C4718" s="100"/>
    </row>
    <row r="4719" spans="3:3" x14ac:dyDescent="0.2">
      <c r="C4719" s="100"/>
    </row>
    <row r="4720" spans="3:3" x14ac:dyDescent="0.2">
      <c r="C4720" s="100"/>
    </row>
    <row r="4721" spans="3:3" x14ac:dyDescent="0.2">
      <c r="C4721" s="100"/>
    </row>
    <row r="4722" spans="3:3" x14ac:dyDescent="0.2">
      <c r="C4722" s="100"/>
    </row>
    <row r="4723" spans="3:3" x14ac:dyDescent="0.2">
      <c r="C4723" s="100"/>
    </row>
    <row r="4724" spans="3:3" x14ac:dyDescent="0.2">
      <c r="C4724" s="100"/>
    </row>
    <row r="4725" spans="3:3" x14ac:dyDescent="0.2">
      <c r="C4725" s="100"/>
    </row>
    <row r="4726" spans="3:3" x14ac:dyDescent="0.2">
      <c r="C4726" s="100"/>
    </row>
    <row r="4727" spans="3:3" x14ac:dyDescent="0.2">
      <c r="C4727" s="100"/>
    </row>
    <row r="4728" spans="3:3" x14ac:dyDescent="0.2">
      <c r="C4728" s="100"/>
    </row>
    <row r="4729" spans="3:3" x14ac:dyDescent="0.2">
      <c r="C4729" s="100"/>
    </row>
    <row r="4730" spans="3:3" x14ac:dyDescent="0.2">
      <c r="C4730" s="100"/>
    </row>
    <row r="4731" spans="3:3" x14ac:dyDescent="0.2">
      <c r="C4731" s="100"/>
    </row>
    <row r="4732" spans="3:3" x14ac:dyDescent="0.2">
      <c r="C4732" s="100"/>
    </row>
    <row r="4733" spans="3:3" x14ac:dyDescent="0.2">
      <c r="C4733" s="100"/>
    </row>
    <row r="4734" spans="3:3" x14ac:dyDescent="0.2">
      <c r="C4734" s="100"/>
    </row>
    <row r="4735" spans="3:3" x14ac:dyDescent="0.2">
      <c r="C4735" s="100"/>
    </row>
    <row r="4736" spans="3:3" x14ac:dyDescent="0.2">
      <c r="C4736" s="100"/>
    </row>
    <row r="4737" spans="3:3" x14ac:dyDescent="0.2">
      <c r="C4737" s="100"/>
    </row>
    <row r="4738" spans="3:3" x14ac:dyDescent="0.2">
      <c r="C4738" s="100"/>
    </row>
    <row r="4739" spans="3:3" x14ac:dyDescent="0.2">
      <c r="C4739" s="100"/>
    </row>
    <row r="4740" spans="3:3" x14ac:dyDescent="0.2">
      <c r="C4740" s="100"/>
    </row>
    <row r="4741" spans="3:3" x14ac:dyDescent="0.2">
      <c r="C4741" s="100"/>
    </row>
    <row r="4742" spans="3:3" x14ac:dyDescent="0.2">
      <c r="C4742" s="100"/>
    </row>
    <row r="4743" spans="3:3" x14ac:dyDescent="0.2">
      <c r="C4743" s="100"/>
    </row>
    <row r="4744" spans="3:3" x14ac:dyDescent="0.2">
      <c r="C4744" s="100"/>
    </row>
    <row r="4745" spans="3:3" x14ac:dyDescent="0.2">
      <c r="C4745" s="100"/>
    </row>
    <row r="4746" spans="3:3" x14ac:dyDescent="0.2">
      <c r="C4746" s="100"/>
    </row>
    <row r="4747" spans="3:3" x14ac:dyDescent="0.2">
      <c r="C4747" s="100"/>
    </row>
    <row r="4748" spans="3:3" x14ac:dyDescent="0.2">
      <c r="C4748" s="100"/>
    </row>
    <row r="4749" spans="3:3" x14ac:dyDescent="0.2">
      <c r="C4749" s="100"/>
    </row>
    <row r="4750" spans="3:3" x14ac:dyDescent="0.2">
      <c r="C4750" s="100"/>
    </row>
    <row r="4751" spans="3:3" x14ac:dyDescent="0.2">
      <c r="C4751" s="100"/>
    </row>
    <row r="4752" spans="3:3" x14ac:dyDescent="0.2">
      <c r="C4752" s="100"/>
    </row>
    <row r="4753" spans="3:3" x14ac:dyDescent="0.2">
      <c r="C4753" s="100"/>
    </row>
    <row r="4754" spans="3:3" x14ac:dyDescent="0.2">
      <c r="C4754" s="100"/>
    </row>
    <row r="4755" spans="3:3" x14ac:dyDescent="0.2">
      <c r="C4755" s="100"/>
    </row>
    <row r="4756" spans="3:3" x14ac:dyDescent="0.2">
      <c r="C4756" s="100"/>
    </row>
    <row r="4757" spans="3:3" x14ac:dyDescent="0.2">
      <c r="C4757" s="100"/>
    </row>
    <row r="4758" spans="3:3" x14ac:dyDescent="0.2">
      <c r="C4758" s="100"/>
    </row>
    <row r="4759" spans="3:3" x14ac:dyDescent="0.2">
      <c r="C4759" s="100"/>
    </row>
    <row r="4760" spans="3:3" x14ac:dyDescent="0.2">
      <c r="C4760" s="100"/>
    </row>
    <row r="4761" spans="3:3" x14ac:dyDescent="0.2">
      <c r="C4761" s="100"/>
    </row>
    <row r="4762" spans="3:3" x14ac:dyDescent="0.2">
      <c r="C4762" s="100"/>
    </row>
    <row r="4763" spans="3:3" x14ac:dyDescent="0.2">
      <c r="C4763" s="100"/>
    </row>
    <row r="4764" spans="3:3" x14ac:dyDescent="0.2">
      <c r="C4764" s="100"/>
    </row>
    <row r="4765" spans="3:3" x14ac:dyDescent="0.2">
      <c r="C4765" s="100"/>
    </row>
    <row r="4766" spans="3:3" x14ac:dyDescent="0.2">
      <c r="C4766" s="100"/>
    </row>
    <row r="4767" spans="3:3" x14ac:dyDescent="0.2">
      <c r="C4767" s="100"/>
    </row>
    <row r="4768" spans="3:3" x14ac:dyDescent="0.2">
      <c r="C4768" s="100"/>
    </row>
    <row r="4769" spans="3:3" x14ac:dyDescent="0.2">
      <c r="C4769" s="100"/>
    </row>
    <row r="4770" spans="3:3" x14ac:dyDescent="0.2">
      <c r="C4770" s="100"/>
    </row>
    <row r="4771" spans="3:3" x14ac:dyDescent="0.2">
      <c r="C4771" s="100"/>
    </row>
    <row r="4772" spans="3:3" x14ac:dyDescent="0.2">
      <c r="C4772" s="100"/>
    </row>
    <row r="4773" spans="3:3" x14ac:dyDescent="0.2">
      <c r="C4773" s="100"/>
    </row>
    <row r="4774" spans="3:3" x14ac:dyDescent="0.2">
      <c r="C4774" s="100"/>
    </row>
    <row r="4775" spans="3:3" x14ac:dyDescent="0.2">
      <c r="C4775" s="100"/>
    </row>
    <row r="4776" spans="3:3" x14ac:dyDescent="0.2">
      <c r="C4776" s="100"/>
    </row>
    <row r="4777" spans="3:3" x14ac:dyDescent="0.2">
      <c r="C4777" s="100"/>
    </row>
    <row r="4778" spans="3:3" x14ac:dyDescent="0.2">
      <c r="C4778" s="100"/>
    </row>
    <row r="4779" spans="3:3" x14ac:dyDescent="0.2">
      <c r="C4779" s="100"/>
    </row>
    <row r="4780" spans="3:3" x14ac:dyDescent="0.2">
      <c r="C4780" s="100"/>
    </row>
    <row r="4781" spans="3:3" x14ac:dyDescent="0.2">
      <c r="C4781" s="100"/>
    </row>
    <row r="4782" spans="3:3" x14ac:dyDescent="0.2">
      <c r="C4782" s="100"/>
    </row>
    <row r="4783" spans="3:3" x14ac:dyDescent="0.2">
      <c r="C4783" s="100"/>
    </row>
    <row r="4784" spans="3:3" x14ac:dyDescent="0.2">
      <c r="C4784" s="100"/>
    </row>
    <row r="4785" spans="3:3" x14ac:dyDescent="0.2">
      <c r="C4785" s="100"/>
    </row>
    <row r="4786" spans="3:3" x14ac:dyDescent="0.2">
      <c r="C4786" s="100"/>
    </row>
    <row r="4787" spans="3:3" x14ac:dyDescent="0.2">
      <c r="C4787" s="100"/>
    </row>
    <row r="4788" spans="3:3" x14ac:dyDescent="0.2">
      <c r="C4788" s="100"/>
    </row>
    <row r="4789" spans="3:3" x14ac:dyDescent="0.2">
      <c r="C4789" s="100"/>
    </row>
    <row r="4790" spans="3:3" x14ac:dyDescent="0.2">
      <c r="C4790" s="100"/>
    </row>
    <row r="4791" spans="3:3" x14ac:dyDescent="0.2">
      <c r="C4791" s="100"/>
    </row>
    <row r="4792" spans="3:3" x14ac:dyDescent="0.2">
      <c r="C4792" s="100"/>
    </row>
    <row r="4793" spans="3:3" x14ac:dyDescent="0.2">
      <c r="C4793" s="100"/>
    </row>
    <row r="4794" spans="3:3" x14ac:dyDescent="0.2">
      <c r="C4794" s="100"/>
    </row>
    <row r="4795" spans="3:3" x14ac:dyDescent="0.2">
      <c r="C4795" s="100"/>
    </row>
    <row r="4796" spans="3:3" x14ac:dyDescent="0.2">
      <c r="C4796" s="100"/>
    </row>
    <row r="4797" spans="3:3" x14ac:dyDescent="0.2">
      <c r="C4797" s="100"/>
    </row>
    <row r="4798" spans="3:3" x14ac:dyDescent="0.2">
      <c r="C4798" s="100"/>
    </row>
    <row r="4799" spans="3:3" x14ac:dyDescent="0.2">
      <c r="C4799" s="100"/>
    </row>
    <row r="4800" spans="3:3" x14ac:dyDescent="0.2">
      <c r="C4800" s="100"/>
    </row>
    <row r="4801" spans="3:3" x14ac:dyDescent="0.2">
      <c r="C4801" s="100"/>
    </row>
    <row r="4802" spans="3:3" x14ac:dyDescent="0.2">
      <c r="C4802" s="100"/>
    </row>
    <row r="4803" spans="3:3" x14ac:dyDescent="0.2">
      <c r="C4803" s="100"/>
    </row>
    <row r="4804" spans="3:3" x14ac:dyDescent="0.2">
      <c r="C4804" s="100"/>
    </row>
    <row r="4805" spans="3:3" x14ac:dyDescent="0.2">
      <c r="C4805" s="100"/>
    </row>
    <row r="4806" spans="3:3" x14ac:dyDescent="0.2">
      <c r="C4806" s="100"/>
    </row>
    <row r="4807" spans="3:3" x14ac:dyDescent="0.2">
      <c r="C4807" s="100"/>
    </row>
    <row r="4808" spans="3:3" x14ac:dyDescent="0.2">
      <c r="C4808" s="100"/>
    </row>
    <row r="4809" spans="3:3" x14ac:dyDescent="0.2">
      <c r="C4809" s="100"/>
    </row>
    <row r="4810" spans="3:3" x14ac:dyDescent="0.2">
      <c r="C4810" s="100"/>
    </row>
    <row r="4811" spans="3:3" x14ac:dyDescent="0.2">
      <c r="C4811" s="100"/>
    </row>
    <row r="4812" spans="3:3" x14ac:dyDescent="0.2">
      <c r="C4812" s="100"/>
    </row>
    <row r="4813" spans="3:3" x14ac:dyDescent="0.2">
      <c r="C4813" s="100"/>
    </row>
    <row r="4814" spans="3:3" x14ac:dyDescent="0.2">
      <c r="C4814" s="100"/>
    </row>
    <row r="4815" spans="3:3" x14ac:dyDescent="0.2">
      <c r="C4815" s="100"/>
    </row>
    <row r="4816" spans="3:3" x14ac:dyDescent="0.2">
      <c r="C4816" s="100"/>
    </row>
    <row r="4817" spans="3:3" x14ac:dyDescent="0.2">
      <c r="C4817" s="100"/>
    </row>
    <row r="4818" spans="3:3" x14ac:dyDescent="0.2">
      <c r="C4818" s="100"/>
    </row>
    <row r="4819" spans="3:3" x14ac:dyDescent="0.2">
      <c r="C4819" s="100"/>
    </row>
    <row r="4820" spans="3:3" x14ac:dyDescent="0.2">
      <c r="C4820" s="100"/>
    </row>
    <row r="4821" spans="3:3" x14ac:dyDescent="0.2">
      <c r="C4821" s="100"/>
    </row>
    <row r="4822" spans="3:3" x14ac:dyDescent="0.2">
      <c r="C4822" s="100"/>
    </row>
    <row r="4823" spans="3:3" x14ac:dyDescent="0.2">
      <c r="C4823" s="100"/>
    </row>
    <row r="4824" spans="3:3" x14ac:dyDescent="0.2">
      <c r="C4824" s="100"/>
    </row>
    <row r="4825" spans="3:3" x14ac:dyDescent="0.2">
      <c r="C4825" s="100"/>
    </row>
    <row r="4826" spans="3:3" x14ac:dyDescent="0.2">
      <c r="C4826" s="100"/>
    </row>
    <row r="4827" spans="3:3" x14ac:dyDescent="0.2">
      <c r="C4827" s="100"/>
    </row>
    <row r="4828" spans="3:3" x14ac:dyDescent="0.2">
      <c r="C4828" s="100"/>
    </row>
    <row r="4829" spans="3:3" x14ac:dyDescent="0.2">
      <c r="C4829" s="100"/>
    </row>
    <row r="4830" spans="3:3" x14ac:dyDescent="0.2">
      <c r="C4830" s="100"/>
    </row>
    <row r="4831" spans="3:3" x14ac:dyDescent="0.2">
      <c r="C4831" s="100"/>
    </row>
    <row r="4832" spans="3:3" x14ac:dyDescent="0.2">
      <c r="C4832" s="100"/>
    </row>
    <row r="4833" spans="3:3" x14ac:dyDescent="0.2">
      <c r="C4833" s="100"/>
    </row>
    <row r="4834" spans="3:3" x14ac:dyDescent="0.2">
      <c r="C4834" s="100"/>
    </row>
    <row r="4835" spans="3:3" x14ac:dyDescent="0.2">
      <c r="C4835" s="100"/>
    </row>
    <row r="4836" spans="3:3" x14ac:dyDescent="0.2">
      <c r="C4836" s="100"/>
    </row>
    <row r="4837" spans="3:3" x14ac:dyDescent="0.2">
      <c r="C4837" s="100"/>
    </row>
    <row r="4838" spans="3:3" x14ac:dyDescent="0.2">
      <c r="C4838" s="100"/>
    </row>
    <row r="4839" spans="3:3" x14ac:dyDescent="0.2">
      <c r="C4839" s="100"/>
    </row>
    <row r="4840" spans="3:3" x14ac:dyDescent="0.2">
      <c r="C4840" s="100"/>
    </row>
    <row r="4841" spans="3:3" x14ac:dyDescent="0.2">
      <c r="C4841" s="100"/>
    </row>
    <row r="4842" spans="3:3" x14ac:dyDescent="0.2">
      <c r="C4842" s="100"/>
    </row>
    <row r="4843" spans="3:3" x14ac:dyDescent="0.2">
      <c r="C4843" s="100"/>
    </row>
    <row r="4844" spans="3:3" x14ac:dyDescent="0.2">
      <c r="C4844" s="100"/>
    </row>
    <row r="4845" spans="3:3" x14ac:dyDescent="0.2">
      <c r="C4845" s="100"/>
    </row>
    <row r="4846" spans="3:3" x14ac:dyDescent="0.2">
      <c r="C4846" s="100"/>
    </row>
    <row r="4847" spans="3:3" x14ac:dyDescent="0.2">
      <c r="C4847" s="100"/>
    </row>
    <row r="4848" spans="3:3" x14ac:dyDescent="0.2">
      <c r="C4848" s="100"/>
    </row>
    <row r="4849" spans="3:3" x14ac:dyDescent="0.2">
      <c r="C4849" s="100"/>
    </row>
    <row r="4850" spans="3:3" x14ac:dyDescent="0.2">
      <c r="C4850" s="100"/>
    </row>
    <row r="4851" spans="3:3" x14ac:dyDescent="0.2">
      <c r="C4851" s="100"/>
    </row>
    <row r="4852" spans="3:3" x14ac:dyDescent="0.2">
      <c r="C4852" s="100"/>
    </row>
    <row r="4853" spans="3:3" x14ac:dyDescent="0.2">
      <c r="C4853" s="100"/>
    </row>
    <row r="4854" spans="3:3" x14ac:dyDescent="0.2">
      <c r="C4854" s="100"/>
    </row>
    <row r="4855" spans="3:3" x14ac:dyDescent="0.2">
      <c r="C4855" s="100"/>
    </row>
    <row r="4856" spans="3:3" x14ac:dyDescent="0.2">
      <c r="C4856" s="100"/>
    </row>
    <row r="4857" spans="3:3" x14ac:dyDescent="0.2">
      <c r="C4857" s="100"/>
    </row>
    <row r="4858" spans="3:3" x14ac:dyDescent="0.2">
      <c r="C4858" s="100"/>
    </row>
    <row r="4859" spans="3:3" x14ac:dyDescent="0.2">
      <c r="C4859" s="100"/>
    </row>
    <row r="4860" spans="3:3" x14ac:dyDescent="0.2">
      <c r="C4860" s="100"/>
    </row>
    <row r="4861" spans="3:3" x14ac:dyDescent="0.2">
      <c r="C4861" s="100"/>
    </row>
    <row r="4862" spans="3:3" x14ac:dyDescent="0.2">
      <c r="C4862" s="100"/>
    </row>
    <row r="4863" spans="3:3" x14ac:dyDescent="0.2">
      <c r="C4863" s="100"/>
    </row>
    <row r="4864" spans="3:3" x14ac:dyDescent="0.2">
      <c r="C4864" s="100"/>
    </row>
    <row r="4865" spans="3:3" x14ac:dyDescent="0.2">
      <c r="C4865" s="100"/>
    </row>
    <row r="4866" spans="3:3" x14ac:dyDescent="0.2">
      <c r="C4866" s="100"/>
    </row>
    <row r="4867" spans="3:3" x14ac:dyDescent="0.2">
      <c r="C4867" s="100"/>
    </row>
    <row r="4868" spans="3:3" x14ac:dyDescent="0.2">
      <c r="C4868" s="100"/>
    </row>
    <row r="4869" spans="3:3" x14ac:dyDescent="0.2">
      <c r="C4869" s="100"/>
    </row>
    <row r="4870" spans="3:3" x14ac:dyDescent="0.2">
      <c r="C4870" s="100"/>
    </row>
    <row r="4871" spans="3:3" x14ac:dyDescent="0.2">
      <c r="C4871" s="100"/>
    </row>
    <row r="4872" spans="3:3" x14ac:dyDescent="0.2">
      <c r="C4872" s="100"/>
    </row>
    <row r="4873" spans="3:3" x14ac:dyDescent="0.2">
      <c r="C4873" s="100"/>
    </row>
    <row r="4874" spans="3:3" x14ac:dyDescent="0.2">
      <c r="C4874" s="100"/>
    </row>
    <row r="4875" spans="3:3" x14ac:dyDescent="0.2">
      <c r="C4875" s="100"/>
    </row>
    <row r="4876" spans="3:3" x14ac:dyDescent="0.2">
      <c r="C4876" s="100"/>
    </row>
    <row r="4877" spans="3:3" x14ac:dyDescent="0.2">
      <c r="C4877" s="100"/>
    </row>
    <row r="4878" spans="3:3" x14ac:dyDescent="0.2">
      <c r="C4878" s="100"/>
    </row>
    <row r="4879" spans="3:3" x14ac:dyDescent="0.2">
      <c r="C4879" s="100"/>
    </row>
    <row r="4880" spans="3:3" x14ac:dyDescent="0.2">
      <c r="C4880" s="100"/>
    </row>
    <row r="4881" spans="3:3" x14ac:dyDescent="0.2">
      <c r="C4881" s="100"/>
    </row>
    <row r="4882" spans="3:3" x14ac:dyDescent="0.2">
      <c r="C4882" s="100"/>
    </row>
    <row r="4883" spans="3:3" x14ac:dyDescent="0.2">
      <c r="C4883" s="100"/>
    </row>
    <row r="4884" spans="3:3" x14ac:dyDescent="0.2">
      <c r="C4884" s="100"/>
    </row>
    <row r="4885" spans="3:3" x14ac:dyDescent="0.2">
      <c r="C4885" s="100"/>
    </row>
    <row r="4886" spans="3:3" x14ac:dyDescent="0.2">
      <c r="C4886" s="100"/>
    </row>
    <row r="4887" spans="3:3" x14ac:dyDescent="0.2">
      <c r="C4887" s="100"/>
    </row>
    <row r="4888" spans="3:3" x14ac:dyDescent="0.2">
      <c r="C4888" s="100"/>
    </row>
    <row r="4889" spans="3:3" x14ac:dyDescent="0.2">
      <c r="C4889" s="100"/>
    </row>
    <row r="4890" spans="3:3" x14ac:dyDescent="0.2">
      <c r="C4890" s="100"/>
    </row>
    <row r="4891" spans="3:3" x14ac:dyDescent="0.2">
      <c r="C4891" s="100"/>
    </row>
    <row r="4892" spans="3:3" x14ac:dyDescent="0.2">
      <c r="C4892" s="100"/>
    </row>
    <row r="4893" spans="3:3" x14ac:dyDescent="0.2">
      <c r="C4893" s="100"/>
    </row>
    <row r="4894" spans="3:3" x14ac:dyDescent="0.2">
      <c r="C4894" s="100"/>
    </row>
    <row r="4895" spans="3:3" x14ac:dyDescent="0.2">
      <c r="C4895" s="100"/>
    </row>
    <row r="4896" spans="3:3" x14ac:dyDescent="0.2">
      <c r="C4896" s="100"/>
    </row>
    <row r="4897" spans="3:3" x14ac:dyDescent="0.2">
      <c r="C4897" s="100"/>
    </row>
    <row r="4898" spans="3:3" x14ac:dyDescent="0.2">
      <c r="C4898" s="100"/>
    </row>
    <row r="4899" spans="3:3" x14ac:dyDescent="0.2">
      <c r="C4899" s="100"/>
    </row>
    <row r="4900" spans="3:3" x14ac:dyDescent="0.2">
      <c r="C4900" s="100"/>
    </row>
    <row r="4901" spans="3:3" x14ac:dyDescent="0.2">
      <c r="C4901" s="100"/>
    </row>
    <row r="4902" spans="3:3" x14ac:dyDescent="0.2">
      <c r="C4902" s="100"/>
    </row>
    <row r="4903" spans="3:3" x14ac:dyDescent="0.2">
      <c r="C4903" s="100"/>
    </row>
    <row r="4904" spans="3:3" x14ac:dyDescent="0.2">
      <c r="C4904" s="100"/>
    </row>
    <row r="4905" spans="3:3" x14ac:dyDescent="0.2">
      <c r="C4905" s="100"/>
    </row>
    <row r="4906" spans="3:3" x14ac:dyDescent="0.2">
      <c r="C4906" s="100"/>
    </row>
    <row r="4907" spans="3:3" x14ac:dyDescent="0.2">
      <c r="C4907" s="100"/>
    </row>
    <row r="4908" spans="3:3" x14ac:dyDescent="0.2">
      <c r="C4908" s="100"/>
    </row>
    <row r="4909" spans="3:3" x14ac:dyDescent="0.2">
      <c r="C4909" s="100"/>
    </row>
    <row r="4910" spans="3:3" x14ac:dyDescent="0.2">
      <c r="C4910" s="100"/>
    </row>
    <row r="4911" spans="3:3" x14ac:dyDescent="0.2">
      <c r="C4911" s="100"/>
    </row>
    <row r="4912" spans="3:3" x14ac:dyDescent="0.2">
      <c r="C4912" s="100"/>
    </row>
    <row r="4913" spans="3:3" x14ac:dyDescent="0.2">
      <c r="C4913" s="100"/>
    </row>
    <row r="4914" spans="3:3" x14ac:dyDescent="0.2">
      <c r="C4914" s="100"/>
    </row>
    <row r="4915" spans="3:3" x14ac:dyDescent="0.2">
      <c r="C4915" s="100"/>
    </row>
    <row r="4916" spans="3:3" x14ac:dyDescent="0.2">
      <c r="C4916" s="100"/>
    </row>
    <row r="4917" spans="3:3" x14ac:dyDescent="0.2">
      <c r="C4917" s="100"/>
    </row>
    <row r="4918" spans="3:3" x14ac:dyDescent="0.2">
      <c r="C4918" s="100"/>
    </row>
    <row r="4919" spans="3:3" x14ac:dyDescent="0.2">
      <c r="C4919" s="100"/>
    </row>
    <row r="4920" spans="3:3" x14ac:dyDescent="0.2">
      <c r="C4920" s="100"/>
    </row>
    <row r="4921" spans="3:3" x14ac:dyDescent="0.2">
      <c r="C4921" s="100"/>
    </row>
    <row r="4922" spans="3:3" x14ac:dyDescent="0.2">
      <c r="C4922" s="100"/>
    </row>
    <row r="4923" spans="3:3" x14ac:dyDescent="0.2">
      <c r="C4923" s="100"/>
    </row>
    <row r="4924" spans="3:3" x14ac:dyDescent="0.2">
      <c r="C4924" s="100"/>
    </row>
    <row r="4925" spans="3:3" x14ac:dyDescent="0.2">
      <c r="C4925" s="100"/>
    </row>
    <row r="4926" spans="3:3" x14ac:dyDescent="0.2">
      <c r="C4926" s="100"/>
    </row>
    <row r="4927" spans="3:3" x14ac:dyDescent="0.2">
      <c r="C4927" s="100"/>
    </row>
    <row r="4928" spans="3:3" x14ac:dyDescent="0.2">
      <c r="C4928" s="100"/>
    </row>
    <row r="4929" spans="3:3" x14ac:dyDescent="0.2">
      <c r="C4929" s="100"/>
    </row>
    <row r="4930" spans="3:3" x14ac:dyDescent="0.2">
      <c r="C4930" s="100"/>
    </row>
    <row r="4931" spans="3:3" x14ac:dyDescent="0.2">
      <c r="C4931" s="100"/>
    </row>
    <row r="4932" spans="3:3" x14ac:dyDescent="0.2">
      <c r="C4932" s="100"/>
    </row>
    <row r="4933" spans="3:3" x14ac:dyDescent="0.2">
      <c r="C4933" s="100"/>
    </row>
    <row r="4934" spans="3:3" x14ac:dyDescent="0.2">
      <c r="C4934" s="100"/>
    </row>
    <row r="4935" spans="3:3" x14ac:dyDescent="0.2">
      <c r="C4935" s="100"/>
    </row>
    <row r="4936" spans="3:3" x14ac:dyDescent="0.2">
      <c r="C4936" s="100"/>
    </row>
    <row r="4937" spans="3:3" x14ac:dyDescent="0.2">
      <c r="C4937" s="100"/>
    </row>
    <row r="4938" spans="3:3" x14ac:dyDescent="0.2">
      <c r="C4938" s="100"/>
    </row>
    <row r="4939" spans="3:3" x14ac:dyDescent="0.2">
      <c r="C4939" s="100"/>
    </row>
    <row r="4940" spans="3:3" x14ac:dyDescent="0.2">
      <c r="C4940" s="100"/>
    </row>
    <row r="4941" spans="3:3" x14ac:dyDescent="0.2">
      <c r="C4941" s="100"/>
    </row>
    <row r="4942" spans="3:3" x14ac:dyDescent="0.2">
      <c r="C4942" s="100"/>
    </row>
    <row r="4943" spans="3:3" x14ac:dyDescent="0.2">
      <c r="C4943" s="100"/>
    </row>
    <row r="4944" spans="3:3" x14ac:dyDescent="0.2">
      <c r="C4944" s="100"/>
    </row>
    <row r="4945" spans="3:3" x14ac:dyDescent="0.2">
      <c r="C4945" s="100"/>
    </row>
    <row r="4946" spans="3:3" x14ac:dyDescent="0.2">
      <c r="C4946" s="100"/>
    </row>
    <row r="4947" spans="3:3" x14ac:dyDescent="0.2">
      <c r="C4947" s="100"/>
    </row>
    <row r="4948" spans="3:3" x14ac:dyDescent="0.2">
      <c r="C4948" s="100"/>
    </row>
    <row r="4949" spans="3:3" x14ac:dyDescent="0.2">
      <c r="C4949" s="100"/>
    </row>
    <row r="4950" spans="3:3" x14ac:dyDescent="0.2">
      <c r="C4950" s="100"/>
    </row>
    <row r="4951" spans="3:3" x14ac:dyDescent="0.2">
      <c r="C4951" s="100"/>
    </row>
    <row r="4952" spans="3:3" x14ac:dyDescent="0.2">
      <c r="C4952" s="100"/>
    </row>
    <row r="4953" spans="3:3" x14ac:dyDescent="0.2">
      <c r="C4953" s="100"/>
    </row>
    <row r="4954" spans="3:3" x14ac:dyDescent="0.2">
      <c r="C4954" s="100"/>
    </row>
    <row r="4955" spans="3:3" x14ac:dyDescent="0.2">
      <c r="C4955" s="100"/>
    </row>
    <row r="4956" spans="3:3" x14ac:dyDescent="0.2">
      <c r="C4956" s="100"/>
    </row>
    <row r="4957" spans="3:3" x14ac:dyDescent="0.2">
      <c r="C4957" s="100"/>
    </row>
    <row r="4958" spans="3:3" x14ac:dyDescent="0.2">
      <c r="C4958" s="100"/>
    </row>
    <row r="4959" spans="3:3" x14ac:dyDescent="0.2">
      <c r="C4959" s="100"/>
    </row>
    <row r="4960" spans="3:3" x14ac:dyDescent="0.2">
      <c r="C4960" s="100"/>
    </row>
    <row r="4961" spans="3:3" x14ac:dyDescent="0.2">
      <c r="C4961" s="100"/>
    </row>
    <row r="4962" spans="3:3" x14ac:dyDescent="0.2">
      <c r="C4962" s="100"/>
    </row>
    <row r="4963" spans="3:3" x14ac:dyDescent="0.2">
      <c r="C4963" s="100"/>
    </row>
    <row r="4964" spans="3:3" x14ac:dyDescent="0.2">
      <c r="C4964" s="100"/>
    </row>
    <row r="4965" spans="3:3" x14ac:dyDescent="0.2">
      <c r="C4965" s="100"/>
    </row>
    <row r="4966" spans="3:3" x14ac:dyDescent="0.2">
      <c r="C4966" s="100"/>
    </row>
    <row r="4967" spans="3:3" x14ac:dyDescent="0.2">
      <c r="C4967" s="100"/>
    </row>
    <row r="4968" spans="3:3" x14ac:dyDescent="0.2">
      <c r="C4968" s="100"/>
    </row>
    <row r="4969" spans="3:3" x14ac:dyDescent="0.2">
      <c r="C4969" s="100"/>
    </row>
    <row r="4970" spans="3:3" x14ac:dyDescent="0.2">
      <c r="C4970" s="100"/>
    </row>
    <row r="4971" spans="3:3" x14ac:dyDescent="0.2">
      <c r="C4971" s="100"/>
    </row>
    <row r="4972" spans="3:3" x14ac:dyDescent="0.2">
      <c r="C4972" s="100"/>
    </row>
    <row r="4973" spans="3:3" x14ac:dyDescent="0.2">
      <c r="C4973" s="100"/>
    </row>
    <row r="4974" spans="3:3" x14ac:dyDescent="0.2">
      <c r="C4974" s="100"/>
    </row>
    <row r="4975" spans="3:3" x14ac:dyDescent="0.2">
      <c r="C4975" s="100"/>
    </row>
    <row r="4976" spans="3:3" x14ac:dyDescent="0.2">
      <c r="C4976" s="100"/>
    </row>
    <row r="4977" spans="3:3" x14ac:dyDescent="0.2">
      <c r="C4977" s="100"/>
    </row>
    <row r="4978" spans="3:3" x14ac:dyDescent="0.2">
      <c r="C4978" s="100"/>
    </row>
    <row r="4979" spans="3:3" x14ac:dyDescent="0.2">
      <c r="C4979" s="100"/>
    </row>
    <row r="4980" spans="3:3" x14ac:dyDescent="0.2">
      <c r="C4980" s="100"/>
    </row>
    <row r="4981" spans="3:3" x14ac:dyDescent="0.2">
      <c r="C4981" s="100"/>
    </row>
    <row r="4982" spans="3:3" x14ac:dyDescent="0.2">
      <c r="C4982" s="100"/>
    </row>
    <row r="4983" spans="3:3" x14ac:dyDescent="0.2">
      <c r="C4983" s="100"/>
    </row>
    <row r="4984" spans="3:3" x14ac:dyDescent="0.2">
      <c r="C4984" s="100"/>
    </row>
    <row r="4985" spans="3:3" x14ac:dyDescent="0.2">
      <c r="C4985" s="100"/>
    </row>
    <row r="4986" spans="3:3" x14ac:dyDescent="0.2">
      <c r="C4986" s="100"/>
    </row>
    <row r="4987" spans="3:3" x14ac:dyDescent="0.2">
      <c r="C4987" s="100"/>
    </row>
    <row r="4988" spans="3:3" x14ac:dyDescent="0.2">
      <c r="C4988" s="100"/>
    </row>
    <row r="4989" spans="3:3" x14ac:dyDescent="0.2">
      <c r="C4989" s="100"/>
    </row>
    <row r="4990" spans="3:3" x14ac:dyDescent="0.2">
      <c r="C4990" s="100"/>
    </row>
    <row r="4991" spans="3:3" x14ac:dyDescent="0.2">
      <c r="C4991" s="100"/>
    </row>
    <row r="4992" spans="3:3" x14ac:dyDescent="0.2">
      <c r="C4992" s="100"/>
    </row>
    <row r="4993" spans="3:3" x14ac:dyDescent="0.2">
      <c r="C4993" s="100"/>
    </row>
    <row r="4994" spans="3:3" x14ac:dyDescent="0.2">
      <c r="C4994" s="100"/>
    </row>
    <row r="4995" spans="3:3" x14ac:dyDescent="0.2">
      <c r="C4995" s="100"/>
    </row>
    <row r="4996" spans="3:3" x14ac:dyDescent="0.2">
      <c r="C4996" s="100"/>
    </row>
    <row r="4997" spans="3:3" x14ac:dyDescent="0.2">
      <c r="C4997" s="100"/>
    </row>
    <row r="4998" spans="3:3" x14ac:dyDescent="0.2">
      <c r="C4998" s="100"/>
    </row>
    <row r="4999" spans="3:3" x14ac:dyDescent="0.2">
      <c r="C4999" s="100"/>
    </row>
    <row r="5000" spans="3:3" x14ac:dyDescent="0.2">
      <c r="C5000" s="100"/>
    </row>
    <row r="5001" spans="3:3" x14ac:dyDescent="0.2">
      <c r="C5001" s="100"/>
    </row>
    <row r="5002" spans="3:3" x14ac:dyDescent="0.2">
      <c r="C5002" s="100"/>
    </row>
    <row r="5003" spans="3:3" x14ac:dyDescent="0.2">
      <c r="C5003" s="100"/>
    </row>
    <row r="5004" spans="3:3" x14ac:dyDescent="0.2">
      <c r="C5004" s="100"/>
    </row>
    <row r="5005" spans="3:3" x14ac:dyDescent="0.2">
      <c r="C5005" s="100"/>
    </row>
    <row r="5006" spans="3:3" x14ac:dyDescent="0.2">
      <c r="C5006" s="100"/>
    </row>
    <row r="5007" spans="3:3" x14ac:dyDescent="0.2">
      <c r="C5007" s="100"/>
    </row>
    <row r="5008" spans="3:3" x14ac:dyDescent="0.2">
      <c r="C5008" s="100"/>
    </row>
    <row r="5009" spans="3:3" x14ac:dyDescent="0.2">
      <c r="C5009" s="100"/>
    </row>
    <row r="5010" spans="3:3" x14ac:dyDescent="0.2">
      <c r="C5010" s="100"/>
    </row>
    <row r="5011" spans="3:3" x14ac:dyDescent="0.2">
      <c r="C5011" s="100"/>
    </row>
    <row r="5012" spans="3:3" x14ac:dyDescent="0.2">
      <c r="C5012" s="100"/>
    </row>
    <row r="5013" spans="3:3" x14ac:dyDescent="0.2">
      <c r="C5013" s="100"/>
    </row>
    <row r="5014" spans="3:3" x14ac:dyDescent="0.2">
      <c r="C5014" s="100"/>
    </row>
    <row r="5015" spans="3:3" x14ac:dyDescent="0.2">
      <c r="C5015" s="100"/>
    </row>
    <row r="5016" spans="3:3" x14ac:dyDescent="0.2">
      <c r="C5016" s="100"/>
    </row>
    <row r="5017" spans="3:3" x14ac:dyDescent="0.2">
      <c r="C5017" s="100"/>
    </row>
    <row r="5018" spans="3:3" x14ac:dyDescent="0.2">
      <c r="C5018" s="100"/>
    </row>
    <row r="5019" spans="3:3" x14ac:dyDescent="0.2">
      <c r="C5019" s="100"/>
    </row>
    <row r="5020" spans="3:3" x14ac:dyDescent="0.2">
      <c r="C5020" s="100"/>
    </row>
    <row r="5021" spans="3:3" x14ac:dyDescent="0.2">
      <c r="C5021" s="100"/>
    </row>
    <row r="5022" spans="3:3" x14ac:dyDescent="0.2">
      <c r="C5022" s="100"/>
    </row>
    <row r="5023" spans="3:3" x14ac:dyDescent="0.2">
      <c r="C5023" s="100"/>
    </row>
    <row r="5024" spans="3:3" x14ac:dyDescent="0.2">
      <c r="C5024" s="100"/>
    </row>
    <row r="5025" spans="3:3" x14ac:dyDescent="0.2">
      <c r="C5025" s="100"/>
    </row>
    <row r="5026" spans="3:3" x14ac:dyDescent="0.2">
      <c r="C5026" s="100"/>
    </row>
    <row r="5027" spans="3:3" x14ac:dyDescent="0.2">
      <c r="C5027" s="100"/>
    </row>
    <row r="5028" spans="3:3" x14ac:dyDescent="0.2">
      <c r="C5028" s="100"/>
    </row>
    <row r="5029" spans="3:3" x14ac:dyDescent="0.2">
      <c r="C5029" s="100"/>
    </row>
    <row r="5030" spans="3:3" x14ac:dyDescent="0.2">
      <c r="C5030" s="100"/>
    </row>
    <row r="5031" spans="3:3" x14ac:dyDescent="0.2">
      <c r="C5031" s="100"/>
    </row>
    <row r="5032" spans="3:3" x14ac:dyDescent="0.2">
      <c r="C5032" s="100"/>
    </row>
    <row r="5033" spans="3:3" x14ac:dyDescent="0.2">
      <c r="C5033" s="100"/>
    </row>
    <row r="5034" spans="3:3" x14ac:dyDescent="0.2">
      <c r="C5034" s="100"/>
    </row>
    <row r="5035" spans="3:3" x14ac:dyDescent="0.2">
      <c r="C5035" s="100"/>
    </row>
    <row r="5036" spans="3:3" x14ac:dyDescent="0.2">
      <c r="C5036" s="100"/>
    </row>
    <row r="5037" spans="3:3" x14ac:dyDescent="0.2">
      <c r="C5037" s="100"/>
    </row>
    <row r="5038" spans="3:3" x14ac:dyDescent="0.2">
      <c r="C5038" s="100"/>
    </row>
    <row r="5039" spans="3:3" x14ac:dyDescent="0.2">
      <c r="C5039" s="100"/>
    </row>
    <row r="5040" spans="3:3" x14ac:dyDescent="0.2">
      <c r="C5040" s="100"/>
    </row>
    <row r="5041" spans="3:3" x14ac:dyDescent="0.2">
      <c r="C5041" s="100"/>
    </row>
    <row r="5042" spans="3:3" x14ac:dyDescent="0.2">
      <c r="C5042" s="100"/>
    </row>
    <row r="5043" spans="3:3" x14ac:dyDescent="0.2">
      <c r="C5043" s="100"/>
    </row>
    <row r="5044" spans="3:3" x14ac:dyDescent="0.2">
      <c r="C5044" s="100"/>
    </row>
    <row r="5045" spans="3:3" x14ac:dyDescent="0.2">
      <c r="C5045" s="100"/>
    </row>
    <row r="5046" spans="3:3" x14ac:dyDescent="0.2">
      <c r="C5046" s="100"/>
    </row>
    <row r="5047" spans="3:3" x14ac:dyDescent="0.2">
      <c r="C5047" s="100"/>
    </row>
    <row r="5048" spans="3:3" x14ac:dyDescent="0.2">
      <c r="C5048" s="100"/>
    </row>
    <row r="5049" spans="3:3" x14ac:dyDescent="0.2">
      <c r="C5049" s="100"/>
    </row>
    <row r="5050" spans="3:3" x14ac:dyDescent="0.2">
      <c r="C5050" s="100"/>
    </row>
    <row r="5051" spans="3:3" x14ac:dyDescent="0.2">
      <c r="C5051" s="100"/>
    </row>
    <row r="5052" spans="3:3" x14ac:dyDescent="0.2">
      <c r="C5052" s="100"/>
    </row>
    <row r="5053" spans="3:3" x14ac:dyDescent="0.2">
      <c r="C5053" s="100"/>
    </row>
    <row r="5054" spans="3:3" x14ac:dyDescent="0.2">
      <c r="C5054" s="100"/>
    </row>
    <row r="5055" spans="3:3" x14ac:dyDescent="0.2">
      <c r="C5055" s="100"/>
    </row>
    <row r="5056" spans="3:3" x14ac:dyDescent="0.2">
      <c r="C5056" s="100"/>
    </row>
    <row r="5057" spans="3:3" x14ac:dyDescent="0.2">
      <c r="C5057" s="100"/>
    </row>
    <row r="5058" spans="3:3" x14ac:dyDescent="0.2">
      <c r="C5058" s="100"/>
    </row>
    <row r="5059" spans="3:3" x14ac:dyDescent="0.2">
      <c r="C5059" s="100"/>
    </row>
    <row r="5060" spans="3:3" x14ac:dyDescent="0.2">
      <c r="C5060" s="100"/>
    </row>
    <row r="5061" spans="3:3" x14ac:dyDescent="0.2">
      <c r="C5061" s="100"/>
    </row>
    <row r="5062" spans="3:3" x14ac:dyDescent="0.2">
      <c r="C5062" s="100"/>
    </row>
    <row r="5063" spans="3:3" x14ac:dyDescent="0.2">
      <c r="C5063" s="100"/>
    </row>
    <row r="5064" spans="3:3" x14ac:dyDescent="0.2">
      <c r="C5064" s="100"/>
    </row>
    <row r="5065" spans="3:3" x14ac:dyDescent="0.2">
      <c r="C5065" s="100"/>
    </row>
    <row r="5066" spans="3:3" x14ac:dyDescent="0.2">
      <c r="C5066" s="100"/>
    </row>
    <row r="5067" spans="3:3" x14ac:dyDescent="0.2">
      <c r="C5067" s="100"/>
    </row>
    <row r="5068" spans="3:3" x14ac:dyDescent="0.2">
      <c r="C5068" s="100"/>
    </row>
    <row r="5069" spans="3:3" x14ac:dyDescent="0.2">
      <c r="C5069" s="100"/>
    </row>
    <row r="5070" spans="3:3" x14ac:dyDescent="0.2">
      <c r="C5070" s="100"/>
    </row>
    <row r="5071" spans="3:3" x14ac:dyDescent="0.2">
      <c r="C5071" s="100"/>
    </row>
    <row r="5072" spans="3:3" x14ac:dyDescent="0.2">
      <c r="C5072" s="100"/>
    </row>
    <row r="5073" spans="3:3" x14ac:dyDescent="0.2">
      <c r="C5073" s="100"/>
    </row>
    <row r="5074" spans="3:3" x14ac:dyDescent="0.2">
      <c r="C5074" s="100"/>
    </row>
    <row r="5075" spans="3:3" x14ac:dyDescent="0.2">
      <c r="C5075" s="100"/>
    </row>
    <row r="5076" spans="3:3" x14ac:dyDescent="0.2">
      <c r="C5076" s="100"/>
    </row>
    <row r="5077" spans="3:3" x14ac:dyDescent="0.2">
      <c r="C5077" s="100"/>
    </row>
    <row r="5078" spans="3:3" x14ac:dyDescent="0.2">
      <c r="C5078" s="100"/>
    </row>
    <row r="5079" spans="3:3" x14ac:dyDescent="0.2">
      <c r="C5079" s="100"/>
    </row>
    <row r="5080" spans="3:3" x14ac:dyDescent="0.2">
      <c r="C5080" s="100"/>
    </row>
    <row r="5081" spans="3:3" x14ac:dyDescent="0.2">
      <c r="C5081" s="100"/>
    </row>
    <row r="5082" spans="3:3" x14ac:dyDescent="0.2">
      <c r="C5082" s="100"/>
    </row>
    <row r="5083" spans="3:3" x14ac:dyDescent="0.2">
      <c r="C5083" s="100"/>
    </row>
    <row r="5084" spans="3:3" x14ac:dyDescent="0.2">
      <c r="C5084" s="100"/>
    </row>
    <row r="5085" spans="3:3" x14ac:dyDescent="0.2">
      <c r="C5085" s="100"/>
    </row>
    <row r="5086" spans="3:3" x14ac:dyDescent="0.2">
      <c r="C5086" s="100"/>
    </row>
    <row r="5087" spans="3:3" x14ac:dyDescent="0.2">
      <c r="C5087" s="100"/>
    </row>
    <row r="5088" spans="3:3" x14ac:dyDescent="0.2">
      <c r="C5088" s="100"/>
    </row>
    <row r="5089" spans="3:3" x14ac:dyDescent="0.2">
      <c r="C5089" s="100"/>
    </row>
    <row r="5090" spans="3:3" x14ac:dyDescent="0.2">
      <c r="C5090" s="100"/>
    </row>
    <row r="5091" spans="3:3" x14ac:dyDescent="0.2">
      <c r="C5091" s="100"/>
    </row>
    <row r="5092" spans="3:3" x14ac:dyDescent="0.2">
      <c r="C5092" s="100"/>
    </row>
    <row r="5093" spans="3:3" x14ac:dyDescent="0.2">
      <c r="C5093" s="100"/>
    </row>
    <row r="5094" spans="3:3" x14ac:dyDescent="0.2">
      <c r="C5094" s="100"/>
    </row>
    <row r="5095" spans="3:3" x14ac:dyDescent="0.2">
      <c r="C5095" s="100"/>
    </row>
    <row r="5096" spans="3:3" x14ac:dyDescent="0.2">
      <c r="C5096" s="100"/>
    </row>
    <row r="5097" spans="3:3" x14ac:dyDescent="0.2">
      <c r="C5097" s="100"/>
    </row>
    <row r="5098" spans="3:3" x14ac:dyDescent="0.2">
      <c r="C5098" s="100"/>
    </row>
    <row r="5099" spans="3:3" x14ac:dyDescent="0.2">
      <c r="C5099" s="100"/>
    </row>
    <row r="5100" spans="3:3" x14ac:dyDescent="0.2">
      <c r="C5100" s="100"/>
    </row>
    <row r="5101" spans="3:3" x14ac:dyDescent="0.2">
      <c r="C5101" s="100"/>
    </row>
    <row r="5102" spans="3:3" x14ac:dyDescent="0.2">
      <c r="C5102" s="100"/>
    </row>
    <row r="5103" spans="3:3" x14ac:dyDescent="0.2">
      <c r="C5103" s="100"/>
    </row>
    <row r="5104" spans="3:3" x14ac:dyDescent="0.2">
      <c r="C5104" s="100"/>
    </row>
    <row r="5105" spans="3:3" x14ac:dyDescent="0.2">
      <c r="C5105" s="100"/>
    </row>
    <row r="5106" spans="3:3" x14ac:dyDescent="0.2">
      <c r="C5106" s="100"/>
    </row>
    <row r="5107" spans="3:3" x14ac:dyDescent="0.2">
      <c r="C5107" s="100"/>
    </row>
    <row r="5108" spans="3:3" x14ac:dyDescent="0.2">
      <c r="C5108" s="100"/>
    </row>
    <row r="5109" spans="3:3" x14ac:dyDescent="0.2">
      <c r="C5109" s="100"/>
    </row>
    <row r="5110" spans="3:3" x14ac:dyDescent="0.2">
      <c r="C5110" s="100"/>
    </row>
    <row r="5111" spans="3:3" x14ac:dyDescent="0.2">
      <c r="C5111" s="100"/>
    </row>
    <row r="5112" spans="3:3" x14ac:dyDescent="0.2">
      <c r="C5112" s="100"/>
    </row>
    <row r="5113" spans="3:3" x14ac:dyDescent="0.2">
      <c r="C5113" s="100"/>
    </row>
    <row r="5114" spans="3:3" x14ac:dyDescent="0.2">
      <c r="C5114" s="100"/>
    </row>
    <row r="5115" spans="3:3" x14ac:dyDescent="0.2">
      <c r="C5115" s="100"/>
    </row>
    <row r="5116" spans="3:3" x14ac:dyDescent="0.2">
      <c r="C5116" s="100"/>
    </row>
    <row r="5117" spans="3:3" x14ac:dyDescent="0.2">
      <c r="C5117" s="100"/>
    </row>
    <row r="5118" spans="3:3" x14ac:dyDescent="0.2">
      <c r="C5118" s="100"/>
    </row>
    <row r="5119" spans="3:3" x14ac:dyDescent="0.2">
      <c r="C5119" s="100"/>
    </row>
    <row r="5120" spans="3:3" x14ac:dyDescent="0.2">
      <c r="C5120" s="100"/>
    </row>
    <row r="5121" spans="3:3" x14ac:dyDescent="0.2">
      <c r="C5121" s="100"/>
    </row>
    <row r="5122" spans="3:3" x14ac:dyDescent="0.2">
      <c r="C5122" s="100"/>
    </row>
    <row r="5123" spans="3:3" x14ac:dyDescent="0.2">
      <c r="C5123" s="100"/>
    </row>
    <row r="5124" spans="3:3" x14ac:dyDescent="0.2">
      <c r="C5124" s="100"/>
    </row>
    <row r="5125" spans="3:3" x14ac:dyDescent="0.2">
      <c r="C5125" s="100"/>
    </row>
    <row r="5126" spans="3:3" x14ac:dyDescent="0.2">
      <c r="C5126" s="100"/>
    </row>
    <row r="5127" spans="3:3" x14ac:dyDescent="0.2">
      <c r="C5127" s="100"/>
    </row>
    <row r="5128" spans="3:3" x14ac:dyDescent="0.2">
      <c r="C5128" s="100"/>
    </row>
    <row r="5129" spans="3:3" x14ac:dyDescent="0.2">
      <c r="C5129" s="100"/>
    </row>
    <row r="5130" spans="3:3" x14ac:dyDescent="0.2">
      <c r="C5130" s="100"/>
    </row>
    <row r="5131" spans="3:3" x14ac:dyDescent="0.2">
      <c r="C5131" s="100"/>
    </row>
    <row r="5132" spans="3:3" x14ac:dyDescent="0.2">
      <c r="C5132" s="100"/>
    </row>
    <row r="5133" spans="3:3" x14ac:dyDescent="0.2">
      <c r="C5133" s="100"/>
    </row>
    <row r="5134" spans="3:3" x14ac:dyDescent="0.2">
      <c r="C5134" s="100"/>
    </row>
    <row r="5135" spans="3:3" x14ac:dyDescent="0.2">
      <c r="C5135" s="100"/>
    </row>
    <row r="5136" spans="3:3" x14ac:dyDescent="0.2">
      <c r="C5136" s="100"/>
    </row>
    <row r="5137" spans="3:3" x14ac:dyDescent="0.2">
      <c r="C5137" s="100"/>
    </row>
    <row r="5138" spans="3:3" x14ac:dyDescent="0.2">
      <c r="C5138" s="100"/>
    </row>
    <row r="5139" spans="3:3" x14ac:dyDescent="0.2">
      <c r="C5139" s="100"/>
    </row>
    <row r="5140" spans="3:3" x14ac:dyDescent="0.2">
      <c r="C5140" s="100"/>
    </row>
    <row r="5141" spans="3:3" x14ac:dyDescent="0.2">
      <c r="C5141" s="100"/>
    </row>
    <row r="5142" spans="3:3" x14ac:dyDescent="0.2">
      <c r="C5142" s="100"/>
    </row>
    <row r="5143" spans="3:3" x14ac:dyDescent="0.2">
      <c r="C5143" s="100"/>
    </row>
    <row r="5144" spans="3:3" x14ac:dyDescent="0.2">
      <c r="C5144" s="100"/>
    </row>
    <row r="5145" spans="3:3" x14ac:dyDescent="0.2">
      <c r="C5145" s="100"/>
    </row>
    <row r="5146" spans="3:3" x14ac:dyDescent="0.2">
      <c r="C5146" s="100"/>
    </row>
    <row r="5147" spans="3:3" x14ac:dyDescent="0.2">
      <c r="C5147" s="100"/>
    </row>
    <row r="5148" spans="3:3" x14ac:dyDescent="0.2">
      <c r="C5148" s="100"/>
    </row>
    <row r="5149" spans="3:3" x14ac:dyDescent="0.2">
      <c r="C5149" s="100"/>
    </row>
    <row r="5150" spans="3:3" x14ac:dyDescent="0.2">
      <c r="C5150" s="100"/>
    </row>
    <row r="5151" spans="3:3" x14ac:dyDescent="0.2">
      <c r="C5151" s="100"/>
    </row>
    <row r="5152" spans="3:3" x14ac:dyDescent="0.2">
      <c r="C5152" s="100"/>
    </row>
    <row r="5153" spans="3:3" x14ac:dyDescent="0.2">
      <c r="C5153" s="100"/>
    </row>
    <row r="5154" spans="3:3" x14ac:dyDescent="0.2">
      <c r="C5154" s="100"/>
    </row>
    <row r="5155" spans="3:3" x14ac:dyDescent="0.2">
      <c r="C5155" s="100"/>
    </row>
    <row r="5156" spans="3:3" x14ac:dyDescent="0.2">
      <c r="C5156" s="100"/>
    </row>
    <row r="5157" spans="3:3" x14ac:dyDescent="0.2">
      <c r="C5157" s="100"/>
    </row>
    <row r="5158" spans="3:3" x14ac:dyDescent="0.2">
      <c r="C5158" s="100"/>
    </row>
    <row r="5159" spans="3:3" x14ac:dyDescent="0.2">
      <c r="C5159" s="100"/>
    </row>
    <row r="5160" spans="3:3" x14ac:dyDescent="0.2">
      <c r="C5160" s="100"/>
    </row>
    <row r="5161" spans="3:3" x14ac:dyDescent="0.2">
      <c r="C5161" s="100"/>
    </row>
    <row r="5162" spans="3:3" x14ac:dyDescent="0.2">
      <c r="C5162" s="100"/>
    </row>
    <row r="5163" spans="3:3" x14ac:dyDescent="0.2">
      <c r="C5163" s="100"/>
    </row>
    <row r="5164" spans="3:3" x14ac:dyDescent="0.2">
      <c r="C5164" s="100"/>
    </row>
    <row r="5165" spans="3:3" x14ac:dyDescent="0.2">
      <c r="C5165" s="100"/>
    </row>
    <row r="5166" spans="3:3" x14ac:dyDescent="0.2">
      <c r="C5166" s="100"/>
    </row>
    <row r="5167" spans="3:3" x14ac:dyDescent="0.2">
      <c r="C5167" s="100"/>
    </row>
    <row r="5168" spans="3:3" x14ac:dyDescent="0.2">
      <c r="C5168" s="100"/>
    </row>
    <row r="5169" spans="3:3" x14ac:dyDescent="0.2">
      <c r="C5169" s="100"/>
    </row>
    <row r="5170" spans="3:3" x14ac:dyDescent="0.2">
      <c r="C5170" s="100"/>
    </row>
    <row r="5171" spans="3:3" x14ac:dyDescent="0.2">
      <c r="C5171" s="100"/>
    </row>
    <row r="5172" spans="3:3" x14ac:dyDescent="0.2">
      <c r="C5172" s="100"/>
    </row>
    <row r="5173" spans="3:3" x14ac:dyDescent="0.2">
      <c r="C5173" s="100"/>
    </row>
    <row r="5174" spans="3:3" x14ac:dyDescent="0.2">
      <c r="C5174" s="100"/>
    </row>
    <row r="5175" spans="3:3" x14ac:dyDescent="0.2">
      <c r="C5175" s="100"/>
    </row>
    <row r="5176" spans="3:3" x14ac:dyDescent="0.2">
      <c r="C5176" s="100"/>
    </row>
    <row r="5177" spans="3:3" x14ac:dyDescent="0.2">
      <c r="C5177" s="100"/>
    </row>
    <row r="5178" spans="3:3" x14ac:dyDescent="0.2">
      <c r="C5178" s="100"/>
    </row>
    <row r="5179" spans="3:3" x14ac:dyDescent="0.2">
      <c r="C5179" s="100"/>
    </row>
    <row r="5180" spans="3:3" x14ac:dyDescent="0.2">
      <c r="C5180" s="100"/>
    </row>
    <row r="5181" spans="3:3" x14ac:dyDescent="0.2">
      <c r="C5181" s="100"/>
    </row>
    <row r="5182" spans="3:3" x14ac:dyDescent="0.2">
      <c r="C5182" s="100"/>
    </row>
    <row r="5183" spans="3:3" x14ac:dyDescent="0.2">
      <c r="C5183" s="100"/>
    </row>
    <row r="5184" spans="3:3" x14ac:dyDescent="0.2">
      <c r="C5184" s="100"/>
    </row>
    <row r="5185" spans="3:3" x14ac:dyDescent="0.2">
      <c r="C5185" s="100"/>
    </row>
    <row r="5186" spans="3:3" x14ac:dyDescent="0.2">
      <c r="C5186" s="100"/>
    </row>
    <row r="5187" spans="3:3" x14ac:dyDescent="0.2">
      <c r="C5187" s="100"/>
    </row>
    <row r="5188" spans="3:3" x14ac:dyDescent="0.2">
      <c r="C5188" s="100"/>
    </row>
    <row r="5189" spans="3:3" x14ac:dyDescent="0.2">
      <c r="C5189" s="100"/>
    </row>
    <row r="5190" spans="3:3" x14ac:dyDescent="0.2">
      <c r="C5190" s="100"/>
    </row>
    <row r="5191" spans="3:3" x14ac:dyDescent="0.2">
      <c r="C5191" s="100"/>
    </row>
    <row r="5192" spans="3:3" x14ac:dyDescent="0.2">
      <c r="C5192" s="100"/>
    </row>
    <row r="5193" spans="3:3" x14ac:dyDescent="0.2">
      <c r="C5193" s="100"/>
    </row>
    <row r="5194" spans="3:3" x14ac:dyDescent="0.2">
      <c r="C5194" s="100"/>
    </row>
    <row r="5195" spans="3:3" x14ac:dyDescent="0.2">
      <c r="C5195" s="100"/>
    </row>
    <row r="5196" spans="3:3" x14ac:dyDescent="0.2">
      <c r="C5196" s="100"/>
    </row>
    <row r="5197" spans="3:3" x14ac:dyDescent="0.2">
      <c r="C5197" s="100"/>
    </row>
    <row r="5198" spans="3:3" x14ac:dyDescent="0.2">
      <c r="C5198" s="100"/>
    </row>
    <row r="5199" spans="3:3" x14ac:dyDescent="0.2">
      <c r="C5199" s="100"/>
    </row>
    <row r="5200" spans="3:3" x14ac:dyDescent="0.2">
      <c r="C5200" s="100"/>
    </row>
    <row r="5201" spans="3:3" x14ac:dyDescent="0.2">
      <c r="C5201" s="100"/>
    </row>
    <row r="5202" spans="3:3" x14ac:dyDescent="0.2">
      <c r="C5202" s="100"/>
    </row>
    <row r="5203" spans="3:3" x14ac:dyDescent="0.2">
      <c r="C5203" s="100"/>
    </row>
    <row r="5204" spans="3:3" x14ac:dyDescent="0.2">
      <c r="C5204" s="100"/>
    </row>
    <row r="5205" spans="3:3" x14ac:dyDescent="0.2">
      <c r="C5205" s="100"/>
    </row>
    <row r="5206" spans="3:3" x14ac:dyDescent="0.2">
      <c r="C5206" s="100"/>
    </row>
    <row r="5207" spans="3:3" x14ac:dyDescent="0.2">
      <c r="C5207" s="100"/>
    </row>
    <row r="5208" spans="3:3" x14ac:dyDescent="0.2">
      <c r="C5208" s="100"/>
    </row>
    <row r="5209" spans="3:3" x14ac:dyDescent="0.2">
      <c r="C5209" s="100"/>
    </row>
    <row r="5210" spans="3:3" x14ac:dyDescent="0.2">
      <c r="C5210" s="100"/>
    </row>
    <row r="5211" spans="3:3" x14ac:dyDescent="0.2">
      <c r="C5211" s="100"/>
    </row>
    <row r="5212" spans="3:3" x14ac:dyDescent="0.2">
      <c r="C5212" s="100"/>
    </row>
    <row r="5213" spans="3:3" x14ac:dyDescent="0.2">
      <c r="C5213" s="100"/>
    </row>
    <row r="5214" spans="3:3" x14ac:dyDescent="0.2">
      <c r="C5214" s="100"/>
    </row>
    <row r="5215" spans="3:3" x14ac:dyDescent="0.2">
      <c r="C5215" s="100"/>
    </row>
    <row r="5216" spans="3:3" x14ac:dyDescent="0.2">
      <c r="C5216" s="100"/>
    </row>
    <row r="5217" spans="3:3" x14ac:dyDescent="0.2">
      <c r="C5217" s="100"/>
    </row>
    <row r="5218" spans="3:3" x14ac:dyDescent="0.2">
      <c r="C5218" s="100"/>
    </row>
    <row r="5219" spans="3:3" x14ac:dyDescent="0.2">
      <c r="C5219" s="100"/>
    </row>
    <row r="5220" spans="3:3" x14ac:dyDescent="0.2">
      <c r="C5220" s="100"/>
    </row>
    <row r="5221" spans="3:3" x14ac:dyDescent="0.2">
      <c r="C5221" s="100"/>
    </row>
    <row r="5222" spans="3:3" x14ac:dyDescent="0.2">
      <c r="C5222" s="100"/>
    </row>
    <row r="5223" spans="3:3" x14ac:dyDescent="0.2">
      <c r="C5223" s="100"/>
    </row>
    <row r="5224" spans="3:3" x14ac:dyDescent="0.2">
      <c r="C5224" s="100"/>
    </row>
    <row r="5225" spans="3:3" x14ac:dyDescent="0.2">
      <c r="C5225" s="100"/>
    </row>
    <row r="5226" spans="3:3" x14ac:dyDescent="0.2">
      <c r="C5226" s="100"/>
    </row>
    <row r="5227" spans="3:3" x14ac:dyDescent="0.2">
      <c r="C5227" s="100"/>
    </row>
    <row r="5228" spans="3:3" x14ac:dyDescent="0.2">
      <c r="C5228" s="100"/>
    </row>
    <row r="5229" spans="3:3" x14ac:dyDescent="0.2">
      <c r="C5229" s="100"/>
    </row>
    <row r="5230" spans="3:3" x14ac:dyDescent="0.2">
      <c r="C5230" s="100"/>
    </row>
    <row r="5231" spans="3:3" x14ac:dyDescent="0.2">
      <c r="C5231" s="100"/>
    </row>
    <row r="5232" spans="3:3" x14ac:dyDescent="0.2">
      <c r="C5232" s="100"/>
    </row>
    <row r="5233" spans="3:3" x14ac:dyDescent="0.2">
      <c r="C5233" s="100"/>
    </row>
    <row r="5234" spans="3:3" x14ac:dyDescent="0.2">
      <c r="C5234" s="100"/>
    </row>
    <row r="5235" spans="3:3" x14ac:dyDescent="0.2">
      <c r="C5235" s="100"/>
    </row>
    <row r="5236" spans="3:3" x14ac:dyDescent="0.2">
      <c r="C5236" s="100"/>
    </row>
    <row r="5237" spans="3:3" x14ac:dyDescent="0.2">
      <c r="C5237" s="100"/>
    </row>
    <row r="5238" spans="3:3" x14ac:dyDescent="0.2">
      <c r="C5238" s="100"/>
    </row>
    <row r="5239" spans="3:3" x14ac:dyDescent="0.2">
      <c r="C5239" s="100"/>
    </row>
    <row r="5240" spans="3:3" x14ac:dyDescent="0.2">
      <c r="C5240" s="100"/>
    </row>
    <row r="5241" spans="3:3" x14ac:dyDescent="0.2">
      <c r="C5241" s="100"/>
    </row>
    <row r="5242" spans="3:3" x14ac:dyDescent="0.2">
      <c r="C5242" s="100"/>
    </row>
    <row r="5243" spans="3:3" x14ac:dyDescent="0.2">
      <c r="C5243" s="100"/>
    </row>
    <row r="5244" spans="3:3" x14ac:dyDescent="0.2">
      <c r="C5244" s="100"/>
    </row>
    <row r="5245" spans="3:3" x14ac:dyDescent="0.2">
      <c r="C5245" s="100"/>
    </row>
    <row r="5246" spans="3:3" x14ac:dyDescent="0.2">
      <c r="C5246" s="100"/>
    </row>
    <row r="5247" spans="3:3" x14ac:dyDescent="0.2">
      <c r="C5247" s="100"/>
    </row>
    <row r="5248" spans="3:3" x14ac:dyDescent="0.2">
      <c r="C5248" s="100"/>
    </row>
    <row r="5249" spans="3:3" x14ac:dyDescent="0.2">
      <c r="C5249" s="100"/>
    </row>
    <row r="5250" spans="3:3" x14ac:dyDescent="0.2">
      <c r="C5250" s="100"/>
    </row>
    <row r="5251" spans="3:3" x14ac:dyDescent="0.2">
      <c r="C5251" s="100"/>
    </row>
    <row r="5252" spans="3:3" x14ac:dyDescent="0.2">
      <c r="C5252" s="100"/>
    </row>
    <row r="5253" spans="3:3" x14ac:dyDescent="0.2">
      <c r="C5253" s="100"/>
    </row>
    <row r="5254" spans="3:3" x14ac:dyDescent="0.2">
      <c r="C5254" s="100"/>
    </row>
    <row r="5255" spans="3:3" x14ac:dyDescent="0.2">
      <c r="C5255" s="100"/>
    </row>
    <row r="5256" spans="3:3" x14ac:dyDescent="0.2">
      <c r="C5256" s="100"/>
    </row>
    <row r="5257" spans="3:3" x14ac:dyDescent="0.2">
      <c r="C5257" s="100"/>
    </row>
    <row r="5258" spans="3:3" x14ac:dyDescent="0.2">
      <c r="C5258" s="100"/>
    </row>
    <row r="5259" spans="3:3" x14ac:dyDescent="0.2">
      <c r="C5259" s="100"/>
    </row>
    <row r="5260" spans="3:3" x14ac:dyDescent="0.2">
      <c r="C5260" s="100"/>
    </row>
    <row r="5261" spans="3:3" x14ac:dyDescent="0.2">
      <c r="C5261" s="100"/>
    </row>
    <row r="5262" spans="3:3" x14ac:dyDescent="0.2">
      <c r="C5262" s="100"/>
    </row>
    <row r="5263" spans="3:3" x14ac:dyDescent="0.2">
      <c r="C5263" s="100"/>
    </row>
    <row r="5264" spans="3:3" x14ac:dyDescent="0.2">
      <c r="C5264" s="100"/>
    </row>
    <row r="5265" spans="3:3" x14ac:dyDescent="0.2">
      <c r="C5265" s="100"/>
    </row>
    <row r="5266" spans="3:3" x14ac:dyDescent="0.2">
      <c r="C5266" s="100"/>
    </row>
    <row r="5267" spans="3:3" x14ac:dyDescent="0.2">
      <c r="C5267" s="100"/>
    </row>
    <row r="5268" spans="3:3" x14ac:dyDescent="0.2">
      <c r="C5268" s="100"/>
    </row>
    <row r="5269" spans="3:3" x14ac:dyDescent="0.2">
      <c r="C5269" s="100"/>
    </row>
    <row r="5270" spans="3:3" x14ac:dyDescent="0.2">
      <c r="C5270" s="100"/>
    </row>
    <row r="5271" spans="3:3" x14ac:dyDescent="0.2">
      <c r="C5271" s="100"/>
    </row>
    <row r="5272" spans="3:3" x14ac:dyDescent="0.2">
      <c r="C5272" s="100"/>
    </row>
    <row r="5273" spans="3:3" x14ac:dyDescent="0.2">
      <c r="C5273" s="100"/>
    </row>
    <row r="5274" spans="3:3" x14ac:dyDescent="0.2">
      <c r="C5274" s="100"/>
    </row>
    <row r="5275" spans="3:3" x14ac:dyDescent="0.2">
      <c r="C5275" s="100"/>
    </row>
    <row r="5276" spans="3:3" x14ac:dyDescent="0.2">
      <c r="C5276" s="100"/>
    </row>
    <row r="5277" spans="3:3" x14ac:dyDescent="0.2">
      <c r="C5277" s="100"/>
    </row>
    <row r="5278" spans="3:3" x14ac:dyDescent="0.2">
      <c r="C5278" s="100"/>
    </row>
    <row r="5279" spans="3:3" x14ac:dyDescent="0.2">
      <c r="C5279" s="100"/>
    </row>
    <row r="5280" spans="3:3" x14ac:dyDescent="0.2">
      <c r="C5280" s="100"/>
    </row>
    <row r="5281" spans="3:3" x14ac:dyDescent="0.2">
      <c r="C5281" s="100"/>
    </row>
    <row r="5282" spans="3:3" x14ac:dyDescent="0.2">
      <c r="C5282" s="100"/>
    </row>
    <row r="5283" spans="3:3" x14ac:dyDescent="0.2">
      <c r="C5283" s="100"/>
    </row>
    <row r="5284" spans="3:3" x14ac:dyDescent="0.2">
      <c r="C5284" s="100"/>
    </row>
    <row r="5285" spans="3:3" x14ac:dyDescent="0.2">
      <c r="C5285" s="100"/>
    </row>
    <row r="5286" spans="3:3" x14ac:dyDescent="0.2">
      <c r="C5286" s="100"/>
    </row>
    <row r="5287" spans="3:3" x14ac:dyDescent="0.2">
      <c r="C5287" s="100"/>
    </row>
    <row r="5288" spans="3:3" x14ac:dyDescent="0.2">
      <c r="C5288" s="100"/>
    </row>
    <row r="5289" spans="3:3" x14ac:dyDescent="0.2">
      <c r="C5289" s="100"/>
    </row>
    <row r="5290" spans="3:3" x14ac:dyDescent="0.2">
      <c r="C5290" s="100"/>
    </row>
    <row r="5291" spans="3:3" x14ac:dyDescent="0.2">
      <c r="C5291" s="100"/>
    </row>
    <row r="5292" spans="3:3" x14ac:dyDescent="0.2">
      <c r="C5292" s="100"/>
    </row>
    <row r="5293" spans="3:3" x14ac:dyDescent="0.2">
      <c r="C5293" s="100"/>
    </row>
    <row r="5294" spans="3:3" x14ac:dyDescent="0.2">
      <c r="C5294" s="100"/>
    </row>
    <row r="5295" spans="3:3" x14ac:dyDescent="0.2">
      <c r="C5295" s="100"/>
    </row>
    <row r="5296" spans="3:3" x14ac:dyDescent="0.2">
      <c r="C5296" s="100"/>
    </row>
    <row r="5297" spans="3:3" x14ac:dyDescent="0.2">
      <c r="C5297" s="100"/>
    </row>
    <row r="5298" spans="3:3" x14ac:dyDescent="0.2">
      <c r="C5298" s="100"/>
    </row>
    <row r="5299" spans="3:3" x14ac:dyDescent="0.2">
      <c r="C5299" s="100"/>
    </row>
    <row r="5300" spans="3:3" x14ac:dyDescent="0.2">
      <c r="C5300" s="100"/>
    </row>
    <row r="5301" spans="3:3" x14ac:dyDescent="0.2">
      <c r="C5301" s="100"/>
    </row>
    <row r="5302" spans="3:3" x14ac:dyDescent="0.2">
      <c r="C5302" s="100"/>
    </row>
    <row r="5303" spans="3:3" x14ac:dyDescent="0.2">
      <c r="C5303" s="100"/>
    </row>
    <row r="5304" spans="3:3" x14ac:dyDescent="0.2">
      <c r="C5304" s="100"/>
    </row>
    <row r="5305" spans="3:3" x14ac:dyDescent="0.2">
      <c r="C5305" s="100"/>
    </row>
    <row r="5306" spans="3:3" x14ac:dyDescent="0.2">
      <c r="C5306" s="100"/>
    </row>
    <row r="5307" spans="3:3" x14ac:dyDescent="0.2">
      <c r="C5307" s="100"/>
    </row>
    <row r="5308" spans="3:3" x14ac:dyDescent="0.2">
      <c r="C5308" s="100"/>
    </row>
    <row r="5309" spans="3:3" x14ac:dyDescent="0.2">
      <c r="C5309" s="100"/>
    </row>
    <row r="5310" spans="3:3" x14ac:dyDescent="0.2">
      <c r="C5310" s="100"/>
    </row>
    <row r="5311" spans="3:3" x14ac:dyDescent="0.2">
      <c r="C5311" s="100"/>
    </row>
    <row r="5312" spans="3:3" x14ac:dyDescent="0.2">
      <c r="C5312" s="100"/>
    </row>
    <row r="5313" spans="3:3" x14ac:dyDescent="0.2">
      <c r="C5313" s="100"/>
    </row>
    <row r="5314" spans="3:3" x14ac:dyDescent="0.2">
      <c r="C5314" s="100"/>
    </row>
    <row r="5315" spans="3:3" x14ac:dyDescent="0.2">
      <c r="C5315" s="100"/>
    </row>
    <row r="5316" spans="3:3" x14ac:dyDescent="0.2">
      <c r="C5316" s="100"/>
    </row>
    <row r="5317" spans="3:3" x14ac:dyDescent="0.2">
      <c r="C5317" s="100"/>
    </row>
    <row r="5318" spans="3:3" x14ac:dyDescent="0.2">
      <c r="C5318" s="100"/>
    </row>
    <row r="5319" spans="3:3" x14ac:dyDescent="0.2">
      <c r="C5319" s="100"/>
    </row>
    <row r="5320" spans="3:3" x14ac:dyDescent="0.2">
      <c r="C5320" s="100"/>
    </row>
    <row r="5321" spans="3:3" x14ac:dyDescent="0.2">
      <c r="C5321" s="100"/>
    </row>
    <row r="5322" spans="3:3" x14ac:dyDescent="0.2">
      <c r="C5322" s="100"/>
    </row>
    <row r="5323" spans="3:3" x14ac:dyDescent="0.2">
      <c r="C5323" s="100"/>
    </row>
    <row r="5324" spans="3:3" x14ac:dyDescent="0.2">
      <c r="C5324" s="100"/>
    </row>
    <row r="5325" spans="3:3" x14ac:dyDescent="0.2">
      <c r="C5325" s="100"/>
    </row>
    <row r="5326" spans="3:3" x14ac:dyDescent="0.2">
      <c r="C5326" s="100"/>
    </row>
    <row r="5327" spans="3:3" x14ac:dyDescent="0.2">
      <c r="C5327" s="100"/>
    </row>
    <row r="5328" spans="3:3" x14ac:dyDescent="0.2">
      <c r="C5328" s="100"/>
    </row>
    <row r="5329" spans="3:3" x14ac:dyDescent="0.2">
      <c r="C5329" s="100"/>
    </row>
    <row r="5330" spans="3:3" x14ac:dyDescent="0.2">
      <c r="C5330" s="100"/>
    </row>
    <row r="5331" spans="3:3" x14ac:dyDescent="0.2">
      <c r="C5331" s="100"/>
    </row>
    <row r="5332" spans="3:3" x14ac:dyDescent="0.2">
      <c r="C5332" s="100"/>
    </row>
    <row r="5333" spans="3:3" x14ac:dyDescent="0.2">
      <c r="C5333" s="100"/>
    </row>
    <row r="5334" spans="3:3" x14ac:dyDescent="0.2">
      <c r="C5334" s="100"/>
    </row>
    <row r="5335" spans="3:3" x14ac:dyDescent="0.2">
      <c r="C5335" s="100"/>
    </row>
    <row r="5336" spans="3:3" x14ac:dyDescent="0.2">
      <c r="C5336" s="100"/>
    </row>
    <row r="5337" spans="3:3" x14ac:dyDescent="0.2">
      <c r="C5337" s="100"/>
    </row>
    <row r="5338" spans="3:3" x14ac:dyDescent="0.2">
      <c r="C5338" s="100"/>
    </row>
    <row r="5339" spans="3:3" x14ac:dyDescent="0.2">
      <c r="C5339" s="100"/>
    </row>
    <row r="5340" spans="3:3" x14ac:dyDescent="0.2">
      <c r="C5340" s="100"/>
    </row>
    <row r="5341" spans="3:3" x14ac:dyDescent="0.2">
      <c r="C5341" s="100"/>
    </row>
    <row r="5342" spans="3:3" x14ac:dyDescent="0.2">
      <c r="C5342" s="100"/>
    </row>
    <row r="5343" spans="3:3" x14ac:dyDescent="0.2">
      <c r="C5343" s="100"/>
    </row>
    <row r="5344" spans="3:3" x14ac:dyDescent="0.2">
      <c r="C5344" s="100"/>
    </row>
    <row r="5345" spans="3:3" x14ac:dyDescent="0.2">
      <c r="C5345" s="100"/>
    </row>
    <row r="5346" spans="3:3" x14ac:dyDescent="0.2">
      <c r="C5346" s="100"/>
    </row>
    <row r="5347" spans="3:3" x14ac:dyDescent="0.2">
      <c r="C5347" s="100"/>
    </row>
    <row r="5348" spans="3:3" x14ac:dyDescent="0.2">
      <c r="C5348" s="100"/>
    </row>
    <row r="5349" spans="3:3" x14ac:dyDescent="0.2">
      <c r="C5349" s="100"/>
    </row>
    <row r="5350" spans="3:3" x14ac:dyDescent="0.2">
      <c r="C5350" s="100"/>
    </row>
    <row r="5351" spans="3:3" x14ac:dyDescent="0.2">
      <c r="C5351" s="100"/>
    </row>
    <row r="5352" spans="3:3" x14ac:dyDescent="0.2">
      <c r="C5352" s="100"/>
    </row>
    <row r="5353" spans="3:3" x14ac:dyDescent="0.2">
      <c r="C5353" s="100"/>
    </row>
    <row r="5354" spans="3:3" x14ac:dyDescent="0.2">
      <c r="C5354" s="100"/>
    </row>
    <row r="5355" spans="3:3" x14ac:dyDescent="0.2">
      <c r="C5355" s="100"/>
    </row>
    <row r="5356" spans="3:3" x14ac:dyDescent="0.2">
      <c r="C5356" s="100"/>
    </row>
    <row r="5357" spans="3:3" x14ac:dyDescent="0.2">
      <c r="C5357" s="100"/>
    </row>
    <row r="5358" spans="3:3" x14ac:dyDescent="0.2">
      <c r="C5358" s="100"/>
    </row>
    <row r="5359" spans="3:3" x14ac:dyDescent="0.2">
      <c r="C5359" s="100"/>
    </row>
    <row r="5360" spans="3:3" x14ac:dyDescent="0.2">
      <c r="C5360" s="100"/>
    </row>
    <row r="5361" spans="3:3" x14ac:dyDescent="0.2">
      <c r="C5361" s="100"/>
    </row>
    <row r="5362" spans="3:3" x14ac:dyDescent="0.2">
      <c r="C5362" s="100"/>
    </row>
    <row r="5363" spans="3:3" x14ac:dyDescent="0.2">
      <c r="C5363" s="100"/>
    </row>
    <row r="5364" spans="3:3" x14ac:dyDescent="0.2">
      <c r="C5364" s="100"/>
    </row>
    <row r="5365" spans="3:3" x14ac:dyDescent="0.2">
      <c r="C5365" s="100"/>
    </row>
    <row r="5366" spans="3:3" x14ac:dyDescent="0.2">
      <c r="C5366" s="100"/>
    </row>
    <row r="5367" spans="3:3" x14ac:dyDescent="0.2">
      <c r="C5367" s="100"/>
    </row>
    <row r="5368" spans="3:3" x14ac:dyDescent="0.2">
      <c r="C5368" s="100"/>
    </row>
    <row r="5369" spans="3:3" x14ac:dyDescent="0.2">
      <c r="C5369" s="100"/>
    </row>
    <row r="5370" spans="3:3" x14ac:dyDescent="0.2">
      <c r="C5370" s="100"/>
    </row>
    <row r="5371" spans="3:3" x14ac:dyDescent="0.2">
      <c r="C5371" s="100"/>
    </row>
    <row r="5372" spans="3:3" x14ac:dyDescent="0.2">
      <c r="C5372" s="100"/>
    </row>
    <row r="5373" spans="3:3" x14ac:dyDescent="0.2">
      <c r="C5373" s="100"/>
    </row>
    <row r="5374" spans="3:3" x14ac:dyDescent="0.2">
      <c r="C5374" s="100"/>
    </row>
    <row r="5375" spans="3:3" x14ac:dyDescent="0.2">
      <c r="C5375" s="100"/>
    </row>
    <row r="5376" spans="3:3" x14ac:dyDescent="0.2">
      <c r="C5376" s="100"/>
    </row>
    <row r="5377" spans="3:3" x14ac:dyDescent="0.2">
      <c r="C5377" s="100"/>
    </row>
    <row r="5378" spans="3:3" x14ac:dyDescent="0.2">
      <c r="C5378" s="100"/>
    </row>
    <row r="5379" spans="3:3" x14ac:dyDescent="0.2">
      <c r="C5379" s="100"/>
    </row>
    <row r="5380" spans="3:3" x14ac:dyDescent="0.2">
      <c r="C5380" s="100"/>
    </row>
    <row r="5381" spans="3:3" x14ac:dyDescent="0.2">
      <c r="C5381" s="100"/>
    </row>
    <row r="5382" spans="3:3" x14ac:dyDescent="0.2">
      <c r="C5382" s="100"/>
    </row>
    <row r="5383" spans="3:3" x14ac:dyDescent="0.2">
      <c r="C5383" s="100"/>
    </row>
    <row r="5384" spans="3:3" x14ac:dyDescent="0.2">
      <c r="C5384" s="100"/>
    </row>
    <row r="5385" spans="3:3" x14ac:dyDescent="0.2">
      <c r="C5385" s="100"/>
    </row>
    <row r="5386" spans="3:3" x14ac:dyDescent="0.2">
      <c r="C5386" s="100"/>
    </row>
    <row r="5387" spans="3:3" x14ac:dyDescent="0.2">
      <c r="C5387" s="100"/>
    </row>
    <row r="5388" spans="3:3" x14ac:dyDescent="0.2">
      <c r="C5388" s="100"/>
    </row>
    <row r="5389" spans="3:3" x14ac:dyDescent="0.2">
      <c r="C5389" s="100"/>
    </row>
    <row r="5390" spans="3:3" x14ac:dyDescent="0.2">
      <c r="C5390" s="100"/>
    </row>
    <row r="5391" spans="3:3" x14ac:dyDescent="0.2">
      <c r="C5391" s="100"/>
    </row>
    <row r="5392" spans="3:3" x14ac:dyDescent="0.2">
      <c r="C5392" s="100"/>
    </row>
    <row r="5393" spans="3:3" x14ac:dyDescent="0.2">
      <c r="C5393" s="100"/>
    </row>
    <row r="5394" spans="3:3" x14ac:dyDescent="0.2">
      <c r="C5394" s="100"/>
    </row>
    <row r="5395" spans="3:3" x14ac:dyDescent="0.2">
      <c r="C5395" s="100"/>
    </row>
    <row r="5396" spans="3:3" x14ac:dyDescent="0.2">
      <c r="C5396" s="100"/>
    </row>
    <row r="5397" spans="3:3" x14ac:dyDescent="0.2">
      <c r="C5397" s="100"/>
    </row>
    <row r="5398" spans="3:3" x14ac:dyDescent="0.2">
      <c r="C5398" s="100"/>
    </row>
    <row r="5399" spans="3:3" x14ac:dyDescent="0.2">
      <c r="C5399" s="100"/>
    </row>
    <row r="5400" spans="3:3" x14ac:dyDescent="0.2">
      <c r="C5400" s="100"/>
    </row>
    <row r="5401" spans="3:3" x14ac:dyDescent="0.2">
      <c r="C5401" s="100"/>
    </row>
    <row r="5402" spans="3:3" x14ac:dyDescent="0.2">
      <c r="C5402" s="100"/>
    </row>
    <row r="5403" spans="3:3" x14ac:dyDescent="0.2">
      <c r="C5403" s="100"/>
    </row>
    <row r="5404" spans="3:3" x14ac:dyDescent="0.2">
      <c r="C5404" s="100"/>
    </row>
    <row r="5405" spans="3:3" x14ac:dyDescent="0.2">
      <c r="C5405" s="100"/>
    </row>
    <row r="5406" spans="3:3" x14ac:dyDescent="0.2">
      <c r="C5406" s="100"/>
    </row>
    <row r="5407" spans="3:3" x14ac:dyDescent="0.2">
      <c r="C5407" s="100"/>
    </row>
    <row r="5408" spans="3:3" x14ac:dyDescent="0.2">
      <c r="C5408" s="100"/>
    </row>
    <row r="5409" spans="3:3" x14ac:dyDescent="0.2">
      <c r="C5409" s="100"/>
    </row>
    <row r="5410" spans="3:3" x14ac:dyDescent="0.2">
      <c r="C5410" s="100"/>
    </row>
    <row r="5411" spans="3:3" x14ac:dyDescent="0.2">
      <c r="C5411" s="100"/>
    </row>
    <row r="5412" spans="3:3" x14ac:dyDescent="0.2">
      <c r="C5412" s="100"/>
    </row>
    <row r="5413" spans="3:3" x14ac:dyDescent="0.2">
      <c r="C5413" s="100"/>
    </row>
    <row r="5414" spans="3:3" x14ac:dyDescent="0.2">
      <c r="C5414" s="100"/>
    </row>
    <row r="5415" spans="3:3" x14ac:dyDescent="0.2">
      <c r="C5415" s="100"/>
    </row>
    <row r="5416" spans="3:3" x14ac:dyDescent="0.2">
      <c r="C5416" s="100"/>
    </row>
    <row r="5417" spans="3:3" x14ac:dyDescent="0.2">
      <c r="C5417" s="100"/>
    </row>
    <row r="5418" spans="3:3" x14ac:dyDescent="0.2">
      <c r="C5418" s="100"/>
    </row>
    <row r="5419" spans="3:3" x14ac:dyDescent="0.2">
      <c r="C5419" s="100"/>
    </row>
    <row r="5420" spans="3:3" x14ac:dyDescent="0.2">
      <c r="C5420" s="100"/>
    </row>
    <row r="5421" spans="3:3" x14ac:dyDescent="0.2">
      <c r="C5421" s="100"/>
    </row>
    <row r="5422" spans="3:3" x14ac:dyDescent="0.2">
      <c r="C5422" s="100"/>
    </row>
    <row r="5423" spans="3:3" x14ac:dyDescent="0.2">
      <c r="C5423" s="100"/>
    </row>
    <row r="5424" spans="3:3" x14ac:dyDescent="0.2">
      <c r="C5424" s="100"/>
    </row>
    <row r="5425" spans="3:3" x14ac:dyDescent="0.2">
      <c r="C5425" s="100"/>
    </row>
    <row r="5426" spans="3:3" x14ac:dyDescent="0.2">
      <c r="C5426" s="100"/>
    </row>
    <row r="5427" spans="3:3" x14ac:dyDescent="0.2">
      <c r="C5427" s="100"/>
    </row>
    <row r="5428" spans="3:3" x14ac:dyDescent="0.2">
      <c r="C5428" s="100"/>
    </row>
    <row r="5429" spans="3:3" x14ac:dyDescent="0.2">
      <c r="C5429" s="100"/>
    </row>
    <row r="5430" spans="3:3" x14ac:dyDescent="0.2">
      <c r="C5430" s="100"/>
    </row>
    <row r="5431" spans="3:3" x14ac:dyDescent="0.2">
      <c r="C5431" s="100"/>
    </row>
    <row r="5432" spans="3:3" x14ac:dyDescent="0.2">
      <c r="C5432" s="100"/>
    </row>
    <row r="5433" spans="3:3" x14ac:dyDescent="0.2">
      <c r="C5433" s="100"/>
    </row>
    <row r="5434" spans="3:3" x14ac:dyDescent="0.2">
      <c r="C5434" s="100"/>
    </row>
    <row r="5435" spans="3:3" x14ac:dyDescent="0.2">
      <c r="C5435" s="100"/>
    </row>
    <row r="5436" spans="3:3" x14ac:dyDescent="0.2">
      <c r="C5436" s="100"/>
    </row>
    <row r="5437" spans="3:3" x14ac:dyDescent="0.2">
      <c r="C5437" s="100"/>
    </row>
    <row r="5438" spans="3:3" x14ac:dyDescent="0.2">
      <c r="C5438" s="100"/>
    </row>
    <row r="5439" spans="3:3" x14ac:dyDescent="0.2">
      <c r="C5439" s="100"/>
    </row>
    <row r="5440" spans="3:3" x14ac:dyDescent="0.2">
      <c r="C5440" s="100"/>
    </row>
    <row r="5441" spans="3:3" x14ac:dyDescent="0.2">
      <c r="C5441" s="100"/>
    </row>
    <row r="5442" spans="3:3" x14ac:dyDescent="0.2">
      <c r="C5442" s="100"/>
    </row>
    <row r="5443" spans="3:3" x14ac:dyDescent="0.2">
      <c r="C5443" s="100"/>
    </row>
    <row r="5444" spans="3:3" x14ac:dyDescent="0.2">
      <c r="C5444" s="100"/>
    </row>
    <row r="5445" spans="3:3" x14ac:dyDescent="0.2">
      <c r="C5445" s="100"/>
    </row>
    <row r="5446" spans="3:3" x14ac:dyDescent="0.2">
      <c r="C5446" s="100"/>
    </row>
    <row r="5447" spans="3:3" x14ac:dyDescent="0.2">
      <c r="C5447" s="100"/>
    </row>
    <row r="5448" spans="3:3" x14ac:dyDescent="0.2">
      <c r="C5448" s="100"/>
    </row>
    <row r="5449" spans="3:3" x14ac:dyDescent="0.2">
      <c r="C5449" s="100"/>
    </row>
    <row r="5450" spans="3:3" x14ac:dyDescent="0.2">
      <c r="C5450" s="100"/>
    </row>
    <row r="5451" spans="3:3" x14ac:dyDescent="0.2">
      <c r="C5451" s="100"/>
    </row>
    <row r="5452" spans="3:3" x14ac:dyDescent="0.2">
      <c r="C5452" s="100"/>
    </row>
    <row r="5453" spans="3:3" x14ac:dyDescent="0.2">
      <c r="C5453" s="100"/>
    </row>
    <row r="5454" spans="3:3" x14ac:dyDescent="0.2">
      <c r="C5454" s="100"/>
    </row>
    <row r="5455" spans="3:3" x14ac:dyDescent="0.2">
      <c r="C5455" s="100"/>
    </row>
    <row r="5456" spans="3:3" x14ac:dyDescent="0.2">
      <c r="C5456" s="100"/>
    </row>
    <row r="5457" spans="3:3" x14ac:dyDescent="0.2">
      <c r="C5457" s="100"/>
    </row>
    <row r="5458" spans="3:3" x14ac:dyDescent="0.2">
      <c r="C5458" s="100"/>
    </row>
    <row r="5459" spans="3:3" x14ac:dyDescent="0.2">
      <c r="C5459" s="100"/>
    </row>
    <row r="5460" spans="3:3" x14ac:dyDescent="0.2">
      <c r="C5460" s="100"/>
    </row>
    <row r="5461" spans="3:3" x14ac:dyDescent="0.2">
      <c r="C5461" s="100"/>
    </row>
    <row r="5462" spans="3:3" x14ac:dyDescent="0.2">
      <c r="C5462" s="100"/>
    </row>
    <row r="5463" spans="3:3" x14ac:dyDescent="0.2">
      <c r="C5463" s="100"/>
    </row>
    <row r="5464" spans="3:3" x14ac:dyDescent="0.2">
      <c r="C5464" s="100"/>
    </row>
    <row r="5465" spans="3:3" x14ac:dyDescent="0.2">
      <c r="C5465" s="100"/>
    </row>
    <row r="5466" spans="3:3" x14ac:dyDescent="0.2">
      <c r="C5466" s="100"/>
    </row>
    <row r="5467" spans="3:3" x14ac:dyDescent="0.2">
      <c r="C5467" s="100"/>
    </row>
    <row r="5468" spans="3:3" x14ac:dyDescent="0.2">
      <c r="C5468" s="100"/>
    </row>
    <row r="5469" spans="3:3" x14ac:dyDescent="0.2">
      <c r="C5469" s="100"/>
    </row>
    <row r="5470" spans="3:3" x14ac:dyDescent="0.2">
      <c r="C5470" s="100"/>
    </row>
    <row r="5471" spans="3:3" x14ac:dyDescent="0.2">
      <c r="C5471" s="100"/>
    </row>
    <row r="5472" spans="3:3" x14ac:dyDescent="0.2">
      <c r="C5472" s="100"/>
    </row>
    <row r="5473" spans="3:3" x14ac:dyDescent="0.2">
      <c r="C5473" s="100"/>
    </row>
    <row r="5474" spans="3:3" x14ac:dyDescent="0.2">
      <c r="C5474" s="100"/>
    </row>
    <row r="5475" spans="3:3" x14ac:dyDescent="0.2">
      <c r="C5475" s="100"/>
    </row>
    <row r="5476" spans="3:3" x14ac:dyDescent="0.2">
      <c r="C5476" s="100"/>
    </row>
    <row r="5477" spans="3:3" x14ac:dyDescent="0.2">
      <c r="C5477" s="100"/>
    </row>
    <row r="5478" spans="3:3" x14ac:dyDescent="0.2">
      <c r="C5478" s="100"/>
    </row>
    <row r="5479" spans="3:3" x14ac:dyDescent="0.2">
      <c r="C5479" s="100"/>
    </row>
    <row r="5480" spans="3:3" x14ac:dyDescent="0.2">
      <c r="C5480" s="100"/>
    </row>
    <row r="5481" spans="3:3" x14ac:dyDescent="0.2">
      <c r="C5481" s="100"/>
    </row>
    <row r="5482" spans="3:3" x14ac:dyDescent="0.2">
      <c r="C5482" s="100"/>
    </row>
    <row r="5483" spans="3:3" x14ac:dyDescent="0.2">
      <c r="C5483" s="100"/>
    </row>
    <row r="5484" spans="3:3" x14ac:dyDescent="0.2">
      <c r="C5484" s="100"/>
    </row>
    <row r="5485" spans="3:3" x14ac:dyDescent="0.2">
      <c r="C5485" s="100"/>
    </row>
    <row r="5486" spans="3:3" x14ac:dyDescent="0.2">
      <c r="C5486" s="100"/>
    </row>
    <row r="5487" spans="3:3" x14ac:dyDescent="0.2">
      <c r="C5487" s="100"/>
    </row>
    <row r="5488" spans="3:3" x14ac:dyDescent="0.2">
      <c r="C5488" s="100"/>
    </row>
    <row r="5489" spans="3:3" x14ac:dyDescent="0.2">
      <c r="C5489" s="100"/>
    </row>
    <row r="5490" spans="3:3" x14ac:dyDescent="0.2">
      <c r="C5490" s="100"/>
    </row>
    <row r="5491" spans="3:3" x14ac:dyDescent="0.2">
      <c r="C5491" s="100"/>
    </row>
    <row r="5492" spans="3:3" x14ac:dyDescent="0.2">
      <c r="C5492" s="100"/>
    </row>
    <row r="5493" spans="3:3" x14ac:dyDescent="0.2">
      <c r="C5493" s="100"/>
    </row>
    <row r="5494" spans="3:3" x14ac:dyDescent="0.2">
      <c r="C5494" s="100"/>
    </row>
    <row r="5495" spans="3:3" x14ac:dyDescent="0.2">
      <c r="C5495" s="100"/>
    </row>
    <row r="5496" spans="3:3" x14ac:dyDescent="0.2">
      <c r="C5496" s="100"/>
    </row>
    <row r="5497" spans="3:3" x14ac:dyDescent="0.2">
      <c r="C5497" s="100"/>
    </row>
    <row r="5498" spans="3:3" x14ac:dyDescent="0.2">
      <c r="C5498" s="100"/>
    </row>
    <row r="5499" spans="3:3" x14ac:dyDescent="0.2">
      <c r="C5499" s="100"/>
    </row>
    <row r="5500" spans="3:3" x14ac:dyDescent="0.2">
      <c r="C5500" s="100"/>
    </row>
    <row r="5501" spans="3:3" x14ac:dyDescent="0.2">
      <c r="C5501" s="100"/>
    </row>
    <row r="5502" spans="3:3" x14ac:dyDescent="0.2">
      <c r="C5502" s="100"/>
    </row>
    <row r="5503" spans="3:3" x14ac:dyDescent="0.2">
      <c r="C5503" s="100"/>
    </row>
    <row r="5504" spans="3:3" x14ac:dyDescent="0.2">
      <c r="C5504" s="100"/>
    </row>
    <row r="5505" spans="3:3" x14ac:dyDescent="0.2">
      <c r="C5505" s="100"/>
    </row>
    <row r="5506" spans="3:3" x14ac:dyDescent="0.2">
      <c r="C5506" s="100"/>
    </row>
    <row r="5507" spans="3:3" x14ac:dyDescent="0.2">
      <c r="C5507" s="100"/>
    </row>
    <row r="5508" spans="3:3" x14ac:dyDescent="0.2">
      <c r="C5508" s="100"/>
    </row>
    <row r="5509" spans="3:3" x14ac:dyDescent="0.2">
      <c r="C5509" s="100"/>
    </row>
    <row r="5510" spans="3:3" x14ac:dyDescent="0.2">
      <c r="C5510" s="100"/>
    </row>
    <row r="5511" spans="3:3" x14ac:dyDescent="0.2">
      <c r="C5511" s="100"/>
    </row>
    <row r="5512" spans="3:3" x14ac:dyDescent="0.2">
      <c r="C5512" s="100"/>
    </row>
    <row r="5513" spans="3:3" x14ac:dyDescent="0.2">
      <c r="C5513" s="100"/>
    </row>
    <row r="5514" spans="3:3" x14ac:dyDescent="0.2">
      <c r="C5514" s="100"/>
    </row>
    <row r="5515" spans="3:3" x14ac:dyDescent="0.2">
      <c r="C5515" s="100"/>
    </row>
    <row r="5516" spans="3:3" x14ac:dyDescent="0.2">
      <c r="C5516" s="100"/>
    </row>
    <row r="5517" spans="3:3" x14ac:dyDescent="0.2">
      <c r="C5517" s="100"/>
    </row>
    <row r="5518" spans="3:3" x14ac:dyDescent="0.2">
      <c r="C5518" s="100"/>
    </row>
    <row r="5519" spans="3:3" x14ac:dyDescent="0.2">
      <c r="C5519" s="100"/>
    </row>
    <row r="5520" spans="3:3" x14ac:dyDescent="0.2">
      <c r="C5520" s="100"/>
    </row>
    <row r="5521" spans="3:3" x14ac:dyDescent="0.2">
      <c r="C5521" s="100"/>
    </row>
    <row r="5522" spans="3:3" x14ac:dyDescent="0.2">
      <c r="C5522" s="100"/>
    </row>
    <row r="5523" spans="3:3" x14ac:dyDescent="0.2">
      <c r="C5523" s="100"/>
    </row>
    <row r="5524" spans="3:3" x14ac:dyDescent="0.2">
      <c r="C5524" s="100"/>
    </row>
    <row r="5525" spans="3:3" x14ac:dyDescent="0.2">
      <c r="C5525" s="100"/>
    </row>
    <row r="5526" spans="3:3" x14ac:dyDescent="0.2">
      <c r="C5526" s="100"/>
    </row>
    <row r="5527" spans="3:3" x14ac:dyDescent="0.2">
      <c r="C5527" s="100"/>
    </row>
    <row r="5528" spans="3:3" x14ac:dyDescent="0.2">
      <c r="C5528" s="100"/>
    </row>
    <row r="5529" spans="3:3" x14ac:dyDescent="0.2">
      <c r="C5529" s="100"/>
    </row>
    <row r="5530" spans="3:3" x14ac:dyDescent="0.2">
      <c r="C5530" s="100"/>
    </row>
    <row r="5531" spans="3:3" x14ac:dyDescent="0.2">
      <c r="C5531" s="100"/>
    </row>
    <row r="5532" spans="3:3" x14ac:dyDescent="0.2">
      <c r="C5532" s="100"/>
    </row>
    <row r="5533" spans="3:3" x14ac:dyDescent="0.2">
      <c r="C5533" s="100"/>
    </row>
    <row r="5534" spans="3:3" x14ac:dyDescent="0.2">
      <c r="C5534" s="100"/>
    </row>
    <row r="5535" spans="3:3" x14ac:dyDescent="0.2">
      <c r="C5535" s="100"/>
    </row>
    <row r="5536" spans="3:3" x14ac:dyDescent="0.2">
      <c r="C5536" s="100"/>
    </row>
    <row r="5537" spans="3:3" x14ac:dyDescent="0.2">
      <c r="C5537" s="100"/>
    </row>
    <row r="5538" spans="3:3" x14ac:dyDescent="0.2">
      <c r="C5538" s="100"/>
    </row>
    <row r="5539" spans="3:3" x14ac:dyDescent="0.2">
      <c r="C5539" s="100"/>
    </row>
    <row r="5540" spans="3:3" x14ac:dyDescent="0.2">
      <c r="C5540" s="100"/>
    </row>
    <row r="5541" spans="3:3" x14ac:dyDescent="0.2">
      <c r="C5541" s="100"/>
    </row>
    <row r="5542" spans="3:3" x14ac:dyDescent="0.2">
      <c r="C5542" s="100"/>
    </row>
    <row r="5543" spans="3:3" x14ac:dyDescent="0.2">
      <c r="C5543" s="100"/>
    </row>
    <row r="5544" spans="3:3" x14ac:dyDescent="0.2">
      <c r="C5544" s="100"/>
    </row>
    <row r="5545" spans="3:3" x14ac:dyDescent="0.2">
      <c r="C5545" s="100"/>
    </row>
    <row r="5546" spans="3:3" x14ac:dyDescent="0.2">
      <c r="C5546" s="100"/>
    </row>
    <row r="5547" spans="3:3" x14ac:dyDescent="0.2">
      <c r="C5547" s="100"/>
    </row>
    <row r="5548" spans="3:3" x14ac:dyDescent="0.2">
      <c r="C5548" s="100"/>
    </row>
    <row r="5549" spans="3:3" x14ac:dyDescent="0.2">
      <c r="C5549" s="100"/>
    </row>
    <row r="5550" spans="3:3" x14ac:dyDescent="0.2">
      <c r="C5550" s="100"/>
    </row>
    <row r="5551" spans="3:3" x14ac:dyDescent="0.2">
      <c r="C5551" s="100"/>
    </row>
    <row r="5552" spans="3:3" x14ac:dyDescent="0.2">
      <c r="C5552" s="100"/>
    </row>
    <row r="5553" spans="3:3" x14ac:dyDescent="0.2">
      <c r="C5553" s="100"/>
    </row>
    <row r="5554" spans="3:3" x14ac:dyDescent="0.2">
      <c r="C5554" s="100"/>
    </row>
    <row r="5555" spans="3:3" x14ac:dyDescent="0.2">
      <c r="C5555" s="100"/>
    </row>
    <row r="5556" spans="3:3" x14ac:dyDescent="0.2">
      <c r="C5556" s="100"/>
    </row>
    <row r="5557" spans="3:3" x14ac:dyDescent="0.2">
      <c r="C5557" s="100"/>
    </row>
    <row r="5558" spans="3:3" x14ac:dyDescent="0.2">
      <c r="C5558" s="100"/>
    </row>
    <row r="5559" spans="3:3" x14ac:dyDescent="0.2">
      <c r="C5559" s="100"/>
    </row>
    <row r="5560" spans="3:3" x14ac:dyDescent="0.2">
      <c r="C5560" s="100"/>
    </row>
    <row r="5561" spans="3:3" x14ac:dyDescent="0.2">
      <c r="C5561" s="100"/>
    </row>
    <row r="5562" spans="3:3" x14ac:dyDescent="0.2">
      <c r="C5562" s="100"/>
    </row>
    <row r="5563" spans="3:3" x14ac:dyDescent="0.2">
      <c r="C5563" s="100"/>
    </row>
    <row r="5564" spans="3:3" x14ac:dyDescent="0.2">
      <c r="C5564" s="100"/>
    </row>
    <row r="5565" spans="3:3" x14ac:dyDescent="0.2">
      <c r="C5565" s="100"/>
    </row>
    <row r="5566" spans="3:3" x14ac:dyDescent="0.2">
      <c r="C5566" s="100"/>
    </row>
    <row r="5567" spans="3:3" x14ac:dyDescent="0.2">
      <c r="C5567" s="100"/>
    </row>
    <row r="5568" spans="3:3" x14ac:dyDescent="0.2">
      <c r="C5568" s="100"/>
    </row>
    <row r="5569" spans="3:3" x14ac:dyDescent="0.2">
      <c r="C5569" s="100"/>
    </row>
    <row r="5570" spans="3:3" x14ac:dyDescent="0.2">
      <c r="C5570" s="100"/>
    </row>
    <row r="5571" spans="3:3" x14ac:dyDescent="0.2">
      <c r="C5571" s="100"/>
    </row>
    <row r="5572" spans="3:3" x14ac:dyDescent="0.2">
      <c r="C5572" s="100"/>
    </row>
    <row r="5573" spans="3:3" x14ac:dyDescent="0.2">
      <c r="C5573" s="100"/>
    </row>
    <row r="5574" spans="3:3" x14ac:dyDescent="0.2">
      <c r="C5574" s="100"/>
    </row>
    <row r="5575" spans="3:3" x14ac:dyDescent="0.2">
      <c r="C5575" s="100"/>
    </row>
    <row r="5576" spans="3:3" x14ac:dyDescent="0.2">
      <c r="C5576" s="100"/>
    </row>
    <row r="5577" spans="3:3" x14ac:dyDescent="0.2">
      <c r="C5577" s="100"/>
    </row>
    <row r="5578" spans="3:3" x14ac:dyDescent="0.2">
      <c r="C5578" s="100"/>
    </row>
    <row r="5579" spans="3:3" x14ac:dyDescent="0.2">
      <c r="C5579" s="100"/>
    </row>
    <row r="5580" spans="3:3" x14ac:dyDescent="0.2">
      <c r="C5580" s="100"/>
    </row>
    <row r="5581" spans="3:3" x14ac:dyDescent="0.2">
      <c r="C5581" s="100"/>
    </row>
    <row r="5582" spans="3:3" x14ac:dyDescent="0.2">
      <c r="C5582" s="100"/>
    </row>
    <row r="5583" spans="3:3" x14ac:dyDescent="0.2">
      <c r="C5583" s="100"/>
    </row>
    <row r="5584" spans="3:3" x14ac:dyDescent="0.2">
      <c r="C5584" s="100"/>
    </row>
    <row r="5585" spans="3:3" x14ac:dyDescent="0.2">
      <c r="C5585" s="100"/>
    </row>
    <row r="5586" spans="3:3" x14ac:dyDescent="0.2">
      <c r="C5586" s="100"/>
    </row>
    <row r="5587" spans="3:3" x14ac:dyDescent="0.2">
      <c r="C5587" s="100"/>
    </row>
    <row r="5588" spans="3:3" x14ac:dyDescent="0.2">
      <c r="C5588" s="100"/>
    </row>
    <row r="5589" spans="3:3" x14ac:dyDescent="0.2">
      <c r="C5589" s="100"/>
    </row>
    <row r="5590" spans="3:3" x14ac:dyDescent="0.2">
      <c r="C5590" s="100"/>
    </row>
    <row r="5591" spans="3:3" x14ac:dyDescent="0.2">
      <c r="C5591" s="100"/>
    </row>
    <row r="5592" spans="3:3" x14ac:dyDescent="0.2">
      <c r="C5592" s="100"/>
    </row>
    <row r="5593" spans="3:3" x14ac:dyDescent="0.2">
      <c r="C5593" s="100"/>
    </row>
    <row r="5594" spans="3:3" x14ac:dyDescent="0.2">
      <c r="C5594" s="100"/>
    </row>
    <row r="5595" spans="3:3" x14ac:dyDescent="0.2">
      <c r="C5595" s="100"/>
    </row>
    <row r="5596" spans="3:3" x14ac:dyDescent="0.2">
      <c r="C5596" s="100"/>
    </row>
    <row r="5597" spans="3:3" x14ac:dyDescent="0.2">
      <c r="C5597" s="100"/>
    </row>
    <row r="5598" spans="3:3" x14ac:dyDescent="0.2">
      <c r="C5598" s="100"/>
    </row>
    <row r="5599" spans="3:3" x14ac:dyDescent="0.2">
      <c r="C5599" s="100"/>
    </row>
    <row r="5600" spans="3:3" x14ac:dyDescent="0.2">
      <c r="C5600" s="100"/>
    </row>
    <row r="5601" spans="3:3" x14ac:dyDescent="0.2">
      <c r="C5601" s="100"/>
    </row>
    <row r="5602" spans="3:3" x14ac:dyDescent="0.2">
      <c r="C5602" s="100"/>
    </row>
    <row r="5603" spans="3:3" x14ac:dyDescent="0.2">
      <c r="C5603" s="100"/>
    </row>
    <row r="5604" spans="3:3" x14ac:dyDescent="0.2">
      <c r="C5604" s="100"/>
    </row>
    <row r="5605" spans="3:3" x14ac:dyDescent="0.2">
      <c r="C5605" s="100"/>
    </row>
    <row r="5606" spans="3:3" x14ac:dyDescent="0.2">
      <c r="C5606" s="100"/>
    </row>
    <row r="5607" spans="3:3" x14ac:dyDescent="0.2">
      <c r="C5607" s="100"/>
    </row>
    <row r="5608" spans="3:3" x14ac:dyDescent="0.2">
      <c r="C5608" s="100"/>
    </row>
    <row r="5609" spans="3:3" x14ac:dyDescent="0.2">
      <c r="C5609" s="100"/>
    </row>
    <row r="5610" spans="3:3" x14ac:dyDescent="0.2">
      <c r="C5610" s="100"/>
    </row>
    <row r="5611" spans="3:3" x14ac:dyDescent="0.2">
      <c r="C5611" s="100"/>
    </row>
    <row r="5612" spans="3:3" x14ac:dyDescent="0.2">
      <c r="C5612" s="100"/>
    </row>
    <row r="5613" spans="3:3" x14ac:dyDescent="0.2">
      <c r="C5613" s="100"/>
    </row>
    <row r="5614" spans="3:3" x14ac:dyDescent="0.2">
      <c r="C5614" s="100"/>
    </row>
    <row r="5615" spans="3:3" x14ac:dyDescent="0.2">
      <c r="C5615" s="100"/>
    </row>
    <row r="5616" spans="3:3" x14ac:dyDescent="0.2">
      <c r="C5616" s="100"/>
    </row>
    <row r="5617" spans="3:3" x14ac:dyDescent="0.2">
      <c r="C5617" s="100"/>
    </row>
    <row r="5618" spans="3:3" x14ac:dyDescent="0.2">
      <c r="C5618" s="100"/>
    </row>
    <row r="5619" spans="3:3" x14ac:dyDescent="0.2">
      <c r="C5619" s="100"/>
    </row>
    <row r="5620" spans="3:3" x14ac:dyDescent="0.2">
      <c r="C5620" s="100"/>
    </row>
    <row r="5621" spans="3:3" x14ac:dyDescent="0.2">
      <c r="C5621" s="100"/>
    </row>
    <row r="5622" spans="3:3" x14ac:dyDescent="0.2">
      <c r="C5622" s="100"/>
    </row>
    <row r="5623" spans="3:3" x14ac:dyDescent="0.2">
      <c r="C5623" s="100"/>
    </row>
    <row r="5624" spans="3:3" x14ac:dyDescent="0.2">
      <c r="C5624" s="100"/>
    </row>
    <row r="5625" spans="3:3" x14ac:dyDescent="0.2">
      <c r="C5625" s="100"/>
    </row>
    <row r="5626" spans="3:3" x14ac:dyDescent="0.2">
      <c r="C5626" s="100"/>
    </row>
    <row r="5627" spans="3:3" x14ac:dyDescent="0.2">
      <c r="C5627" s="100"/>
    </row>
    <row r="5628" spans="3:3" x14ac:dyDescent="0.2">
      <c r="C5628" s="100"/>
    </row>
    <row r="5629" spans="3:3" x14ac:dyDescent="0.2">
      <c r="C5629" s="100"/>
    </row>
    <row r="5630" spans="3:3" x14ac:dyDescent="0.2">
      <c r="C5630" s="100"/>
    </row>
    <row r="5631" spans="3:3" x14ac:dyDescent="0.2">
      <c r="C5631" s="100"/>
    </row>
    <row r="5632" spans="3:3" x14ac:dyDescent="0.2">
      <c r="C5632" s="100"/>
    </row>
    <row r="5633" spans="3:3" x14ac:dyDescent="0.2">
      <c r="C5633" s="100"/>
    </row>
    <row r="5634" spans="3:3" x14ac:dyDescent="0.2">
      <c r="C5634" s="100"/>
    </row>
    <row r="5635" spans="3:3" x14ac:dyDescent="0.2">
      <c r="C5635" s="100"/>
    </row>
    <row r="5636" spans="3:3" x14ac:dyDescent="0.2">
      <c r="C5636" s="100"/>
    </row>
    <row r="5637" spans="3:3" x14ac:dyDescent="0.2">
      <c r="C5637" s="100"/>
    </row>
    <row r="5638" spans="3:3" x14ac:dyDescent="0.2">
      <c r="C5638" s="100"/>
    </row>
    <row r="5639" spans="3:3" x14ac:dyDescent="0.2">
      <c r="C5639" s="100"/>
    </row>
    <row r="5640" spans="3:3" x14ac:dyDescent="0.2">
      <c r="C5640" s="100"/>
    </row>
    <row r="5641" spans="3:3" x14ac:dyDescent="0.2">
      <c r="C5641" s="100"/>
    </row>
    <row r="5642" spans="3:3" x14ac:dyDescent="0.2">
      <c r="C5642" s="100"/>
    </row>
    <row r="5643" spans="3:3" x14ac:dyDescent="0.2">
      <c r="C5643" s="100"/>
    </row>
    <row r="5644" spans="3:3" x14ac:dyDescent="0.2">
      <c r="C5644" s="100"/>
    </row>
    <row r="5645" spans="3:3" x14ac:dyDescent="0.2">
      <c r="C5645" s="100"/>
    </row>
    <row r="5646" spans="3:3" x14ac:dyDescent="0.2">
      <c r="C5646" s="100"/>
    </row>
    <row r="5647" spans="3:3" x14ac:dyDescent="0.2">
      <c r="C5647" s="100"/>
    </row>
    <row r="5648" spans="3:3" x14ac:dyDescent="0.2">
      <c r="C5648" s="100"/>
    </row>
    <row r="5649" spans="3:3" x14ac:dyDescent="0.2">
      <c r="C5649" s="100"/>
    </row>
    <row r="5650" spans="3:3" x14ac:dyDescent="0.2">
      <c r="C5650" s="100"/>
    </row>
    <row r="5651" spans="3:3" x14ac:dyDescent="0.2">
      <c r="C5651" s="100"/>
    </row>
    <row r="5652" spans="3:3" x14ac:dyDescent="0.2">
      <c r="C5652" s="100"/>
    </row>
    <row r="5653" spans="3:3" x14ac:dyDescent="0.2">
      <c r="C5653" s="100"/>
    </row>
    <row r="5654" spans="3:3" x14ac:dyDescent="0.2">
      <c r="C5654" s="100"/>
    </row>
    <row r="5655" spans="3:3" x14ac:dyDescent="0.2">
      <c r="C5655" s="100"/>
    </row>
    <row r="5656" spans="3:3" x14ac:dyDescent="0.2">
      <c r="C5656" s="100"/>
    </row>
    <row r="5657" spans="3:3" x14ac:dyDescent="0.2">
      <c r="C5657" s="100"/>
    </row>
    <row r="5658" spans="3:3" x14ac:dyDescent="0.2">
      <c r="C5658" s="100"/>
    </row>
    <row r="5659" spans="3:3" x14ac:dyDescent="0.2">
      <c r="C5659" s="100"/>
    </row>
    <row r="5660" spans="3:3" x14ac:dyDescent="0.2">
      <c r="C5660" s="100"/>
    </row>
    <row r="5661" spans="3:3" x14ac:dyDescent="0.2">
      <c r="C5661" s="100"/>
    </row>
    <row r="5662" spans="3:3" x14ac:dyDescent="0.2">
      <c r="C5662" s="100"/>
    </row>
    <row r="5663" spans="3:3" x14ac:dyDescent="0.2">
      <c r="C5663" s="100"/>
    </row>
    <row r="5664" spans="3:3" x14ac:dyDescent="0.2">
      <c r="C5664" s="100"/>
    </row>
    <row r="5665" spans="3:3" x14ac:dyDescent="0.2">
      <c r="C5665" s="100"/>
    </row>
    <row r="5666" spans="3:3" x14ac:dyDescent="0.2">
      <c r="C5666" s="100"/>
    </row>
    <row r="5667" spans="3:3" x14ac:dyDescent="0.2">
      <c r="C5667" s="100"/>
    </row>
    <row r="5668" spans="3:3" x14ac:dyDescent="0.2">
      <c r="C5668" s="100"/>
    </row>
    <row r="5669" spans="3:3" x14ac:dyDescent="0.2">
      <c r="C5669" s="100"/>
    </row>
    <row r="5670" spans="3:3" x14ac:dyDescent="0.2">
      <c r="C5670" s="100"/>
    </row>
    <row r="5671" spans="3:3" x14ac:dyDescent="0.2">
      <c r="C5671" s="100"/>
    </row>
    <row r="5672" spans="3:3" x14ac:dyDescent="0.2">
      <c r="C5672" s="100"/>
    </row>
    <row r="5673" spans="3:3" x14ac:dyDescent="0.2">
      <c r="C5673" s="100"/>
    </row>
    <row r="5674" spans="3:3" x14ac:dyDescent="0.2">
      <c r="C5674" s="100"/>
    </row>
    <row r="5675" spans="3:3" x14ac:dyDescent="0.2">
      <c r="C5675" s="100"/>
    </row>
    <row r="5676" spans="3:3" x14ac:dyDescent="0.2">
      <c r="C5676" s="100"/>
    </row>
    <row r="5677" spans="3:3" x14ac:dyDescent="0.2">
      <c r="C5677" s="100"/>
    </row>
    <row r="5678" spans="3:3" x14ac:dyDescent="0.2">
      <c r="C5678" s="100"/>
    </row>
    <row r="5679" spans="3:3" x14ac:dyDescent="0.2">
      <c r="C5679" s="100"/>
    </row>
    <row r="5680" spans="3:3" x14ac:dyDescent="0.2">
      <c r="C5680" s="100"/>
    </row>
    <row r="5681" spans="3:3" x14ac:dyDescent="0.2">
      <c r="C5681" s="100"/>
    </row>
    <row r="5682" spans="3:3" x14ac:dyDescent="0.2">
      <c r="C5682" s="100"/>
    </row>
    <row r="5683" spans="3:3" x14ac:dyDescent="0.2">
      <c r="C5683" s="100"/>
    </row>
    <row r="5684" spans="3:3" x14ac:dyDescent="0.2">
      <c r="C5684" s="100"/>
    </row>
    <row r="5685" spans="3:3" x14ac:dyDescent="0.2">
      <c r="C5685" s="100"/>
    </row>
    <row r="5686" spans="3:3" x14ac:dyDescent="0.2">
      <c r="C5686" s="100"/>
    </row>
    <row r="5687" spans="3:3" x14ac:dyDescent="0.2">
      <c r="C5687" s="100"/>
    </row>
    <row r="5688" spans="3:3" x14ac:dyDescent="0.2">
      <c r="C5688" s="100"/>
    </row>
    <row r="5689" spans="3:3" x14ac:dyDescent="0.2">
      <c r="C5689" s="100"/>
    </row>
    <row r="5690" spans="3:3" x14ac:dyDescent="0.2">
      <c r="C5690" s="100"/>
    </row>
    <row r="5691" spans="3:3" x14ac:dyDescent="0.2">
      <c r="C5691" s="100"/>
    </row>
    <row r="5692" spans="3:3" x14ac:dyDescent="0.2">
      <c r="C5692" s="100"/>
    </row>
    <row r="5693" spans="3:3" x14ac:dyDescent="0.2">
      <c r="C5693" s="100"/>
    </row>
    <row r="5694" spans="3:3" x14ac:dyDescent="0.2">
      <c r="C5694" s="100"/>
    </row>
    <row r="5695" spans="3:3" x14ac:dyDescent="0.2">
      <c r="C5695" s="100"/>
    </row>
    <row r="5696" spans="3:3" x14ac:dyDescent="0.2">
      <c r="C5696" s="100"/>
    </row>
    <row r="5697" spans="3:3" x14ac:dyDescent="0.2">
      <c r="C5697" s="100"/>
    </row>
    <row r="5698" spans="3:3" x14ac:dyDescent="0.2">
      <c r="C5698" s="100"/>
    </row>
    <row r="5699" spans="3:3" x14ac:dyDescent="0.2">
      <c r="C5699" s="100"/>
    </row>
    <row r="5700" spans="3:3" x14ac:dyDescent="0.2">
      <c r="C5700" s="100"/>
    </row>
    <row r="5701" spans="3:3" x14ac:dyDescent="0.2">
      <c r="C5701" s="100"/>
    </row>
    <row r="5702" spans="3:3" x14ac:dyDescent="0.2">
      <c r="C5702" s="100"/>
    </row>
    <row r="5703" spans="3:3" x14ac:dyDescent="0.2">
      <c r="C5703" s="100"/>
    </row>
    <row r="5704" spans="3:3" x14ac:dyDescent="0.2">
      <c r="C5704" s="100"/>
    </row>
    <row r="5705" spans="3:3" x14ac:dyDescent="0.2">
      <c r="C5705" s="100"/>
    </row>
    <row r="5706" spans="3:3" x14ac:dyDescent="0.2">
      <c r="C5706" s="100"/>
    </row>
    <row r="5707" spans="3:3" x14ac:dyDescent="0.2">
      <c r="C5707" s="100"/>
    </row>
    <row r="5708" spans="3:3" x14ac:dyDescent="0.2">
      <c r="C5708" s="100"/>
    </row>
    <row r="5709" spans="3:3" x14ac:dyDescent="0.2">
      <c r="C5709" s="100"/>
    </row>
    <row r="5710" spans="3:3" x14ac:dyDescent="0.2">
      <c r="C5710" s="100"/>
    </row>
    <row r="5711" spans="3:3" x14ac:dyDescent="0.2">
      <c r="C5711" s="100"/>
    </row>
    <row r="5712" spans="3:3" x14ac:dyDescent="0.2">
      <c r="C5712" s="100"/>
    </row>
    <row r="5713" spans="3:3" x14ac:dyDescent="0.2">
      <c r="C5713" s="100"/>
    </row>
    <row r="5714" spans="3:3" x14ac:dyDescent="0.2">
      <c r="C5714" s="100"/>
    </row>
    <row r="5715" spans="3:3" x14ac:dyDescent="0.2">
      <c r="C5715" s="100"/>
    </row>
    <row r="5716" spans="3:3" x14ac:dyDescent="0.2">
      <c r="C5716" s="100"/>
    </row>
    <row r="5717" spans="3:3" x14ac:dyDescent="0.2">
      <c r="C5717" s="100"/>
    </row>
    <row r="5718" spans="3:3" x14ac:dyDescent="0.2">
      <c r="C5718" s="100"/>
    </row>
    <row r="5719" spans="3:3" x14ac:dyDescent="0.2">
      <c r="C5719" s="100"/>
    </row>
    <row r="5720" spans="3:3" x14ac:dyDescent="0.2">
      <c r="C5720" s="100"/>
    </row>
    <row r="5721" spans="3:3" x14ac:dyDescent="0.2">
      <c r="C5721" s="100"/>
    </row>
    <row r="5722" spans="3:3" x14ac:dyDescent="0.2">
      <c r="C5722" s="100"/>
    </row>
    <row r="5723" spans="3:3" x14ac:dyDescent="0.2">
      <c r="C5723" s="100"/>
    </row>
    <row r="5724" spans="3:3" x14ac:dyDescent="0.2">
      <c r="C5724" s="100"/>
    </row>
    <row r="5725" spans="3:3" x14ac:dyDescent="0.2">
      <c r="C5725" s="100"/>
    </row>
    <row r="5726" spans="3:3" x14ac:dyDescent="0.2">
      <c r="C5726" s="100"/>
    </row>
    <row r="5727" spans="3:3" x14ac:dyDescent="0.2">
      <c r="C5727" s="100"/>
    </row>
    <row r="5728" spans="3:3" x14ac:dyDescent="0.2">
      <c r="C5728" s="100"/>
    </row>
    <row r="5729" spans="3:3" x14ac:dyDescent="0.2">
      <c r="C5729" s="100"/>
    </row>
    <row r="5730" spans="3:3" x14ac:dyDescent="0.2">
      <c r="C5730" s="100"/>
    </row>
    <row r="5731" spans="3:3" x14ac:dyDescent="0.2">
      <c r="C5731" s="100"/>
    </row>
    <row r="5732" spans="3:3" x14ac:dyDescent="0.2">
      <c r="C5732" s="100"/>
    </row>
    <row r="5733" spans="3:3" x14ac:dyDescent="0.2">
      <c r="C5733" s="100"/>
    </row>
    <row r="5734" spans="3:3" x14ac:dyDescent="0.2">
      <c r="C5734" s="100"/>
    </row>
    <row r="5735" spans="3:3" x14ac:dyDescent="0.2">
      <c r="C5735" s="100"/>
    </row>
    <row r="5736" spans="3:3" x14ac:dyDescent="0.2">
      <c r="C5736" s="100"/>
    </row>
    <row r="5737" spans="3:3" x14ac:dyDescent="0.2">
      <c r="C5737" s="100"/>
    </row>
    <row r="5738" spans="3:3" x14ac:dyDescent="0.2">
      <c r="C5738" s="100"/>
    </row>
    <row r="5739" spans="3:3" x14ac:dyDescent="0.2">
      <c r="C5739" s="100"/>
    </row>
    <row r="5740" spans="3:3" x14ac:dyDescent="0.2">
      <c r="C5740" s="100"/>
    </row>
    <row r="5741" spans="3:3" x14ac:dyDescent="0.2">
      <c r="C5741" s="100"/>
    </row>
    <row r="5742" spans="3:3" x14ac:dyDescent="0.2">
      <c r="C5742" s="100"/>
    </row>
    <row r="5743" spans="3:3" x14ac:dyDescent="0.2">
      <c r="C5743" s="100"/>
    </row>
    <row r="5744" spans="3:3" x14ac:dyDescent="0.2">
      <c r="C5744" s="100"/>
    </row>
    <row r="5745" spans="3:3" x14ac:dyDescent="0.2">
      <c r="C5745" s="100"/>
    </row>
    <row r="5746" spans="3:3" x14ac:dyDescent="0.2">
      <c r="C5746" s="100"/>
    </row>
    <row r="5747" spans="3:3" x14ac:dyDescent="0.2">
      <c r="C5747" s="100"/>
    </row>
    <row r="5748" spans="3:3" x14ac:dyDescent="0.2">
      <c r="C5748" s="100"/>
    </row>
    <row r="5749" spans="3:3" x14ac:dyDescent="0.2">
      <c r="C5749" s="100"/>
    </row>
    <row r="5750" spans="3:3" x14ac:dyDescent="0.2">
      <c r="C5750" s="100"/>
    </row>
    <row r="5751" spans="3:3" x14ac:dyDescent="0.2">
      <c r="C5751" s="100"/>
    </row>
    <row r="5752" spans="3:3" x14ac:dyDescent="0.2">
      <c r="C5752" s="100"/>
    </row>
    <row r="5753" spans="3:3" x14ac:dyDescent="0.2">
      <c r="C5753" s="100"/>
    </row>
    <row r="5754" spans="3:3" x14ac:dyDescent="0.2">
      <c r="C5754" s="100"/>
    </row>
    <row r="5755" spans="3:3" x14ac:dyDescent="0.2">
      <c r="C5755" s="100"/>
    </row>
    <row r="5756" spans="3:3" x14ac:dyDescent="0.2">
      <c r="C5756" s="100"/>
    </row>
    <row r="5757" spans="3:3" x14ac:dyDescent="0.2">
      <c r="C5757" s="100"/>
    </row>
    <row r="5758" spans="3:3" x14ac:dyDescent="0.2">
      <c r="C5758" s="100"/>
    </row>
    <row r="5759" spans="3:3" x14ac:dyDescent="0.2">
      <c r="C5759" s="100"/>
    </row>
    <row r="5760" spans="3:3" x14ac:dyDescent="0.2">
      <c r="C5760" s="100"/>
    </row>
    <row r="5761" spans="3:3" x14ac:dyDescent="0.2">
      <c r="C5761" s="100"/>
    </row>
    <row r="5762" spans="3:3" x14ac:dyDescent="0.2">
      <c r="C5762" s="100"/>
    </row>
    <row r="5763" spans="3:3" x14ac:dyDescent="0.2">
      <c r="C5763" s="100"/>
    </row>
    <row r="5764" spans="3:3" x14ac:dyDescent="0.2">
      <c r="C5764" s="100"/>
    </row>
    <row r="5765" spans="3:3" x14ac:dyDescent="0.2">
      <c r="C5765" s="100"/>
    </row>
    <row r="5766" spans="3:3" x14ac:dyDescent="0.2">
      <c r="C5766" s="100"/>
    </row>
    <row r="5767" spans="3:3" x14ac:dyDescent="0.2">
      <c r="C5767" s="100"/>
    </row>
    <row r="5768" spans="3:3" x14ac:dyDescent="0.2">
      <c r="C5768" s="100"/>
    </row>
    <row r="5769" spans="3:3" x14ac:dyDescent="0.2">
      <c r="C5769" s="100"/>
    </row>
    <row r="5770" spans="3:3" x14ac:dyDescent="0.2">
      <c r="C5770" s="100"/>
    </row>
    <row r="5771" spans="3:3" x14ac:dyDescent="0.2">
      <c r="C5771" s="100"/>
    </row>
    <row r="5772" spans="3:3" x14ac:dyDescent="0.2">
      <c r="C5772" s="100"/>
    </row>
    <row r="5773" spans="3:3" x14ac:dyDescent="0.2">
      <c r="C5773" s="100"/>
    </row>
    <row r="5774" spans="3:3" x14ac:dyDescent="0.2">
      <c r="C5774" s="100"/>
    </row>
    <row r="5775" spans="3:3" x14ac:dyDescent="0.2">
      <c r="C5775" s="100"/>
    </row>
    <row r="5776" spans="3:3" x14ac:dyDescent="0.2">
      <c r="C5776" s="100"/>
    </row>
    <row r="5777" spans="3:3" x14ac:dyDescent="0.2">
      <c r="C5777" s="100"/>
    </row>
    <row r="5778" spans="3:3" x14ac:dyDescent="0.2">
      <c r="C5778" s="100"/>
    </row>
    <row r="5779" spans="3:3" x14ac:dyDescent="0.2">
      <c r="C5779" s="100"/>
    </row>
    <row r="5780" spans="3:3" x14ac:dyDescent="0.2">
      <c r="C5780" s="100"/>
    </row>
    <row r="5781" spans="3:3" x14ac:dyDescent="0.2">
      <c r="C5781" s="100"/>
    </row>
    <row r="5782" spans="3:3" x14ac:dyDescent="0.2">
      <c r="C5782" s="100"/>
    </row>
    <row r="5783" spans="3:3" x14ac:dyDescent="0.2">
      <c r="C5783" s="100"/>
    </row>
    <row r="5784" spans="3:3" x14ac:dyDescent="0.2">
      <c r="C5784" s="100"/>
    </row>
    <row r="5785" spans="3:3" x14ac:dyDescent="0.2">
      <c r="C5785" s="100"/>
    </row>
    <row r="5786" spans="3:3" x14ac:dyDescent="0.2">
      <c r="C5786" s="100"/>
    </row>
    <row r="5787" spans="3:3" x14ac:dyDescent="0.2">
      <c r="C5787" s="100"/>
    </row>
    <row r="5788" spans="3:3" x14ac:dyDescent="0.2">
      <c r="C5788" s="100"/>
    </row>
    <row r="5789" spans="3:3" x14ac:dyDescent="0.2">
      <c r="C5789" s="100"/>
    </row>
    <row r="5790" spans="3:3" x14ac:dyDescent="0.2">
      <c r="C5790" s="100"/>
    </row>
    <row r="5791" spans="3:3" x14ac:dyDescent="0.2">
      <c r="C5791" s="100"/>
    </row>
    <row r="5792" spans="3:3" x14ac:dyDescent="0.2">
      <c r="C5792" s="100"/>
    </row>
    <row r="5793" spans="3:3" x14ac:dyDescent="0.2">
      <c r="C5793" s="100"/>
    </row>
    <row r="5794" spans="3:3" x14ac:dyDescent="0.2">
      <c r="C5794" s="100"/>
    </row>
    <row r="5795" spans="3:3" x14ac:dyDescent="0.2">
      <c r="C5795" s="100"/>
    </row>
    <row r="5796" spans="3:3" x14ac:dyDescent="0.2">
      <c r="C5796" s="100"/>
    </row>
    <row r="5797" spans="3:3" x14ac:dyDescent="0.2">
      <c r="C5797" s="100"/>
    </row>
    <row r="5798" spans="3:3" x14ac:dyDescent="0.2">
      <c r="C5798" s="100"/>
    </row>
    <row r="5799" spans="3:3" x14ac:dyDescent="0.2">
      <c r="C5799" s="100"/>
    </row>
    <row r="5800" spans="3:3" x14ac:dyDescent="0.2">
      <c r="C5800" s="100"/>
    </row>
    <row r="5801" spans="3:3" x14ac:dyDescent="0.2">
      <c r="C5801" s="100"/>
    </row>
    <row r="5802" spans="3:3" x14ac:dyDescent="0.2">
      <c r="C5802" s="100"/>
    </row>
    <row r="5803" spans="3:3" x14ac:dyDescent="0.2">
      <c r="C5803" s="100"/>
    </row>
    <row r="5804" spans="3:3" x14ac:dyDescent="0.2">
      <c r="C5804" s="100"/>
    </row>
    <row r="5805" spans="3:3" x14ac:dyDescent="0.2">
      <c r="C5805" s="100"/>
    </row>
    <row r="5806" spans="3:3" x14ac:dyDescent="0.2">
      <c r="C5806" s="100"/>
    </row>
    <row r="5807" spans="3:3" x14ac:dyDescent="0.2">
      <c r="C5807" s="100"/>
    </row>
    <row r="5808" spans="3:3" x14ac:dyDescent="0.2">
      <c r="C5808" s="100"/>
    </row>
    <row r="5809" spans="3:3" x14ac:dyDescent="0.2">
      <c r="C5809" s="100"/>
    </row>
    <row r="5810" spans="3:3" x14ac:dyDescent="0.2">
      <c r="C5810" s="100"/>
    </row>
    <row r="5811" spans="3:3" x14ac:dyDescent="0.2">
      <c r="C5811" s="100"/>
    </row>
    <row r="5812" spans="3:3" x14ac:dyDescent="0.2">
      <c r="C5812" s="100"/>
    </row>
    <row r="5813" spans="3:3" x14ac:dyDescent="0.2">
      <c r="C5813" s="100"/>
    </row>
    <row r="5814" spans="3:3" x14ac:dyDescent="0.2">
      <c r="C5814" s="100"/>
    </row>
    <row r="5815" spans="3:3" x14ac:dyDescent="0.2">
      <c r="C5815" s="100"/>
    </row>
    <row r="5816" spans="3:3" x14ac:dyDescent="0.2">
      <c r="C5816" s="100"/>
    </row>
    <row r="5817" spans="3:3" x14ac:dyDescent="0.2">
      <c r="C5817" s="100"/>
    </row>
    <row r="5818" spans="3:3" x14ac:dyDescent="0.2">
      <c r="C5818" s="100"/>
    </row>
    <row r="5819" spans="3:3" x14ac:dyDescent="0.2">
      <c r="C5819" s="100"/>
    </row>
    <row r="5820" spans="3:3" x14ac:dyDescent="0.2">
      <c r="C5820" s="100"/>
    </row>
    <row r="5821" spans="3:3" x14ac:dyDescent="0.2">
      <c r="C5821" s="100"/>
    </row>
    <row r="5822" spans="3:3" x14ac:dyDescent="0.2">
      <c r="C5822" s="100"/>
    </row>
    <row r="5823" spans="3:3" x14ac:dyDescent="0.2">
      <c r="C5823" s="100"/>
    </row>
    <row r="5824" spans="3:3" x14ac:dyDescent="0.2">
      <c r="C5824" s="100"/>
    </row>
    <row r="5825" spans="3:3" x14ac:dyDescent="0.2">
      <c r="C5825" s="100"/>
    </row>
    <row r="5826" spans="3:3" x14ac:dyDescent="0.2">
      <c r="C5826" s="100"/>
    </row>
    <row r="5827" spans="3:3" x14ac:dyDescent="0.2">
      <c r="C5827" s="100"/>
    </row>
    <row r="5828" spans="3:3" x14ac:dyDescent="0.2">
      <c r="C5828" s="100"/>
    </row>
    <row r="5829" spans="3:3" x14ac:dyDescent="0.2">
      <c r="C5829" s="100"/>
    </row>
    <row r="5830" spans="3:3" x14ac:dyDescent="0.2">
      <c r="C5830" s="100"/>
    </row>
    <row r="5831" spans="3:3" x14ac:dyDescent="0.2">
      <c r="C5831" s="100"/>
    </row>
    <row r="5832" spans="3:3" x14ac:dyDescent="0.2">
      <c r="C5832" s="100"/>
    </row>
    <row r="5833" spans="3:3" x14ac:dyDescent="0.2">
      <c r="C5833" s="100"/>
    </row>
    <row r="5834" spans="3:3" x14ac:dyDescent="0.2">
      <c r="C5834" s="100"/>
    </row>
    <row r="5835" spans="3:3" x14ac:dyDescent="0.2">
      <c r="C5835" s="100"/>
    </row>
    <row r="5836" spans="3:3" x14ac:dyDescent="0.2">
      <c r="C5836" s="100"/>
    </row>
    <row r="5837" spans="3:3" x14ac:dyDescent="0.2">
      <c r="C5837" s="100"/>
    </row>
    <row r="5838" spans="3:3" x14ac:dyDescent="0.2">
      <c r="C5838" s="100"/>
    </row>
    <row r="5839" spans="3:3" x14ac:dyDescent="0.2">
      <c r="C5839" s="100"/>
    </row>
    <row r="5840" spans="3:3" x14ac:dyDescent="0.2">
      <c r="C5840" s="100"/>
    </row>
    <row r="5841" spans="3:3" x14ac:dyDescent="0.2">
      <c r="C5841" s="100"/>
    </row>
    <row r="5842" spans="3:3" x14ac:dyDescent="0.2">
      <c r="C5842" s="100"/>
    </row>
    <row r="5843" spans="3:3" x14ac:dyDescent="0.2">
      <c r="C5843" s="100"/>
    </row>
    <row r="5844" spans="3:3" x14ac:dyDescent="0.2">
      <c r="C5844" s="100"/>
    </row>
    <row r="5845" spans="3:3" x14ac:dyDescent="0.2">
      <c r="C5845" s="100"/>
    </row>
    <row r="5846" spans="3:3" x14ac:dyDescent="0.2">
      <c r="C5846" s="100"/>
    </row>
    <row r="5847" spans="3:3" x14ac:dyDescent="0.2">
      <c r="C5847" s="100"/>
    </row>
    <row r="5848" spans="3:3" x14ac:dyDescent="0.2">
      <c r="C5848" s="100"/>
    </row>
    <row r="5849" spans="3:3" x14ac:dyDescent="0.2">
      <c r="C5849" s="100"/>
    </row>
    <row r="5850" spans="3:3" x14ac:dyDescent="0.2">
      <c r="C5850" s="100"/>
    </row>
    <row r="5851" spans="3:3" x14ac:dyDescent="0.2">
      <c r="C5851" s="100"/>
    </row>
    <row r="5852" spans="3:3" x14ac:dyDescent="0.2">
      <c r="C5852" s="100"/>
    </row>
    <row r="5853" spans="3:3" x14ac:dyDescent="0.2">
      <c r="C5853" s="100"/>
    </row>
    <row r="5854" spans="3:3" x14ac:dyDescent="0.2">
      <c r="C5854" s="100"/>
    </row>
    <row r="5855" spans="3:3" x14ac:dyDescent="0.2">
      <c r="C5855" s="100"/>
    </row>
    <row r="5856" spans="3:3" x14ac:dyDescent="0.2">
      <c r="C5856" s="100"/>
    </row>
    <row r="5857" spans="3:3" x14ac:dyDescent="0.2">
      <c r="C5857" s="100"/>
    </row>
    <row r="5858" spans="3:3" x14ac:dyDescent="0.2">
      <c r="C5858" s="100"/>
    </row>
    <row r="5859" spans="3:3" x14ac:dyDescent="0.2">
      <c r="C5859" s="100"/>
    </row>
    <row r="5860" spans="3:3" x14ac:dyDescent="0.2">
      <c r="C5860" s="100"/>
    </row>
    <row r="5861" spans="3:3" x14ac:dyDescent="0.2">
      <c r="C5861" s="100"/>
    </row>
    <row r="5862" spans="3:3" x14ac:dyDescent="0.2">
      <c r="C5862" s="100"/>
    </row>
    <row r="5863" spans="3:3" x14ac:dyDescent="0.2">
      <c r="C5863" s="100"/>
    </row>
    <row r="5864" spans="3:3" x14ac:dyDescent="0.2">
      <c r="C5864" s="100"/>
    </row>
    <row r="5865" spans="3:3" x14ac:dyDescent="0.2">
      <c r="C5865" s="100"/>
    </row>
    <row r="5866" spans="3:3" x14ac:dyDescent="0.2">
      <c r="C5866" s="100"/>
    </row>
    <row r="5867" spans="3:3" x14ac:dyDescent="0.2">
      <c r="C5867" s="100"/>
    </row>
    <row r="5868" spans="3:3" x14ac:dyDescent="0.2">
      <c r="C5868" s="100"/>
    </row>
    <row r="5869" spans="3:3" x14ac:dyDescent="0.2">
      <c r="C5869" s="100"/>
    </row>
    <row r="5870" spans="3:3" x14ac:dyDescent="0.2">
      <c r="C5870" s="100"/>
    </row>
    <row r="5871" spans="3:3" x14ac:dyDescent="0.2">
      <c r="C5871" s="100"/>
    </row>
    <row r="5872" spans="3:3" x14ac:dyDescent="0.2">
      <c r="C5872" s="100"/>
    </row>
    <row r="5873" spans="3:3" x14ac:dyDescent="0.2">
      <c r="C5873" s="100"/>
    </row>
    <row r="5874" spans="3:3" x14ac:dyDescent="0.2">
      <c r="C5874" s="100"/>
    </row>
    <row r="5875" spans="3:3" x14ac:dyDescent="0.2">
      <c r="C5875" s="100"/>
    </row>
    <row r="5876" spans="3:3" x14ac:dyDescent="0.2">
      <c r="C5876" s="100"/>
    </row>
    <row r="5877" spans="3:3" x14ac:dyDescent="0.2">
      <c r="C5877" s="100"/>
    </row>
    <row r="5878" spans="3:3" x14ac:dyDescent="0.2">
      <c r="C5878" s="100"/>
    </row>
    <row r="5879" spans="3:3" x14ac:dyDescent="0.2">
      <c r="C5879" s="100"/>
    </row>
    <row r="5880" spans="3:3" x14ac:dyDescent="0.2">
      <c r="C5880" s="100"/>
    </row>
    <row r="5881" spans="3:3" x14ac:dyDescent="0.2">
      <c r="C5881" s="100"/>
    </row>
    <row r="5882" spans="3:3" x14ac:dyDescent="0.2">
      <c r="C5882" s="100"/>
    </row>
    <row r="5883" spans="3:3" x14ac:dyDescent="0.2">
      <c r="C5883" s="100"/>
    </row>
    <row r="5884" spans="3:3" x14ac:dyDescent="0.2">
      <c r="C5884" s="100"/>
    </row>
    <row r="5885" spans="3:3" x14ac:dyDescent="0.2">
      <c r="C5885" s="100"/>
    </row>
    <row r="5886" spans="3:3" x14ac:dyDescent="0.2">
      <c r="C5886" s="100"/>
    </row>
    <row r="5887" spans="3:3" x14ac:dyDescent="0.2">
      <c r="C5887" s="100"/>
    </row>
    <row r="5888" spans="3:3" x14ac:dyDescent="0.2">
      <c r="C5888" s="100"/>
    </row>
    <row r="5889" spans="3:3" x14ac:dyDescent="0.2">
      <c r="C5889" s="100"/>
    </row>
    <row r="5890" spans="3:3" x14ac:dyDescent="0.2">
      <c r="C5890" s="100"/>
    </row>
    <row r="5891" spans="3:3" x14ac:dyDescent="0.2">
      <c r="C5891" s="100"/>
    </row>
    <row r="5892" spans="3:3" x14ac:dyDescent="0.2">
      <c r="C5892" s="100"/>
    </row>
    <row r="5893" spans="3:3" x14ac:dyDescent="0.2">
      <c r="C5893" s="100"/>
    </row>
    <row r="5894" spans="3:3" x14ac:dyDescent="0.2">
      <c r="C5894" s="100"/>
    </row>
    <row r="5895" spans="3:3" x14ac:dyDescent="0.2">
      <c r="C5895" s="100"/>
    </row>
    <row r="5896" spans="3:3" x14ac:dyDescent="0.2">
      <c r="C5896" s="100"/>
    </row>
    <row r="5897" spans="3:3" x14ac:dyDescent="0.2">
      <c r="C5897" s="100"/>
    </row>
    <row r="5898" spans="3:3" x14ac:dyDescent="0.2">
      <c r="C5898" s="100"/>
    </row>
    <row r="5899" spans="3:3" x14ac:dyDescent="0.2">
      <c r="C5899" s="100"/>
    </row>
    <row r="5900" spans="3:3" x14ac:dyDescent="0.2">
      <c r="C5900" s="100"/>
    </row>
    <row r="5901" spans="3:3" x14ac:dyDescent="0.2">
      <c r="C5901" s="100"/>
    </row>
    <row r="5902" spans="3:3" x14ac:dyDescent="0.2">
      <c r="C5902" s="100"/>
    </row>
    <row r="5903" spans="3:3" x14ac:dyDescent="0.2">
      <c r="C5903" s="100"/>
    </row>
    <row r="5904" spans="3:3" x14ac:dyDescent="0.2">
      <c r="C5904" s="100"/>
    </row>
    <row r="5905" spans="3:3" x14ac:dyDescent="0.2">
      <c r="C5905" s="100"/>
    </row>
    <row r="5906" spans="3:3" x14ac:dyDescent="0.2">
      <c r="C5906" s="100"/>
    </row>
    <row r="5907" spans="3:3" x14ac:dyDescent="0.2">
      <c r="C5907" s="100"/>
    </row>
    <row r="5908" spans="3:3" x14ac:dyDescent="0.2">
      <c r="C5908" s="100"/>
    </row>
    <row r="5909" spans="3:3" x14ac:dyDescent="0.2">
      <c r="C5909" s="100"/>
    </row>
    <row r="5910" spans="3:3" x14ac:dyDescent="0.2">
      <c r="C5910" s="100"/>
    </row>
    <row r="5911" spans="3:3" x14ac:dyDescent="0.2">
      <c r="C5911" s="100"/>
    </row>
    <row r="5912" spans="3:3" x14ac:dyDescent="0.2">
      <c r="C5912" s="100"/>
    </row>
    <row r="5913" spans="3:3" x14ac:dyDescent="0.2">
      <c r="C5913" s="100"/>
    </row>
    <row r="5914" spans="3:3" x14ac:dyDescent="0.2">
      <c r="C5914" s="100"/>
    </row>
    <row r="5915" spans="3:3" x14ac:dyDescent="0.2">
      <c r="C5915" s="100"/>
    </row>
    <row r="5916" spans="3:3" x14ac:dyDescent="0.2">
      <c r="C5916" s="100"/>
    </row>
    <row r="5917" spans="3:3" x14ac:dyDescent="0.2">
      <c r="C5917" s="100"/>
    </row>
    <row r="5918" spans="3:3" x14ac:dyDescent="0.2">
      <c r="C5918" s="100"/>
    </row>
    <row r="5919" spans="3:3" x14ac:dyDescent="0.2">
      <c r="C5919" s="100"/>
    </row>
    <row r="5920" spans="3:3" x14ac:dyDescent="0.2">
      <c r="C5920" s="100"/>
    </row>
    <row r="5921" spans="3:3" x14ac:dyDescent="0.2">
      <c r="C5921" s="100"/>
    </row>
    <row r="5922" spans="3:3" x14ac:dyDescent="0.2">
      <c r="C5922" s="100"/>
    </row>
    <row r="5923" spans="3:3" x14ac:dyDescent="0.2">
      <c r="C5923" s="100"/>
    </row>
    <row r="5924" spans="3:3" x14ac:dyDescent="0.2">
      <c r="C5924" s="100"/>
    </row>
    <row r="5925" spans="3:3" x14ac:dyDescent="0.2">
      <c r="C5925" s="100"/>
    </row>
    <row r="5926" spans="3:3" x14ac:dyDescent="0.2">
      <c r="C5926" s="100"/>
    </row>
    <row r="5927" spans="3:3" x14ac:dyDescent="0.2">
      <c r="C5927" s="100"/>
    </row>
    <row r="5928" spans="3:3" x14ac:dyDescent="0.2">
      <c r="C5928" s="100"/>
    </row>
    <row r="5929" spans="3:3" x14ac:dyDescent="0.2">
      <c r="C5929" s="100"/>
    </row>
    <row r="5930" spans="3:3" x14ac:dyDescent="0.2">
      <c r="C5930" s="100"/>
    </row>
    <row r="5931" spans="3:3" x14ac:dyDescent="0.2">
      <c r="C5931" s="100"/>
    </row>
    <row r="5932" spans="3:3" x14ac:dyDescent="0.2">
      <c r="C5932" s="100"/>
    </row>
    <row r="5933" spans="3:3" x14ac:dyDescent="0.2">
      <c r="C5933" s="100"/>
    </row>
    <row r="5934" spans="3:3" x14ac:dyDescent="0.2">
      <c r="C5934" s="100"/>
    </row>
    <row r="5935" spans="3:3" x14ac:dyDescent="0.2">
      <c r="C5935" s="100"/>
    </row>
    <row r="5936" spans="3:3" x14ac:dyDescent="0.2">
      <c r="C5936" s="100"/>
    </row>
    <row r="5937" spans="3:3" x14ac:dyDescent="0.2">
      <c r="C5937" s="100"/>
    </row>
    <row r="5938" spans="3:3" x14ac:dyDescent="0.2">
      <c r="C5938" s="100"/>
    </row>
    <row r="5939" spans="3:3" x14ac:dyDescent="0.2">
      <c r="C5939" s="100"/>
    </row>
    <row r="5940" spans="3:3" x14ac:dyDescent="0.2">
      <c r="C5940" s="100"/>
    </row>
    <row r="5941" spans="3:3" x14ac:dyDescent="0.2">
      <c r="C5941" s="100"/>
    </row>
    <row r="5942" spans="3:3" x14ac:dyDescent="0.2">
      <c r="C5942" s="100"/>
    </row>
    <row r="5943" spans="3:3" x14ac:dyDescent="0.2">
      <c r="C5943" s="100"/>
    </row>
    <row r="5944" spans="3:3" x14ac:dyDescent="0.2">
      <c r="C5944" s="100"/>
    </row>
    <row r="5945" spans="3:3" x14ac:dyDescent="0.2">
      <c r="C5945" s="100"/>
    </row>
    <row r="5946" spans="3:3" x14ac:dyDescent="0.2">
      <c r="C5946" s="100"/>
    </row>
    <row r="5947" spans="3:3" x14ac:dyDescent="0.2">
      <c r="C5947" s="100"/>
    </row>
    <row r="5948" spans="3:3" x14ac:dyDescent="0.2">
      <c r="C5948" s="100"/>
    </row>
    <row r="5949" spans="3:3" x14ac:dyDescent="0.2">
      <c r="C5949" s="100"/>
    </row>
    <row r="5950" spans="3:3" x14ac:dyDescent="0.2">
      <c r="C5950" s="100"/>
    </row>
    <row r="5951" spans="3:3" x14ac:dyDescent="0.2">
      <c r="C5951" s="100"/>
    </row>
    <row r="5952" spans="3:3" x14ac:dyDescent="0.2">
      <c r="C5952" s="100"/>
    </row>
    <row r="5953" spans="3:3" x14ac:dyDescent="0.2">
      <c r="C5953" s="100"/>
    </row>
    <row r="5954" spans="3:3" x14ac:dyDescent="0.2">
      <c r="C5954" s="100"/>
    </row>
    <row r="5955" spans="3:3" x14ac:dyDescent="0.2">
      <c r="C5955" s="100"/>
    </row>
    <row r="5956" spans="3:3" x14ac:dyDescent="0.2">
      <c r="C5956" s="100"/>
    </row>
    <row r="5957" spans="3:3" x14ac:dyDescent="0.2">
      <c r="C5957" s="100"/>
    </row>
    <row r="5958" spans="3:3" x14ac:dyDescent="0.2">
      <c r="C5958" s="100"/>
    </row>
    <row r="5959" spans="3:3" x14ac:dyDescent="0.2">
      <c r="C5959" s="100"/>
    </row>
    <row r="5960" spans="3:3" x14ac:dyDescent="0.2">
      <c r="C5960" s="100"/>
    </row>
    <row r="5961" spans="3:3" x14ac:dyDescent="0.2">
      <c r="C5961" s="100"/>
    </row>
    <row r="5962" spans="3:3" x14ac:dyDescent="0.2">
      <c r="C5962" s="100"/>
    </row>
    <row r="5963" spans="3:3" x14ac:dyDescent="0.2">
      <c r="C5963" s="100"/>
    </row>
    <row r="5964" spans="3:3" x14ac:dyDescent="0.2">
      <c r="C5964" s="100"/>
    </row>
    <row r="5965" spans="3:3" x14ac:dyDescent="0.2">
      <c r="C5965" s="100"/>
    </row>
    <row r="5966" spans="3:3" x14ac:dyDescent="0.2">
      <c r="C5966" s="100"/>
    </row>
    <row r="5967" spans="3:3" x14ac:dyDescent="0.2">
      <c r="C5967" s="100"/>
    </row>
    <row r="5968" spans="3:3" x14ac:dyDescent="0.2">
      <c r="C5968" s="100"/>
    </row>
    <row r="5969" spans="3:3" x14ac:dyDescent="0.2">
      <c r="C5969" s="100"/>
    </row>
    <row r="5970" spans="3:3" x14ac:dyDescent="0.2">
      <c r="C5970" s="100"/>
    </row>
    <row r="5971" spans="3:3" x14ac:dyDescent="0.2">
      <c r="C5971" s="100"/>
    </row>
    <row r="5972" spans="3:3" x14ac:dyDescent="0.2">
      <c r="C5972" s="100"/>
    </row>
    <row r="5973" spans="3:3" x14ac:dyDescent="0.2">
      <c r="C5973" s="100"/>
    </row>
    <row r="5974" spans="3:3" x14ac:dyDescent="0.2">
      <c r="C5974" s="100"/>
    </row>
    <row r="5975" spans="3:3" x14ac:dyDescent="0.2">
      <c r="C5975" s="100"/>
    </row>
    <row r="5976" spans="3:3" x14ac:dyDescent="0.2">
      <c r="C5976" s="100"/>
    </row>
    <row r="5977" spans="3:3" x14ac:dyDescent="0.2">
      <c r="C5977" s="100"/>
    </row>
    <row r="5978" spans="3:3" x14ac:dyDescent="0.2">
      <c r="C5978" s="100"/>
    </row>
    <row r="5979" spans="3:3" x14ac:dyDescent="0.2">
      <c r="C5979" s="100"/>
    </row>
    <row r="5980" spans="3:3" x14ac:dyDescent="0.2">
      <c r="C5980" s="100"/>
    </row>
    <row r="5981" spans="3:3" x14ac:dyDescent="0.2">
      <c r="C5981" s="100"/>
    </row>
    <row r="5982" spans="3:3" x14ac:dyDescent="0.2">
      <c r="C5982" s="100"/>
    </row>
    <row r="5983" spans="3:3" x14ac:dyDescent="0.2">
      <c r="C5983" s="100"/>
    </row>
    <row r="5984" spans="3:3" x14ac:dyDescent="0.2">
      <c r="C5984" s="100"/>
    </row>
    <row r="5985" spans="3:3" x14ac:dyDescent="0.2">
      <c r="C5985" s="100"/>
    </row>
    <row r="5986" spans="3:3" x14ac:dyDescent="0.2">
      <c r="C5986" s="100"/>
    </row>
    <row r="5987" spans="3:3" x14ac:dyDescent="0.2">
      <c r="C5987" s="100"/>
    </row>
    <row r="5988" spans="3:3" x14ac:dyDescent="0.2">
      <c r="C5988" s="100"/>
    </row>
    <row r="5989" spans="3:3" x14ac:dyDescent="0.2">
      <c r="C5989" s="100"/>
    </row>
    <row r="5990" spans="3:3" x14ac:dyDescent="0.2">
      <c r="C5990" s="100"/>
    </row>
    <row r="5991" spans="3:3" x14ac:dyDescent="0.2">
      <c r="C5991" s="100"/>
    </row>
    <row r="5992" spans="3:3" x14ac:dyDescent="0.2">
      <c r="C5992" s="100"/>
    </row>
    <row r="5993" spans="3:3" x14ac:dyDescent="0.2">
      <c r="C5993" s="100"/>
    </row>
    <row r="5994" spans="3:3" x14ac:dyDescent="0.2">
      <c r="C5994" s="100"/>
    </row>
    <row r="5995" spans="3:3" x14ac:dyDescent="0.2">
      <c r="C5995" s="100"/>
    </row>
    <row r="5996" spans="3:3" x14ac:dyDescent="0.2">
      <c r="C5996" s="100"/>
    </row>
    <row r="5997" spans="3:3" x14ac:dyDescent="0.2">
      <c r="C5997" s="100"/>
    </row>
    <row r="5998" spans="3:3" x14ac:dyDescent="0.2">
      <c r="C5998" s="100"/>
    </row>
    <row r="5999" spans="3:3" x14ac:dyDescent="0.2">
      <c r="C5999" s="100"/>
    </row>
    <row r="6000" spans="3:3" x14ac:dyDescent="0.2">
      <c r="C6000" s="100"/>
    </row>
    <row r="6001" spans="3:3" x14ac:dyDescent="0.2">
      <c r="C6001" s="100"/>
    </row>
    <row r="6002" spans="3:3" x14ac:dyDescent="0.2">
      <c r="C6002" s="100"/>
    </row>
    <row r="6003" spans="3:3" x14ac:dyDescent="0.2">
      <c r="C6003" s="100"/>
    </row>
    <row r="6004" spans="3:3" x14ac:dyDescent="0.2">
      <c r="C6004" s="100"/>
    </row>
    <row r="6005" spans="3:3" x14ac:dyDescent="0.2">
      <c r="C6005" s="100"/>
    </row>
    <row r="6006" spans="3:3" x14ac:dyDescent="0.2">
      <c r="C6006" s="100"/>
    </row>
    <row r="6007" spans="3:3" x14ac:dyDescent="0.2">
      <c r="C6007" s="100"/>
    </row>
    <row r="6008" spans="3:3" x14ac:dyDescent="0.2">
      <c r="C6008" s="100"/>
    </row>
    <row r="6009" spans="3:3" x14ac:dyDescent="0.2">
      <c r="C6009" s="100"/>
    </row>
    <row r="6010" spans="3:3" x14ac:dyDescent="0.2">
      <c r="C6010" s="100"/>
    </row>
    <row r="6011" spans="3:3" x14ac:dyDescent="0.2">
      <c r="C6011" s="100"/>
    </row>
    <row r="6012" spans="3:3" x14ac:dyDescent="0.2">
      <c r="C6012" s="100"/>
    </row>
    <row r="6013" spans="3:3" x14ac:dyDescent="0.2">
      <c r="C6013" s="100"/>
    </row>
    <row r="6014" spans="3:3" x14ac:dyDescent="0.2">
      <c r="C6014" s="100"/>
    </row>
    <row r="6015" spans="3:3" x14ac:dyDescent="0.2">
      <c r="C6015" s="100"/>
    </row>
    <row r="6016" spans="3:3" x14ac:dyDescent="0.2">
      <c r="C6016" s="100"/>
    </row>
    <row r="6017" spans="3:3" x14ac:dyDescent="0.2">
      <c r="C6017" s="100"/>
    </row>
    <row r="6018" spans="3:3" x14ac:dyDescent="0.2">
      <c r="C6018" s="100"/>
    </row>
    <row r="6019" spans="3:3" x14ac:dyDescent="0.2">
      <c r="C6019" s="100"/>
    </row>
    <row r="6020" spans="3:3" x14ac:dyDescent="0.2">
      <c r="C6020" s="100"/>
    </row>
    <row r="6021" spans="3:3" x14ac:dyDescent="0.2">
      <c r="C6021" s="100"/>
    </row>
    <row r="6022" spans="3:3" x14ac:dyDescent="0.2">
      <c r="C6022" s="100"/>
    </row>
    <row r="6023" spans="3:3" x14ac:dyDescent="0.2">
      <c r="C6023" s="100"/>
    </row>
    <row r="6024" spans="3:3" x14ac:dyDescent="0.2">
      <c r="C6024" s="100"/>
    </row>
    <row r="6025" spans="3:3" x14ac:dyDescent="0.2">
      <c r="C6025" s="100"/>
    </row>
    <row r="6026" spans="3:3" x14ac:dyDescent="0.2">
      <c r="C6026" s="100"/>
    </row>
    <row r="6027" spans="3:3" x14ac:dyDescent="0.2">
      <c r="C6027" s="100"/>
    </row>
    <row r="6028" spans="3:3" x14ac:dyDescent="0.2">
      <c r="C6028" s="100"/>
    </row>
    <row r="6029" spans="3:3" x14ac:dyDescent="0.2">
      <c r="C6029" s="100"/>
    </row>
    <row r="6030" spans="3:3" x14ac:dyDescent="0.2">
      <c r="C6030" s="100"/>
    </row>
    <row r="6031" spans="3:3" x14ac:dyDescent="0.2">
      <c r="C6031" s="100"/>
    </row>
    <row r="6032" spans="3:3" x14ac:dyDescent="0.2">
      <c r="C6032" s="100"/>
    </row>
    <row r="6033" spans="3:3" x14ac:dyDescent="0.2">
      <c r="C6033" s="100"/>
    </row>
    <row r="6034" spans="3:3" x14ac:dyDescent="0.2">
      <c r="C6034" s="100"/>
    </row>
    <row r="6035" spans="3:3" x14ac:dyDescent="0.2">
      <c r="C6035" s="100"/>
    </row>
    <row r="6036" spans="3:3" x14ac:dyDescent="0.2">
      <c r="C6036" s="100"/>
    </row>
    <row r="6037" spans="3:3" x14ac:dyDescent="0.2">
      <c r="C6037" s="100"/>
    </row>
    <row r="6038" spans="3:3" x14ac:dyDescent="0.2">
      <c r="C6038" s="100"/>
    </row>
    <row r="6039" spans="3:3" x14ac:dyDescent="0.2">
      <c r="C6039" s="100"/>
    </row>
    <row r="6040" spans="3:3" x14ac:dyDescent="0.2">
      <c r="C6040" s="100"/>
    </row>
    <row r="6041" spans="3:3" x14ac:dyDescent="0.2">
      <c r="C6041" s="100"/>
    </row>
    <row r="6042" spans="3:3" x14ac:dyDescent="0.2">
      <c r="C6042" s="100"/>
    </row>
    <row r="6043" spans="3:3" x14ac:dyDescent="0.2">
      <c r="C6043" s="100"/>
    </row>
    <row r="6044" spans="3:3" x14ac:dyDescent="0.2">
      <c r="C6044" s="100"/>
    </row>
    <row r="6045" spans="3:3" x14ac:dyDescent="0.2">
      <c r="C6045" s="100"/>
    </row>
    <row r="6046" spans="3:3" x14ac:dyDescent="0.2">
      <c r="C6046" s="100"/>
    </row>
    <row r="6047" spans="3:3" x14ac:dyDescent="0.2">
      <c r="C6047" s="100"/>
    </row>
    <row r="6048" spans="3:3" x14ac:dyDescent="0.2">
      <c r="C6048" s="100"/>
    </row>
    <row r="6049" spans="3:3" x14ac:dyDescent="0.2">
      <c r="C6049" s="100"/>
    </row>
    <row r="6050" spans="3:3" x14ac:dyDescent="0.2">
      <c r="C6050" s="100"/>
    </row>
    <row r="6051" spans="3:3" x14ac:dyDescent="0.2">
      <c r="C6051" s="100"/>
    </row>
    <row r="6052" spans="3:3" x14ac:dyDescent="0.2">
      <c r="C6052" s="100"/>
    </row>
    <row r="6053" spans="3:3" x14ac:dyDescent="0.2">
      <c r="C6053" s="100"/>
    </row>
    <row r="6054" spans="3:3" x14ac:dyDescent="0.2">
      <c r="C6054" s="100"/>
    </row>
    <row r="6055" spans="3:3" x14ac:dyDescent="0.2">
      <c r="C6055" s="100"/>
    </row>
    <row r="6056" spans="3:3" x14ac:dyDescent="0.2">
      <c r="C6056" s="100"/>
    </row>
    <row r="6057" spans="3:3" x14ac:dyDescent="0.2">
      <c r="C6057" s="100"/>
    </row>
    <row r="6058" spans="3:3" x14ac:dyDescent="0.2">
      <c r="C6058" s="100"/>
    </row>
    <row r="6059" spans="3:3" x14ac:dyDescent="0.2">
      <c r="C6059" s="100"/>
    </row>
    <row r="6060" spans="3:3" x14ac:dyDescent="0.2">
      <c r="C6060" s="100"/>
    </row>
    <row r="6061" spans="3:3" x14ac:dyDescent="0.2">
      <c r="C6061" s="100"/>
    </row>
    <row r="6062" spans="3:3" x14ac:dyDescent="0.2">
      <c r="C6062" s="100"/>
    </row>
    <row r="6063" spans="3:3" x14ac:dyDescent="0.2">
      <c r="C6063" s="100"/>
    </row>
    <row r="6064" spans="3:3" x14ac:dyDescent="0.2">
      <c r="C6064" s="100"/>
    </row>
    <row r="6065" spans="3:3" x14ac:dyDescent="0.2">
      <c r="C6065" s="100"/>
    </row>
    <row r="6066" spans="3:3" x14ac:dyDescent="0.2">
      <c r="C6066" s="100"/>
    </row>
    <row r="6067" spans="3:3" x14ac:dyDescent="0.2">
      <c r="C6067" s="100"/>
    </row>
    <row r="6068" spans="3:3" x14ac:dyDescent="0.2">
      <c r="C6068" s="100"/>
    </row>
    <row r="6069" spans="3:3" x14ac:dyDescent="0.2">
      <c r="C6069" s="100"/>
    </row>
    <row r="6070" spans="3:3" x14ac:dyDescent="0.2">
      <c r="C6070" s="100"/>
    </row>
    <row r="6071" spans="3:3" x14ac:dyDescent="0.2">
      <c r="C6071" s="100"/>
    </row>
    <row r="6072" spans="3:3" x14ac:dyDescent="0.2">
      <c r="C6072" s="100"/>
    </row>
    <row r="6073" spans="3:3" x14ac:dyDescent="0.2">
      <c r="C6073" s="100"/>
    </row>
    <row r="6074" spans="3:3" x14ac:dyDescent="0.2">
      <c r="C6074" s="100"/>
    </row>
    <row r="6075" spans="3:3" x14ac:dyDescent="0.2">
      <c r="C6075" s="100"/>
    </row>
    <row r="6076" spans="3:3" x14ac:dyDescent="0.2">
      <c r="C6076" s="100"/>
    </row>
    <row r="6077" spans="3:3" x14ac:dyDescent="0.2">
      <c r="C6077" s="100"/>
    </row>
    <row r="6078" spans="3:3" x14ac:dyDescent="0.2">
      <c r="C6078" s="100"/>
    </row>
    <row r="6079" spans="3:3" x14ac:dyDescent="0.2">
      <c r="C6079" s="100"/>
    </row>
    <row r="6080" spans="3:3" x14ac:dyDescent="0.2">
      <c r="C6080" s="100"/>
    </row>
    <row r="6081" spans="3:3" x14ac:dyDescent="0.2">
      <c r="C6081" s="100"/>
    </row>
    <row r="6082" spans="3:3" x14ac:dyDescent="0.2">
      <c r="C6082" s="100"/>
    </row>
    <row r="6083" spans="3:3" x14ac:dyDescent="0.2">
      <c r="C6083" s="100"/>
    </row>
    <row r="6084" spans="3:3" x14ac:dyDescent="0.2">
      <c r="C6084" s="100"/>
    </row>
    <row r="6085" spans="3:3" x14ac:dyDescent="0.2">
      <c r="C6085" s="100"/>
    </row>
    <row r="6086" spans="3:3" x14ac:dyDescent="0.2">
      <c r="C6086" s="100"/>
    </row>
    <row r="6087" spans="3:3" x14ac:dyDescent="0.2">
      <c r="C6087" s="100"/>
    </row>
    <row r="6088" spans="3:3" x14ac:dyDescent="0.2">
      <c r="C6088" s="100"/>
    </row>
    <row r="6089" spans="3:3" x14ac:dyDescent="0.2">
      <c r="C6089" s="100"/>
    </row>
    <row r="6090" spans="3:3" x14ac:dyDescent="0.2">
      <c r="C6090" s="100"/>
    </row>
    <row r="6091" spans="3:3" x14ac:dyDescent="0.2">
      <c r="C6091" s="100"/>
    </row>
    <row r="6092" spans="3:3" x14ac:dyDescent="0.2">
      <c r="C6092" s="100"/>
    </row>
    <row r="6093" spans="3:3" x14ac:dyDescent="0.2">
      <c r="C6093" s="100"/>
    </row>
    <row r="6094" spans="3:3" x14ac:dyDescent="0.2">
      <c r="C6094" s="100"/>
    </row>
    <row r="6095" spans="3:3" x14ac:dyDescent="0.2">
      <c r="C6095" s="100"/>
    </row>
    <row r="6096" spans="3:3" x14ac:dyDescent="0.2">
      <c r="C6096" s="100"/>
    </row>
    <row r="6097" spans="3:3" x14ac:dyDescent="0.2">
      <c r="C6097" s="100"/>
    </row>
    <row r="6098" spans="3:3" x14ac:dyDescent="0.2">
      <c r="C6098" s="100"/>
    </row>
    <row r="6099" spans="3:3" x14ac:dyDescent="0.2">
      <c r="C6099" s="100"/>
    </row>
    <row r="6100" spans="3:3" x14ac:dyDescent="0.2">
      <c r="C6100" s="100"/>
    </row>
    <row r="6101" spans="3:3" x14ac:dyDescent="0.2">
      <c r="C6101" s="100"/>
    </row>
    <row r="6102" spans="3:3" x14ac:dyDescent="0.2">
      <c r="C6102" s="100"/>
    </row>
    <row r="6103" spans="3:3" x14ac:dyDescent="0.2">
      <c r="C6103" s="100"/>
    </row>
    <row r="6104" spans="3:3" x14ac:dyDescent="0.2">
      <c r="C6104" s="100"/>
    </row>
    <row r="6105" spans="3:3" x14ac:dyDescent="0.2">
      <c r="C6105" s="100"/>
    </row>
    <row r="6106" spans="3:3" x14ac:dyDescent="0.2">
      <c r="C6106" s="100"/>
    </row>
    <row r="6107" spans="3:3" x14ac:dyDescent="0.2">
      <c r="C6107" s="100"/>
    </row>
    <row r="6108" spans="3:3" x14ac:dyDescent="0.2">
      <c r="C6108" s="100"/>
    </row>
    <row r="6109" spans="3:3" x14ac:dyDescent="0.2">
      <c r="C6109" s="100"/>
    </row>
    <row r="6110" spans="3:3" x14ac:dyDescent="0.2">
      <c r="C6110" s="100"/>
    </row>
    <row r="6111" spans="3:3" x14ac:dyDescent="0.2">
      <c r="C6111" s="100"/>
    </row>
    <row r="6112" spans="3:3" x14ac:dyDescent="0.2">
      <c r="C6112" s="100"/>
    </row>
    <row r="6113" spans="3:3" x14ac:dyDescent="0.2">
      <c r="C6113" s="100"/>
    </row>
    <row r="6114" spans="3:3" x14ac:dyDescent="0.2">
      <c r="C6114" s="100"/>
    </row>
    <row r="6115" spans="3:3" x14ac:dyDescent="0.2">
      <c r="C6115" s="100"/>
    </row>
    <row r="6116" spans="3:3" x14ac:dyDescent="0.2">
      <c r="C6116" s="100"/>
    </row>
    <row r="6117" spans="3:3" x14ac:dyDescent="0.2">
      <c r="C6117" s="100"/>
    </row>
    <row r="6118" spans="3:3" x14ac:dyDescent="0.2">
      <c r="C6118" s="100"/>
    </row>
    <row r="6119" spans="3:3" x14ac:dyDescent="0.2">
      <c r="C6119" s="100"/>
    </row>
    <row r="6120" spans="3:3" x14ac:dyDescent="0.2">
      <c r="C6120" s="100"/>
    </row>
    <row r="6121" spans="3:3" x14ac:dyDescent="0.2">
      <c r="C6121" s="100"/>
    </row>
    <row r="6122" spans="3:3" x14ac:dyDescent="0.2">
      <c r="C6122" s="100"/>
    </row>
    <row r="6123" spans="3:3" x14ac:dyDescent="0.2">
      <c r="C6123" s="100"/>
    </row>
    <row r="6124" spans="3:3" x14ac:dyDescent="0.2">
      <c r="C6124" s="100"/>
    </row>
    <row r="6125" spans="3:3" x14ac:dyDescent="0.2">
      <c r="C6125" s="100"/>
    </row>
    <row r="6126" spans="3:3" x14ac:dyDescent="0.2">
      <c r="C6126" s="100"/>
    </row>
    <row r="6127" spans="3:3" x14ac:dyDescent="0.2">
      <c r="C6127" s="100"/>
    </row>
    <row r="6128" spans="3:3" x14ac:dyDescent="0.2">
      <c r="C6128" s="100"/>
    </row>
    <row r="6129" spans="3:3" x14ac:dyDescent="0.2">
      <c r="C6129" s="100"/>
    </row>
    <row r="6130" spans="3:3" x14ac:dyDescent="0.2">
      <c r="C6130" s="100"/>
    </row>
    <row r="6131" spans="3:3" x14ac:dyDescent="0.2">
      <c r="C6131" s="100"/>
    </row>
    <row r="6132" spans="3:3" x14ac:dyDescent="0.2">
      <c r="C6132" s="100"/>
    </row>
    <row r="6133" spans="3:3" x14ac:dyDescent="0.2">
      <c r="C6133" s="100"/>
    </row>
    <row r="6134" spans="3:3" x14ac:dyDescent="0.2">
      <c r="C6134" s="100"/>
    </row>
    <row r="6135" spans="3:3" x14ac:dyDescent="0.2">
      <c r="C6135" s="100"/>
    </row>
    <row r="6136" spans="3:3" x14ac:dyDescent="0.2">
      <c r="C6136" s="100"/>
    </row>
    <row r="6137" spans="3:3" x14ac:dyDescent="0.2">
      <c r="C6137" s="100"/>
    </row>
    <row r="6138" spans="3:3" x14ac:dyDescent="0.2">
      <c r="C6138" s="100"/>
    </row>
    <row r="6139" spans="3:3" x14ac:dyDescent="0.2">
      <c r="C6139" s="100"/>
    </row>
    <row r="6140" spans="3:3" x14ac:dyDescent="0.2">
      <c r="C6140" s="100"/>
    </row>
    <row r="6141" spans="3:3" x14ac:dyDescent="0.2">
      <c r="C6141" s="100"/>
    </row>
    <row r="6142" spans="3:3" x14ac:dyDescent="0.2">
      <c r="C6142" s="100"/>
    </row>
    <row r="6143" spans="3:3" x14ac:dyDescent="0.2">
      <c r="C6143" s="100"/>
    </row>
    <row r="6144" spans="3:3" x14ac:dyDescent="0.2">
      <c r="C6144" s="100"/>
    </row>
    <row r="6145" spans="3:3" x14ac:dyDescent="0.2">
      <c r="C6145" s="100"/>
    </row>
    <row r="6146" spans="3:3" x14ac:dyDescent="0.2">
      <c r="C6146" s="100"/>
    </row>
    <row r="6147" spans="3:3" x14ac:dyDescent="0.2">
      <c r="C6147" s="100"/>
    </row>
    <row r="6148" spans="3:3" x14ac:dyDescent="0.2">
      <c r="C6148" s="100"/>
    </row>
    <row r="6149" spans="3:3" x14ac:dyDescent="0.2">
      <c r="C6149" s="100"/>
    </row>
    <row r="6150" spans="3:3" x14ac:dyDescent="0.2">
      <c r="C6150" s="100"/>
    </row>
    <row r="6151" spans="3:3" x14ac:dyDescent="0.2">
      <c r="C6151" s="100"/>
    </row>
    <row r="6152" spans="3:3" x14ac:dyDescent="0.2">
      <c r="C6152" s="100"/>
    </row>
    <row r="6153" spans="3:3" x14ac:dyDescent="0.2">
      <c r="C6153" s="100"/>
    </row>
    <row r="6154" spans="3:3" x14ac:dyDescent="0.2">
      <c r="C6154" s="100"/>
    </row>
    <row r="6155" spans="3:3" x14ac:dyDescent="0.2">
      <c r="C6155" s="100"/>
    </row>
    <row r="6156" spans="3:3" x14ac:dyDescent="0.2">
      <c r="C6156" s="100"/>
    </row>
    <row r="6157" spans="3:3" x14ac:dyDescent="0.2">
      <c r="C6157" s="100"/>
    </row>
    <row r="6158" spans="3:3" x14ac:dyDescent="0.2">
      <c r="C6158" s="100"/>
    </row>
    <row r="6159" spans="3:3" x14ac:dyDescent="0.2">
      <c r="C6159" s="100"/>
    </row>
    <row r="6160" spans="3:3" x14ac:dyDescent="0.2">
      <c r="C6160" s="100"/>
    </row>
    <row r="6161" spans="3:3" x14ac:dyDescent="0.2">
      <c r="C6161" s="100"/>
    </row>
    <row r="6162" spans="3:3" x14ac:dyDescent="0.2">
      <c r="C6162" s="100"/>
    </row>
    <row r="6163" spans="3:3" x14ac:dyDescent="0.2">
      <c r="C6163" s="100"/>
    </row>
    <row r="6164" spans="3:3" x14ac:dyDescent="0.2">
      <c r="C6164" s="100"/>
    </row>
    <row r="6165" spans="3:3" x14ac:dyDescent="0.2">
      <c r="C6165" s="100"/>
    </row>
    <row r="6166" spans="3:3" x14ac:dyDescent="0.2">
      <c r="C6166" s="100"/>
    </row>
    <row r="6167" spans="3:3" x14ac:dyDescent="0.2">
      <c r="C6167" s="100"/>
    </row>
    <row r="6168" spans="3:3" x14ac:dyDescent="0.2">
      <c r="C6168" s="100"/>
    </row>
    <row r="6169" spans="3:3" x14ac:dyDescent="0.2">
      <c r="C6169" s="100"/>
    </row>
    <row r="6170" spans="3:3" x14ac:dyDescent="0.2">
      <c r="C6170" s="100"/>
    </row>
    <row r="6171" spans="3:3" x14ac:dyDescent="0.2">
      <c r="C6171" s="100"/>
    </row>
    <row r="6172" spans="3:3" x14ac:dyDescent="0.2">
      <c r="C6172" s="100"/>
    </row>
    <row r="6173" spans="3:3" x14ac:dyDescent="0.2">
      <c r="C6173" s="100"/>
    </row>
    <row r="6174" spans="3:3" x14ac:dyDescent="0.2">
      <c r="C6174" s="100"/>
    </row>
    <row r="6175" spans="3:3" x14ac:dyDescent="0.2">
      <c r="C6175" s="100"/>
    </row>
    <row r="6176" spans="3:3" x14ac:dyDescent="0.2">
      <c r="C6176" s="100"/>
    </row>
    <row r="6177" spans="3:3" x14ac:dyDescent="0.2">
      <c r="C6177" s="100"/>
    </row>
    <row r="6178" spans="3:3" x14ac:dyDescent="0.2">
      <c r="C6178" s="100"/>
    </row>
    <row r="6179" spans="3:3" x14ac:dyDescent="0.2">
      <c r="C6179" s="100"/>
    </row>
    <row r="6180" spans="3:3" x14ac:dyDescent="0.2">
      <c r="C6180" s="100"/>
    </row>
    <row r="6181" spans="3:3" x14ac:dyDescent="0.2">
      <c r="C6181" s="100"/>
    </row>
    <row r="6182" spans="3:3" x14ac:dyDescent="0.2">
      <c r="C6182" s="100"/>
    </row>
    <row r="6183" spans="3:3" x14ac:dyDescent="0.2">
      <c r="C6183" s="100"/>
    </row>
    <row r="6184" spans="3:3" x14ac:dyDescent="0.2">
      <c r="C6184" s="100"/>
    </row>
    <row r="6185" spans="3:3" x14ac:dyDescent="0.2">
      <c r="C6185" s="100"/>
    </row>
    <row r="6186" spans="3:3" x14ac:dyDescent="0.2">
      <c r="C6186" s="100"/>
    </row>
    <row r="6187" spans="3:3" x14ac:dyDescent="0.2">
      <c r="C6187" s="100"/>
    </row>
    <row r="6188" spans="3:3" x14ac:dyDescent="0.2">
      <c r="C6188" s="100"/>
    </row>
    <row r="6189" spans="3:3" x14ac:dyDescent="0.2">
      <c r="C6189" s="100"/>
    </row>
    <row r="6190" spans="3:3" x14ac:dyDescent="0.2">
      <c r="C6190" s="100"/>
    </row>
    <row r="6191" spans="3:3" x14ac:dyDescent="0.2">
      <c r="C6191" s="100"/>
    </row>
    <row r="6192" spans="3:3" x14ac:dyDescent="0.2">
      <c r="C6192" s="100"/>
    </row>
    <row r="6193" spans="3:3" x14ac:dyDescent="0.2">
      <c r="C6193" s="100"/>
    </row>
    <row r="6194" spans="3:3" x14ac:dyDescent="0.2">
      <c r="C6194" s="100"/>
    </row>
    <row r="6195" spans="3:3" x14ac:dyDescent="0.2">
      <c r="C6195" s="100"/>
    </row>
    <row r="6196" spans="3:3" x14ac:dyDescent="0.2">
      <c r="C6196" s="100"/>
    </row>
    <row r="6197" spans="3:3" x14ac:dyDescent="0.2">
      <c r="C6197" s="100"/>
    </row>
    <row r="6198" spans="3:3" x14ac:dyDescent="0.2">
      <c r="C6198" s="100"/>
    </row>
    <row r="6199" spans="3:3" x14ac:dyDescent="0.2">
      <c r="C6199" s="100"/>
    </row>
    <row r="6200" spans="3:3" x14ac:dyDescent="0.2">
      <c r="C6200" s="100"/>
    </row>
    <row r="6201" spans="3:3" x14ac:dyDescent="0.2">
      <c r="C6201" s="100"/>
    </row>
    <row r="6202" spans="3:3" x14ac:dyDescent="0.2">
      <c r="C6202" s="100"/>
    </row>
    <row r="6203" spans="3:3" x14ac:dyDescent="0.2">
      <c r="C6203" s="100"/>
    </row>
    <row r="6204" spans="3:3" x14ac:dyDescent="0.2">
      <c r="C6204" s="100"/>
    </row>
    <row r="6205" spans="3:3" x14ac:dyDescent="0.2">
      <c r="C6205" s="100"/>
    </row>
    <row r="6206" spans="3:3" x14ac:dyDescent="0.2">
      <c r="C6206" s="100"/>
    </row>
    <row r="6207" spans="3:3" x14ac:dyDescent="0.2">
      <c r="C6207" s="100"/>
    </row>
    <row r="6208" spans="3:3" x14ac:dyDescent="0.2">
      <c r="C6208" s="100"/>
    </row>
    <row r="6209" spans="3:3" x14ac:dyDescent="0.2">
      <c r="C6209" s="100"/>
    </row>
    <row r="6210" spans="3:3" x14ac:dyDescent="0.2">
      <c r="C6210" s="100"/>
    </row>
    <row r="6211" spans="3:3" x14ac:dyDescent="0.2">
      <c r="C6211" s="100"/>
    </row>
    <row r="6212" spans="3:3" x14ac:dyDescent="0.2">
      <c r="C6212" s="100"/>
    </row>
    <row r="6213" spans="3:3" x14ac:dyDescent="0.2">
      <c r="C6213" s="100"/>
    </row>
    <row r="6214" spans="3:3" x14ac:dyDescent="0.2">
      <c r="C6214" s="100"/>
    </row>
    <row r="6215" spans="3:3" x14ac:dyDescent="0.2">
      <c r="C6215" s="100"/>
    </row>
    <row r="6216" spans="3:3" x14ac:dyDescent="0.2">
      <c r="C6216" s="100"/>
    </row>
    <row r="6217" spans="3:3" x14ac:dyDescent="0.2">
      <c r="C6217" s="100"/>
    </row>
    <row r="6218" spans="3:3" x14ac:dyDescent="0.2">
      <c r="C6218" s="100"/>
    </row>
    <row r="6219" spans="3:3" x14ac:dyDescent="0.2">
      <c r="C6219" s="100"/>
    </row>
    <row r="6220" spans="3:3" x14ac:dyDescent="0.2">
      <c r="C6220" s="100"/>
    </row>
    <row r="6221" spans="3:3" x14ac:dyDescent="0.2">
      <c r="C6221" s="100"/>
    </row>
    <row r="6222" spans="3:3" x14ac:dyDescent="0.2">
      <c r="C6222" s="100"/>
    </row>
    <row r="6223" spans="3:3" x14ac:dyDescent="0.2">
      <c r="C6223" s="100"/>
    </row>
    <row r="6224" spans="3:3" x14ac:dyDescent="0.2">
      <c r="C6224" s="100"/>
    </row>
    <row r="6225" spans="3:3" x14ac:dyDescent="0.2">
      <c r="C6225" s="100"/>
    </row>
    <row r="6226" spans="3:3" x14ac:dyDescent="0.2">
      <c r="C6226" s="100"/>
    </row>
    <row r="6227" spans="3:3" x14ac:dyDescent="0.2">
      <c r="C6227" s="100"/>
    </row>
    <row r="6228" spans="3:3" x14ac:dyDescent="0.2">
      <c r="C6228" s="100"/>
    </row>
    <row r="6229" spans="3:3" x14ac:dyDescent="0.2">
      <c r="C6229" s="100"/>
    </row>
    <row r="6230" spans="3:3" x14ac:dyDescent="0.2">
      <c r="C6230" s="100"/>
    </row>
    <row r="6231" spans="3:3" x14ac:dyDescent="0.2">
      <c r="C6231" s="100"/>
    </row>
    <row r="6232" spans="3:3" x14ac:dyDescent="0.2">
      <c r="C6232" s="100"/>
    </row>
    <row r="6233" spans="3:3" x14ac:dyDescent="0.2">
      <c r="C6233" s="100"/>
    </row>
    <row r="6234" spans="3:3" x14ac:dyDescent="0.2">
      <c r="C6234" s="100"/>
    </row>
    <row r="6235" spans="3:3" x14ac:dyDescent="0.2">
      <c r="C6235" s="100"/>
    </row>
    <row r="6236" spans="3:3" x14ac:dyDescent="0.2">
      <c r="C6236" s="100"/>
    </row>
    <row r="6237" spans="3:3" x14ac:dyDescent="0.2">
      <c r="C6237" s="100"/>
    </row>
    <row r="6238" spans="3:3" x14ac:dyDescent="0.2">
      <c r="C6238" s="100"/>
    </row>
    <row r="6239" spans="3:3" x14ac:dyDescent="0.2">
      <c r="C6239" s="100"/>
    </row>
    <row r="6240" spans="3:3" x14ac:dyDescent="0.2">
      <c r="C6240" s="100"/>
    </row>
    <row r="6241" spans="3:3" x14ac:dyDescent="0.2">
      <c r="C6241" s="100"/>
    </row>
    <row r="6242" spans="3:3" x14ac:dyDescent="0.2">
      <c r="C6242" s="100"/>
    </row>
    <row r="6243" spans="3:3" x14ac:dyDescent="0.2">
      <c r="C6243" s="100"/>
    </row>
    <row r="6244" spans="3:3" x14ac:dyDescent="0.2">
      <c r="C6244" s="100"/>
    </row>
    <row r="6245" spans="3:3" x14ac:dyDescent="0.2">
      <c r="C6245" s="100"/>
    </row>
    <row r="6246" spans="3:3" x14ac:dyDescent="0.2">
      <c r="C6246" s="100"/>
    </row>
    <row r="6247" spans="3:3" x14ac:dyDescent="0.2">
      <c r="C6247" s="100"/>
    </row>
    <row r="6248" spans="3:3" x14ac:dyDescent="0.2">
      <c r="C6248" s="100"/>
    </row>
    <row r="6249" spans="3:3" x14ac:dyDescent="0.2">
      <c r="C6249" s="100"/>
    </row>
    <row r="6250" spans="3:3" x14ac:dyDescent="0.2">
      <c r="C6250" s="100"/>
    </row>
    <row r="6251" spans="3:3" x14ac:dyDescent="0.2">
      <c r="C6251" s="100"/>
    </row>
    <row r="6252" spans="3:3" x14ac:dyDescent="0.2">
      <c r="C6252" s="100"/>
    </row>
    <row r="6253" spans="3:3" x14ac:dyDescent="0.2">
      <c r="C6253" s="100"/>
    </row>
    <row r="6254" spans="3:3" x14ac:dyDescent="0.2">
      <c r="C6254" s="100"/>
    </row>
    <row r="6255" spans="3:3" x14ac:dyDescent="0.2">
      <c r="C6255" s="100"/>
    </row>
    <row r="6256" spans="3:3" x14ac:dyDescent="0.2">
      <c r="C6256" s="100"/>
    </row>
    <row r="6257" spans="3:3" x14ac:dyDescent="0.2">
      <c r="C6257" s="100"/>
    </row>
    <row r="6258" spans="3:3" x14ac:dyDescent="0.2">
      <c r="C6258" s="100"/>
    </row>
    <row r="6259" spans="3:3" x14ac:dyDescent="0.2">
      <c r="C6259" s="100"/>
    </row>
    <row r="6260" spans="3:3" x14ac:dyDescent="0.2">
      <c r="C6260" s="100"/>
    </row>
    <row r="6261" spans="3:3" x14ac:dyDescent="0.2">
      <c r="C6261" s="100"/>
    </row>
    <row r="6262" spans="3:3" x14ac:dyDescent="0.2">
      <c r="C6262" s="100"/>
    </row>
    <row r="6263" spans="3:3" x14ac:dyDescent="0.2">
      <c r="C6263" s="100"/>
    </row>
    <row r="6264" spans="3:3" x14ac:dyDescent="0.2">
      <c r="C6264" s="100"/>
    </row>
    <row r="6265" spans="3:3" x14ac:dyDescent="0.2">
      <c r="C6265" s="100"/>
    </row>
    <row r="6266" spans="3:3" x14ac:dyDescent="0.2">
      <c r="C6266" s="100"/>
    </row>
    <row r="6267" spans="3:3" x14ac:dyDescent="0.2">
      <c r="C6267" s="100"/>
    </row>
    <row r="6268" spans="3:3" x14ac:dyDescent="0.2">
      <c r="C6268" s="100"/>
    </row>
    <row r="6269" spans="3:3" x14ac:dyDescent="0.2">
      <c r="C6269" s="100"/>
    </row>
    <row r="6270" spans="3:3" x14ac:dyDescent="0.2">
      <c r="C6270" s="100"/>
    </row>
    <row r="6271" spans="3:3" x14ac:dyDescent="0.2">
      <c r="C6271" s="100"/>
    </row>
    <row r="6272" spans="3:3" x14ac:dyDescent="0.2">
      <c r="C6272" s="100"/>
    </row>
    <row r="6273" spans="3:3" x14ac:dyDescent="0.2">
      <c r="C6273" s="100"/>
    </row>
    <row r="6274" spans="3:3" x14ac:dyDescent="0.2">
      <c r="C6274" s="100"/>
    </row>
    <row r="6275" spans="3:3" x14ac:dyDescent="0.2">
      <c r="C6275" s="100"/>
    </row>
    <row r="6276" spans="3:3" x14ac:dyDescent="0.2">
      <c r="C6276" s="100"/>
    </row>
    <row r="6277" spans="3:3" x14ac:dyDescent="0.2">
      <c r="C6277" s="100"/>
    </row>
    <row r="6278" spans="3:3" x14ac:dyDescent="0.2">
      <c r="C6278" s="100"/>
    </row>
    <row r="6279" spans="3:3" x14ac:dyDescent="0.2">
      <c r="C6279" s="100"/>
    </row>
    <row r="6280" spans="3:3" x14ac:dyDescent="0.2">
      <c r="C6280" s="100"/>
    </row>
    <row r="6281" spans="3:3" x14ac:dyDescent="0.2">
      <c r="C6281" s="100"/>
    </row>
    <row r="6282" spans="3:3" x14ac:dyDescent="0.2">
      <c r="C6282" s="100"/>
    </row>
    <row r="6283" spans="3:3" x14ac:dyDescent="0.2">
      <c r="C6283" s="100"/>
    </row>
    <row r="6284" spans="3:3" x14ac:dyDescent="0.2">
      <c r="C6284" s="100"/>
    </row>
    <row r="6285" spans="3:3" x14ac:dyDescent="0.2">
      <c r="C6285" s="100"/>
    </row>
    <row r="6286" spans="3:3" x14ac:dyDescent="0.2">
      <c r="C6286" s="100"/>
    </row>
    <row r="6287" spans="3:3" x14ac:dyDescent="0.2">
      <c r="C6287" s="100"/>
    </row>
    <row r="6288" spans="3:3" x14ac:dyDescent="0.2">
      <c r="C6288" s="100"/>
    </row>
    <row r="6289" spans="3:3" x14ac:dyDescent="0.2">
      <c r="C6289" s="100"/>
    </row>
    <row r="6290" spans="3:3" x14ac:dyDescent="0.2">
      <c r="C6290" s="100"/>
    </row>
    <row r="6291" spans="3:3" x14ac:dyDescent="0.2">
      <c r="C6291" s="100"/>
    </row>
    <row r="6292" spans="3:3" x14ac:dyDescent="0.2">
      <c r="C6292" s="100"/>
    </row>
    <row r="6293" spans="3:3" x14ac:dyDescent="0.2">
      <c r="C6293" s="100"/>
    </row>
    <row r="6294" spans="3:3" x14ac:dyDescent="0.2">
      <c r="C6294" s="100"/>
    </row>
    <row r="6295" spans="3:3" x14ac:dyDescent="0.2">
      <c r="C6295" s="100"/>
    </row>
    <row r="6296" spans="3:3" x14ac:dyDescent="0.2">
      <c r="C6296" s="100"/>
    </row>
    <row r="6297" spans="3:3" x14ac:dyDescent="0.2">
      <c r="C6297" s="100"/>
    </row>
    <row r="6298" spans="3:3" x14ac:dyDescent="0.2">
      <c r="C6298" s="100"/>
    </row>
    <row r="6299" spans="3:3" x14ac:dyDescent="0.2">
      <c r="C6299" s="100"/>
    </row>
    <row r="6300" spans="3:3" x14ac:dyDescent="0.2">
      <c r="C6300" s="100"/>
    </row>
    <row r="6301" spans="3:3" x14ac:dyDescent="0.2">
      <c r="C6301" s="100"/>
    </row>
    <row r="6302" spans="3:3" x14ac:dyDescent="0.2">
      <c r="C6302" s="100"/>
    </row>
    <row r="6303" spans="3:3" x14ac:dyDescent="0.2">
      <c r="C6303" s="100"/>
    </row>
    <row r="6304" spans="3:3" x14ac:dyDescent="0.2">
      <c r="C6304" s="100"/>
    </row>
    <row r="6305" spans="3:3" x14ac:dyDescent="0.2">
      <c r="C6305" s="100"/>
    </row>
    <row r="6306" spans="3:3" x14ac:dyDescent="0.2">
      <c r="C6306" s="100"/>
    </row>
    <row r="6307" spans="3:3" x14ac:dyDescent="0.2">
      <c r="C6307" s="100"/>
    </row>
    <row r="6308" spans="3:3" x14ac:dyDescent="0.2">
      <c r="C6308" s="100"/>
    </row>
    <row r="6309" spans="3:3" x14ac:dyDescent="0.2">
      <c r="C6309" s="100"/>
    </row>
    <row r="6310" spans="3:3" x14ac:dyDescent="0.2">
      <c r="C6310" s="100"/>
    </row>
    <row r="6311" spans="3:3" x14ac:dyDescent="0.2">
      <c r="C6311" s="100"/>
    </row>
    <row r="6312" spans="3:3" x14ac:dyDescent="0.2">
      <c r="C6312" s="100"/>
    </row>
    <row r="6313" spans="3:3" x14ac:dyDescent="0.2">
      <c r="C6313" s="100"/>
    </row>
    <row r="6314" spans="3:3" x14ac:dyDescent="0.2">
      <c r="C6314" s="100"/>
    </row>
    <row r="6315" spans="3:3" x14ac:dyDescent="0.2">
      <c r="C6315" s="100"/>
    </row>
    <row r="6316" spans="3:3" x14ac:dyDescent="0.2">
      <c r="C6316" s="100"/>
    </row>
    <row r="6317" spans="3:3" x14ac:dyDescent="0.2">
      <c r="C6317" s="100"/>
    </row>
    <row r="6318" spans="3:3" x14ac:dyDescent="0.2">
      <c r="C6318" s="100"/>
    </row>
    <row r="6319" spans="3:3" x14ac:dyDescent="0.2">
      <c r="C6319" s="100"/>
    </row>
    <row r="6320" spans="3:3" x14ac:dyDescent="0.2">
      <c r="C6320" s="100"/>
    </row>
    <row r="6321" spans="3:3" x14ac:dyDescent="0.2">
      <c r="C6321" s="100"/>
    </row>
    <row r="6322" spans="3:3" x14ac:dyDescent="0.2">
      <c r="C6322" s="100"/>
    </row>
    <row r="6323" spans="3:3" x14ac:dyDescent="0.2">
      <c r="C6323" s="100"/>
    </row>
    <row r="6324" spans="3:3" x14ac:dyDescent="0.2">
      <c r="C6324" s="100"/>
    </row>
    <row r="6325" spans="3:3" x14ac:dyDescent="0.2">
      <c r="C6325" s="100"/>
    </row>
    <row r="6326" spans="3:3" x14ac:dyDescent="0.2">
      <c r="C6326" s="100"/>
    </row>
    <row r="6327" spans="3:3" x14ac:dyDescent="0.2">
      <c r="C6327" s="100"/>
    </row>
    <row r="6328" spans="3:3" x14ac:dyDescent="0.2">
      <c r="C6328" s="100"/>
    </row>
    <row r="6329" spans="3:3" x14ac:dyDescent="0.2">
      <c r="C6329" s="100"/>
    </row>
    <row r="6330" spans="3:3" x14ac:dyDescent="0.2">
      <c r="C6330" s="100"/>
    </row>
    <row r="6331" spans="3:3" x14ac:dyDescent="0.2">
      <c r="C6331" s="100"/>
    </row>
    <row r="6332" spans="3:3" x14ac:dyDescent="0.2">
      <c r="C6332" s="100"/>
    </row>
    <row r="6333" spans="3:3" x14ac:dyDescent="0.2">
      <c r="C6333" s="100"/>
    </row>
    <row r="6334" spans="3:3" x14ac:dyDescent="0.2">
      <c r="C6334" s="100"/>
    </row>
    <row r="6335" spans="3:3" x14ac:dyDescent="0.2">
      <c r="C6335" s="100"/>
    </row>
    <row r="6336" spans="3:3" x14ac:dyDescent="0.2">
      <c r="C6336" s="100"/>
    </row>
    <row r="6337" spans="3:3" x14ac:dyDescent="0.2">
      <c r="C6337" s="100"/>
    </row>
    <row r="6338" spans="3:3" x14ac:dyDescent="0.2">
      <c r="C6338" s="100"/>
    </row>
    <row r="6339" spans="3:3" x14ac:dyDescent="0.2">
      <c r="C6339" s="100"/>
    </row>
    <row r="6340" spans="3:3" x14ac:dyDescent="0.2">
      <c r="C6340" s="100"/>
    </row>
    <row r="6341" spans="3:3" x14ac:dyDescent="0.2">
      <c r="C6341" s="100"/>
    </row>
    <row r="6342" spans="3:3" x14ac:dyDescent="0.2">
      <c r="C6342" s="100"/>
    </row>
    <row r="6343" spans="3:3" x14ac:dyDescent="0.2">
      <c r="C6343" s="100"/>
    </row>
    <row r="6344" spans="3:3" x14ac:dyDescent="0.2">
      <c r="C6344" s="100"/>
    </row>
    <row r="6345" spans="3:3" x14ac:dyDescent="0.2">
      <c r="C6345" s="100"/>
    </row>
    <row r="6346" spans="3:3" x14ac:dyDescent="0.2">
      <c r="C6346" s="100"/>
    </row>
    <row r="6347" spans="3:3" x14ac:dyDescent="0.2">
      <c r="C6347" s="100"/>
    </row>
    <row r="6348" spans="3:3" x14ac:dyDescent="0.2">
      <c r="C6348" s="100"/>
    </row>
    <row r="6349" spans="3:3" x14ac:dyDescent="0.2">
      <c r="C6349" s="100"/>
    </row>
    <row r="6350" spans="3:3" x14ac:dyDescent="0.2">
      <c r="C6350" s="100"/>
    </row>
    <row r="6351" spans="3:3" x14ac:dyDescent="0.2">
      <c r="C6351" s="100"/>
    </row>
    <row r="6352" spans="3:3" x14ac:dyDescent="0.2">
      <c r="C6352" s="100"/>
    </row>
    <row r="6353" spans="3:3" x14ac:dyDescent="0.2">
      <c r="C6353" s="100"/>
    </row>
    <row r="6354" spans="3:3" x14ac:dyDescent="0.2">
      <c r="C6354" s="100"/>
    </row>
    <row r="6355" spans="3:3" x14ac:dyDescent="0.2">
      <c r="C6355" s="100"/>
    </row>
    <row r="6356" spans="3:3" x14ac:dyDescent="0.2">
      <c r="C6356" s="100"/>
    </row>
    <row r="6357" spans="3:3" x14ac:dyDescent="0.2">
      <c r="C6357" s="100"/>
    </row>
    <row r="6358" spans="3:3" x14ac:dyDescent="0.2">
      <c r="C6358" s="100"/>
    </row>
    <row r="6359" spans="3:3" x14ac:dyDescent="0.2">
      <c r="C6359" s="100"/>
    </row>
    <row r="6360" spans="3:3" x14ac:dyDescent="0.2">
      <c r="C6360" s="100"/>
    </row>
    <row r="6361" spans="3:3" x14ac:dyDescent="0.2">
      <c r="C6361" s="100"/>
    </row>
    <row r="6362" spans="3:3" x14ac:dyDescent="0.2">
      <c r="C6362" s="100"/>
    </row>
    <row r="6363" spans="3:3" x14ac:dyDescent="0.2">
      <c r="C6363" s="100"/>
    </row>
    <row r="6364" spans="3:3" x14ac:dyDescent="0.2">
      <c r="C6364" s="100"/>
    </row>
    <row r="6365" spans="3:3" x14ac:dyDescent="0.2">
      <c r="C6365" s="100"/>
    </row>
    <row r="6366" spans="3:3" x14ac:dyDescent="0.2">
      <c r="C6366" s="100"/>
    </row>
    <row r="6367" spans="3:3" x14ac:dyDescent="0.2">
      <c r="C6367" s="100"/>
    </row>
    <row r="6368" spans="3:3" x14ac:dyDescent="0.2">
      <c r="C6368" s="100"/>
    </row>
    <row r="6369" spans="3:3" x14ac:dyDescent="0.2">
      <c r="C6369" s="100"/>
    </row>
    <row r="6370" spans="3:3" x14ac:dyDescent="0.2">
      <c r="C6370" s="100"/>
    </row>
    <row r="6371" spans="3:3" x14ac:dyDescent="0.2">
      <c r="C6371" s="100"/>
    </row>
    <row r="6372" spans="3:3" x14ac:dyDescent="0.2">
      <c r="C6372" s="100"/>
    </row>
    <row r="6373" spans="3:3" x14ac:dyDescent="0.2">
      <c r="C6373" s="100"/>
    </row>
    <row r="6374" spans="3:3" x14ac:dyDescent="0.2">
      <c r="C6374" s="100"/>
    </row>
    <row r="6375" spans="3:3" x14ac:dyDescent="0.2">
      <c r="C6375" s="100"/>
    </row>
    <row r="6376" spans="3:3" x14ac:dyDescent="0.2">
      <c r="C6376" s="100"/>
    </row>
    <row r="6377" spans="3:3" x14ac:dyDescent="0.2">
      <c r="C6377" s="100"/>
    </row>
    <row r="6378" spans="3:3" x14ac:dyDescent="0.2">
      <c r="C6378" s="100"/>
    </row>
    <row r="6379" spans="3:3" x14ac:dyDescent="0.2">
      <c r="C6379" s="100"/>
    </row>
    <row r="6380" spans="3:3" x14ac:dyDescent="0.2">
      <c r="C6380" s="100"/>
    </row>
    <row r="6381" spans="3:3" x14ac:dyDescent="0.2">
      <c r="C6381" s="100"/>
    </row>
    <row r="6382" spans="3:3" x14ac:dyDescent="0.2">
      <c r="C6382" s="100"/>
    </row>
    <row r="6383" spans="3:3" x14ac:dyDescent="0.2">
      <c r="C6383" s="100"/>
    </row>
    <row r="6384" spans="3:3" x14ac:dyDescent="0.2">
      <c r="C6384" s="100"/>
    </row>
    <row r="6385" spans="3:3" x14ac:dyDescent="0.2">
      <c r="C6385" s="100"/>
    </row>
    <row r="6386" spans="3:3" x14ac:dyDescent="0.2">
      <c r="C6386" s="100"/>
    </row>
    <row r="6387" spans="3:3" x14ac:dyDescent="0.2">
      <c r="C6387" s="100"/>
    </row>
    <row r="6388" spans="3:3" x14ac:dyDescent="0.2">
      <c r="C6388" s="100"/>
    </row>
    <row r="6389" spans="3:3" x14ac:dyDescent="0.2">
      <c r="C6389" s="100"/>
    </row>
    <row r="6390" spans="3:3" x14ac:dyDescent="0.2">
      <c r="C6390" s="100"/>
    </row>
    <row r="6391" spans="3:3" x14ac:dyDescent="0.2">
      <c r="C6391" s="100"/>
    </row>
    <row r="6392" spans="3:3" x14ac:dyDescent="0.2">
      <c r="C6392" s="100"/>
    </row>
    <row r="6393" spans="3:3" x14ac:dyDescent="0.2">
      <c r="C6393" s="100"/>
    </row>
    <row r="6394" spans="3:3" x14ac:dyDescent="0.2">
      <c r="C6394" s="100"/>
    </row>
    <row r="6395" spans="3:3" x14ac:dyDescent="0.2">
      <c r="C6395" s="100"/>
    </row>
    <row r="6396" spans="3:3" x14ac:dyDescent="0.2">
      <c r="C6396" s="100"/>
    </row>
    <row r="6397" spans="3:3" x14ac:dyDescent="0.2">
      <c r="C6397" s="100"/>
    </row>
    <row r="6398" spans="3:3" x14ac:dyDescent="0.2">
      <c r="C6398" s="100"/>
    </row>
    <row r="6399" spans="3:3" x14ac:dyDescent="0.2">
      <c r="C6399" s="100"/>
    </row>
    <row r="6400" spans="3:3" x14ac:dyDescent="0.2">
      <c r="C6400" s="100"/>
    </row>
    <row r="6401" spans="3:3" x14ac:dyDescent="0.2">
      <c r="C6401" s="100"/>
    </row>
    <row r="6402" spans="3:3" x14ac:dyDescent="0.2">
      <c r="C6402" s="100"/>
    </row>
    <row r="6403" spans="3:3" x14ac:dyDescent="0.2">
      <c r="C6403" s="100"/>
    </row>
    <row r="6404" spans="3:3" x14ac:dyDescent="0.2">
      <c r="C6404" s="100"/>
    </row>
    <row r="6405" spans="3:3" x14ac:dyDescent="0.2">
      <c r="C6405" s="100"/>
    </row>
    <row r="6406" spans="3:3" x14ac:dyDescent="0.2">
      <c r="C6406" s="100"/>
    </row>
    <row r="6407" spans="3:3" x14ac:dyDescent="0.2">
      <c r="C6407" s="100"/>
    </row>
    <row r="6408" spans="3:3" x14ac:dyDescent="0.2">
      <c r="C6408" s="100"/>
    </row>
    <row r="6409" spans="3:3" x14ac:dyDescent="0.2">
      <c r="C6409" s="100"/>
    </row>
    <row r="6410" spans="3:3" x14ac:dyDescent="0.2">
      <c r="C6410" s="100"/>
    </row>
    <row r="6411" spans="3:3" x14ac:dyDescent="0.2">
      <c r="C6411" s="100"/>
    </row>
    <row r="6412" spans="3:3" x14ac:dyDescent="0.2">
      <c r="C6412" s="100"/>
    </row>
    <row r="6413" spans="3:3" x14ac:dyDescent="0.2">
      <c r="C6413" s="100"/>
    </row>
    <row r="6414" spans="3:3" x14ac:dyDescent="0.2">
      <c r="C6414" s="100"/>
    </row>
    <row r="6415" spans="3:3" x14ac:dyDescent="0.2">
      <c r="C6415" s="100"/>
    </row>
    <row r="6416" spans="3:3" x14ac:dyDescent="0.2">
      <c r="C6416" s="100"/>
    </row>
    <row r="6417" spans="3:3" x14ac:dyDescent="0.2">
      <c r="C6417" s="100"/>
    </row>
    <row r="6418" spans="3:3" x14ac:dyDescent="0.2">
      <c r="C6418" s="100"/>
    </row>
    <row r="6419" spans="3:3" x14ac:dyDescent="0.2">
      <c r="C6419" s="100"/>
    </row>
    <row r="6420" spans="3:3" x14ac:dyDescent="0.2">
      <c r="C6420" s="100"/>
    </row>
    <row r="6421" spans="3:3" x14ac:dyDescent="0.2">
      <c r="C6421" s="100"/>
    </row>
    <row r="6422" spans="3:3" x14ac:dyDescent="0.2">
      <c r="C6422" s="100"/>
    </row>
    <row r="6423" spans="3:3" x14ac:dyDescent="0.2">
      <c r="C6423" s="100"/>
    </row>
    <row r="6424" spans="3:3" x14ac:dyDescent="0.2">
      <c r="C6424" s="100"/>
    </row>
    <row r="6425" spans="3:3" x14ac:dyDescent="0.2">
      <c r="C6425" s="100"/>
    </row>
    <row r="6426" spans="3:3" x14ac:dyDescent="0.2">
      <c r="C6426" s="100"/>
    </row>
    <row r="6427" spans="3:3" x14ac:dyDescent="0.2">
      <c r="C6427" s="100"/>
    </row>
    <row r="6428" spans="3:3" x14ac:dyDescent="0.2">
      <c r="C6428" s="100"/>
    </row>
    <row r="6429" spans="3:3" x14ac:dyDescent="0.2">
      <c r="C6429" s="100"/>
    </row>
    <row r="6430" spans="3:3" x14ac:dyDescent="0.2">
      <c r="C6430" s="100"/>
    </row>
    <row r="6431" spans="3:3" x14ac:dyDescent="0.2">
      <c r="C6431" s="100"/>
    </row>
    <row r="6432" spans="3:3" x14ac:dyDescent="0.2">
      <c r="C6432" s="100"/>
    </row>
    <row r="6433" spans="3:3" x14ac:dyDescent="0.2">
      <c r="C6433" s="100"/>
    </row>
    <row r="6434" spans="3:3" x14ac:dyDescent="0.2">
      <c r="C6434" s="100"/>
    </row>
    <row r="6435" spans="3:3" x14ac:dyDescent="0.2">
      <c r="C6435" s="100"/>
    </row>
    <row r="6436" spans="3:3" x14ac:dyDescent="0.2">
      <c r="C6436" s="100"/>
    </row>
    <row r="6437" spans="3:3" x14ac:dyDescent="0.2">
      <c r="C6437" s="100"/>
    </row>
    <row r="6438" spans="3:3" x14ac:dyDescent="0.2">
      <c r="C6438" s="100"/>
    </row>
    <row r="6439" spans="3:3" x14ac:dyDescent="0.2">
      <c r="C6439" s="100"/>
    </row>
    <row r="6440" spans="3:3" x14ac:dyDescent="0.2">
      <c r="C6440" s="100"/>
    </row>
    <row r="6441" spans="3:3" x14ac:dyDescent="0.2">
      <c r="C6441" s="100"/>
    </row>
    <row r="6442" spans="3:3" x14ac:dyDescent="0.2">
      <c r="C6442" s="100"/>
    </row>
    <row r="6443" spans="3:3" x14ac:dyDescent="0.2">
      <c r="C6443" s="100"/>
    </row>
    <row r="6444" spans="3:3" x14ac:dyDescent="0.2">
      <c r="C6444" s="100"/>
    </row>
    <row r="6445" spans="3:3" x14ac:dyDescent="0.2">
      <c r="C6445" s="100"/>
    </row>
    <row r="6446" spans="3:3" x14ac:dyDescent="0.2">
      <c r="C6446" s="100"/>
    </row>
    <row r="6447" spans="3:3" x14ac:dyDescent="0.2">
      <c r="C6447" s="100"/>
    </row>
    <row r="6448" spans="3:3" x14ac:dyDescent="0.2">
      <c r="C6448" s="100"/>
    </row>
    <row r="6449" spans="3:3" x14ac:dyDescent="0.2">
      <c r="C6449" s="100"/>
    </row>
    <row r="6450" spans="3:3" x14ac:dyDescent="0.2">
      <c r="C6450" s="100"/>
    </row>
    <row r="6451" spans="3:3" x14ac:dyDescent="0.2">
      <c r="C6451" s="100"/>
    </row>
    <row r="6452" spans="3:3" x14ac:dyDescent="0.2">
      <c r="C6452" s="100"/>
    </row>
    <row r="6453" spans="3:3" x14ac:dyDescent="0.2">
      <c r="C6453" s="100"/>
    </row>
    <row r="6454" spans="3:3" x14ac:dyDescent="0.2">
      <c r="C6454" s="100"/>
    </row>
    <row r="6455" spans="3:3" x14ac:dyDescent="0.2">
      <c r="C6455" s="100"/>
    </row>
    <row r="6456" spans="3:3" x14ac:dyDescent="0.2">
      <c r="C6456" s="100"/>
    </row>
    <row r="6457" spans="3:3" x14ac:dyDescent="0.2">
      <c r="C6457" s="100"/>
    </row>
    <row r="6458" spans="3:3" x14ac:dyDescent="0.2">
      <c r="C6458" s="100"/>
    </row>
    <row r="6459" spans="3:3" x14ac:dyDescent="0.2">
      <c r="C6459" s="100"/>
    </row>
    <row r="6460" spans="3:3" x14ac:dyDescent="0.2">
      <c r="C6460" s="100"/>
    </row>
    <row r="6461" spans="3:3" x14ac:dyDescent="0.2">
      <c r="C6461" s="100"/>
    </row>
    <row r="6462" spans="3:3" x14ac:dyDescent="0.2">
      <c r="C6462" s="100"/>
    </row>
    <row r="6463" spans="3:3" x14ac:dyDescent="0.2">
      <c r="C6463" s="100"/>
    </row>
    <row r="6464" spans="3:3" x14ac:dyDescent="0.2">
      <c r="C6464" s="100"/>
    </row>
    <row r="6465" spans="3:3" x14ac:dyDescent="0.2">
      <c r="C6465" s="100"/>
    </row>
    <row r="6466" spans="3:3" x14ac:dyDescent="0.2">
      <c r="C6466" s="100"/>
    </row>
    <row r="6467" spans="3:3" x14ac:dyDescent="0.2">
      <c r="C6467" s="100"/>
    </row>
    <row r="6468" spans="3:3" x14ac:dyDescent="0.2">
      <c r="C6468" s="100"/>
    </row>
    <row r="6469" spans="3:3" x14ac:dyDescent="0.2">
      <c r="C6469" s="100"/>
    </row>
    <row r="6470" spans="3:3" x14ac:dyDescent="0.2">
      <c r="C6470" s="100"/>
    </row>
    <row r="6471" spans="3:3" x14ac:dyDescent="0.2">
      <c r="C6471" s="100"/>
    </row>
    <row r="6472" spans="3:3" x14ac:dyDescent="0.2">
      <c r="C6472" s="100"/>
    </row>
    <row r="6473" spans="3:3" x14ac:dyDescent="0.2">
      <c r="C6473" s="100"/>
    </row>
    <row r="6474" spans="3:3" x14ac:dyDescent="0.2">
      <c r="C6474" s="100"/>
    </row>
    <row r="6475" spans="3:3" x14ac:dyDescent="0.2">
      <c r="C6475" s="100"/>
    </row>
    <row r="6476" spans="3:3" x14ac:dyDescent="0.2">
      <c r="C6476" s="100"/>
    </row>
    <row r="6477" spans="3:3" x14ac:dyDescent="0.2">
      <c r="C6477" s="100"/>
    </row>
    <row r="6478" spans="3:3" x14ac:dyDescent="0.2">
      <c r="C6478" s="100"/>
    </row>
    <row r="6479" spans="3:3" x14ac:dyDescent="0.2">
      <c r="C6479" s="100"/>
    </row>
    <row r="6480" spans="3:3" x14ac:dyDescent="0.2">
      <c r="C6480" s="100"/>
    </row>
    <row r="6481" spans="3:3" x14ac:dyDescent="0.2">
      <c r="C6481" s="100"/>
    </row>
    <row r="6482" spans="3:3" x14ac:dyDescent="0.2">
      <c r="C6482" s="100"/>
    </row>
    <row r="6483" spans="3:3" x14ac:dyDescent="0.2">
      <c r="C6483" s="100"/>
    </row>
    <row r="6484" spans="3:3" x14ac:dyDescent="0.2">
      <c r="C6484" s="100"/>
    </row>
    <row r="6485" spans="3:3" x14ac:dyDescent="0.2">
      <c r="C6485" s="100"/>
    </row>
    <row r="6486" spans="3:3" x14ac:dyDescent="0.2">
      <c r="C6486" s="100"/>
    </row>
    <row r="6487" spans="3:3" x14ac:dyDescent="0.2">
      <c r="C6487" s="100"/>
    </row>
    <row r="6488" spans="3:3" x14ac:dyDescent="0.2">
      <c r="C6488" s="100"/>
    </row>
    <row r="6489" spans="3:3" x14ac:dyDescent="0.2">
      <c r="C6489" s="100"/>
    </row>
    <row r="6490" spans="3:3" x14ac:dyDescent="0.2">
      <c r="C6490" s="100"/>
    </row>
    <row r="6491" spans="3:3" x14ac:dyDescent="0.2">
      <c r="C6491" s="100"/>
    </row>
    <row r="6492" spans="3:3" x14ac:dyDescent="0.2">
      <c r="C6492" s="100"/>
    </row>
    <row r="6493" spans="3:3" x14ac:dyDescent="0.2">
      <c r="C6493" s="100"/>
    </row>
    <row r="6494" spans="3:3" x14ac:dyDescent="0.2">
      <c r="C6494" s="100"/>
    </row>
    <row r="6495" spans="3:3" x14ac:dyDescent="0.2">
      <c r="C6495" s="100"/>
    </row>
    <row r="6496" spans="3:3" x14ac:dyDescent="0.2">
      <c r="C6496" s="100"/>
    </row>
    <row r="6497" spans="3:3" x14ac:dyDescent="0.2">
      <c r="C6497" s="100"/>
    </row>
    <row r="6498" spans="3:3" x14ac:dyDescent="0.2">
      <c r="C6498" s="100"/>
    </row>
    <row r="6499" spans="3:3" x14ac:dyDescent="0.2">
      <c r="C6499" s="100"/>
    </row>
    <row r="6500" spans="3:3" x14ac:dyDescent="0.2">
      <c r="C6500" s="100"/>
    </row>
    <row r="6501" spans="3:3" x14ac:dyDescent="0.2">
      <c r="C6501" s="100"/>
    </row>
    <row r="6502" spans="3:3" x14ac:dyDescent="0.2">
      <c r="C6502" s="100"/>
    </row>
    <row r="6503" spans="3:3" x14ac:dyDescent="0.2">
      <c r="C6503" s="100"/>
    </row>
    <row r="6504" spans="3:3" x14ac:dyDescent="0.2">
      <c r="C6504" s="100"/>
    </row>
    <row r="6505" spans="3:3" x14ac:dyDescent="0.2">
      <c r="C6505" s="100"/>
    </row>
    <row r="6506" spans="3:3" x14ac:dyDescent="0.2">
      <c r="C6506" s="100"/>
    </row>
    <row r="6507" spans="3:3" x14ac:dyDescent="0.2">
      <c r="C6507" s="100"/>
    </row>
    <row r="6508" spans="3:3" x14ac:dyDescent="0.2">
      <c r="C6508" s="100"/>
    </row>
    <row r="6509" spans="3:3" x14ac:dyDescent="0.2">
      <c r="C6509" s="100"/>
    </row>
    <row r="6510" spans="3:3" x14ac:dyDescent="0.2">
      <c r="C6510" s="100"/>
    </row>
    <row r="6511" spans="3:3" x14ac:dyDescent="0.2">
      <c r="C6511" s="100"/>
    </row>
    <row r="6512" spans="3:3" x14ac:dyDescent="0.2">
      <c r="C6512" s="100"/>
    </row>
    <row r="6513" spans="3:3" x14ac:dyDescent="0.2">
      <c r="C6513" s="100"/>
    </row>
    <row r="6514" spans="3:3" x14ac:dyDescent="0.2">
      <c r="C6514" s="100"/>
    </row>
    <row r="6515" spans="3:3" x14ac:dyDescent="0.2">
      <c r="C6515" s="100"/>
    </row>
    <row r="6516" spans="3:3" x14ac:dyDescent="0.2">
      <c r="C6516" s="100"/>
    </row>
    <row r="6517" spans="3:3" x14ac:dyDescent="0.2">
      <c r="C6517" s="100"/>
    </row>
    <row r="6518" spans="3:3" x14ac:dyDescent="0.2">
      <c r="C6518" s="100"/>
    </row>
    <row r="6519" spans="3:3" x14ac:dyDescent="0.2">
      <c r="C6519" s="100"/>
    </row>
    <row r="6520" spans="3:3" x14ac:dyDescent="0.2">
      <c r="C6520" s="100"/>
    </row>
    <row r="6521" spans="3:3" x14ac:dyDescent="0.2">
      <c r="C6521" s="100"/>
    </row>
    <row r="6522" spans="3:3" x14ac:dyDescent="0.2">
      <c r="C6522" s="100"/>
    </row>
    <row r="6523" spans="3:3" x14ac:dyDescent="0.2">
      <c r="C6523" s="100"/>
    </row>
    <row r="6524" spans="3:3" x14ac:dyDescent="0.2">
      <c r="C6524" s="100"/>
    </row>
    <row r="6525" spans="3:3" x14ac:dyDescent="0.2">
      <c r="C6525" s="100"/>
    </row>
    <row r="6526" spans="3:3" x14ac:dyDescent="0.2">
      <c r="C6526" s="100"/>
    </row>
    <row r="6527" spans="3:3" x14ac:dyDescent="0.2">
      <c r="C6527" s="100"/>
    </row>
    <row r="6528" spans="3:3" x14ac:dyDescent="0.2">
      <c r="C6528" s="100"/>
    </row>
    <row r="6529" spans="3:3" x14ac:dyDescent="0.2">
      <c r="C6529" s="100"/>
    </row>
    <row r="6530" spans="3:3" x14ac:dyDescent="0.2">
      <c r="C6530" s="100"/>
    </row>
    <row r="6531" spans="3:3" x14ac:dyDescent="0.2">
      <c r="C6531" s="100"/>
    </row>
    <row r="6532" spans="3:3" x14ac:dyDescent="0.2">
      <c r="C6532" s="100"/>
    </row>
    <row r="6533" spans="3:3" x14ac:dyDescent="0.2">
      <c r="C6533" s="100"/>
    </row>
    <row r="6534" spans="3:3" x14ac:dyDescent="0.2">
      <c r="C6534" s="100"/>
    </row>
    <row r="6535" spans="3:3" x14ac:dyDescent="0.2">
      <c r="C6535" s="100"/>
    </row>
    <row r="6536" spans="3:3" x14ac:dyDescent="0.2">
      <c r="C6536" s="100"/>
    </row>
    <row r="6537" spans="3:3" x14ac:dyDescent="0.2">
      <c r="C6537" s="100"/>
    </row>
    <row r="6538" spans="3:3" x14ac:dyDescent="0.2">
      <c r="C6538" s="100"/>
    </row>
    <row r="6539" spans="3:3" x14ac:dyDescent="0.2">
      <c r="C6539" s="100"/>
    </row>
    <row r="6540" spans="3:3" x14ac:dyDescent="0.2">
      <c r="C6540" s="100"/>
    </row>
    <row r="6541" spans="3:3" x14ac:dyDescent="0.2">
      <c r="C6541" s="100"/>
    </row>
    <row r="6542" spans="3:3" x14ac:dyDescent="0.2">
      <c r="C6542" s="100"/>
    </row>
    <row r="6543" spans="3:3" x14ac:dyDescent="0.2">
      <c r="C6543" s="100"/>
    </row>
    <row r="6544" spans="3:3" x14ac:dyDescent="0.2">
      <c r="C6544" s="100"/>
    </row>
    <row r="6545" spans="3:3" x14ac:dyDescent="0.2">
      <c r="C6545" s="100"/>
    </row>
    <row r="6546" spans="3:3" x14ac:dyDescent="0.2">
      <c r="C6546" s="100"/>
    </row>
    <row r="6547" spans="3:3" x14ac:dyDescent="0.2">
      <c r="C6547" s="100"/>
    </row>
    <row r="6548" spans="3:3" x14ac:dyDescent="0.2">
      <c r="C6548" s="100"/>
    </row>
    <row r="6549" spans="3:3" x14ac:dyDescent="0.2">
      <c r="C6549" s="100"/>
    </row>
    <row r="6550" spans="3:3" x14ac:dyDescent="0.2">
      <c r="C6550" s="100"/>
    </row>
    <row r="6551" spans="3:3" x14ac:dyDescent="0.2">
      <c r="C6551" s="100"/>
    </row>
    <row r="6552" spans="3:3" x14ac:dyDescent="0.2">
      <c r="C6552" s="100"/>
    </row>
    <row r="6553" spans="3:3" x14ac:dyDescent="0.2">
      <c r="C6553" s="100"/>
    </row>
    <row r="6554" spans="3:3" x14ac:dyDescent="0.2">
      <c r="C6554" s="100"/>
    </row>
    <row r="6555" spans="3:3" x14ac:dyDescent="0.2">
      <c r="C6555" s="100"/>
    </row>
    <row r="6556" spans="3:3" x14ac:dyDescent="0.2">
      <c r="C6556" s="100"/>
    </row>
    <row r="6557" spans="3:3" x14ac:dyDescent="0.2">
      <c r="C6557" s="100"/>
    </row>
    <row r="6558" spans="3:3" x14ac:dyDescent="0.2">
      <c r="C6558" s="100"/>
    </row>
    <row r="6559" spans="3:3" x14ac:dyDescent="0.2">
      <c r="C6559" s="100"/>
    </row>
    <row r="6560" spans="3:3" x14ac:dyDescent="0.2">
      <c r="C6560" s="100"/>
    </row>
    <row r="6561" spans="3:3" x14ac:dyDescent="0.2">
      <c r="C6561" s="100"/>
    </row>
    <row r="6562" spans="3:3" x14ac:dyDescent="0.2">
      <c r="C6562" s="100"/>
    </row>
    <row r="6563" spans="3:3" x14ac:dyDescent="0.2">
      <c r="C6563" s="100"/>
    </row>
    <row r="6564" spans="3:3" x14ac:dyDescent="0.2">
      <c r="C6564" s="100"/>
    </row>
    <row r="6565" spans="3:3" x14ac:dyDescent="0.2">
      <c r="C6565" s="100"/>
    </row>
    <row r="6566" spans="3:3" x14ac:dyDescent="0.2">
      <c r="C6566" s="100"/>
    </row>
    <row r="6567" spans="3:3" x14ac:dyDescent="0.2">
      <c r="C6567" s="100"/>
    </row>
    <row r="6568" spans="3:3" x14ac:dyDescent="0.2">
      <c r="C6568" s="100"/>
    </row>
    <row r="6569" spans="3:3" x14ac:dyDescent="0.2">
      <c r="C6569" s="100"/>
    </row>
    <row r="6570" spans="3:3" x14ac:dyDescent="0.2">
      <c r="C6570" s="100"/>
    </row>
    <row r="6571" spans="3:3" x14ac:dyDescent="0.2">
      <c r="C6571" s="100"/>
    </row>
    <row r="6572" spans="3:3" x14ac:dyDescent="0.2">
      <c r="C6572" s="100"/>
    </row>
    <row r="6573" spans="3:3" x14ac:dyDescent="0.2">
      <c r="C6573" s="100"/>
    </row>
    <row r="6574" spans="3:3" x14ac:dyDescent="0.2">
      <c r="C6574" s="100"/>
    </row>
    <row r="6575" spans="3:3" x14ac:dyDescent="0.2">
      <c r="C6575" s="100"/>
    </row>
    <row r="6576" spans="3:3" x14ac:dyDescent="0.2">
      <c r="C6576" s="100"/>
    </row>
    <row r="6577" spans="3:3" x14ac:dyDescent="0.2">
      <c r="C6577" s="100"/>
    </row>
    <row r="6578" spans="3:3" x14ac:dyDescent="0.2">
      <c r="C6578" s="100"/>
    </row>
    <row r="6579" spans="3:3" x14ac:dyDescent="0.2">
      <c r="C6579" s="100"/>
    </row>
    <row r="6580" spans="3:3" x14ac:dyDescent="0.2">
      <c r="C6580" s="100"/>
    </row>
    <row r="6581" spans="3:3" x14ac:dyDescent="0.2">
      <c r="C6581" s="100"/>
    </row>
    <row r="6582" spans="3:3" x14ac:dyDescent="0.2">
      <c r="C6582" s="100"/>
    </row>
    <row r="6583" spans="3:3" x14ac:dyDescent="0.2">
      <c r="C6583" s="100"/>
    </row>
    <row r="6584" spans="3:3" x14ac:dyDescent="0.2">
      <c r="C6584" s="100"/>
    </row>
    <row r="6585" spans="3:3" x14ac:dyDescent="0.2">
      <c r="C6585" s="100"/>
    </row>
    <row r="6586" spans="3:3" x14ac:dyDescent="0.2">
      <c r="C6586" s="100"/>
    </row>
    <row r="6587" spans="3:3" x14ac:dyDescent="0.2">
      <c r="C6587" s="100"/>
    </row>
    <row r="6588" spans="3:3" x14ac:dyDescent="0.2">
      <c r="C6588" s="100"/>
    </row>
    <row r="6589" spans="3:3" x14ac:dyDescent="0.2">
      <c r="C6589" s="100"/>
    </row>
    <row r="6590" spans="3:3" x14ac:dyDescent="0.2">
      <c r="C6590" s="100"/>
    </row>
    <row r="6591" spans="3:3" x14ac:dyDescent="0.2">
      <c r="C6591" s="100"/>
    </row>
    <row r="6592" spans="3:3" x14ac:dyDescent="0.2">
      <c r="C6592" s="100"/>
    </row>
    <row r="6593" spans="3:3" x14ac:dyDescent="0.2">
      <c r="C6593" s="100"/>
    </row>
    <row r="6594" spans="3:3" x14ac:dyDescent="0.2">
      <c r="C6594" s="100"/>
    </row>
    <row r="6595" spans="3:3" x14ac:dyDescent="0.2">
      <c r="C6595" s="100"/>
    </row>
    <row r="6596" spans="3:3" x14ac:dyDescent="0.2">
      <c r="C6596" s="100"/>
    </row>
    <row r="6597" spans="3:3" x14ac:dyDescent="0.2">
      <c r="C6597" s="100"/>
    </row>
    <row r="6598" spans="3:3" x14ac:dyDescent="0.2">
      <c r="C6598" s="100"/>
    </row>
    <row r="6599" spans="3:3" x14ac:dyDescent="0.2">
      <c r="C6599" s="100"/>
    </row>
    <row r="6600" spans="3:3" x14ac:dyDescent="0.2">
      <c r="C6600" s="100"/>
    </row>
    <row r="6601" spans="3:3" x14ac:dyDescent="0.2">
      <c r="C6601" s="100"/>
    </row>
    <row r="6602" spans="3:3" x14ac:dyDescent="0.2">
      <c r="C6602" s="100"/>
    </row>
    <row r="6603" spans="3:3" x14ac:dyDescent="0.2">
      <c r="C6603" s="100"/>
    </row>
    <row r="6604" spans="3:3" x14ac:dyDescent="0.2">
      <c r="C6604" s="100"/>
    </row>
    <row r="6605" spans="3:3" x14ac:dyDescent="0.2">
      <c r="C6605" s="100"/>
    </row>
    <row r="6606" spans="3:3" x14ac:dyDescent="0.2">
      <c r="C6606" s="100"/>
    </row>
    <row r="6607" spans="3:3" x14ac:dyDescent="0.2">
      <c r="C6607" s="100"/>
    </row>
    <row r="6608" spans="3:3" x14ac:dyDescent="0.2">
      <c r="C6608" s="100"/>
    </row>
    <row r="6609" spans="3:3" x14ac:dyDescent="0.2">
      <c r="C6609" s="100"/>
    </row>
    <row r="6610" spans="3:3" x14ac:dyDescent="0.2">
      <c r="C6610" s="100"/>
    </row>
    <row r="6611" spans="3:3" x14ac:dyDescent="0.2">
      <c r="C6611" s="100"/>
    </row>
    <row r="6612" spans="3:3" x14ac:dyDescent="0.2">
      <c r="C6612" s="100"/>
    </row>
    <row r="6613" spans="3:3" x14ac:dyDescent="0.2">
      <c r="C6613" s="100"/>
    </row>
    <row r="6614" spans="3:3" x14ac:dyDescent="0.2">
      <c r="C6614" s="100"/>
    </row>
    <row r="6615" spans="3:3" x14ac:dyDescent="0.2">
      <c r="C6615" s="100"/>
    </row>
    <row r="6616" spans="3:3" x14ac:dyDescent="0.2">
      <c r="C6616" s="100"/>
    </row>
    <row r="6617" spans="3:3" x14ac:dyDescent="0.2">
      <c r="C6617" s="100"/>
    </row>
    <row r="6618" spans="3:3" x14ac:dyDescent="0.2">
      <c r="C6618" s="100"/>
    </row>
    <row r="6619" spans="3:3" x14ac:dyDescent="0.2">
      <c r="C6619" s="100"/>
    </row>
    <row r="6620" spans="3:3" x14ac:dyDescent="0.2">
      <c r="C6620" s="100"/>
    </row>
    <row r="6621" spans="3:3" x14ac:dyDescent="0.2">
      <c r="C6621" s="100"/>
    </row>
    <row r="6622" spans="3:3" x14ac:dyDescent="0.2">
      <c r="C6622" s="100"/>
    </row>
    <row r="6623" spans="3:3" x14ac:dyDescent="0.2">
      <c r="C6623" s="100"/>
    </row>
    <row r="6624" spans="3:3" x14ac:dyDescent="0.2">
      <c r="C6624" s="100"/>
    </row>
    <row r="6625" spans="3:3" x14ac:dyDescent="0.2">
      <c r="C6625" s="100"/>
    </row>
    <row r="6626" spans="3:3" x14ac:dyDescent="0.2">
      <c r="C6626" s="100"/>
    </row>
    <row r="6627" spans="3:3" x14ac:dyDescent="0.2">
      <c r="C6627" s="100"/>
    </row>
    <row r="6628" spans="3:3" x14ac:dyDescent="0.2">
      <c r="C6628" s="100"/>
    </row>
    <row r="6629" spans="3:3" x14ac:dyDescent="0.2">
      <c r="C6629" s="100"/>
    </row>
    <row r="6630" spans="3:3" x14ac:dyDescent="0.2">
      <c r="C6630" s="100"/>
    </row>
    <row r="6631" spans="3:3" x14ac:dyDescent="0.2">
      <c r="C6631" s="100"/>
    </row>
    <row r="6632" spans="3:3" x14ac:dyDescent="0.2">
      <c r="C6632" s="100"/>
    </row>
    <row r="6633" spans="3:3" x14ac:dyDescent="0.2">
      <c r="C6633" s="100"/>
    </row>
    <row r="6634" spans="3:3" x14ac:dyDescent="0.2">
      <c r="C6634" s="100"/>
    </row>
    <row r="6635" spans="3:3" x14ac:dyDescent="0.2">
      <c r="C6635" s="100"/>
    </row>
    <row r="6636" spans="3:3" x14ac:dyDescent="0.2">
      <c r="C6636" s="100"/>
    </row>
    <row r="6637" spans="3:3" x14ac:dyDescent="0.2">
      <c r="C6637" s="100"/>
    </row>
    <row r="6638" spans="3:3" x14ac:dyDescent="0.2">
      <c r="C6638" s="100"/>
    </row>
    <row r="6639" spans="3:3" x14ac:dyDescent="0.2">
      <c r="C6639" s="100"/>
    </row>
    <row r="6640" spans="3:3" x14ac:dyDescent="0.2">
      <c r="C6640" s="100"/>
    </row>
    <row r="6641" spans="3:3" x14ac:dyDescent="0.2">
      <c r="C6641" s="100"/>
    </row>
    <row r="6642" spans="3:3" x14ac:dyDescent="0.2">
      <c r="C6642" s="100"/>
    </row>
    <row r="6643" spans="3:3" x14ac:dyDescent="0.2">
      <c r="C6643" s="100"/>
    </row>
    <row r="6644" spans="3:3" x14ac:dyDescent="0.2">
      <c r="C6644" s="100"/>
    </row>
    <row r="6645" spans="3:3" x14ac:dyDescent="0.2">
      <c r="C6645" s="100"/>
    </row>
    <row r="6646" spans="3:3" x14ac:dyDescent="0.2">
      <c r="C6646" s="100"/>
    </row>
    <row r="6647" spans="3:3" x14ac:dyDescent="0.2">
      <c r="C6647" s="100"/>
    </row>
    <row r="6648" spans="3:3" x14ac:dyDescent="0.2">
      <c r="C6648" s="100"/>
    </row>
    <row r="6649" spans="3:3" x14ac:dyDescent="0.2">
      <c r="C6649" s="100"/>
    </row>
    <row r="6650" spans="3:3" x14ac:dyDescent="0.2">
      <c r="C6650" s="100"/>
    </row>
    <row r="6651" spans="3:3" x14ac:dyDescent="0.2">
      <c r="C6651" s="100"/>
    </row>
    <row r="6652" spans="3:3" x14ac:dyDescent="0.2">
      <c r="C6652" s="100"/>
    </row>
    <row r="6653" spans="3:3" x14ac:dyDescent="0.2">
      <c r="C6653" s="100"/>
    </row>
    <row r="6654" spans="3:3" x14ac:dyDescent="0.2">
      <c r="C6654" s="100"/>
    </row>
    <row r="6655" spans="3:3" x14ac:dyDescent="0.2">
      <c r="C6655" s="100"/>
    </row>
    <row r="6656" spans="3:3" x14ac:dyDescent="0.2">
      <c r="C6656" s="100"/>
    </row>
    <row r="6657" spans="3:3" x14ac:dyDescent="0.2">
      <c r="C6657" s="100"/>
    </row>
    <row r="6658" spans="3:3" x14ac:dyDescent="0.2">
      <c r="C6658" s="100"/>
    </row>
    <row r="6659" spans="3:3" x14ac:dyDescent="0.2">
      <c r="C6659" s="100"/>
    </row>
    <row r="6660" spans="3:3" x14ac:dyDescent="0.2">
      <c r="C6660" s="100"/>
    </row>
    <row r="6661" spans="3:3" x14ac:dyDescent="0.2">
      <c r="C6661" s="100"/>
    </row>
    <row r="6662" spans="3:3" x14ac:dyDescent="0.2">
      <c r="C6662" s="100"/>
    </row>
    <row r="6663" spans="3:3" x14ac:dyDescent="0.2">
      <c r="C6663" s="100"/>
    </row>
    <row r="6664" spans="3:3" x14ac:dyDescent="0.2">
      <c r="C6664" s="100"/>
    </row>
    <row r="6665" spans="3:3" x14ac:dyDescent="0.2">
      <c r="C6665" s="100"/>
    </row>
    <row r="6666" spans="3:3" x14ac:dyDescent="0.2">
      <c r="C6666" s="100"/>
    </row>
    <row r="6667" spans="3:3" x14ac:dyDescent="0.2">
      <c r="C6667" s="100"/>
    </row>
    <row r="6668" spans="3:3" x14ac:dyDescent="0.2">
      <c r="C6668" s="100"/>
    </row>
    <row r="6669" spans="3:3" x14ac:dyDescent="0.2">
      <c r="C6669" s="100"/>
    </row>
    <row r="6670" spans="3:3" x14ac:dyDescent="0.2">
      <c r="C6670" s="100"/>
    </row>
    <row r="6671" spans="3:3" x14ac:dyDescent="0.2">
      <c r="C6671" s="100"/>
    </row>
    <row r="6672" spans="3:3" x14ac:dyDescent="0.2">
      <c r="C6672" s="100"/>
    </row>
    <row r="6673" spans="3:3" x14ac:dyDescent="0.2">
      <c r="C6673" s="100"/>
    </row>
    <row r="6674" spans="3:3" x14ac:dyDescent="0.2">
      <c r="C6674" s="100"/>
    </row>
    <row r="6675" spans="3:3" x14ac:dyDescent="0.2">
      <c r="C6675" s="100"/>
    </row>
    <row r="6676" spans="3:3" x14ac:dyDescent="0.2">
      <c r="C6676" s="100"/>
    </row>
    <row r="6677" spans="3:3" x14ac:dyDescent="0.2">
      <c r="C6677" s="100"/>
    </row>
    <row r="6678" spans="3:3" x14ac:dyDescent="0.2">
      <c r="C6678" s="100"/>
    </row>
    <row r="6679" spans="3:3" x14ac:dyDescent="0.2">
      <c r="C6679" s="100"/>
    </row>
    <row r="6680" spans="3:3" x14ac:dyDescent="0.2">
      <c r="C6680" s="100"/>
    </row>
    <row r="6681" spans="3:3" x14ac:dyDescent="0.2">
      <c r="C6681" s="100"/>
    </row>
    <row r="6682" spans="3:3" x14ac:dyDescent="0.2">
      <c r="C6682" s="100"/>
    </row>
    <row r="6683" spans="3:3" x14ac:dyDescent="0.2">
      <c r="C6683" s="100"/>
    </row>
    <row r="6684" spans="3:3" x14ac:dyDescent="0.2">
      <c r="C6684" s="100"/>
    </row>
    <row r="6685" spans="3:3" x14ac:dyDescent="0.2">
      <c r="C6685" s="100"/>
    </row>
    <row r="6686" spans="3:3" x14ac:dyDescent="0.2">
      <c r="C6686" s="100"/>
    </row>
    <row r="6687" spans="3:3" x14ac:dyDescent="0.2">
      <c r="C6687" s="100"/>
    </row>
    <row r="6688" spans="3:3" x14ac:dyDescent="0.2">
      <c r="C6688" s="100"/>
    </row>
    <row r="6689" spans="3:3" x14ac:dyDescent="0.2">
      <c r="C6689" s="100"/>
    </row>
    <row r="6690" spans="3:3" x14ac:dyDescent="0.2">
      <c r="C6690" s="100"/>
    </row>
    <row r="6691" spans="3:3" x14ac:dyDescent="0.2">
      <c r="C6691" s="100"/>
    </row>
    <row r="6692" spans="3:3" x14ac:dyDescent="0.2">
      <c r="C6692" s="100"/>
    </row>
    <row r="6693" spans="3:3" x14ac:dyDescent="0.2">
      <c r="C6693" s="100"/>
    </row>
    <row r="6694" spans="3:3" x14ac:dyDescent="0.2">
      <c r="C6694" s="100"/>
    </row>
    <row r="6695" spans="3:3" x14ac:dyDescent="0.2">
      <c r="C6695" s="100"/>
    </row>
    <row r="6696" spans="3:3" x14ac:dyDescent="0.2">
      <c r="C6696" s="100"/>
    </row>
    <row r="6697" spans="3:3" x14ac:dyDescent="0.2">
      <c r="C6697" s="100"/>
    </row>
    <row r="6698" spans="3:3" x14ac:dyDescent="0.2">
      <c r="C6698" s="100"/>
    </row>
    <row r="6699" spans="3:3" x14ac:dyDescent="0.2">
      <c r="C6699" s="100"/>
    </row>
    <row r="6700" spans="3:3" x14ac:dyDescent="0.2">
      <c r="C6700" s="100"/>
    </row>
    <row r="6701" spans="3:3" x14ac:dyDescent="0.2">
      <c r="C6701" s="100"/>
    </row>
    <row r="6702" spans="3:3" x14ac:dyDescent="0.2">
      <c r="C6702" s="100"/>
    </row>
    <row r="6703" spans="3:3" x14ac:dyDescent="0.2">
      <c r="C6703" s="100"/>
    </row>
    <row r="6704" spans="3:3" x14ac:dyDescent="0.2">
      <c r="C6704" s="100"/>
    </row>
    <row r="6705" spans="3:3" x14ac:dyDescent="0.2">
      <c r="C6705" s="100"/>
    </row>
    <row r="6706" spans="3:3" x14ac:dyDescent="0.2">
      <c r="C6706" s="100"/>
    </row>
    <row r="6707" spans="3:3" x14ac:dyDescent="0.2">
      <c r="C6707" s="100"/>
    </row>
    <row r="6708" spans="3:3" x14ac:dyDescent="0.2">
      <c r="C6708" s="100"/>
    </row>
    <row r="6709" spans="3:3" x14ac:dyDescent="0.2">
      <c r="C6709" s="100"/>
    </row>
    <row r="6710" spans="3:3" x14ac:dyDescent="0.2">
      <c r="C6710" s="100"/>
    </row>
    <row r="6711" spans="3:3" x14ac:dyDescent="0.2">
      <c r="C6711" s="100"/>
    </row>
    <row r="6712" spans="3:3" x14ac:dyDescent="0.2">
      <c r="C6712" s="100"/>
    </row>
    <row r="6713" spans="3:3" x14ac:dyDescent="0.2">
      <c r="C6713" s="100"/>
    </row>
    <row r="6714" spans="3:3" x14ac:dyDescent="0.2">
      <c r="C6714" s="100"/>
    </row>
    <row r="6715" spans="3:3" x14ac:dyDescent="0.2">
      <c r="C6715" s="100"/>
    </row>
    <row r="6716" spans="3:3" x14ac:dyDescent="0.2">
      <c r="C6716" s="100"/>
    </row>
    <row r="6717" spans="3:3" x14ac:dyDescent="0.2">
      <c r="C6717" s="100"/>
    </row>
    <row r="6718" spans="3:3" x14ac:dyDescent="0.2">
      <c r="C6718" s="100"/>
    </row>
    <row r="6719" spans="3:3" x14ac:dyDescent="0.2">
      <c r="C6719" s="100"/>
    </row>
    <row r="6720" spans="3:3" x14ac:dyDescent="0.2">
      <c r="C6720" s="100"/>
    </row>
    <row r="6721" spans="3:3" x14ac:dyDescent="0.2">
      <c r="C6721" s="100"/>
    </row>
    <row r="6722" spans="3:3" x14ac:dyDescent="0.2">
      <c r="C6722" s="100"/>
    </row>
    <row r="6723" spans="3:3" x14ac:dyDescent="0.2">
      <c r="C6723" s="100"/>
    </row>
    <row r="6724" spans="3:3" x14ac:dyDescent="0.2">
      <c r="C6724" s="100"/>
    </row>
    <row r="6725" spans="3:3" x14ac:dyDescent="0.2">
      <c r="C6725" s="100"/>
    </row>
    <row r="6726" spans="3:3" x14ac:dyDescent="0.2">
      <c r="C6726" s="100"/>
    </row>
    <row r="6727" spans="3:3" x14ac:dyDescent="0.2">
      <c r="C6727" s="100"/>
    </row>
    <row r="6728" spans="3:3" x14ac:dyDescent="0.2">
      <c r="C6728" s="100"/>
    </row>
    <row r="6729" spans="3:3" x14ac:dyDescent="0.2">
      <c r="C6729" s="100"/>
    </row>
    <row r="6730" spans="3:3" x14ac:dyDescent="0.2">
      <c r="C6730" s="100"/>
    </row>
    <row r="6731" spans="3:3" x14ac:dyDescent="0.2">
      <c r="C6731" s="100"/>
    </row>
    <row r="6732" spans="3:3" x14ac:dyDescent="0.2">
      <c r="C6732" s="100"/>
    </row>
    <row r="6733" spans="3:3" x14ac:dyDescent="0.2">
      <c r="C6733" s="100"/>
    </row>
    <row r="6734" spans="3:3" x14ac:dyDescent="0.2">
      <c r="C6734" s="100"/>
    </row>
    <row r="6735" spans="3:3" x14ac:dyDescent="0.2">
      <c r="C6735" s="100"/>
    </row>
    <row r="6736" spans="3:3" x14ac:dyDescent="0.2">
      <c r="C6736" s="100"/>
    </row>
    <row r="6737" spans="3:3" x14ac:dyDescent="0.2">
      <c r="C6737" s="100"/>
    </row>
    <row r="6738" spans="3:3" x14ac:dyDescent="0.2">
      <c r="C6738" s="100"/>
    </row>
    <row r="6739" spans="3:3" x14ac:dyDescent="0.2">
      <c r="C6739" s="100"/>
    </row>
    <row r="6740" spans="3:3" x14ac:dyDescent="0.2">
      <c r="C6740" s="100"/>
    </row>
    <row r="6741" spans="3:3" x14ac:dyDescent="0.2">
      <c r="C6741" s="100"/>
    </row>
    <row r="6742" spans="3:3" x14ac:dyDescent="0.2">
      <c r="C6742" s="100"/>
    </row>
    <row r="6743" spans="3:3" x14ac:dyDescent="0.2">
      <c r="C6743" s="100"/>
    </row>
    <row r="6744" spans="3:3" x14ac:dyDescent="0.2">
      <c r="C6744" s="100"/>
    </row>
    <row r="6745" spans="3:3" x14ac:dyDescent="0.2">
      <c r="C6745" s="100"/>
    </row>
    <row r="6746" spans="3:3" x14ac:dyDescent="0.2">
      <c r="C6746" s="100"/>
    </row>
    <row r="6747" spans="3:3" x14ac:dyDescent="0.2">
      <c r="C6747" s="100"/>
    </row>
    <row r="6748" spans="3:3" x14ac:dyDescent="0.2">
      <c r="C6748" s="100"/>
    </row>
    <row r="6749" spans="3:3" x14ac:dyDescent="0.2">
      <c r="C6749" s="100"/>
    </row>
    <row r="6750" spans="3:3" x14ac:dyDescent="0.2">
      <c r="C6750" s="100"/>
    </row>
    <row r="6751" spans="3:3" x14ac:dyDescent="0.2">
      <c r="C6751" s="100"/>
    </row>
    <row r="6752" spans="3:3" x14ac:dyDescent="0.2">
      <c r="C6752" s="100"/>
    </row>
    <row r="6753" spans="3:3" x14ac:dyDescent="0.2">
      <c r="C6753" s="100"/>
    </row>
    <row r="6754" spans="3:3" x14ac:dyDescent="0.2">
      <c r="C6754" s="100"/>
    </row>
    <row r="6755" spans="3:3" x14ac:dyDescent="0.2">
      <c r="C6755" s="100"/>
    </row>
    <row r="6756" spans="3:3" x14ac:dyDescent="0.2">
      <c r="C6756" s="100"/>
    </row>
    <row r="6757" spans="3:3" x14ac:dyDescent="0.2">
      <c r="C6757" s="100"/>
    </row>
    <row r="6758" spans="3:3" x14ac:dyDescent="0.2">
      <c r="C6758" s="100"/>
    </row>
    <row r="6759" spans="3:3" x14ac:dyDescent="0.2">
      <c r="C6759" s="100"/>
    </row>
    <row r="6760" spans="3:3" x14ac:dyDescent="0.2">
      <c r="C6760" s="100"/>
    </row>
    <row r="6761" spans="3:3" x14ac:dyDescent="0.2">
      <c r="C6761" s="100"/>
    </row>
    <row r="6762" spans="3:3" x14ac:dyDescent="0.2">
      <c r="C6762" s="100"/>
    </row>
    <row r="6763" spans="3:3" x14ac:dyDescent="0.2">
      <c r="C6763" s="100"/>
    </row>
    <row r="6764" spans="3:3" x14ac:dyDescent="0.2">
      <c r="C6764" s="100"/>
    </row>
    <row r="6765" spans="3:3" x14ac:dyDescent="0.2">
      <c r="C6765" s="100"/>
    </row>
    <row r="6766" spans="3:3" x14ac:dyDescent="0.2">
      <c r="C6766" s="100"/>
    </row>
    <row r="6767" spans="3:3" x14ac:dyDescent="0.2">
      <c r="C6767" s="100"/>
    </row>
    <row r="6768" spans="3:3" x14ac:dyDescent="0.2">
      <c r="C6768" s="100"/>
    </row>
    <row r="6769" spans="3:3" x14ac:dyDescent="0.2">
      <c r="C6769" s="100"/>
    </row>
    <row r="6770" spans="3:3" x14ac:dyDescent="0.2">
      <c r="C6770" s="100"/>
    </row>
    <row r="6771" spans="3:3" x14ac:dyDescent="0.2">
      <c r="C6771" s="100"/>
    </row>
    <row r="6772" spans="3:3" x14ac:dyDescent="0.2">
      <c r="C6772" s="100"/>
    </row>
    <row r="6773" spans="3:3" x14ac:dyDescent="0.2">
      <c r="C6773" s="100"/>
    </row>
    <row r="6774" spans="3:3" x14ac:dyDescent="0.2">
      <c r="C6774" s="100"/>
    </row>
    <row r="6775" spans="3:3" x14ac:dyDescent="0.2">
      <c r="C6775" s="100"/>
    </row>
    <row r="6776" spans="3:3" x14ac:dyDescent="0.2">
      <c r="C6776" s="100"/>
    </row>
    <row r="6777" spans="3:3" x14ac:dyDescent="0.2">
      <c r="C6777" s="100"/>
    </row>
    <row r="6778" spans="3:3" x14ac:dyDescent="0.2">
      <c r="C6778" s="100"/>
    </row>
    <row r="6779" spans="3:3" x14ac:dyDescent="0.2">
      <c r="C6779" s="100"/>
    </row>
    <row r="6780" spans="3:3" x14ac:dyDescent="0.2">
      <c r="C6780" s="100"/>
    </row>
    <row r="6781" spans="3:3" x14ac:dyDescent="0.2">
      <c r="C6781" s="100"/>
    </row>
    <row r="6782" spans="3:3" x14ac:dyDescent="0.2">
      <c r="C6782" s="100"/>
    </row>
    <row r="6783" spans="3:3" x14ac:dyDescent="0.2">
      <c r="C6783" s="100"/>
    </row>
    <row r="6784" spans="3:3" x14ac:dyDescent="0.2">
      <c r="C6784" s="100"/>
    </row>
    <row r="6785" spans="3:3" x14ac:dyDescent="0.2">
      <c r="C6785" s="100"/>
    </row>
    <row r="6786" spans="3:3" x14ac:dyDescent="0.2">
      <c r="C6786" s="100"/>
    </row>
    <row r="6787" spans="3:3" x14ac:dyDescent="0.2">
      <c r="C6787" s="100"/>
    </row>
    <row r="6788" spans="3:3" x14ac:dyDescent="0.2">
      <c r="C6788" s="100"/>
    </row>
    <row r="6789" spans="3:3" x14ac:dyDescent="0.2">
      <c r="C6789" s="100"/>
    </row>
    <row r="6790" spans="3:3" x14ac:dyDescent="0.2">
      <c r="C6790" s="100"/>
    </row>
    <row r="6791" spans="3:3" x14ac:dyDescent="0.2">
      <c r="C6791" s="100"/>
    </row>
    <row r="6792" spans="3:3" x14ac:dyDescent="0.2">
      <c r="C6792" s="100"/>
    </row>
    <row r="6793" spans="3:3" x14ac:dyDescent="0.2">
      <c r="C6793" s="100"/>
    </row>
    <row r="6794" spans="3:3" x14ac:dyDescent="0.2">
      <c r="C6794" s="100"/>
    </row>
    <row r="6795" spans="3:3" x14ac:dyDescent="0.2">
      <c r="C6795" s="100"/>
    </row>
    <row r="6796" spans="3:3" x14ac:dyDescent="0.2">
      <c r="C6796" s="100"/>
    </row>
    <row r="6797" spans="3:3" x14ac:dyDescent="0.2">
      <c r="C6797" s="100"/>
    </row>
    <row r="6798" spans="3:3" x14ac:dyDescent="0.2">
      <c r="C6798" s="100"/>
    </row>
    <row r="6799" spans="3:3" x14ac:dyDescent="0.2">
      <c r="C6799" s="100"/>
    </row>
    <row r="6800" spans="3:3" x14ac:dyDescent="0.2">
      <c r="C6800" s="100"/>
    </row>
    <row r="6801" spans="3:3" x14ac:dyDescent="0.2">
      <c r="C6801" s="100"/>
    </row>
    <row r="6802" spans="3:3" x14ac:dyDescent="0.2">
      <c r="C6802" s="100"/>
    </row>
    <row r="6803" spans="3:3" x14ac:dyDescent="0.2">
      <c r="C6803" s="100"/>
    </row>
    <row r="6804" spans="3:3" x14ac:dyDescent="0.2">
      <c r="C6804" s="100"/>
    </row>
    <row r="6805" spans="3:3" x14ac:dyDescent="0.2">
      <c r="C6805" s="100"/>
    </row>
    <row r="6806" spans="3:3" x14ac:dyDescent="0.2">
      <c r="C6806" s="100"/>
    </row>
    <row r="6807" spans="3:3" x14ac:dyDescent="0.2">
      <c r="C6807" s="100"/>
    </row>
    <row r="6808" spans="3:3" x14ac:dyDescent="0.2">
      <c r="C6808" s="100"/>
    </row>
    <row r="6809" spans="3:3" x14ac:dyDescent="0.2">
      <c r="C6809" s="100"/>
    </row>
    <row r="6810" spans="3:3" x14ac:dyDescent="0.2">
      <c r="C6810" s="100"/>
    </row>
    <row r="6811" spans="3:3" x14ac:dyDescent="0.2">
      <c r="C6811" s="100"/>
    </row>
    <row r="6812" spans="3:3" x14ac:dyDescent="0.2">
      <c r="C6812" s="100"/>
    </row>
    <row r="6813" spans="3:3" x14ac:dyDescent="0.2">
      <c r="C6813" s="100"/>
    </row>
    <row r="6814" spans="3:3" x14ac:dyDescent="0.2">
      <c r="C6814" s="100"/>
    </row>
    <row r="6815" spans="3:3" x14ac:dyDescent="0.2">
      <c r="C6815" s="100"/>
    </row>
    <row r="6816" spans="3:3" x14ac:dyDescent="0.2">
      <c r="C6816" s="100"/>
    </row>
    <row r="6817" spans="3:3" x14ac:dyDescent="0.2">
      <c r="C6817" s="100"/>
    </row>
    <row r="6818" spans="3:3" x14ac:dyDescent="0.2">
      <c r="C6818" s="100"/>
    </row>
    <row r="6819" spans="3:3" x14ac:dyDescent="0.2">
      <c r="C6819" s="100"/>
    </row>
    <row r="6820" spans="3:3" x14ac:dyDescent="0.2">
      <c r="C6820" s="100"/>
    </row>
    <row r="6821" spans="3:3" x14ac:dyDescent="0.2">
      <c r="C6821" s="100"/>
    </row>
    <row r="6822" spans="3:3" x14ac:dyDescent="0.2">
      <c r="C6822" s="100"/>
    </row>
    <row r="6823" spans="3:3" x14ac:dyDescent="0.2">
      <c r="C6823" s="100"/>
    </row>
    <row r="6824" spans="3:3" x14ac:dyDescent="0.2">
      <c r="C6824" s="100"/>
    </row>
    <row r="6825" spans="3:3" x14ac:dyDescent="0.2">
      <c r="C6825" s="100"/>
    </row>
    <row r="6826" spans="3:3" x14ac:dyDescent="0.2">
      <c r="C6826" s="100"/>
    </row>
    <row r="6827" spans="3:3" x14ac:dyDescent="0.2">
      <c r="C6827" s="100"/>
    </row>
    <row r="6828" spans="3:3" x14ac:dyDescent="0.2">
      <c r="C6828" s="100"/>
    </row>
    <row r="6829" spans="3:3" x14ac:dyDescent="0.2">
      <c r="C6829" s="100"/>
    </row>
    <row r="6830" spans="3:3" x14ac:dyDescent="0.2">
      <c r="C6830" s="100"/>
    </row>
    <row r="6831" spans="3:3" x14ac:dyDescent="0.2">
      <c r="C6831" s="100"/>
    </row>
    <row r="6832" spans="3:3" x14ac:dyDescent="0.2">
      <c r="C6832" s="100"/>
    </row>
    <row r="6833" spans="3:3" x14ac:dyDescent="0.2">
      <c r="C6833" s="100"/>
    </row>
    <row r="6834" spans="3:3" x14ac:dyDescent="0.2">
      <c r="C6834" s="100"/>
    </row>
    <row r="6835" spans="3:3" x14ac:dyDescent="0.2">
      <c r="C6835" s="100"/>
    </row>
    <row r="6836" spans="3:3" x14ac:dyDescent="0.2">
      <c r="C6836" s="100"/>
    </row>
    <row r="6837" spans="3:3" x14ac:dyDescent="0.2">
      <c r="C6837" s="100"/>
    </row>
    <row r="6838" spans="3:3" x14ac:dyDescent="0.2">
      <c r="C6838" s="100"/>
    </row>
    <row r="6839" spans="3:3" x14ac:dyDescent="0.2">
      <c r="C6839" s="100"/>
    </row>
    <row r="6840" spans="3:3" x14ac:dyDescent="0.2">
      <c r="C6840" s="100"/>
    </row>
    <row r="6841" spans="3:3" x14ac:dyDescent="0.2">
      <c r="C6841" s="100"/>
    </row>
    <row r="6842" spans="3:3" x14ac:dyDescent="0.2">
      <c r="C6842" s="100"/>
    </row>
    <row r="6843" spans="3:3" x14ac:dyDescent="0.2">
      <c r="C6843" s="100"/>
    </row>
    <row r="6844" spans="3:3" x14ac:dyDescent="0.2">
      <c r="C6844" s="100"/>
    </row>
    <row r="6845" spans="3:3" x14ac:dyDescent="0.2">
      <c r="C6845" s="100"/>
    </row>
    <row r="6846" spans="3:3" x14ac:dyDescent="0.2">
      <c r="C6846" s="100"/>
    </row>
    <row r="6847" spans="3:3" x14ac:dyDescent="0.2">
      <c r="C6847" s="100"/>
    </row>
    <row r="6848" spans="3:3" x14ac:dyDescent="0.2">
      <c r="C6848" s="100"/>
    </row>
    <row r="6849" spans="3:3" x14ac:dyDescent="0.2">
      <c r="C6849" s="100"/>
    </row>
    <row r="6850" spans="3:3" x14ac:dyDescent="0.2">
      <c r="C6850" s="100"/>
    </row>
    <row r="6851" spans="3:3" x14ac:dyDescent="0.2">
      <c r="C6851" s="100"/>
    </row>
    <row r="6852" spans="3:3" x14ac:dyDescent="0.2">
      <c r="C6852" s="100"/>
    </row>
    <row r="6853" spans="3:3" x14ac:dyDescent="0.2">
      <c r="C6853" s="100"/>
    </row>
    <row r="6854" spans="3:3" x14ac:dyDescent="0.2">
      <c r="C6854" s="100"/>
    </row>
    <row r="6855" spans="3:3" x14ac:dyDescent="0.2">
      <c r="C6855" s="100"/>
    </row>
    <row r="6856" spans="3:3" x14ac:dyDescent="0.2">
      <c r="C6856" s="100"/>
    </row>
    <row r="6857" spans="3:3" x14ac:dyDescent="0.2">
      <c r="C6857" s="100"/>
    </row>
    <row r="6858" spans="3:3" x14ac:dyDescent="0.2">
      <c r="C6858" s="100"/>
    </row>
    <row r="6859" spans="3:3" x14ac:dyDescent="0.2">
      <c r="C6859" s="100"/>
    </row>
    <row r="6860" spans="3:3" x14ac:dyDescent="0.2">
      <c r="C6860" s="100"/>
    </row>
    <row r="6861" spans="3:3" x14ac:dyDescent="0.2">
      <c r="C6861" s="100"/>
    </row>
    <row r="6862" spans="3:3" x14ac:dyDescent="0.2">
      <c r="C6862" s="100"/>
    </row>
    <row r="6863" spans="3:3" x14ac:dyDescent="0.2">
      <c r="C6863" s="100"/>
    </row>
    <row r="6864" spans="3:3" x14ac:dyDescent="0.2">
      <c r="C6864" s="100"/>
    </row>
    <row r="6865" spans="3:3" x14ac:dyDescent="0.2">
      <c r="C6865" s="100"/>
    </row>
    <row r="6866" spans="3:3" x14ac:dyDescent="0.2">
      <c r="C6866" s="100"/>
    </row>
    <row r="6867" spans="3:3" x14ac:dyDescent="0.2">
      <c r="C6867" s="100"/>
    </row>
    <row r="6868" spans="3:3" x14ac:dyDescent="0.2">
      <c r="C6868" s="100"/>
    </row>
    <row r="6869" spans="3:3" x14ac:dyDescent="0.2">
      <c r="C6869" s="100"/>
    </row>
    <row r="6870" spans="3:3" x14ac:dyDescent="0.2">
      <c r="C6870" s="100"/>
    </row>
    <row r="6871" spans="3:3" x14ac:dyDescent="0.2">
      <c r="C6871" s="100"/>
    </row>
    <row r="6872" spans="3:3" x14ac:dyDescent="0.2">
      <c r="C6872" s="100"/>
    </row>
    <row r="6873" spans="3:3" x14ac:dyDescent="0.2">
      <c r="C6873" s="100"/>
    </row>
    <row r="6874" spans="3:3" x14ac:dyDescent="0.2">
      <c r="C6874" s="100"/>
    </row>
    <row r="6875" spans="3:3" x14ac:dyDescent="0.2">
      <c r="C6875" s="100"/>
    </row>
    <row r="6876" spans="3:3" x14ac:dyDescent="0.2">
      <c r="C6876" s="100"/>
    </row>
    <row r="6877" spans="3:3" x14ac:dyDescent="0.2">
      <c r="C6877" s="100"/>
    </row>
    <row r="6878" spans="3:3" x14ac:dyDescent="0.2">
      <c r="C6878" s="100"/>
    </row>
    <row r="6879" spans="3:3" x14ac:dyDescent="0.2">
      <c r="C6879" s="100"/>
    </row>
    <row r="6880" spans="3:3" x14ac:dyDescent="0.2">
      <c r="C6880" s="100"/>
    </row>
    <row r="6881" spans="3:3" x14ac:dyDescent="0.2">
      <c r="C6881" s="100"/>
    </row>
    <row r="6882" spans="3:3" x14ac:dyDescent="0.2">
      <c r="C6882" s="100"/>
    </row>
    <row r="6883" spans="3:3" x14ac:dyDescent="0.2">
      <c r="C6883" s="100"/>
    </row>
    <row r="6884" spans="3:3" x14ac:dyDescent="0.2">
      <c r="C6884" s="100"/>
    </row>
    <row r="6885" spans="3:3" x14ac:dyDescent="0.2">
      <c r="C6885" s="100"/>
    </row>
    <row r="6886" spans="3:3" x14ac:dyDescent="0.2">
      <c r="C6886" s="100"/>
    </row>
    <row r="6887" spans="3:3" x14ac:dyDescent="0.2">
      <c r="C6887" s="100"/>
    </row>
    <row r="6888" spans="3:3" x14ac:dyDescent="0.2">
      <c r="C6888" s="100"/>
    </row>
    <row r="6889" spans="3:3" x14ac:dyDescent="0.2">
      <c r="C6889" s="100"/>
    </row>
    <row r="6890" spans="3:3" x14ac:dyDescent="0.2">
      <c r="C6890" s="100"/>
    </row>
    <row r="6891" spans="3:3" x14ac:dyDescent="0.2">
      <c r="C6891" s="100"/>
    </row>
    <row r="6892" spans="3:3" x14ac:dyDescent="0.2">
      <c r="C6892" s="100"/>
    </row>
    <row r="6893" spans="3:3" x14ac:dyDescent="0.2">
      <c r="C6893" s="100"/>
    </row>
    <row r="6894" spans="3:3" x14ac:dyDescent="0.2">
      <c r="C6894" s="100"/>
    </row>
    <row r="6895" spans="3:3" x14ac:dyDescent="0.2">
      <c r="C6895" s="100"/>
    </row>
    <row r="6896" spans="3:3" x14ac:dyDescent="0.2">
      <c r="C6896" s="100"/>
    </row>
    <row r="6897" spans="3:3" x14ac:dyDescent="0.2">
      <c r="C6897" s="100"/>
    </row>
    <row r="6898" spans="3:3" x14ac:dyDescent="0.2">
      <c r="C6898" s="100"/>
    </row>
    <row r="6899" spans="3:3" x14ac:dyDescent="0.2">
      <c r="C6899" s="100"/>
    </row>
    <row r="6900" spans="3:3" x14ac:dyDescent="0.2">
      <c r="C6900" s="100"/>
    </row>
    <row r="6901" spans="3:3" x14ac:dyDescent="0.2">
      <c r="C6901" s="100"/>
    </row>
    <row r="6902" spans="3:3" x14ac:dyDescent="0.2">
      <c r="C6902" s="100"/>
    </row>
    <row r="6903" spans="3:3" x14ac:dyDescent="0.2">
      <c r="C6903" s="100"/>
    </row>
    <row r="6904" spans="3:3" x14ac:dyDescent="0.2">
      <c r="C6904" s="100"/>
    </row>
    <row r="6905" spans="3:3" x14ac:dyDescent="0.2">
      <c r="C6905" s="100"/>
    </row>
    <row r="6906" spans="3:3" x14ac:dyDescent="0.2">
      <c r="C6906" s="100"/>
    </row>
    <row r="6907" spans="3:3" x14ac:dyDescent="0.2">
      <c r="C6907" s="100"/>
    </row>
    <row r="6908" spans="3:3" x14ac:dyDescent="0.2">
      <c r="C6908" s="100"/>
    </row>
    <row r="6909" spans="3:3" x14ac:dyDescent="0.2">
      <c r="C6909" s="100"/>
    </row>
    <row r="6910" spans="3:3" x14ac:dyDescent="0.2">
      <c r="C6910" s="100"/>
    </row>
    <row r="6911" spans="3:3" x14ac:dyDescent="0.2">
      <c r="C6911" s="100"/>
    </row>
    <row r="6912" spans="3:3" x14ac:dyDescent="0.2">
      <c r="C6912" s="100"/>
    </row>
    <row r="6913" spans="3:3" x14ac:dyDescent="0.2">
      <c r="C6913" s="100"/>
    </row>
    <row r="6914" spans="3:3" x14ac:dyDescent="0.2">
      <c r="C6914" s="100"/>
    </row>
    <row r="6915" spans="3:3" x14ac:dyDescent="0.2">
      <c r="C6915" s="100"/>
    </row>
    <row r="6916" spans="3:3" x14ac:dyDescent="0.2">
      <c r="C6916" s="100"/>
    </row>
    <row r="6917" spans="3:3" x14ac:dyDescent="0.2">
      <c r="C6917" s="100"/>
    </row>
    <row r="6918" spans="3:3" x14ac:dyDescent="0.2">
      <c r="C6918" s="100"/>
    </row>
    <row r="6919" spans="3:3" x14ac:dyDescent="0.2">
      <c r="C6919" s="100"/>
    </row>
    <row r="6920" spans="3:3" x14ac:dyDescent="0.2">
      <c r="C6920" s="100"/>
    </row>
  </sheetData>
  <phoneticPr fontId="7" type="noConversion"/>
  <hyperlinks>
    <hyperlink ref="H3129" r:id="rId1" display="http://vsolj.cetus-net.org/bulletin.html"/>
    <hyperlink ref="H64881" r:id="rId2" display="http://vsolj.cetus-net.org/bulletin.html"/>
    <hyperlink ref="H64874" r:id="rId3" display="https://www.aavso.org/ejaavso"/>
    <hyperlink ref="I64881" r:id="rId4" display="http://vsolj.cetus-net.org/bulletin.html"/>
    <hyperlink ref="H64878" r:id="rId5" display="https://www.aavso.org/ejaavso"/>
    <hyperlink ref="I3002" r:id="rId6" display="http://vsolj.cetus-net.org/bulletin.html"/>
    <hyperlink ref="H3002" r:id="rId7" display="http://vsolj.cetus-net.org/bulletin.html"/>
    <hyperlink ref="AP2989" r:id="rId8" display="http://cdsbib.u-strasbg.fr/cgi-bin/cdsbib?1990RMxAA..21..381G"/>
    <hyperlink ref="AP2992" r:id="rId9" display="http://cdsbib.u-strasbg.fr/cgi-bin/cdsbib?1990RMxAA..21..381G"/>
    <hyperlink ref="AP2990" r:id="rId10" display="http://cdsbib.u-strasbg.fr/cgi-bin/cdsbib?1990RMxAA..21..381G"/>
    <hyperlink ref="AP2968" r:id="rId11" display="http://cdsbib.u-strasbg.fr/cgi-bin/cdsbib?1990RMxAA..21..381G"/>
    <hyperlink ref="AQ3102" r:id="rId12" display="http://cdsbib.u-strasbg.fr/cgi-bin/cdsbib?1990RMxAA..21..381G"/>
    <hyperlink ref="AQ1371" r:id="rId13" display="http://cdsbib.u-strasbg.fr/cgi-bin/cdsbib?1990RMxAA..21..381G"/>
    <hyperlink ref="AQ3103" r:id="rId14" display="http://cdsbib.u-strasbg.fr/cgi-bin/cdsbib?1990RMxAA..21..381G"/>
    <hyperlink ref="AT2276" r:id="rId15" display="http://cdsbib.u-strasbg.fr/cgi-bin/cdsbib?1990RMxAA..21..381G"/>
    <hyperlink ref="AT2273" r:id="rId16" display="http://cdsbib.u-strasbg.fr/cgi-bin/cdsbib?1990RMxAA..21..381G"/>
    <hyperlink ref="AT2275" r:id="rId17" display="http://cdsbib.u-strasbg.fr/cgi-bin/cdsbib?1990RMxAA..21..381G"/>
    <hyperlink ref="AT2251" r:id="rId18" display="http://cdsbib.u-strasbg.fr/cgi-bin/cdsbib?1990RMxAA..21..381G"/>
    <hyperlink ref="AU2412" r:id="rId19" display="http://cdsbib.u-strasbg.fr/cgi-bin/cdsbib?1990RMxAA..21..381G"/>
    <hyperlink ref="AU4056" r:id="rId20" display="http://cdsbib.u-strasbg.fr/cgi-bin/cdsbib?1990RMxAA..21..381G"/>
    <hyperlink ref="AU2413" r:id="rId21" display="http://cdsbib.u-strasbg.fr/cgi-bin/cdsbib?1990RMxAA..21..381G"/>
    <hyperlink ref="AT6501" r:id="rId22" display="http://cdsbib.u-strasbg.fr/cgi-bin/cdsbib?1990RMxAA..21..381G"/>
    <hyperlink ref="AT6504" r:id="rId23" display="http://cdsbib.u-strasbg.fr/cgi-bin/cdsbib?1990RMxAA..21..381G"/>
    <hyperlink ref="AT6502" r:id="rId24" display="http://cdsbib.u-strasbg.fr/cgi-bin/cdsbib?1990RMxAA..21..381G"/>
    <hyperlink ref="AT6480" r:id="rId25" display="http://cdsbib.u-strasbg.fr/cgi-bin/cdsbib?1990RMxAA..21..381G"/>
    <hyperlink ref="AU6614" r:id="rId26" display="http://cdsbib.u-strasbg.fr/cgi-bin/cdsbib?1990RMxAA..21..381G"/>
    <hyperlink ref="AU1166" r:id="rId27" display="http://cdsbib.u-strasbg.fr/cgi-bin/cdsbib?1990RMxAA..21..381G"/>
    <hyperlink ref="AU6615" r:id="rId28" display="http://cdsbib.u-strasbg.fr/cgi-bin/cdsbib?1990RMxAA..21..381G"/>
  </hyperlinks>
  <pageMargins left="0.75" right="0.75" top="1" bottom="1" header="0.5" footer="0.5"/>
  <pageSetup orientation="portrait" horizontalDpi="300" verticalDpi="300" r:id="rId29"/>
  <headerFooter alignWithMargins="0"/>
  <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0"/>
  </sheetPr>
  <dimension ref="A1:Y6920"/>
  <sheetViews>
    <sheetView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sqref="A1:IV2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style="10" customWidth="1"/>
    <col min="5" max="5" width="10.285156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10.28515625" customWidth="1"/>
    <col min="17" max="17" width="9.85546875" customWidth="1"/>
    <col min="18" max="18" width="12.42578125" bestFit="1" customWidth="1"/>
    <col min="19" max="19" width="11.5703125" bestFit="1" customWidth="1"/>
  </cols>
  <sheetData>
    <row r="1" spans="1:25" ht="21" thickBot="1" x14ac:dyDescent="0.35">
      <c r="A1" s="1" t="s">
        <v>121</v>
      </c>
      <c r="V1" s="4" t="s">
        <v>48</v>
      </c>
      <c r="W1" s="4" t="s">
        <v>55</v>
      </c>
      <c r="X1" s="4" t="s">
        <v>140</v>
      </c>
      <c r="Y1" s="69" t="s">
        <v>53</v>
      </c>
    </row>
    <row r="2" spans="1:25" x14ac:dyDescent="0.2">
      <c r="A2" t="s">
        <v>89</v>
      </c>
      <c r="B2" t="s">
        <v>108</v>
      </c>
      <c r="C2" s="3"/>
      <c r="R2" t="s">
        <v>49</v>
      </c>
      <c r="S2" s="83">
        <f t="shared" ref="S2:S7" si="0">T2*U2</f>
        <v>4.3355102255194919E-3</v>
      </c>
      <c r="T2" s="64">
        <v>43.355102255194915</v>
      </c>
      <c r="U2" s="67">
        <v>1E-4</v>
      </c>
      <c r="V2">
        <v>-10000</v>
      </c>
      <c r="W2" s="67">
        <f>S$2+S$3*V2+S$4*V2^2+S$5*SIN(S$6*V2+S$7)</f>
        <v>-1.1379285499453096E-2</v>
      </c>
      <c r="X2" s="67">
        <f>S$2+S$3*V2+S$4*V2^2</f>
        <v>-9.8221033114711843E-3</v>
      </c>
      <c r="Y2">
        <f t="shared" ref="Y2:Y33" si="1">S$5*SIN(S$6*V2+S$7)</f>
        <v>-1.5571821879819126E-3</v>
      </c>
    </row>
    <row r="3" spans="1:25" ht="13.5" thickBot="1" x14ac:dyDescent="0.25">
      <c r="R3" t="s">
        <v>85</v>
      </c>
      <c r="S3" s="83">
        <f t="shared" si="0"/>
        <v>4.3114166089937837E-8</v>
      </c>
      <c r="T3" s="65">
        <v>4.3114166089937837E-2</v>
      </c>
      <c r="U3" s="67">
        <v>9.9999999999999995E-7</v>
      </c>
      <c r="V3">
        <v>-9500</v>
      </c>
      <c r="W3" s="67">
        <f t="shared" ref="W3:W61" si="2">S$2+S$3*V3+S$4*V3^2+S$5*SIN(S$6*V3+S$7)</f>
        <v>-8.8389587384891093E-3</v>
      </c>
      <c r="X3" s="67">
        <f t="shared" ref="X3:X61" si="3">S$2+S$3*V3+S$4*V3^2</f>
        <v>-8.4622152205073124E-3</v>
      </c>
      <c r="Y3">
        <f t="shared" si="1"/>
        <v>-3.767435179817975E-4</v>
      </c>
    </row>
    <row r="4" spans="1:25" ht="14.25" thickTop="1" thickBot="1" x14ac:dyDescent="0.25">
      <c r="A4" s="56" t="s">
        <v>65</v>
      </c>
      <c r="C4" s="8">
        <v>53686.441400000003</v>
      </c>
      <c r="D4" s="91">
        <v>0.31653500000000001</v>
      </c>
      <c r="O4" t="s">
        <v>154</v>
      </c>
      <c r="P4" s="67">
        <f>2*S4*365.24/D4</f>
        <v>-3.1677107353206345E-7</v>
      </c>
      <c r="R4" t="s">
        <v>159</v>
      </c>
      <c r="S4" s="67">
        <f t="shared" si="0"/>
        <v>-1.3726471876091297E-10</v>
      </c>
      <c r="T4" s="65">
        <v>-1.3726471876091297</v>
      </c>
      <c r="U4" s="67">
        <v>1E-10</v>
      </c>
      <c r="V4">
        <v>-9000</v>
      </c>
      <c r="W4" s="67">
        <f t="shared" si="2"/>
        <v>-6.3465931924777102E-3</v>
      </c>
      <c r="X4" s="67">
        <f t="shared" si="3"/>
        <v>-7.1709594889238998E-3</v>
      </c>
      <c r="Y4">
        <f t="shared" si="1"/>
        <v>8.2436629644619007E-4</v>
      </c>
    </row>
    <row r="5" spans="1:25" ht="13.5" thickTop="1" x14ac:dyDescent="0.2">
      <c r="A5" s="11" t="s">
        <v>97</v>
      </c>
      <c r="B5" s="12"/>
      <c r="C5" s="13">
        <v>-9.5</v>
      </c>
      <c r="D5" s="92" t="s">
        <v>98</v>
      </c>
      <c r="R5" t="s">
        <v>50</v>
      </c>
      <c r="S5" s="83">
        <f t="shared" si="0"/>
        <v>5.1326586870735933E-3</v>
      </c>
      <c r="T5" s="65">
        <v>5.1326586870735929</v>
      </c>
      <c r="U5" s="67">
        <v>1E-3</v>
      </c>
      <c r="V5">
        <v>-8500</v>
      </c>
      <c r="W5" s="67">
        <f t="shared" si="2"/>
        <v>-3.9680912944077386E-3</v>
      </c>
      <c r="X5" s="67">
        <f t="shared" si="3"/>
        <v>-5.9483361167209422E-3</v>
      </c>
      <c r="Y5">
        <f t="shared" si="1"/>
        <v>1.9802448223132036E-3</v>
      </c>
    </row>
    <row r="6" spans="1:25" x14ac:dyDescent="0.2">
      <c r="A6" s="56" t="s">
        <v>66</v>
      </c>
      <c r="R6" t="s">
        <v>51</v>
      </c>
      <c r="S6" s="83">
        <f t="shared" si="0"/>
        <v>4.6955585732267783E-4</v>
      </c>
      <c r="T6" s="65">
        <v>4.6955585732267782</v>
      </c>
      <c r="U6" s="67">
        <v>1E-4</v>
      </c>
      <c r="V6">
        <v>-8000</v>
      </c>
      <c r="W6" s="67">
        <f t="shared" si="2"/>
        <v>-1.7668737291984147E-3</v>
      </c>
      <c r="X6" s="67">
        <f t="shared" si="3"/>
        <v>-4.7943451038984404E-3</v>
      </c>
      <c r="Y6">
        <f t="shared" si="1"/>
        <v>3.0274713747000257E-3</v>
      </c>
    </row>
    <row r="7" spans="1:25" ht="13.5" thickBot="1" x14ac:dyDescent="0.25">
      <c r="A7" t="s">
        <v>67</v>
      </c>
      <c r="C7">
        <v>53686.442499999997</v>
      </c>
      <c r="D7" s="93" t="s">
        <v>47</v>
      </c>
      <c r="R7" t="s">
        <v>52</v>
      </c>
      <c r="S7" s="83">
        <f t="shared" si="0"/>
        <v>4.3873133319492652</v>
      </c>
      <c r="T7" s="66">
        <v>4.3873133319492652</v>
      </c>
      <c r="U7">
        <v>1</v>
      </c>
      <c r="V7">
        <v>-7500</v>
      </c>
      <c r="W7" s="67">
        <f t="shared" si="2"/>
        <v>1.9960032925641844E-4</v>
      </c>
      <c r="X7" s="67">
        <f t="shared" si="3"/>
        <v>-3.7089864504563971E-3</v>
      </c>
      <c r="Y7">
        <f t="shared" si="1"/>
        <v>3.9085867797128155E-3</v>
      </c>
    </row>
    <row r="8" spans="1:25" x14ac:dyDescent="0.2">
      <c r="A8" t="s">
        <v>68</v>
      </c>
      <c r="C8">
        <v>0.31653590999999998</v>
      </c>
      <c r="D8" s="93" t="s">
        <v>47</v>
      </c>
      <c r="V8">
        <v>-7000</v>
      </c>
      <c r="W8" s="67">
        <f t="shared" si="2"/>
        <v>1.8829858851563911E-3</v>
      </c>
      <c r="X8" s="67">
        <f t="shared" si="3"/>
        <v>-2.6922601563948087E-3</v>
      </c>
      <c r="Y8">
        <f t="shared" si="1"/>
        <v>4.5752460415511998E-3</v>
      </c>
    </row>
    <row r="9" spans="1:25" ht="14.25" x14ac:dyDescent="0.2">
      <c r="A9" s="72" t="s">
        <v>114</v>
      </c>
      <c r="B9" s="35">
        <v>61</v>
      </c>
      <c r="C9" s="32" t="str">
        <f>"F"&amp;B9</f>
        <v>F61</v>
      </c>
      <c r="D9" s="94" t="str">
        <f>"G"&amp;B9</f>
        <v>G61</v>
      </c>
      <c r="R9" s="89" t="s">
        <v>54</v>
      </c>
      <c r="T9">
        <f>SUM(R21:R81)</f>
        <v>2.3690413411113349E-4</v>
      </c>
      <c r="V9">
        <v>-6500</v>
      </c>
      <c r="W9" s="67">
        <f t="shared" si="2"/>
        <v>3.2467047115967256E-3</v>
      </c>
      <c r="X9" s="67">
        <f t="shared" si="3"/>
        <v>-1.7441662217136771E-3</v>
      </c>
      <c r="Y9">
        <f t="shared" si="1"/>
        <v>4.9908709333104026E-3</v>
      </c>
    </row>
    <row r="10" spans="1:25" ht="13.5" thickBot="1" x14ac:dyDescent="0.25">
      <c r="A10" s="12"/>
      <c r="B10" s="12"/>
      <c r="C10" s="4" t="s">
        <v>85</v>
      </c>
      <c r="D10" s="95" t="s">
        <v>86</v>
      </c>
      <c r="E10" s="12"/>
      <c r="V10">
        <v>-6000</v>
      </c>
      <c r="W10" s="67">
        <f t="shared" si="2"/>
        <v>4.2679523228854052E-3</v>
      </c>
      <c r="X10" s="67">
        <f t="shared" si="3"/>
        <v>-8.6470464641300211E-4</v>
      </c>
      <c r="Y10">
        <f t="shared" si="1"/>
        <v>5.1326569692984074E-3</v>
      </c>
    </row>
    <row r="11" spans="1:25" x14ac:dyDescent="0.2">
      <c r="A11" s="12" t="s">
        <v>80</v>
      </c>
      <c r="B11" s="12"/>
      <c r="C11" s="31">
        <f ca="1">INTERCEPT(INDIRECT($D$9):G987,INDIRECT($C$9):F987)</f>
        <v>3.4373350826631691E-2</v>
      </c>
      <c r="E11" s="12"/>
      <c r="R11" t="s">
        <v>68</v>
      </c>
      <c r="S11" s="88">
        <f>2*PI()/S6*C8/365.24</f>
        <v>11.596775728105404</v>
      </c>
      <c r="T11" t="s">
        <v>160</v>
      </c>
      <c r="V11">
        <v>-5500</v>
      </c>
      <c r="W11" s="67">
        <f t="shared" si="2"/>
        <v>4.9389492099190906E-3</v>
      </c>
      <c r="X11" s="67">
        <f t="shared" si="3"/>
        <v>-5.3875430492783018E-5</v>
      </c>
      <c r="Y11">
        <f t="shared" si="1"/>
        <v>4.9928246404118736E-3</v>
      </c>
    </row>
    <row r="12" spans="1:25" x14ac:dyDescent="0.2">
      <c r="A12" s="12" t="s">
        <v>81</v>
      </c>
      <c r="B12" s="12"/>
      <c r="C12" s="31">
        <f ca="1">SLOPE(INDIRECT($D$9):G987,INDIRECT($C$9):F987)</f>
        <v>-4.2998131195951869E-6</v>
      </c>
      <c r="E12" s="12"/>
      <c r="V12">
        <v>-5000</v>
      </c>
      <c r="W12" s="67">
        <f t="shared" si="2"/>
        <v>5.2673676858979749E-3</v>
      </c>
      <c r="X12" s="67">
        <f t="shared" si="3"/>
        <v>6.883214260469785E-4</v>
      </c>
      <c r="Y12">
        <f t="shared" si="1"/>
        <v>4.5790462598509964E-3</v>
      </c>
    </row>
    <row r="13" spans="1:25" x14ac:dyDescent="0.2">
      <c r="A13" s="12" t="s">
        <v>84</v>
      </c>
      <c r="B13" s="12"/>
      <c r="C13" s="3" t="s">
        <v>78</v>
      </c>
      <c r="V13">
        <v>-4500</v>
      </c>
      <c r="W13" s="67">
        <f t="shared" si="2"/>
        <v>5.2759109222303615E-3</v>
      </c>
      <c r="X13" s="67">
        <f t="shared" si="3"/>
        <v>1.3618859232062837E-3</v>
      </c>
      <c r="Y13">
        <f t="shared" si="1"/>
        <v>3.9140249990240773E-3</v>
      </c>
    </row>
    <row r="14" spans="1:25" x14ac:dyDescent="0.2">
      <c r="A14" s="12"/>
      <c r="B14" s="12"/>
      <c r="C14" s="12"/>
      <c r="V14">
        <v>-4000</v>
      </c>
      <c r="W14" s="67">
        <f t="shared" si="2"/>
        <v>5.0010672720637774E-3</v>
      </c>
      <c r="X14" s="67">
        <f t="shared" si="3"/>
        <v>1.9668180609851327E-3</v>
      </c>
      <c r="Y14">
        <f t="shared" si="1"/>
        <v>3.0342492110786443E-3</v>
      </c>
    </row>
    <row r="15" spans="1:25" x14ac:dyDescent="0.2">
      <c r="A15" s="14" t="s">
        <v>82</v>
      </c>
      <c r="B15" s="12"/>
      <c r="C15" s="15">
        <f ca="1">(C7+C11)+(C8+C12)*INT(MAX(F21:F3528))</f>
        <v>59505.910526636617</v>
      </c>
      <c r="E15" s="16" t="s">
        <v>122</v>
      </c>
      <c r="F15" s="13">
        <v>1</v>
      </c>
      <c r="V15">
        <v>-3500</v>
      </c>
      <c r="W15" s="67">
        <f t="shared" si="2"/>
        <v>4.4911082291566014E-3</v>
      </c>
      <c r="X15" s="67">
        <f t="shared" si="3"/>
        <v>2.5031178393835254E-3</v>
      </c>
      <c r="Y15">
        <f t="shared" si="1"/>
        <v>1.987990389773076E-3</v>
      </c>
    </row>
    <row r="16" spans="1:25" x14ac:dyDescent="0.2">
      <c r="A16" s="14" t="s">
        <v>69</v>
      </c>
      <c r="B16" s="12"/>
      <c r="C16" s="15">
        <f ca="1">+C8+C12</f>
        <v>0.31653161018688036</v>
      </c>
      <c r="E16" s="16" t="s">
        <v>99</v>
      </c>
      <c r="F16" s="31">
        <f ca="1">NOW()+15018.5+$C$5/24</f>
        <v>59946.74667951389</v>
      </c>
      <c r="V16">
        <v>-3000</v>
      </c>
      <c r="W16" s="67">
        <f t="shared" si="2"/>
        <v>3.8034398699823072E-3</v>
      </c>
      <c r="X16" s="67">
        <f t="shared" si="3"/>
        <v>2.9707852584014618E-3</v>
      </c>
      <c r="Y16">
        <f t="shared" si="1"/>
        <v>8.3265461158084548E-4</v>
      </c>
    </row>
    <row r="17" spans="1:25" ht="13.5" thickBot="1" x14ac:dyDescent="0.25">
      <c r="A17" s="16" t="s">
        <v>96</v>
      </c>
      <c r="B17" s="12"/>
      <c r="C17" s="12">
        <f>COUNT(C21:C2186)</f>
        <v>63</v>
      </c>
      <c r="E17" s="16" t="s">
        <v>123</v>
      </c>
      <c r="F17" s="31">
        <f ca="1">ROUND(2*(F16-$C$7)/$C$8,0)/2+F15</f>
        <v>19778.5</v>
      </c>
      <c r="V17">
        <v>-2500</v>
      </c>
      <c r="W17" s="67">
        <f t="shared" si="2"/>
        <v>3.0014531000079367E-3</v>
      </c>
      <c r="X17" s="67">
        <f t="shared" si="3"/>
        <v>3.3698203180389406E-3</v>
      </c>
      <c r="Y17">
        <f t="shared" si="1"/>
        <v>-3.6836721803100382E-4</v>
      </c>
    </row>
    <row r="18" spans="1:25" ht="14.25" thickTop="1" thickBot="1" x14ac:dyDescent="0.25">
      <c r="A18" s="14" t="s">
        <v>70</v>
      </c>
      <c r="B18" s="12"/>
      <c r="C18" s="21">
        <f ca="1">+C15</f>
        <v>59505.910526636617</v>
      </c>
      <c r="D18" s="96">
        <f ca="1">+C16</f>
        <v>0.31653161018688036</v>
      </c>
      <c r="E18" s="16" t="s">
        <v>100</v>
      </c>
      <c r="F18" s="33">
        <f ca="1">ROUND(2*(F16-$C$15)/$C$16,0)/2+F15</f>
        <v>1393.5</v>
      </c>
      <c r="V18">
        <v>-2000</v>
      </c>
      <c r="W18" s="67">
        <f t="shared" si="2"/>
        <v>2.1510455246758721E-3</v>
      </c>
      <c r="X18" s="67">
        <f t="shared" si="3"/>
        <v>3.7002230182959644E-3</v>
      </c>
      <c r="Y18">
        <f t="shared" si="1"/>
        <v>-1.5491774936200924E-3</v>
      </c>
    </row>
    <row r="19" spans="1:25" ht="13.5" thickTop="1" x14ac:dyDescent="0.2">
      <c r="E19" s="16" t="s">
        <v>101</v>
      </c>
      <c r="F19" s="20">
        <f ca="1">+$C$15+$C$16*F18-15018.5-$C$5/24</f>
        <v>44928.893158765371</v>
      </c>
      <c r="V19">
        <v>-1500</v>
      </c>
      <c r="W19" s="67">
        <f t="shared" si="2"/>
        <v>1.3170057828972154E-3</v>
      </c>
      <c r="X19" s="67">
        <f t="shared" si="3"/>
        <v>3.9619933591725307E-3</v>
      </c>
      <c r="Y19">
        <f t="shared" si="1"/>
        <v>-2.6449875762753153E-3</v>
      </c>
    </row>
    <row r="20" spans="1:25" ht="15" thickBot="1" x14ac:dyDescent="0.25">
      <c r="A20" s="4" t="s">
        <v>71</v>
      </c>
      <c r="B20" s="4" t="s">
        <v>72</v>
      </c>
      <c r="C20" s="4" t="s">
        <v>73</v>
      </c>
      <c r="D20" s="95" t="s">
        <v>77</v>
      </c>
      <c r="E20" s="4" t="s">
        <v>74</v>
      </c>
      <c r="F20" s="4" t="s">
        <v>75</v>
      </c>
      <c r="G20" s="4" t="s">
        <v>76</v>
      </c>
      <c r="H20" s="7" t="s">
        <v>64</v>
      </c>
      <c r="I20" s="7" t="s">
        <v>129</v>
      </c>
      <c r="J20" s="7" t="s">
        <v>62</v>
      </c>
      <c r="K20" s="7" t="s">
        <v>63</v>
      </c>
      <c r="L20" s="7" t="s">
        <v>91</v>
      </c>
      <c r="M20" s="7" t="s">
        <v>92</v>
      </c>
      <c r="N20" s="7" t="s">
        <v>93</v>
      </c>
      <c r="O20" s="7" t="s">
        <v>88</v>
      </c>
      <c r="P20" s="7" t="s">
        <v>55</v>
      </c>
      <c r="Q20" s="4" t="s">
        <v>79</v>
      </c>
      <c r="R20" s="68" t="s">
        <v>198</v>
      </c>
      <c r="S20" s="68" t="s">
        <v>173</v>
      </c>
      <c r="T20" s="68" t="s">
        <v>177</v>
      </c>
      <c r="U20" s="68" t="s">
        <v>56</v>
      </c>
      <c r="V20">
        <v>-1000</v>
      </c>
      <c r="W20" s="67">
        <f t="shared" si="2"/>
        <v>5.594587272651475E-4</v>
      </c>
      <c r="X20" s="67">
        <f t="shared" si="3"/>
        <v>4.1551313406686411E-3</v>
      </c>
      <c r="Y20">
        <f t="shared" si="1"/>
        <v>-3.5956726134034936E-3</v>
      </c>
    </row>
    <row r="21" spans="1:25" x14ac:dyDescent="0.2">
      <c r="A21" s="84" t="s">
        <v>46</v>
      </c>
      <c r="B21" s="85" t="s">
        <v>105</v>
      </c>
      <c r="C21" s="87">
        <v>51515.958029999798</v>
      </c>
      <c r="D21" s="97">
        <v>3.79E-3</v>
      </c>
      <c r="E21" s="43">
        <f t="shared" ref="E21:E52" si="4">+(C21-C$7)/C$8</f>
        <v>-6856.992844825093</v>
      </c>
      <c r="F21">
        <f t="shared" ref="F21:F52" si="5">ROUND(2*E21,0)/2</f>
        <v>-6857</v>
      </c>
      <c r="G21">
        <f t="shared" ref="G21:G52" si="6">+C21-(C$7+F21*C$8)</f>
        <v>2.2648697995464318E-3</v>
      </c>
      <c r="K21">
        <f t="shared" ref="K21:K35" si="7">+G21</f>
        <v>2.2648697995464318E-3</v>
      </c>
      <c r="P21" s="67">
        <f>S$2+S$3*F21+S$4*F21^2+S$5*SIN(S$6*F21+S$7)</f>
        <v>2.3069183235333779E-3</v>
      </c>
      <c r="Q21" s="2">
        <f t="shared" ref="Q21:Q52" si="8">+C21-15018.5</f>
        <v>36497.458029999798</v>
      </c>
      <c r="R21">
        <f t="shared" ref="R21:R52" si="9">(G21-P21)^2</f>
        <v>1.768078369480782E-9</v>
      </c>
      <c r="S21" s="3">
        <v>1</v>
      </c>
      <c r="T21" s="67">
        <f>G21-(S$2+S$3*F21+S$4*F21^2)</f>
        <v>4.6789675894649734E-3</v>
      </c>
      <c r="U21">
        <f t="shared" ref="U21:U52" si="10">G21-(S$5*SIN(S$6*F21+S$7))</f>
        <v>-2.4561463139054877E-3</v>
      </c>
      <c r="V21">
        <v>-500</v>
      </c>
      <c r="W21" s="67">
        <f t="shared" si="2"/>
        <v>-6.9433503338234628E-5</v>
      </c>
      <c r="X21" s="67">
        <f t="shared" si="3"/>
        <v>4.2796369627842949E-3</v>
      </c>
      <c r="Y21">
        <f t="shared" si="1"/>
        <v>-4.3490704661225295E-3</v>
      </c>
    </row>
    <row r="22" spans="1:25" x14ac:dyDescent="0.2">
      <c r="A22" s="84" t="s">
        <v>46</v>
      </c>
      <c r="B22" s="85" t="s">
        <v>105</v>
      </c>
      <c r="C22" s="87">
        <v>53249.307940000203</v>
      </c>
      <c r="D22" s="97">
        <v>1.7899999999999999E-3</v>
      </c>
      <c r="E22" s="43">
        <f t="shared" si="4"/>
        <v>-1380.9951610223147</v>
      </c>
      <c r="F22">
        <f t="shared" si="5"/>
        <v>-1381</v>
      </c>
      <c r="G22">
        <f t="shared" si="6"/>
        <v>1.5317102079279721E-3</v>
      </c>
      <c r="K22">
        <f t="shared" si="7"/>
        <v>1.5317102079279721E-3</v>
      </c>
      <c r="P22" s="67">
        <f t="shared" ref="P22:P81" si="11">S$2+S$3*F22+S$4*F22^2+S$5*SIN(S$6*F22+S$7)</f>
        <v>1.1276673634456002E-3</v>
      </c>
      <c r="Q22" s="2">
        <f t="shared" si="8"/>
        <v>38230.807940000203</v>
      </c>
      <c r="R22">
        <f t="shared" si="9"/>
        <v>1.6325062017740616E-7</v>
      </c>
      <c r="S22" s="3">
        <v>1</v>
      </c>
      <c r="T22" s="67">
        <f t="shared" ref="T22:T81" si="12">G22-(S$2+S$3*F22+S$4*F22^2)</f>
        <v>-2.4824734359245332E-3</v>
      </c>
      <c r="U22">
        <f t="shared" si="10"/>
        <v>4.4182264883348768E-3</v>
      </c>
      <c r="V22">
        <v>0</v>
      </c>
      <c r="W22" s="67">
        <f t="shared" si="2"/>
        <v>-5.2833351335896186E-4</v>
      </c>
      <c r="X22" s="67">
        <f t="shared" si="3"/>
        <v>4.3355102255194919E-3</v>
      </c>
      <c r="Y22">
        <f t="shared" si="1"/>
        <v>-4.8638437388784537E-3</v>
      </c>
    </row>
    <row r="23" spans="1:25" x14ac:dyDescent="0.2">
      <c r="A23" s="24" t="s">
        <v>110</v>
      </c>
      <c r="B23" s="71"/>
      <c r="C23" s="38">
        <v>53354.396000000001</v>
      </c>
      <c r="D23" s="38" t="s">
        <v>78</v>
      </c>
      <c r="E23">
        <f t="shared" si="4"/>
        <v>-1049.0010438310042</v>
      </c>
      <c r="F23">
        <f t="shared" si="5"/>
        <v>-1049</v>
      </c>
      <c r="G23">
        <f t="shared" si="6"/>
        <v>-3.3040999551303685E-4</v>
      </c>
      <c r="K23">
        <f t="shared" si="7"/>
        <v>-3.3040999551303685E-4</v>
      </c>
      <c r="P23" s="67">
        <f t="shared" si="11"/>
        <v>6.2878099780488191E-4</v>
      </c>
      <c r="Q23" s="2">
        <f t="shared" si="8"/>
        <v>38335.896000000001</v>
      </c>
      <c r="R23">
        <f t="shared" si="9"/>
        <v>9.200473616622157E-7</v>
      </c>
      <c r="S23" s="3">
        <v>1</v>
      </c>
      <c r="T23" s="67">
        <f t="shared" si="12"/>
        <v>-4.4696472270149565E-3</v>
      </c>
      <c r="U23">
        <f t="shared" si="10"/>
        <v>3.1800462381840009E-3</v>
      </c>
      <c r="V23">
        <v>500</v>
      </c>
      <c r="W23" s="67">
        <f t="shared" si="2"/>
        <v>-7.8899674871484981E-4</v>
      </c>
      <c r="X23" s="67">
        <f t="shared" si="3"/>
        <v>4.3227511288742321E-3</v>
      </c>
      <c r="Y23">
        <f t="shared" si="1"/>
        <v>-5.111747877589082E-3</v>
      </c>
    </row>
    <row r="24" spans="1:25" x14ac:dyDescent="0.2">
      <c r="A24" s="84" t="s">
        <v>28</v>
      </c>
      <c r="B24" s="85" t="s">
        <v>104</v>
      </c>
      <c r="C24" s="87">
        <v>53370.381500000134</v>
      </c>
      <c r="D24" s="97">
        <v>2.5000000000000001E-3</v>
      </c>
      <c r="E24" s="43">
        <f t="shared" si="4"/>
        <v>-998.49966469795891</v>
      </c>
      <c r="F24">
        <f t="shared" si="5"/>
        <v>-998.5</v>
      </c>
      <c r="G24">
        <f t="shared" si="6"/>
        <v>1.0613513586577028E-4</v>
      </c>
      <c r="K24">
        <f t="shared" si="7"/>
        <v>1.0613513586577028E-4</v>
      </c>
      <c r="P24" s="67">
        <f t="shared" si="11"/>
        <v>5.5735601714192087E-4</v>
      </c>
      <c r="Q24" s="2">
        <f t="shared" si="8"/>
        <v>38351.881500000134</v>
      </c>
      <c r="R24">
        <f t="shared" si="9"/>
        <v>2.0360028369962599E-7</v>
      </c>
      <c r="S24" s="3">
        <v>1</v>
      </c>
      <c r="T24" s="67">
        <f t="shared" si="12"/>
        <v>-4.0494723613626717E-3</v>
      </c>
      <c r="U24">
        <f t="shared" si="10"/>
        <v>3.7043866159522914E-3</v>
      </c>
      <c r="V24">
        <v>1000</v>
      </c>
      <c r="W24" s="67">
        <f t="shared" si="2"/>
        <v>-8.3782121757069138E-4</v>
      </c>
      <c r="X24" s="67">
        <f t="shared" si="3"/>
        <v>4.2413596728485175E-3</v>
      </c>
      <c r="Y24">
        <f t="shared" si="1"/>
        <v>-5.0791808904192088E-3</v>
      </c>
    </row>
    <row r="25" spans="1:25" x14ac:dyDescent="0.2">
      <c r="A25" s="84" t="s">
        <v>28</v>
      </c>
      <c r="B25" s="85" t="s">
        <v>105</v>
      </c>
      <c r="C25" s="87">
        <v>53373.389800000004</v>
      </c>
      <c r="D25" s="97">
        <v>2.2000000000000001E-3</v>
      </c>
      <c r="E25" s="43">
        <f t="shared" si="4"/>
        <v>-988.99584568459522</v>
      </c>
      <c r="F25">
        <f t="shared" si="5"/>
        <v>-989</v>
      </c>
      <c r="G25">
        <f t="shared" si="6"/>
        <v>1.3149900041753426E-3</v>
      </c>
      <c r="K25">
        <f t="shared" si="7"/>
        <v>1.3149900041753426E-3</v>
      </c>
      <c r="P25" s="67">
        <f t="shared" si="11"/>
        <v>5.4406601425644298E-4</v>
      </c>
      <c r="Q25" s="2">
        <f t="shared" si="8"/>
        <v>38354.889800000004</v>
      </c>
      <c r="R25">
        <f t="shared" si="9"/>
        <v>5.9432379823247571E-7</v>
      </c>
      <c r="S25" s="3">
        <v>1</v>
      </c>
      <c r="T25" s="67">
        <f t="shared" si="12"/>
        <v>-2.8436188071020571E-3</v>
      </c>
      <c r="U25">
        <f t="shared" si="10"/>
        <v>4.9295328011962989E-3</v>
      </c>
      <c r="V25">
        <v>1500</v>
      </c>
      <c r="W25" s="67">
        <f t="shared" si="2"/>
        <v>-6.7659380374329812E-4</v>
      </c>
      <c r="X25" s="67">
        <f t="shared" si="3"/>
        <v>4.0913358574423443E-3</v>
      </c>
      <c r="Y25">
        <f t="shared" si="1"/>
        <v>-4.7679296611856424E-3</v>
      </c>
    </row>
    <row r="26" spans="1:25" x14ac:dyDescent="0.2">
      <c r="A26" s="84" t="s">
        <v>28</v>
      </c>
      <c r="B26" s="85" t="s">
        <v>105</v>
      </c>
      <c r="C26" s="87">
        <v>53374.337199999951</v>
      </c>
      <c r="D26" s="97">
        <v>2.3E-3</v>
      </c>
      <c r="E26" s="43">
        <f t="shared" si="4"/>
        <v>-986.00282034365887</v>
      </c>
      <c r="F26">
        <f t="shared" si="5"/>
        <v>-986</v>
      </c>
      <c r="G26">
        <f t="shared" si="6"/>
        <v>-8.9274004858452827E-4</v>
      </c>
      <c r="K26">
        <f t="shared" si="7"/>
        <v>-8.9274004858452827E-4</v>
      </c>
      <c r="P26" s="67">
        <f t="shared" si="11"/>
        <v>5.3987895117026553E-4</v>
      </c>
      <c r="Q26" s="2">
        <f t="shared" si="8"/>
        <v>38355.837199999951</v>
      </c>
      <c r="R26">
        <f t="shared" si="9"/>
        <v>2.0523971984584259E-6</v>
      </c>
      <c r="S26" s="3">
        <v>1</v>
      </c>
      <c r="T26" s="67">
        <f t="shared" si="12"/>
        <v>-5.0522914958188569E-3</v>
      </c>
      <c r="U26">
        <f t="shared" si="10"/>
        <v>2.7269324474795348E-3</v>
      </c>
      <c r="V26">
        <v>2000</v>
      </c>
      <c r="W26" s="67">
        <f t="shared" si="2"/>
        <v>-3.2239222404995167E-4</v>
      </c>
      <c r="X26" s="67">
        <f t="shared" si="3"/>
        <v>3.8726796826557153E-3</v>
      </c>
      <c r="Y26">
        <f t="shared" si="1"/>
        <v>-4.195071906705667E-3</v>
      </c>
    </row>
    <row r="27" spans="1:25" x14ac:dyDescent="0.2">
      <c r="A27" s="84" t="s">
        <v>28</v>
      </c>
      <c r="B27" s="85" t="s">
        <v>104</v>
      </c>
      <c r="C27" s="87">
        <v>53374.499199999962</v>
      </c>
      <c r="D27" s="97">
        <v>1.8E-3</v>
      </c>
      <c r="E27" s="43">
        <f t="shared" si="4"/>
        <v>-985.49103006997029</v>
      </c>
      <c r="F27">
        <f t="shared" si="5"/>
        <v>-985.5</v>
      </c>
      <c r="G27">
        <f t="shared" si="6"/>
        <v>2.8393049651640467E-3</v>
      </c>
      <c r="K27">
        <f t="shared" si="7"/>
        <v>2.8393049651640467E-3</v>
      </c>
      <c r="P27" s="67">
        <f t="shared" si="11"/>
        <v>5.391815651502865E-4</v>
      </c>
      <c r="Q27" s="2">
        <f t="shared" si="8"/>
        <v>38355.999199999962</v>
      </c>
      <c r="R27">
        <f t="shared" si="9"/>
        <v>5.2905676552908608E-6</v>
      </c>
      <c r="S27" s="3">
        <v>1</v>
      </c>
      <c r="T27" s="67">
        <f t="shared" si="12"/>
        <v>-1.3204033478498448E-3</v>
      </c>
      <c r="U27">
        <f t="shared" si="10"/>
        <v>6.4598317130276518E-3</v>
      </c>
      <c r="V27">
        <v>2500</v>
      </c>
      <c r="W27" s="67">
        <f t="shared" si="2"/>
        <v>1.9335199100041804E-4</v>
      </c>
      <c r="X27" s="67">
        <f t="shared" si="3"/>
        <v>3.5853911484886305E-3</v>
      </c>
      <c r="Y27">
        <f t="shared" si="1"/>
        <v>-3.3920391574882125E-3</v>
      </c>
    </row>
    <row r="28" spans="1:25" x14ac:dyDescent="0.2">
      <c r="A28" s="84" t="s">
        <v>28</v>
      </c>
      <c r="B28" s="85" t="s">
        <v>105</v>
      </c>
      <c r="C28" s="87">
        <v>53375.289100000169</v>
      </c>
      <c r="D28" s="97">
        <v>2E-3</v>
      </c>
      <c r="E28" s="43">
        <f t="shared" si="4"/>
        <v>-982.995578605373</v>
      </c>
      <c r="F28">
        <f t="shared" si="5"/>
        <v>-983</v>
      </c>
      <c r="G28">
        <f t="shared" si="6"/>
        <v>1.3995301706017926E-3</v>
      </c>
      <c r="K28">
        <f t="shared" si="7"/>
        <v>1.3995301706017926E-3</v>
      </c>
      <c r="P28" s="67">
        <f t="shared" si="11"/>
        <v>5.3569659999455101E-4</v>
      </c>
      <c r="Q28" s="2">
        <f t="shared" si="8"/>
        <v>38356.789100000169</v>
      </c>
      <c r="R28">
        <f t="shared" si="9"/>
        <v>7.4620843770805629E-7</v>
      </c>
      <c r="S28" s="3">
        <v>1</v>
      </c>
      <c r="T28" s="67">
        <f t="shared" si="12"/>
        <v>-2.7609614418245268E-3</v>
      </c>
      <c r="U28">
        <f t="shared" si="10"/>
        <v>5.024325183033561E-3</v>
      </c>
      <c r="V28">
        <v>3000</v>
      </c>
      <c r="W28" s="67">
        <f t="shared" si="2"/>
        <v>8.2657808084499965E-4</v>
      </c>
      <c r="X28" s="67">
        <f t="shared" si="3"/>
        <v>3.229470254941089E-3</v>
      </c>
      <c r="Y28">
        <f t="shared" si="1"/>
        <v>-2.4028921740960893E-3</v>
      </c>
    </row>
    <row r="29" spans="1:25" x14ac:dyDescent="0.2">
      <c r="A29" s="84" t="s">
        <v>28</v>
      </c>
      <c r="B29" s="85" t="s">
        <v>104</v>
      </c>
      <c r="C29" s="87">
        <v>53375.440500000026</v>
      </c>
      <c r="D29" s="97">
        <v>5.7000000000000002E-3</v>
      </c>
      <c r="E29" s="43">
        <f t="shared" si="4"/>
        <v>-982.51727584390449</v>
      </c>
      <c r="F29">
        <f t="shared" si="5"/>
        <v>-982.5</v>
      </c>
      <c r="G29">
        <f t="shared" si="6"/>
        <v>-5.4684249698766507E-3</v>
      </c>
      <c r="K29">
        <f t="shared" si="7"/>
        <v>-5.4684249698766507E-3</v>
      </c>
      <c r="P29" s="67">
        <f t="shared" si="11"/>
        <v>5.3500000028161446E-4</v>
      </c>
      <c r="Q29" s="2">
        <f t="shared" si="8"/>
        <v>38356.940500000026</v>
      </c>
      <c r="R29">
        <f t="shared" si="9"/>
        <v>3.6041111372319762E-5</v>
      </c>
      <c r="S29" s="3">
        <v>1</v>
      </c>
      <c r="T29" s="67">
        <f t="shared" si="12"/>
        <v>-9.629073036288377E-3</v>
      </c>
      <c r="U29">
        <f t="shared" si="10"/>
        <v>-1.8427769037465389E-3</v>
      </c>
      <c r="V29">
        <v>3500</v>
      </c>
      <c r="W29" s="67">
        <f t="shared" si="2"/>
        <v>1.5230135784653012E-3</v>
      </c>
      <c r="X29" s="67">
        <f t="shared" si="3"/>
        <v>2.8049170020130899E-3</v>
      </c>
      <c r="Y29">
        <f t="shared" si="1"/>
        <v>-1.2819034235477887E-3</v>
      </c>
    </row>
    <row r="30" spans="1:25" x14ac:dyDescent="0.2">
      <c r="A30" s="84" t="s">
        <v>28</v>
      </c>
      <c r="B30" s="85" t="s">
        <v>105</v>
      </c>
      <c r="C30" s="87">
        <v>53376.241400000174</v>
      </c>
      <c r="D30" s="97">
        <v>1.8E-3</v>
      </c>
      <c r="E30" s="43">
        <f t="shared" si="4"/>
        <v>-979.98707318807465</v>
      </c>
      <c r="F30">
        <f t="shared" si="5"/>
        <v>-980</v>
      </c>
      <c r="G30">
        <f t="shared" si="6"/>
        <v>4.0918001759564504E-3</v>
      </c>
      <c r="K30">
        <f t="shared" si="7"/>
        <v>4.0918001759564504E-3</v>
      </c>
      <c r="P30" s="67">
        <f t="shared" si="11"/>
        <v>5.3151897089413324E-4</v>
      </c>
      <c r="Q30" s="2">
        <f t="shared" si="8"/>
        <v>38357.741400000174</v>
      </c>
      <c r="R30">
        <f t="shared" si="9"/>
        <v>1.2675602259119986E-5</v>
      </c>
      <c r="S30" s="3">
        <v>1</v>
      </c>
      <c r="T30" s="67">
        <f t="shared" si="12"/>
        <v>-6.9629130896921645E-5</v>
      </c>
      <c r="U30">
        <f t="shared" si="10"/>
        <v>7.7217105119156892E-3</v>
      </c>
      <c r="V30">
        <v>4000</v>
      </c>
      <c r="W30" s="67">
        <f t="shared" si="2"/>
        <v>2.2211521293824437E-3</v>
      </c>
      <c r="X30" s="67">
        <f t="shared" si="3"/>
        <v>2.3117313897046362E-3</v>
      </c>
      <c r="Y30">
        <f t="shared" si="1"/>
        <v>-9.0579260322192718E-5</v>
      </c>
    </row>
    <row r="31" spans="1:25" x14ac:dyDescent="0.2">
      <c r="A31" s="84" t="s">
        <v>28</v>
      </c>
      <c r="B31" s="85" t="s">
        <v>104</v>
      </c>
      <c r="C31" s="87">
        <v>53377.350699999835</v>
      </c>
      <c r="D31" s="97">
        <v>2.2000000000000001E-3</v>
      </c>
      <c r="E31" s="43">
        <f t="shared" si="4"/>
        <v>-976.48257349430605</v>
      </c>
      <c r="F31">
        <f t="shared" si="5"/>
        <v>-976.5</v>
      </c>
      <c r="G31">
        <f t="shared" si="6"/>
        <v>5.5161148411571048E-3</v>
      </c>
      <c r="K31">
        <f t="shared" si="7"/>
        <v>5.5161148411571048E-3</v>
      </c>
      <c r="P31" s="67">
        <f t="shared" si="11"/>
        <v>5.2665105199660098E-4</v>
      </c>
      <c r="Q31" s="2">
        <f t="shared" si="8"/>
        <v>38358.850699999835</v>
      </c>
      <c r="R31">
        <f t="shared" si="9"/>
        <v>2.4894748903343893E-5</v>
      </c>
      <c r="S31" s="3">
        <v>1</v>
      </c>
      <c r="T31" s="67">
        <f t="shared" si="12"/>
        <v>1.3535946802445227E-3</v>
      </c>
      <c r="U31">
        <f t="shared" si="10"/>
        <v>9.1519839500730851E-3</v>
      </c>
      <c r="V31">
        <v>4500</v>
      </c>
      <c r="W31" s="67">
        <f t="shared" si="2"/>
        <v>2.8556282192263916E-3</v>
      </c>
      <c r="X31" s="67">
        <f t="shared" si="3"/>
        <v>1.7499134180157245E-3</v>
      </c>
      <c r="Y31">
        <f t="shared" si="1"/>
        <v>1.1057148012106671E-3</v>
      </c>
    </row>
    <row r="32" spans="1:25" x14ac:dyDescent="0.2">
      <c r="A32" s="84" t="s">
        <v>28</v>
      </c>
      <c r="B32" s="85" t="s">
        <v>105</v>
      </c>
      <c r="C32" s="87">
        <v>53377.50549999997</v>
      </c>
      <c r="D32" s="97">
        <v>2.2000000000000001E-3</v>
      </c>
      <c r="E32" s="43">
        <f t="shared" si="4"/>
        <v>-975.99352945461135</v>
      </c>
      <c r="F32">
        <f t="shared" si="5"/>
        <v>-976</v>
      </c>
      <c r="G32">
        <f t="shared" si="6"/>
        <v>2.0481599713093601E-3</v>
      </c>
      <c r="K32">
        <f t="shared" si="7"/>
        <v>2.0481599713093601E-3</v>
      </c>
      <c r="P32" s="67">
        <f t="shared" si="11"/>
        <v>5.2595616175282788E-4</v>
      </c>
      <c r="Q32" s="2">
        <f t="shared" si="8"/>
        <v>38359.00549999997</v>
      </c>
      <c r="R32">
        <f t="shared" si="9"/>
        <v>2.3171044378284195E-6</v>
      </c>
      <c r="S32" s="3">
        <v>1</v>
      </c>
      <c r="T32" s="67">
        <f t="shared" si="12"/>
        <v>-2.1145157513679565E-3</v>
      </c>
      <c r="U32">
        <f t="shared" si="10"/>
        <v>5.6848795322338493E-3</v>
      </c>
      <c r="V32">
        <v>5000</v>
      </c>
      <c r="W32" s="67">
        <f t="shared" si="2"/>
        <v>3.3608036454963325E-3</v>
      </c>
      <c r="X32" s="67">
        <f t="shared" si="3"/>
        <v>1.1194630869463566E-3</v>
      </c>
      <c r="Y32">
        <f t="shared" si="1"/>
        <v>2.2413405585499759E-3</v>
      </c>
    </row>
    <row r="33" spans="1:25" x14ac:dyDescent="0.2">
      <c r="A33" s="84" t="s">
        <v>29</v>
      </c>
      <c r="B33" s="85" t="s">
        <v>104</v>
      </c>
      <c r="C33" s="87">
        <v>53683.4375</v>
      </c>
      <c r="D33" s="97">
        <v>1.5E-3</v>
      </c>
      <c r="E33" s="43">
        <f t="shared" si="4"/>
        <v>-9.4933936563386467</v>
      </c>
      <c r="F33">
        <f t="shared" si="5"/>
        <v>-9.5</v>
      </c>
      <c r="G33">
        <f t="shared" si="6"/>
        <v>2.09114500466967E-3</v>
      </c>
      <c r="K33">
        <f t="shared" si="7"/>
        <v>2.09114500466967E-3</v>
      </c>
      <c r="P33" s="67">
        <f t="shared" si="11"/>
        <v>-5.2139469048461708E-4</v>
      </c>
      <c r="Q33" s="2">
        <f t="shared" si="8"/>
        <v>38664.9375</v>
      </c>
      <c r="R33">
        <f t="shared" si="9"/>
        <v>6.8253636587568553E-6</v>
      </c>
      <c r="S33" s="3">
        <v>1</v>
      </c>
      <c r="T33" s="67">
        <f t="shared" si="12"/>
        <v>-2.243943248131099E-3</v>
      </c>
      <c r="U33">
        <f t="shared" si="10"/>
        <v>6.9476279479550561E-3</v>
      </c>
      <c r="V33">
        <v>5500</v>
      </c>
      <c r="W33" s="67">
        <f t="shared" si="2"/>
        <v>3.6743689511597268E-3</v>
      </c>
      <c r="X33" s="67">
        <f t="shared" si="3"/>
        <v>4.2038039649653237E-4</v>
      </c>
      <c r="Y33">
        <f t="shared" si="1"/>
        <v>3.2539885546631945E-3</v>
      </c>
    </row>
    <row r="34" spans="1:25" x14ac:dyDescent="0.2">
      <c r="A34" s="84" t="s">
        <v>29</v>
      </c>
      <c r="B34" s="85" t="s">
        <v>105</v>
      </c>
      <c r="C34" s="87">
        <v>53683.591299999971</v>
      </c>
      <c r="D34" s="97">
        <v>1.1000000000000001E-3</v>
      </c>
      <c r="E34" s="43">
        <f t="shared" si="4"/>
        <v>-9.0075088163818062</v>
      </c>
      <c r="F34">
        <f t="shared" si="5"/>
        <v>-9</v>
      </c>
      <c r="G34">
        <f t="shared" si="6"/>
        <v>-2.3768100290908478E-3</v>
      </c>
      <c r="K34">
        <f t="shared" si="7"/>
        <v>-2.3768100290908478E-3</v>
      </c>
      <c r="P34" s="67">
        <f t="shared" si="11"/>
        <v>-5.2176168451634978E-4</v>
      </c>
      <c r="Q34" s="2">
        <f t="shared" si="8"/>
        <v>38665.091299999971</v>
      </c>
      <c r="R34">
        <f t="shared" si="9"/>
        <v>3.4412043607085857E-6</v>
      </c>
      <c r="S34" s="3">
        <v>1</v>
      </c>
      <c r="T34" s="67">
        <f t="shared" si="12"/>
        <v>-6.71192110867331E-3</v>
      </c>
      <c r="U34">
        <f t="shared" si="10"/>
        <v>2.4800627350079641E-3</v>
      </c>
      <c r="V34">
        <v>6000</v>
      </c>
      <c r="W34" s="67">
        <f t="shared" si="2"/>
        <v>3.7407622168121107E-3</v>
      </c>
      <c r="X34" s="67">
        <f t="shared" si="3"/>
        <v>-3.473346533337477E-4</v>
      </c>
      <c r="Y34">
        <f t="shared" ref="Y34:Y61" si="13">S$5*SIN(S$6*V34+S$7)</f>
        <v>4.0880968701458584E-3</v>
      </c>
    </row>
    <row r="35" spans="1:25" x14ac:dyDescent="0.2">
      <c r="A35" s="24" t="s">
        <v>113</v>
      </c>
      <c r="B35" s="70"/>
      <c r="C35" s="38">
        <v>53686.441400000003</v>
      </c>
      <c r="D35" s="38" t="s">
        <v>78</v>
      </c>
      <c r="E35">
        <f t="shared" si="4"/>
        <v>-3.4751191232600927E-3</v>
      </c>
      <c r="F35">
        <f t="shared" si="5"/>
        <v>0</v>
      </c>
      <c r="G35">
        <f t="shared" si="6"/>
        <v>-1.0999999940395355E-3</v>
      </c>
      <c r="K35">
        <f t="shared" si="7"/>
        <v>-1.0999999940395355E-3</v>
      </c>
      <c r="P35" s="67">
        <f t="shared" si="11"/>
        <v>-5.2833351335896186E-4</v>
      </c>
      <c r="Q35" s="2">
        <f t="shared" si="8"/>
        <v>38667.941400000003</v>
      </c>
      <c r="R35">
        <f t="shared" si="9"/>
        <v>3.268025651337127E-7</v>
      </c>
      <c r="S35" s="3">
        <v>1</v>
      </c>
      <c r="T35" s="67">
        <f t="shared" si="12"/>
        <v>-5.4355102195590274E-3</v>
      </c>
      <c r="U35">
        <f t="shared" si="10"/>
        <v>3.7638437448389182E-3</v>
      </c>
      <c r="V35">
        <v>6500</v>
      </c>
      <c r="W35" s="67">
        <f t="shared" si="2"/>
        <v>3.5142176292811749E-3</v>
      </c>
      <c r="X35" s="67">
        <f t="shared" si="3"/>
        <v>-1.1836820625444854E-3</v>
      </c>
      <c r="Y35">
        <f t="shared" si="13"/>
        <v>4.6978996918256603E-3</v>
      </c>
    </row>
    <row r="36" spans="1:25" x14ac:dyDescent="0.2">
      <c r="A36" s="24" t="s">
        <v>103</v>
      </c>
      <c r="B36" s="71" t="s">
        <v>105</v>
      </c>
      <c r="C36" s="38">
        <v>53686.441599999998</v>
      </c>
      <c r="D36" s="38">
        <v>1.6999999999999999E-3</v>
      </c>
      <c r="E36">
        <f t="shared" si="4"/>
        <v>-2.8432792952052758E-3</v>
      </c>
      <c r="F36">
        <f t="shared" si="5"/>
        <v>0</v>
      </c>
      <c r="G36">
        <f t="shared" si="6"/>
        <v>-8.9999999909196049E-4</v>
      </c>
      <c r="J36">
        <f t="shared" ref="J36:J48" si="14">+G36</f>
        <v>-8.9999999909196049E-4</v>
      </c>
      <c r="P36" s="67">
        <f t="shared" si="11"/>
        <v>-5.2833351335896186E-4</v>
      </c>
      <c r="Q36" s="2">
        <f t="shared" si="8"/>
        <v>38667.941599999998</v>
      </c>
      <c r="R36">
        <f t="shared" si="9"/>
        <v>1.3813597661711727E-7</v>
      </c>
      <c r="S36" s="3">
        <v>1</v>
      </c>
      <c r="T36" s="67">
        <f t="shared" si="12"/>
        <v>-5.2355102246114523E-3</v>
      </c>
      <c r="U36">
        <f t="shared" si="10"/>
        <v>3.9638437397864932E-3</v>
      </c>
      <c r="V36">
        <v>7000</v>
      </c>
      <c r="W36" s="67">
        <f t="shared" si="2"/>
        <v>2.9612765579659283E-3</v>
      </c>
      <c r="X36" s="67">
        <f t="shared" si="3"/>
        <v>-2.0886618311356797E-3</v>
      </c>
      <c r="Y36">
        <f t="shared" si="13"/>
        <v>5.049938389101608E-3</v>
      </c>
    </row>
    <row r="37" spans="1:25" x14ac:dyDescent="0.2">
      <c r="A37" s="24" t="s">
        <v>103</v>
      </c>
      <c r="B37" s="71" t="s">
        <v>104</v>
      </c>
      <c r="C37" s="38">
        <v>53686.598299999998</v>
      </c>
      <c r="D37" s="38">
        <v>8.0000000000000004E-4</v>
      </c>
      <c r="E37">
        <f t="shared" si="4"/>
        <v>0.49220323849023651</v>
      </c>
      <c r="F37">
        <f t="shared" si="5"/>
        <v>0.5</v>
      </c>
      <c r="G37">
        <f t="shared" si="6"/>
        <v>-2.4679549969732761E-3</v>
      </c>
      <c r="J37">
        <f t="shared" si="14"/>
        <v>-2.4679549969732761E-3</v>
      </c>
      <c r="P37" s="67">
        <f t="shared" si="11"/>
        <v>-5.286967211799937E-4</v>
      </c>
      <c r="Q37" s="2">
        <f t="shared" si="8"/>
        <v>38668.098299999998</v>
      </c>
      <c r="R37">
        <f t="shared" si="9"/>
        <v>3.7607226602327349E-6</v>
      </c>
      <c r="S37" s="3">
        <v>1</v>
      </c>
      <c r="T37" s="67">
        <f t="shared" si="12"/>
        <v>-6.8034867452596327E-3</v>
      </c>
      <c r="U37">
        <f t="shared" si="10"/>
        <v>2.3962734724930742E-3</v>
      </c>
      <c r="V37">
        <v>7500</v>
      </c>
      <c r="W37" s="67">
        <f t="shared" si="2"/>
        <v>2.0626233613005255E-3</v>
      </c>
      <c r="X37" s="67">
        <f t="shared" si="3"/>
        <v>-3.0622739591073291E-3</v>
      </c>
      <c r="Y37">
        <f t="shared" si="13"/>
        <v>5.1248973204078545E-3</v>
      </c>
    </row>
    <row r="38" spans="1:25" x14ac:dyDescent="0.2">
      <c r="A38" s="24" t="s">
        <v>103</v>
      </c>
      <c r="B38" s="71" t="s">
        <v>105</v>
      </c>
      <c r="C38" s="38">
        <v>53694.357100000001</v>
      </c>
      <c r="D38" s="38">
        <v>6.9999999999999999E-4</v>
      </c>
      <c r="E38">
        <f t="shared" si="4"/>
        <v>25.00379814727404</v>
      </c>
      <c r="F38">
        <f t="shared" si="5"/>
        <v>25</v>
      </c>
      <c r="G38">
        <f t="shared" si="6"/>
        <v>1.2022500013699755E-3</v>
      </c>
      <c r="J38">
        <f t="shared" si="14"/>
        <v>1.2022500013699755E-3</v>
      </c>
      <c r="P38" s="67">
        <f t="shared" si="11"/>
        <v>-5.4624912063718986E-4</v>
      </c>
      <c r="Q38" s="2">
        <f t="shared" si="8"/>
        <v>38675.857100000001</v>
      </c>
      <c r="R38">
        <f t="shared" si="9"/>
        <v>3.057249179659828E-6</v>
      </c>
      <c r="S38" s="3">
        <v>1</v>
      </c>
      <c r="T38" s="67">
        <f t="shared" si="12"/>
        <v>-3.1342522878525392E-3</v>
      </c>
      <c r="U38">
        <f t="shared" si="10"/>
        <v>6.0850014112296801E-3</v>
      </c>
      <c r="V38">
        <v>8000</v>
      </c>
      <c r="W38" s="67">
        <f t="shared" si="2"/>
        <v>8.141451964058322E-4</v>
      </c>
      <c r="X38" s="67">
        <f t="shared" si="3"/>
        <v>-4.1045184464594351E-3</v>
      </c>
      <c r="Y38">
        <f t="shared" si="13"/>
        <v>4.9186636428652673E-3</v>
      </c>
    </row>
    <row r="39" spans="1:25" x14ac:dyDescent="0.2">
      <c r="A39" s="24" t="s">
        <v>103</v>
      </c>
      <c r="B39" s="71" t="s">
        <v>104</v>
      </c>
      <c r="C39" s="38">
        <v>53694.5141</v>
      </c>
      <c r="D39" s="38">
        <v>2E-3</v>
      </c>
      <c r="E39">
        <f t="shared" si="4"/>
        <v>25.499792424824552</v>
      </c>
      <c r="F39">
        <f t="shared" si="5"/>
        <v>25.5</v>
      </c>
      <c r="G39">
        <f t="shared" si="6"/>
        <v>-6.5704996814019978E-5</v>
      </c>
      <c r="J39">
        <f t="shared" si="14"/>
        <v>-6.5704996814019978E-5</v>
      </c>
      <c r="P39" s="67">
        <f t="shared" si="11"/>
        <v>-5.466023284281963E-4</v>
      </c>
      <c r="Q39" s="2">
        <f t="shared" si="8"/>
        <v>38676.0141</v>
      </c>
      <c r="R39">
        <f t="shared" si="9"/>
        <v>2.3126224355363506E-7</v>
      </c>
      <c r="S39" s="3">
        <v>1</v>
      </c>
      <c r="T39" s="67">
        <f t="shared" si="12"/>
        <v>-4.4022253771854305E-3</v>
      </c>
      <c r="U39">
        <f t="shared" si="10"/>
        <v>4.8174177119855869E-3</v>
      </c>
      <c r="V39">
        <v>8500</v>
      </c>
      <c r="W39" s="67">
        <f t="shared" si="2"/>
        <v>-7.7284231765398486E-4</v>
      </c>
      <c r="X39" s="67">
        <f t="shared" si="3"/>
        <v>-5.2153952931919996E-3</v>
      </c>
      <c r="Y39">
        <f t="shared" si="13"/>
        <v>4.4425529755380147E-3</v>
      </c>
    </row>
    <row r="40" spans="1:25" x14ac:dyDescent="0.2">
      <c r="A40" s="24" t="s">
        <v>103</v>
      </c>
      <c r="B40" s="71" t="s">
        <v>105</v>
      </c>
      <c r="C40" s="38">
        <v>53694.6702</v>
      </c>
      <c r="D40" s="38">
        <v>2.9999999999999997E-4</v>
      </c>
      <c r="E40">
        <f t="shared" si="4"/>
        <v>25.992943423079858</v>
      </c>
      <c r="F40">
        <f t="shared" si="5"/>
        <v>26</v>
      </c>
      <c r="G40">
        <f t="shared" si="6"/>
        <v>-2.233659994089976E-3</v>
      </c>
      <c r="J40">
        <f t="shared" si="14"/>
        <v>-2.233659994089976E-3</v>
      </c>
      <c r="P40" s="67">
        <f t="shared" si="11"/>
        <v>-5.4695533569053701E-4</v>
      </c>
      <c r="Q40" s="2">
        <f t="shared" si="8"/>
        <v>38676.1702</v>
      </c>
      <c r="R40">
        <f t="shared" si="9"/>
        <v>2.844972604666368E-6</v>
      </c>
      <c r="S40" s="3">
        <v>1</v>
      </c>
      <c r="T40" s="67">
        <f t="shared" si="12"/>
        <v>-6.5701983969779238E-3</v>
      </c>
      <c r="U40">
        <f t="shared" si="10"/>
        <v>2.6498337444885089E-3</v>
      </c>
      <c r="V40">
        <v>9000</v>
      </c>
      <c r="W40" s="67">
        <f t="shared" si="2"/>
        <v>-2.6722159646901159E-3</v>
      </c>
      <c r="X40" s="67">
        <f t="shared" si="3"/>
        <v>-6.3949044993050182E-3</v>
      </c>
      <c r="Y40">
        <f t="shared" si="13"/>
        <v>3.7226885346149023E-3</v>
      </c>
    </row>
    <row r="41" spans="1:25" x14ac:dyDescent="0.2">
      <c r="A41" s="24" t="s">
        <v>103</v>
      </c>
      <c r="B41" s="71" t="s">
        <v>105</v>
      </c>
      <c r="C41" s="38">
        <v>53705.432999999997</v>
      </c>
      <c r="D41" s="38">
        <v>1E-3</v>
      </c>
      <c r="E41">
        <f t="shared" si="4"/>
        <v>59.994772788970089</v>
      </c>
      <c r="F41">
        <f t="shared" si="5"/>
        <v>60</v>
      </c>
      <c r="G41">
        <f t="shared" si="6"/>
        <v>-1.6545999969821423E-3</v>
      </c>
      <c r="J41">
        <f t="shared" si="14"/>
        <v>-1.6545999969821423E-3</v>
      </c>
      <c r="P41" s="67">
        <f t="shared" si="11"/>
        <v>-5.7048828339392992E-4</v>
      </c>
      <c r="Q41" s="2">
        <f t="shared" si="8"/>
        <v>38686.932999999997</v>
      </c>
      <c r="R41">
        <f t="shared" si="9"/>
        <v>1.1752982075391703E-6</v>
      </c>
      <c r="S41" s="3">
        <v>1</v>
      </c>
      <c r="T41" s="67">
        <f t="shared" si="12"/>
        <v>-5.9922029194794911E-3</v>
      </c>
      <c r="U41">
        <f t="shared" si="10"/>
        <v>3.2534912089091364E-3</v>
      </c>
      <c r="V41">
        <v>9500</v>
      </c>
      <c r="W41" s="67">
        <f t="shared" si="2"/>
        <v>-4.8444782587032413E-3</v>
      </c>
      <c r="X41" s="67">
        <f t="shared" si="3"/>
        <v>-7.6430460647984944E-3</v>
      </c>
      <c r="Y41">
        <f t="shared" si="13"/>
        <v>2.7985678060952531E-3</v>
      </c>
    </row>
    <row r="42" spans="1:25" x14ac:dyDescent="0.2">
      <c r="A42" s="24" t="s">
        <v>103</v>
      </c>
      <c r="B42" s="71" t="s">
        <v>104</v>
      </c>
      <c r="C42" s="38">
        <v>53705.5913</v>
      </c>
      <c r="D42" s="38">
        <v>1E-3</v>
      </c>
      <c r="E42">
        <f t="shared" si="4"/>
        <v>60.494874025517888</v>
      </c>
      <c r="F42">
        <f t="shared" si="5"/>
        <v>60.5</v>
      </c>
      <c r="G42">
        <f t="shared" si="6"/>
        <v>-1.6225549989030696E-3</v>
      </c>
      <c r="J42">
        <f t="shared" si="14"/>
        <v>-1.6225549989030696E-3</v>
      </c>
      <c r="P42" s="67">
        <f t="shared" si="11"/>
        <v>-5.7082740560158649E-4</v>
      </c>
      <c r="Q42" s="2">
        <f t="shared" si="8"/>
        <v>38687.0913</v>
      </c>
      <c r="R42">
        <f t="shared" si="9"/>
        <v>1.1061309305117299E-6</v>
      </c>
      <c r="S42" s="3">
        <v>1</v>
      </c>
      <c r="T42" s="67">
        <f t="shared" si="12"/>
        <v>-5.9601712082841584E-3</v>
      </c>
      <c r="U42">
        <f t="shared" si="10"/>
        <v>3.2858886160796056E-3</v>
      </c>
      <c r="V42">
        <v>10000</v>
      </c>
      <c r="W42" s="67">
        <f t="shared" si="2"/>
        <v>-7.238924589962184E-3</v>
      </c>
      <c r="X42" s="67">
        <f t="shared" si="3"/>
        <v>-8.9598199896724282E-3</v>
      </c>
      <c r="Y42">
        <f t="shared" si="13"/>
        <v>1.7208953997102439E-3</v>
      </c>
    </row>
    <row r="43" spans="1:25" x14ac:dyDescent="0.2">
      <c r="A43" s="24" t="s">
        <v>103</v>
      </c>
      <c r="B43" s="71" t="s">
        <v>104</v>
      </c>
      <c r="C43" s="38">
        <v>53741.359100000001</v>
      </c>
      <c r="D43" s="38">
        <v>1.1999999999999999E-3</v>
      </c>
      <c r="E43">
        <f t="shared" si="4"/>
        <v>173.49247988957751</v>
      </c>
      <c r="F43">
        <f t="shared" si="5"/>
        <v>173.5</v>
      </c>
      <c r="G43">
        <f t="shared" si="6"/>
        <v>-2.3803849981050007E-3</v>
      </c>
      <c r="J43">
        <f t="shared" si="14"/>
        <v>-2.3803849981050007E-3</v>
      </c>
      <c r="P43" s="67">
        <f t="shared" si="11"/>
        <v>-6.4225373266841614E-4</v>
      </c>
      <c r="Q43" s="2">
        <f t="shared" si="8"/>
        <v>38722.859100000001</v>
      </c>
      <c r="R43">
        <f t="shared" si="9"/>
        <v>3.0211002958881827E-6</v>
      </c>
      <c r="S43" s="3">
        <v>1</v>
      </c>
      <c r="T43" s="67">
        <f t="shared" si="12"/>
        <v>-6.7192435545607764E-3</v>
      </c>
      <c r="U43">
        <f t="shared" si="10"/>
        <v>2.6007272910191911E-3</v>
      </c>
      <c r="V43">
        <v>10500</v>
      </c>
      <c r="W43" s="67">
        <f t="shared" si="2"/>
        <v>-9.7964252829846402E-3</v>
      </c>
      <c r="X43" s="67">
        <f t="shared" si="3"/>
        <v>-1.0345226273926816E-2</v>
      </c>
      <c r="Y43">
        <f t="shared" si="13"/>
        <v>5.4880099094217663E-4</v>
      </c>
    </row>
    <row r="44" spans="1:25" x14ac:dyDescent="0.2">
      <c r="A44" s="24" t="s">
        <v>103</v>
      </c>
      <c r="B44" s="71" t="s">
        <v>105</v>
      </c>
      <c r="C44" s="38">
        <v>53741.518799999998</v>
      </c>
      <c r="D44" s="38">
        <v>8.9999999999999998E-4</v>
      </c>
      <c r="E44">
        <f t="shared" si="4"/>
        <v>173.99700400501362</v>
      </c>
      <c r="F44">
        <f t="shared" si="5"/>
        <v>174</v>
      </c>
      <c r="G44">
        <f t="shared" si="6"/>
        <v>-9.4833999901311472E-4</v>
      </c>
      <c r="J44">
        <f t="shared" si="14"/>
        <v>-9.4833999901311472E-4</v>
      </c>
      <c r="P44" s="67">
        <f t="shared" si="11"/>
        <v>-6.4254654895938915E-4</v>
      </c>
      <c r="Q44" s="2">
        <f t="shared" si="8"/>
        <v>38723.018799999998</v>
      </c>
      <c r="R44">
        <f t="shared" si="9"/>
        <v>9.3509634095760361E-8</v>
      </c>
      <c r="S44" s="3">
        <v>1</v>
      </c>
      <c r="T44" s="67">
        <f t="shared" si="12"/>
        <v>-5.2871962628070505E-3</v>
      </c>
      <c r="U44">
        <f t="shared" si="10"/>
        <v>4.0330628137402102E-3</v>
      </c>
      <c r="V44">
        <v>11000</v>
      </c>
      <c r="W44" s="67">
        <f t="shared" si="2"/>
        <v>-1.2452669920602604E-2</v>
      </c>
      <c r="X44" s="67">
        <f t="shared" si="3"/>
        <v>-1.1799264917561661E-2</v>
      </c>
      <c r="Y44">
        <f t="shared" si="13"/>
        <v>-6.5340500304094339E-4</v>
      </c>
    </row>
    <row r="45" spans="1:25" x14ac:dyDescent="0.2">
      <c r="A45" s="24" t="s">
        <v>103</v>
      </c>
      <c r="B45" s="71" t="s">
        <v>104</v>
      </c>
      <c r="C45" s="38">
        <v>53760.348299999998</v>
      </c>
      <c r="D45" s="38">
        <v>1E-3</v>
      </c>
      <c r="E45">
        <f t="shared" si="4"/>
        <v>233.48314571955029</v>
      </c>
      <c r="F45">
        <f t="shared" si="5"/>
        <v>233.5</v>
      </c>
      <c r="G45">
        <f t="shared" si="6"/>
        <v>-5.3349849986261688E-3</v>
      </c>
      <c r="J45">
        <f t="shared" si="14"/>
        <v>-5.3349849986261688E-3</v>
      </c>
      <c r="P45" s="67">
        <f t="shared" si="11"/>
        <v>-6.7591686507128667E-4</v>
      </c>
      <c r="Q45" s="2">
        <f t="shared" si="8"/>
        <v>38741.848299999998</v>
      </c>
      <c r="R45">
        <f t="shared" si="9"/>
        <v>2.1706915873106574E-5</v>
      </c>
      <c r="S45" s="3">
        <v>1</v>
      </c>
      <c r="T45" s="67">
        <f t="shared" si="12"/>
        <v>-9.6730784006151989E-3</v>
      </c>
      <c r="U45">
        <f t="shared" si="10"/>
        <v>-3.2097473156585121E-4</v>
      </c>
      <c r="V45">
        <v>11500</v>
      </c>
      <c r="W45" s="67">
        <f t="shared" si="2"/>
        <v>-1.5141695924702433E-2</v>
      </c>
      <c r="X45" s="67">
        <f t="shared" si="3"/>
        <v>-1.3321935920576964E-2</v>
      </c>
      <c r="Y45">
        <f t="shared" si="13"/>
        <v>-1.8197600041254698E-3</v>
      </c>
    </row>
    <row r="46" spans="1:25" x14ac:dyDescent="0.2">
      <c r="A46" s="24" t="s">
        <v>103</v>
      </c>
      <c r="B46" s="71" t="s">
        <v>105</v>
      </c>
      <c r="C46" s="38">
        <v>53760.512699999999</v>
      </c>
      <c r="D46" s="38">
        <v>8.9999999999999998E-4</v>
      </c>
      <c r="E46">
        <f t="shared" si="4"/>
        <v>234.00251807133648</v>
      </c>
      <c r="F46">
        <f t="shared" si="5"/>
        <v>234</v>
      </c>
      <c r="G46">
        <f t="shared" si="6"/>
        <v>7.9706000542500988E-4</v>
      </c>
      <c r="J46">
        <f t="shared" si="14"/>
        <v>7.9706000542500988E-4</v>
      </c>
      <c r="P46" s="67">
        <f t="shared" si="11"/>
        <v>-6.7618485787774261E-4</v>
      </c>
      <c r="Q46" s="2">
        <f t="shared" si="8"/>
        <v>38742.012699999999</v>
      </c>
      <c r="R46">
        <f t="shared" si="9"/>
        <v>2.1704504272479457E-6</v>
      </c>
      <c r="S46" s="3">
        <v>1</v>
      </c>
      <c r="T46" s="67">
        <f t="shared" si="12"/>
        <v>-3.5410228680190555E-3</v>
      </c>
      <c r="U46">
        <f t="shared" si="10"/>
        <v>5.8113277367468179E-3</v>
      </c>
      <c r="V46">
        <v>12000</v>
      </c>
      <c r="W46" s="67">
        <f t="shared" si="2"/>
        <v>-1.7799507787648706E-2</v>
      </c>
      <c r="X46" s="67">
        <f t="shared" si="3"/>
        <v>-1.491323928297272E-2</v>
      </c>
      <c r="Y46">
        <f t="shared" si="13"/>
        <v>-2.8862685046759872E-3</v>
      </c>
    </row>
    <row r="47" spans="1:25" x14ac:dyDescent="0.2">
      <c r="A47" s="24" t="s">
        <v>103</v>
      </c>
      <c r="B47" s="71" t="s">
        <v>104</v>
      </c>
      <c r="C47" s="38">
        <v>53768.263800000001</v>
      </c>
      <c r="D47" s="38">
        <v>6.9999999999999999E-4</v>
      </c>
      <c r="E47">
        <f t="shared" si="4"/>
        <v>258.48978714611957</v>
      </c>
      <c r="F47">
        <f t="shared" si="5"/>
        <v>258.5</v>
      </c>
      <c r="G47">
        <f t="shared" si="6"/>
        <v>-3.2327349981642328E-3</v>
      </c>
      <c r="J47">
        <f t="shared" si="14"/>
        <v>-3.2327349981642328E-3</v>
      </c>
      <c r="P47" s="67">
        <f t="shared" si="11"/>
        <v>-6.8906172815267046E-4</v>
      </c>
      <c r="Q47" s="2">
        <f t="shared" si="8"/>
        <v>38749.763800000001</v>
      </c>
      <c r="R47">
        <f t="shared" si="9"/>
        <v>6.4702737045713144E-6</v>
      </c>
      <c r="S47" s="3">
        <v>1</v>
      </c>
      <c r="T47" s="67">
        <f t="shared" si="12"/>
        <v>-7.5702178982647523E-3</v>
      </c>
      <c r="U47">
        <f t="shared" si="10"/>
        <v>1.7938096300889571E-3</v>
      </c>
      <c r="V47">
        <v>12500</v>
      </c>
      <c r="W47" s="67">
        <f t="shared" si="2"/>
        <v>-2.0367588374583932E-2</v>
      </c>
      <c r="X47" s="67">
        <f t="shared" si="3"/>
        <v>-1.6573175004748936E-2</v>
      </c>
      <c r="Y47">
        <f t="shared" si="13"/>
        <v>-3.7944133698349963E-3</v>
      </c>
    </row>
    <row r="48" spans="1:25" x14ac:dyDescent="0.2">
      <c r="A48" s="24" t="s">
        <v>103</v>
      </c>
      <c r="B48" s="71" t="s">
        <v>105</v>
      </c>
      <c r="C48" s="38">
        <v>53768.4251</v>
      </c>
      <c r="D48" s="38">
        <v>1.6000000000000001E-3</v>
      </c>
      <c r="E48">
        <f t="shared" si="4"/>
        <v>258.99936598031803</v>
      </c>
      <c r="F48">
        <f t="shared" si="5"/>
        <v>259</v>
      </c>
      <c r="G48">
        <f t="shared" si="6"/>
        <v>-2.0068999583600089E-4</v>
      </c>
      <c r="J48">
        <f t="shared" si="14"/>
        <v>-2.0068999583600089E-4</v>
      </c>
      <c r="P48" s="67">
        <f t="shared" si="11"/>
        <v>-6.8931931601860612E-4</v>
      </c>
      <c r="Q48" s="2">
        <f t="shared" si="8"/>
        <v>38749.9251</v>
      </c>
      <c r="R48">
        <f t="shared" si="9"/>
        <v>2.3875861254211495E-7</v>
      </c>
      <c r="S48" s="3">
        <v>1</v>
      </c>
      <c r="T48" s="67">
        <f t="shared" si="12"/>
        <v>-4.5381589357735858E-3</v>
      </c>
      <c r="U48">
        <f t="shared" si="10"/>
        <v>4.8260982601201902E-3</v>
      </c>
      <c r="V48">
        <v>13000</v>
      </c>
      <c r="W48" s="67">
        <f t="shared" si="2"/>
        <v>-2.279610963864559E-2</v>
      </c>
      <c r="X48" s="67">
        <f t="shared" si="3"/>
        <v>-1.8301743085905608E-2</v>
      </c>
      <c r="Y48">
        <f t="shared" si="13"/>
        <v>-4.4943665527399802E-3</v>
      </c>
    </row>
    <row r="49" spans="1:25" x14ac:dyDescent="0.2">
      <c r="A49" s="84" t="s">
        <v>46</v>
      </c>
      <c r="B49" s="85" t="s">
        <v>105</v>
      </c>
      <c r="C49" s="87">
        <v>54069.134320000187</v>
      </c>
      <c r="D49" s="97">
        <v>1.67E-3</v>
      </c>
      <c r="E49" s="43">
        <f t="shared" si="4"/>
        <v>1208.9996992764241</v>
      </c>
      <c r="F49">
        <f t="shared" si="5"/>
        <v>1209</v>
      </c>
      <c r="G49">
        <f t="shared" si="6"/>
        <v>-9.5189810963347554E-5</v>
      </c>
      <c r="K49">
        <f t="shared" ref="K49:K55" si="15">+G49</f>
        <v>-9.5189810963347554E-5</v>
      </c>
      <c r="P49" s="67">
        <f t="shared" si="11"/>
        <v>-7.9533787127790499E-4</v>
      </c>
      <c r="Q49" s="2">
        <f t="shared" si="8"/>
        <v>39050.634320000187</v>
      </c>
      <c r="R49">
        <f t="shared" si="9"/>
        <v>4.9020730636223715E-7</v>
      </c>
      <c r="S49" s="3">
        <v>1</v>
      </c>
      <c r="T49" s="67">
        <f t="shared" si="12"/>
        <v>-4.2821878319024044E-3</v>
      </c>
      <c r="U49">
        <f t="shared" si="10"/>
        <v>4.8871460812536143E-3</v>
      </c>
      <c r="V49">
        <v>13500</v>
      </c>
      <c r="W49" s="67">
        <f t="shared" si="2"/>
        <v>-2.5046666583739559E-2</v>
      </c>
      <c r="X49" s="67">
        <f t="shared" si="3"/>
        <v>-2.0098943526442738E-2</v>
      </c>
      <c r="Y49">
        <f t="shared" si="13"/>
        <v>-4.9477230572968229E-3</v>
      </c>
    </row>
    <row r="50" spans="1:25" x14ac:dyDescent="0.2">
      <c r="A50" s="28" t="s">
        <v>112</v>
      </c>
      <c r="B50" s="3" t="s">
        <v>104</v>
      </c>
      <c r="C50" s="10">
        <v>54130.388700000003</v>
      </c>
      <c r="D50" s="10">
        <v>1.5E-3</v>
      </c>
      <c r="E50">
        <f t="shared" si="4"/>
        <v>1402.5144887984616</v>
      </c>
      <c r="F50">
        <f t="shared" si="5"/>
        <v>1402.5</v>
      </c>
      <c r="G50">
        <f t="shared" si="6"/>
        <v>4.5862250044592656E-3</v>
      </c>
      <c r="K50">
        <f t="shared" si="15"/>
        <v>4.5862250044592656E-3</v>
      </c>
      <c r="P50" s="67">
        <f t="shared" si="11"/>
        <v>-7.2392381325546689E-4</v>
      </c>
      <c r="Q50" s="2">
        <f t="shared" si="8"/>
        <v>39111.888700000003</v>
      </c>
      <c r="R50">
        <f t="shared" si="9"/>
        <v>2.8197680466277172E-5</v>
      </c>
      <c r="S50" s="3">
        <v>1</v>
      </c>
      <c r="T50" s="67">
        <f t="shared" si="12"/>
        <v>4.6024772070584353E-4</v>
      </c>
      <c r="U50">
        <f t="shared" si="10"/>
        <v>9.4361261014681546E-3</v>
      </c>
      <c r="V50">
        <v>14000</v>
      </c>
      <c r="W50" s="67">
        <f t="shared" si="2"/>
        <v>-2.7094384467937396E-2</v>
      </c>
      <c r="X50" s="67">
        <f t="shared" si="3"/>
        <v>-2.1964776326360323E-2</v>
      </c>
      <c r="Y50">
        <f t="shared" si="13"/>
        <v>-5.1296081415770746E-3</v>
      </c>
    </row>
    <row r="51" spans="1:25" x14ac:dyDescent="0.2">
      <c r="A51" s="84" t="s">
        <v>46</v>
      </c>
      <c r="B51" s="85" t="s">
        <v>105</v>
      </c>
      <c r="C51" s="87">
        <v>54458.471859999998</v>
      </c>
      <c r="D51" s="97">
        <v>1.0200000000000001E-3</v>
      </c>
      <c r="E51" s="43">
        <f t="shared" si="4"/>
        <v>2438.9945519925386</v>
      </c>
      <c r="F51">
        <f t="shared" si="5"/>
        <v>2439</v>
      </c>
      <c r="G51">
        <f t="shared" si="6"/>
        <v>-1.7244900009245612E-3</v>
      </c>
      <c r="K51">
        <f t="shared" si="15"/>
        <v>-1.7244900009245612E-3</v>
      </c>
      <c r="P51" s="67">
        <f t="shared" si="11"/>
        <v>1.2314965081882713E-4</v>
      </c>
      <c r="Q51" s="2">
        <f t="shared" si="8"/>
        <v>39439.971859999998</v>
      </c>
      <c r="R51">
        <f t="shared" si="9"/>
        <v>3.4137722826944292E-6</v>
      </c>
      <c r="S51" s="3">
        <v>1</v>
      </c>
      <c r="T51" s="67">
        <f t="shared" si="12"/>
        <v>-5.348606162485274E-3</v>
      </c>
      <c r="U51">
        <f t="shared" si="10"/>
        <v>1.7764765098173246E-3</v>
      </c>
      <c r="V51">
        <v>14500</v>
      </c>
      <c r="W51" s="67">
        <f t="shared" si="2"/>
        <v>-2.8929283629567478E-2</v>
      </c>
      <c r="X51" s="67">
        <f t="shared" si="3"/>
        <v>-2.3899241485658362E-2</v>
      </c>
      <c r="Y51">
        <f t="shared" si="13"/>
        <v>-5.0300421439091166E-3</v>
      </c>
    </row>
    <row r="52" spans="1:25" x14ac:dyDescent="0.2">
      <c r="A52" s="84" t="s">
        <v>31</v>
      </c>
      <c r="B52" s="85" t="s">
        <v>104</v>
      </c>
      <c r="C52" s="87">
        <v>54462.114800000098</v>
      </c>
      <c r="D52" s="97">
        <v>1E-3</v>
      </c>
      <c r="E52" s="43">
        <f t="shared" si="4"/>
        <v>2450.5033251996597</v>
      </c>
      <c r="F52">
        <f t="shared" si="5"/>
        <v>2450.5</v>
      </c>
      <c r="G52">
        <f t="shared" si="6"/>
        <v>1.0525450998102315E-3</v>
      </c>
      <c r="K52">
        <f t="shared" si="15"/>
        <v>1.0525450998102315E-3</v>
      </c>
      <c r="P52" s="67">
        <f t="shared" si="11"/>
        <v>1.3624564448248139E-4</v>
      </c>
      <c r="Q52" s="2">
        <f t="shared" si="8"/>
        <v>39443.614800000098</v>
      </c>
      <c r="R52">
        <f t="shared" si="9"/>
        <v>8.3960469183393152E-7</v>
      </c>
      <c r="S52" s="3">
        <v>1</v>
      </c>
      <c r="T52" s="67">
        <f t="shared" si="12"/>
        <v>-2.5643485824731293E-3</v>
      </c>
      <c r="U52">
        <f t="shared" si="10"/>
        <v>4.5331931376111113E-3</v>
      </c>
      <c r="V52">
        <v>15000</v>
      </c>
      <c r="W52" s="67">
        <f t="shared" si="2"/>
        <v>-3.0556827050790523E-2</v>
      </c>
      <c r="X52" s="67">
        <f t="shared" si="3"/>
        <v>-2.5902339004336861E-2</v>
      </c>
      <c r="Y52">
        <f t="shared" si="13"/>
        <v>-4.6544880464536621E-3</v>
      </c>
    </row>
    <row r="53" spans="1:25" x14ac:dyDescent="0.2">
      <c r="A53" s="84" t="s">
        <v>31</v>
      </c>
      <c r="B53" s="85" t="s">
        <v>105</v>
      </c>
      <c r="C53" s="87">
        <v>54462.271600000095</v>
      </c>
      <c r="D53" s="97">
        <v>1E-3</v>
      </c>
      <c r="E53" s="43">
        <f t="shared" ref="E53:E81" si="16">+(C53-C$7)/C$8</f>
        <v>2450.9986876373596</v>
      </c>
      <c r="F53">
        <f t="shared" ref="F53:F82" si="17">ROUND(2*E53,0)/2</f>
        <v>2451</v>
      </c>
      <c r="G53">
        <f t="shared" ref="G53:G81" si="18">+C53-(C$7+F53*C$8)</f>
        <v>-4.1540990059729666E-4</v>
      </c>
      <c r="K53">
        <f t="shared" si="15"/>
        <v>-4.1540990059729666E-4</v>
      </c>
      <c r="P53" s="67">
        <f t="shared" si="11"/>
        <v>1.3681651848153863E-4</v>
      </c>
      <c r="Q53" s="2">
        <f t="shared" ref="Q53:Q81" si="19">+C53-15018.5</f>
        <v>39443.771600000095</v>
      </c>
      <c r="R53">
        <f t="shared" ref="R53:R81" si="20">(G53-P53)^2</f>
        <v>3.049540179286334E-7</v>
      </c>
      <c r="S53" s="3">
        <v>1</v>
      </c>
      <c r="T53" s="67">
        <f t="shared" si="12"/>
        <v>-4.0319887384541991E-3</v>
      </c>
      <c r="U53">
        <f t="shared" ref="U53:U81" si="21">G53-(S$5*SIN(S$6*F53+S$7))</f>
        <v>3.0643524187780671E-3</v>
      </c>
      <c r="V53">
        <v>15500</v>
      </c>
      <c r="W53" s="67">
        <f t="shared" si="2"/>
        <v>-3.1997620614968698E-2</v>
      </c>
      <c r="X53" s="67">
        <f t="shared" si="3"/>
        <v>-2.7974068882395817E-2</v>
      </c>
      <c r="Y53">
        <f t="shared" si="13"/>
        <v>-4.0235517325728793E-3</v>
      </c>
    </row>
    <row r="54" spans="1:25" x14ac:dyDescent="0.2">
      <c r="A54" s="84" t="s">
        <v>31</v>
      </c>
      <c r="B54" s="85" t="s">
        <v>105</v>
      </c>
      <c r="C54" s="87">
        <v>54472.084600000177</v>
      </c>
      <c r="D54" s="97">
        <v>2.9999999999999997E-4</v>
      </c>
      <c r="E54" s="43">
        <f t="shared" si="16"/>
        <v>2481.9999095842845</v>
      </c>
      <c r="F54">
        <f t="shared" si="17"/>
        <v>2482</v>
      </c>
      <c r="G54">
        <f t="shared" si="18"/>
        <v>-2.8619819204322994E-5</v>
      </c>
      <c r="K54">
        <f t="shared" si="15"/>
        <v>-2.8619819204322994E-5</v>
      </c>
      <c r="P54" s="67">
        <f t="shared" si="11"/>
        <v>1.7244932075919251E-4</v>
      </c>
      <c r="Q54" s="2">
        <f t="shared" si="19"/>
        <v>39453.584600000177</v>
      </c>
      <c r="R54">
        <f t="shared" si="20"/>
        <v>4.0428799045667791E-8</v>
      </c>
      <c r="S54" s="3">
        <v>1</v>
      </c>
      <c r="T54" s="67">
        <f t="shared" si="12"/>
        <v>-3.6255442636229387E-3</v>
      </c>
      <c r="U54">
        <f t="shared" si="21"/>
        <v>3.3958553044551002E-3</v>
      </c>
      <c r="V54">
        <v>16000</v>
      </c>
      <c r="W54" s="67">
        <f t="shared" si="2"/>
        <v>-3.3286282504091907E-2</v>
      </c>
      <c r="X54" s="67">
        <f t="shared" si="3"/>
        <v>-3.0114431119835222E-2</v>
      </c>
      <c r="Y54">
        <f t="shared" si="13"/>
        <v>-3.1718513842566853E-3</v>
      </c>
    </row>
    <row r="55" spans="1:25" x14ac:dyDescent="0.2">
      <c r="A55" s="84" t="s">
        <v>31</v>
      </c>
      <c r="B55" s="85" t="s">
        <v>104</v>
      </c>
      <c r="C55" s="87">
        <v>54472.24459999986</v>
      </c>
      <c r="D55" s="97">
        <v>4.0000000000000002E-4</v>
      </c>
      <c r="E55" s="43">
        <f t="shared" si="16"/>
        <v>2482.5053814584976</v>
      </c>
      <c r="F55">
        <f t="shared" si="17"/>
        <v>2482.5</v>
      </c>
      <c r="G55">
        <f t="shared" si="18"/>
        <v>1.7034248594427481E-3</v>
      </c>
      <c r="K55">
        <f t="shared" si="15"/>
        <v>1.7034248594427481E-3</v>
      </c>
      <c r="P55" s="67">
        <f t="shared" si="11"/>
        <v>1.730278589641733E-4</v>
      </c>
      <c r="Q55" s="2">
        <f t="shared" si="19"/>
        <v>39453.74459999986</v>
      </c>
      <c r="R55">
        <f t="shared" si="20"/>
        <v>2.3421149790738191E-6</v>
      </c>
      <c r="S55" s="3">
        <v>1</v>
      </c>
      <c r="T55" s="67">
        <f t="shared" si="12"/>
        <v>-1.8931804167107678E-3</v>
      </c>
      <c r="U55">
        <f t="shared" si="21"/>
        <v>5.1270022766320908E-3</v>
      </c>
      <c r="V55">
        <v>16500</v>
      </c>
      <c r="W55" s="67">
        <f t="shared" si="2"/>
        <v>-3.4469543770106699E-2</v>
      </c>
      <c r="X55" s="67">
        <f t="shared" si="3"/>
        <v>-3.2323425716655085E-2</v>
      </c>
      <c r="Y55">
        <f t="shared" si="13"/>
        <v>-2.1461180534516106E-3</v>
      </c>
    </row>
    <row r="56" spans="1:25" x14ac:dyDescent="0.2">
      <c r="A56" s="24" t="s">
        <v>115</v>
      </c>
      <c r="B56" s="37" t="s">
        <v>105</v>
      </c>
      <c r="C56" s="38">
        <v>54504.371599999999</v>
      </c>
      <c r="D56" s="38"/>
      <c r="E56">
        <f t="shared" si="16"/>
        <v>2584.0009748025154</v>
      </c>
      <c r="F56">
        <f t="shared" si="17"/>
        <v>2584</v>
      </c>
      <c r="G56">
        <f t="shared" si="18"/>
        <v>3.0856000375933945E-4</v>
      </c>
      <c r="J56">
        <f>+G56</f>
        <v>3.0856000375933945E-4</v>
      </c>
      <c r="P56" s="67">
        <f t="shared" si="11"/>
        <v>2.9288771651748416E-4</v>
      </c>
      <c r="Q56" s="2">
        <f t="shared" si="19"/>
        <v>39485.871599999999</v>
      </c>
      <c r="R56">
        <f t="shared" si="20"/>
        <v>2.4562058739122028E-10</v>
      </c>
      <c r="S56" s="3">
        <v>1</v>
      </c>
      <c r="T56" s="67">
        <f t="shared" si="12"/>
        <v>-3.2218330129456852E-3</v>
      </c>
      <c r="U56">
        <f t="shared" si="21"/>
        <v>3.54606530394688E-3</v>
      </c>
      <c r="V56">
        <v>17000</v>
      </c>
      <c r="W56" s="67">
        <f t="shared" si="2"/>
        <v>-3.5603684297904351E-2</v>
      </c>
      <c r="X56" s="67">
        <f t="shared" si="3"/>
        <v>-3.4601052672855417E-2</v>
      </c>
      <c r="Y56">
        <f t="shared" si="13"/>
        <v>-1.0026316250489338E-3</v>
      </c>
    </row>
    <row r="57" spans="1:25" x14ac:dyDescent="0.2">
      <c r="A57" s="38" t="s">
        <v>116</v>
      </c>
      <c r="B57" s="3" t="s">
        <v>105</v>
      </c>
      <c r="C57" s="38">
        <v>54777.859400000001</v>
      </c>
      <c r="D57" s="38">
        <v>8.0000000000000004E-4</v>
      </c>
      <c r="E57">
        <f t="shared" si="16"/>
        <v>3448.0034192645121</v>
      </c>
      <c r="F57">
        <f t="shared" si="17"/>
        <v>3448</v>
      </c>
      <c r="G57">
        <f t="shared" si="18"/>
        <v>1.0823200063896365E-3</v>
      </c>
      <c r="K57">
        <f>+G57</f>
        <v>1.0823200063896365E-3</v>
      </c>
      <c r="P57" s="67">
        <f t="shared" si="11"/>
        <v>1.4494069628968515E-3</v>
      </c>
      <c r="Q57" s="2">
        <f t="shared" si="19"/>
        <v>39759.359400000001</v>
      </c>
      <c r="R57">
        <f t="shared" si="20"/>
        <v>1.3475283363772996E-7</v>
      </c>
      <c r="S57" s="3">
        <v>1</v>
      </c>
      <c r="T57" s="67">
        <f t="shared" si="12"/>
        <v>-1.7699482528162201E-3</v>
      </c>
      <c r="U57">
        <f t="shared" si="21"/>
        <v>2.4851813026986417E-3</v>
      </c>
      <c r="V57">
        <v>17500</v>
      </c>
      <c r="W57" s="67">
        <f t="shared" si="2"/>
        <v>-3.6751444843422611E-2</v>
      </c>
      <c r="X57" s="67">
        <f t="shared" si="3"/>
        <v>-3.6947311988436191E-2</v>
      </c>
      <c r="Y57">
        <f t="shared" si="13"/>
        <v>1.9586714501357915E-4</v>
      </c>
    </row>
    <row r="58" spans="1:25" x14ac:dyDescent="0.2">
      <c r="A58" s="38" t="s">
        <v>117</v>
      </c>
      <c r="B58" s="71" t="s">
        <v>105</v>
      </c>
      <c r="C58" s="38">
        <v>54862.690900000001</v>
      </c>
      <c r="D58" s="38">
        <v>4.0000000000000002E-4</v>
      </c>
      <c r="E58">
        <f t="shared" si="16"/>
        <v>3716.0030279029133</v>
      </c>
      <c r="F58">
        <f t="shared" si="17"/>
        <v>3716</v>
      </c>
      <c r="G58">
        <f t="shared" si="18"/>
        <v>9.5844000315992162E-4</v>
      </c>
      <c r="K58">
        <f>+G58</f>
        <v>9.5844000315992162E-4</v>
      </c>
      <c r="P58" s="67">
        <f t="shared" si="11"/>
        <v>1.8281793894681848E-3</v>
      </c>
      <c r="Q58" s="2">
        <f t="shared" si="19"/>
        <v>39844.190900000001</v>
      </c>
      <c r="R58">
        <f t="shared" si="20"/>
        <v>7.5644660009587421E-7</v>
      </c>
      <c r="S58" s="3">
        <v>1</v>
      </c>
      <c r="T58" s="67">
        <f t="shared" si="12"/>
        <v>-1.6418411812435859E-3</v>
      </c>
      <c r="U58">
        <f t="shared" si="21"/>
        <v>1.7305417980952443E-3</v>
      </c>
      <c r="V58">
        <v>18000</v>
      </c>
      <c r="W58" s="67">
        <f t="shared" si="2"/>
        <v>-3.7978584576999222E-2</v>
      </c>
      <c r="X58" s="67">
        <f t="shared" si="3"/>
        <v>-3.9362203663397433E-2</v>
      </c>
      <c r="Y58">
        <f t="shared" si="13"/>
        <v>1.3836190863982137E-3</v>
      </c>
    </row>
    <row r="59" spans="1:25" x14ac:dyDescent="0.2">
      <c r="A59" s="73" t="s">
        <v>118</v>
      </c>
      <c r="B59" s="74" t="s">
        <v>104</v>
      </c>
      <c r="C59" s="73">
        <v>55137.922899999998</v>
      </c>
      <c r="D59" s="73">
        <v>5.9999999999999995E-4</v>
      </c>
      <c r="E59">
        <f t="shared" si="16"/>
        <v>4585.5157476445575</v>
      </c>
      <c r="F59">
        <f t="shared" si="17"/>
        <v>4585.5</v>
      </c>
      <c r="G59">
        <f t="shared" si="18"/>
        <v>4.9846949987113476E-3</v>
      </c>
      <c r="K59">
        <f>+G59</f>
        <v>4.9846949987113476E-3</v>
      </c>
      <c r="P59" s="67">
        <f t="shared" si="11"/>
        <v>2.9529634673159727E-3</v>
      </c>
      <c r="Q59" s="2">
        <f t="shared" si="19"/>
        <v>40119.422899999998</v>
      </c>
      <c r="R59">
        <f t="shared" si="20"/>
        <v>4.1279330156661956E-6</v>
      </c>
      <c r="S59" s="3">
        <v>1</v>
      </c>
      <c r="T59" s="67">
        <f t="shared" si="12"/>
        <v>3.3377239599917778E-3</v>
      </c>
      <c r="U59">
        <f t="shared" si="21"/>
        <v>3.6787025701149447E-3</v>
      </c>
      <c r="V59">
        <v>18500</v>
      </c>
      <c r="W59" s="67">
        <f t="shared" si="2"/>
        <v>-3.9350273012515584E-2</v>
      </c>
      <c r="X59" s="67">
        <f t="shared" si="3"/>
        <v>-4.1845727697739123E-2</v>
      </c>
      <c r="Y59">
        <f t="shared" si="13"/>
        <v>2.4954546852235418E-3</v>
      </c>
    </row>
    <row r="60" spans="1:25" x14ac:dyDescent="0.2">
      <c r="A60" s="24" t="s">
        <v>119</v>
      </c>
      <c r="B60" s="71" t="s">
        <v>104</v>
      </c>
      <c r="C60" s="38">
        <v>55508.9</v>
      </c>
      <c r="D60" s="38">
        <v>4.0000000000000002E-4</v>
      </c>
      <c r="E60">
        <f t="shared" si="16"/>
        <v>5757.5063126329151</v>
      </c>
      <c r="F60">
        <f t="shared" si="17"/>
        <v>5757.5</v>
      </c>
      <c r="G60">
        <f t="shared" si="18"/>
        <v>1.9981750010629185E-3</v>
      </c>
      <c r="K60">
        <f>+G60</f>
        <v>1.9981750010629185E-3</v>
      </c>
      <c r="P60" s="67">
        <f t="shared" si="11"/>
        <v>3.7425784834785843E-3</v>
      </c>
      <c r="Q60" s="2">
        <f t="shared" si="19"/>
        <v>40490.400000000001</v>
      </c>
      <c r="R60">
        <f t="shared" si="20"/>
        <v>3.042943509463902E-6</v>
      </c>
      <c r="S60" s="3">
        <v>1</v>
      </c>
      <c r="T60" s="67">
        <f t="shared" si="12"/>
        <v>1.9645965314468534E-3</v>
      </c>
      <c r="U60">
        <f t="shared" si="21"/>
        <v>-1.7108250127996008E-3</v>
      </c>
      <c r="V60">
        <v>19000</v>
      </c>
      <c r="W60" s="67">
        <f t="shared" si="2"/>
        <v>-4.0927514289781454E-2</v>
      </c>
      <c r="X60" s="67">
        <f t="shared" si="3"/>
        <v>-4.4397884091461275E-2</v>
      </c>
      <c r="Y60">
        <f t="shared" si="13"/>
        <v>3.4703698016798215E-3</v>
      </c>
    </row>
    <row r="61" spans="1:25" x14ac:dyDescent="0.2">
      <c r="A61" s="73" t="s">
        <v>120</v>
      </c>
      <c r="B61" s="74" t="s">
        <v>105</v>
      </c>
      <c r="C61" s="73">
        <v>55882.890500000001</v>
      </c>
      <c r="D61" s="73">
        <v>5.0000000000000001E-4</v>
      </c>
      <c r="E61">
        <f t="shared" si="16"/>
        <v>6939.0168085510559</v>
      </c>
      <c r="F61">
        <f t="shared" si="17"/>
        <v>6939</v>
      </c>
      <c r="G61">
        <f t="shared" si="18"/>
        <v>5.3205100048216991E-3</v>
      </c>
      <c r="K61">
        <f>+G61</f>
        <v>5.3205100048216991E-3</v>
      </c>
      <c r="O61">
        <f t="shared" ref="O61:O81" ca="1" si="22">+C$11+C$12*$F61</f>
        <v>4.5369475897606877E-3</v>
      </c>
      <c r="P61" s="67">
        <f t="shared" si="11"/>
        <v>3.0470044222692871E-3</v>
      </c>
      <c r="Q61" s="2">
        <f t="shared" si="19"/>
        <v>40864.390500000001</v>
      </c>
      <c r="R61">
        <f t="shared" si="20"/>
        <v>5.1688276338969826E-6</v>
      </c>
      <c r="S61" s="3">
        <v>1</v>
      </c>
      <c r="T61" s="67">
        <f t="shared" si="12"/>
        <v>7.2950884922855543E-3</v>
      </c>
      <c r="U61">
        <f t="shared" si="21"/>
        <v>2.9892709508855687E-4</v>
      </c>
      <c r="V61">
        <v>19500</v>
      </c>
      <c r="W61" s="67">
        <f t="shared" si="2"/>
        <v>-4.276380000245486E-2</v>
      </c>
      <c r="X61" s="67">
        <f t="shared" si="3"/>
        <v>-4.7018672844563875E-2</v>
      </c>
      <c r="Y61">
        <f t="shared" si="13"/>
        <v>4.2548728421090134E-3</v>
      </c>
    </row>
    <row r="62" spans="1:25" x14ac:dyDescent="0.2">
      <c r="A62" s="24" t="s">
        <v>126</v>
      </c>
      <c r="B62" s="71" t="s">
        <v>105</v>
      </c>
      <c r="C62" s="38">
        <v>56012.348899999997</v>
      </c>
      <c r="D62" s="38">
        <v>2.9999999999999997E-4</v>
      </c>
      <c r="E62">
        <f t="shared" si="16"/>
        <v>7348.001684864128</v>
      </c>
      <c r="F62">
        <f t="shared" si="17"/>
        <v>7348</v>
      </c>
      <c r="G62">
        <f t="shared" si="18"/>
        <v>5.3332000243244693E-4</v>
      </c>
      <c r="J62">
        <f>+G62</f>
        <v>5.3332000243244693E-4</v>
      </c>
      <c r="O62">
        <f t="shared" ca="1" si="22"/>
        <v>2.778324023846257E-3</v>
      </c>
      <c r="P62" s="67">
        <f t="shared" si="11"/>
        <v>2.3729357113236047E-3</v>
      </c>
      <c r="Q62" s="2">
        <f t="shared" si="19"/>
        <v>40993.848899999997</v>
      </c>
      <c r="R62">
        <f t="shared" si="20"/>
        <v>3.3841859563991169E-6</v>
      </c>
      <c r="S62" s="3">
        <v>1</v>
      </c>
      <c r="T62" s="67">
        <f t="shared" si="12"/>
        <v>3.2923551200728174E-3</v>
      </c>
      <c r="U62">
        <f t="shared" si="21"/>
        <v>-4.5986508265315282E-3</v>
      </c>
    </row>
    <row r="63" spans="1:25" x14ac:dyDescent="0.2">
      <c r="A63" s="49" t="s">
        <v>125</v>
      </c>
      <c r="B63" s="70"/>
      <c r="C63" s="38">
        <v>56221.893600000003</v>
      </c>
      <c r="D63" s="38">
        <v>2.9999999999999997E-4</v>
      </c>
      <c r="E63" s="43">
        <f t="shared" si="16"/>
        <v>8009.9951376764993</v>
      </c>
      <c r="F63">
        <f t="shared" si="17"/>
        <v>8010</v>
      </c>
      <c r="G63">
        <f t="shared" si="18"/>
        <v>-1.5390999978990294E-3</v>
      </c>
      <c r="K63">
        <f>+G63</f>
        <v>-1.5390999978990294E-3</v>
      </c>
      <c r="O63">
        <f t="shared" ca="1" si="22"/>
        <v>-6.8152261325754582E-5</v>
      </c>
      <c r="P63" s="67">
        <f t="shared" si="11"/>
        <v>7.8565952359771658E-4</v>
      </c>
      <c r="Q63" s="2">
        <f t="shared" si="19"/>
        <v>41203.393600000003</v>
      </c>
      <c r="R63">
        <f t="shared" si="20"/>
        <v>5.4045068327897793E-6</v>
      </c>
      <c r="S63" s="3">
        <v>1</v>
      </c>
      <c r="T63" s="67">
        <f t="shared" si="12"/>
        <v>2.5869633883731291E-3</v>
      </c>
      <c r="U63">
        <f t="shared" si="21"/>
        <v>-6.4508229077689045E-3</v>
      </c>
    </row>
    <row r="64" spans="1:25" x14ac:dyDescent="0.2">
      <c r="A64" s="24" t="s">
        <v>124</v>
      </c>
      <c r="B64" s="71" t="s">
        <v>105</v>
      </c>
      <c r="C64" s="38">
        <v>56246.902600000001</v>
      </c>
      <c r="D64" s="38">
        <v>5.0000000000000001E-4</v>
      </c>
      <c r="E64">
        <f t="shared" si="16"/>
        <v>8089.0035509715281</v>
      </c>
      <c r="F64">
        <f t="shared" si="17"/>
        <v>8089</v>
      </c>
      <c r="G64">
        <f t="shared" si="18"/>
        <v>1.1240100066061132E-3</v>
      </c>
      <c r="K64">
        <f>+G64</f>
        <v>1.1240100066061132E-3</v>
      </c>
      <c r="O64">
        <f t="shared" ca="1" si="22"/>
        <v>-4.0783749777377476E-4</v>
      </c>
      <c r="P64" s="67">
        <f t="shared" si="11"/>
        <v>5.5586334719147801E-4</v>
      </c>
      <c r="Q64" s="2">
        <f t="shared" si="19"/>
        <v>41228.402600000001</v>
      </c>
      <c r="R64">
        <f t="shared" si="20"/>
        <v>3.2279062660400944E-7</v>
      </c>
      <c r="S64" s="3">
        <v>1</v>
      </c>
      <c r="T64" s="67">
        <f t="shared" si="12"/>
        <v>5.4212435256363904E-3</v>
      </c>
      <c r="U64">
        <f t="shared" si="21"/>
        <v>-3.7290868596156421E-3</v>
      </c>
    </row>
    <row r="65" spans="1:21" x14ac:dyDescent="0.2">
      <c r="A65" s="75" t="s">
        <v>127</v>
      </c>
      <c r="B65" s="76" t="s">
        <v>105</v>
      </c>
      <c r="C65" s="75">
        <v>56701.284500000002</v>
      </c>
      <c r="D65" s="75">
        <v>1.6000000000000001E-3</v>
      </c>
      <c r="E65">
        <f t="shared" si="16"/>
        <v>9524.4864950709834</v>
      </c>
      <c r="F65">
        <f t="shared" si="17"/>
        <v>9524.5</v>
      </c>
      <c r="G65">
        <f t="shared" si="18"/>
        <v>-4.2747949992190115E-3</v>
      </c>
      <c r="J65">
        <f>+G65</f>
        <v>-4.2747949992190115E-3</v>
      </c>
      <c r="O65">
        <f t="shared" ca="1" si="22"/>
        <v>-6.580219230952665E-3</v>
      </c>
      <c r="P65" s="67">
        <f t="shared" si="11"/>
        <v>-4.9570825773381944E-3</v>
      </c>
      <c r="Q65" s="2">
        <f t="shared" si="19"/>
        <v>41682.784500000002</v>
      </c>
      <c r="R65">
        <f t="shared" si="20"/>
        <v>4.6551633925574011E-7</v>
      </c>
      <c r="S65" s="3">
        <v>1</v>
      </c>
      <c r="T65" s="67">
        <f t="shared" si="12"/>
        <v>3.4311738882409201E-3</v>
      </c>
      <c r="U65">
        <f t="shared" si="21"/>
        <v>-7.0236813093407487E-3</v>
      </c>
    </row>
    <row r="66" spans="1:21" x14ac:dyDescent="0.2">
      <c r="A66" s="75" t="s">
        <v>127</v>
      </c>
      <c r="B66" s="76" t="s">
        <v>105</v>
      </c>
      <c r="C66" s="75">
        <v>56701.444600000003</v>
      </c>
      <c r="D66" s="75">
        <v>2.9999999999999997E-4</v>
      </c>
      <c r="E66">
        <f t="shared" si="16"/>
        <v>9524.992282866122</v>
      </c>
      <c r="F66">
        <f t="shared" si="17"/>
        <v>9525</v>
      </c>
      <c r="G66">
        <f t="shared" si="18"/>
        <v>-2.4427499956800602E-3</v>
      </c>
      <c r="J66">
        <f>+G66</f>
        <v>-2.4427499956800602E-3</v>
      </c>
      <c r="O66">
        <f t="shared" ca="1" si="22"/>
        <v>-6.5823691375124643E-3</v>
      </c>
      <c r="P66" s="67">
        <f t="shared" si="11"/>
        <v>-4.9593861508742156E-3</v>
      </c>
      <c r="Q66" s="2">
        <f t="shared" si="19"/>
        <v>41682.944600000003</v>
      </c>
      <c r="R66">
        <f t="shared" si="20"/>
        <v>6.3334575376304204E-6</v>
      </c>
      <c r="S66" s="3">
        <v>1</v>
      </c>
      <c r="T66" s="67">
        <f t="shared" si="12"/>
        <v>5.2645047468268449E-3</v>
      </c>
      <c r="U66">
        <f t="shared" si="21"/>
        <v>-5.1906185873127498E-3</v>
      </c>
    </row>
    <row r="67" spans="1:21" x14ac:dyDescent="0.2">
      <c r="A67" s="77" t="s">
        <v>130</v>
      </c>
      <c r="B67" s="78" t="s">
        <v>105</v>
      </c>
      <c r="C67" s="79">
        <v>57258.535920000002</v>
      </c>
      <c r="D67" s="79">
        <v>5.0000000000000001E-4</v>
      </c>
      <c r="E67" s="43">
        <f t="shared" si="16"/>
        <v>11284.954746524667</v>
      </c>
      <c r="F67">
        <f t="shared" si="17"/>
        <v>11285</v>
      </c>
      <c r="G67">
        <f t="shared" si="18"/>
        <v>-1.4324349998787511E-2</v>
      </c>
      <c r="K67">
        <f t="shared" ref="K67:K81" si="23">+G67</f>
        <v>-1.4324349998787511E-2</v>
      </c>
      <c r="O67">
        <f t="shared" ca="1" si="22"/>
        <v>-1.4150040227999997E-2</v>
      </c>
      <c r="P67" s="67">
        <f t="shared" si="11"/>
        <v>-1.3985589184375325E-2</v>
      </c>
      <c r="Q67" s="2">
        <f t="shared" si="19"/>
        <v>42240.035920000002</v>
      </c>
      <c r="R67">
        <f t="shared" si="20"/>
        <v>1.1475888938120733E-7</v>
      </c>
      <c r="S67" s="3">
        <v>1</v>
      </c>
      <c r="T67" s="67">
        <f t="shared" si="12"/>
        <v>-1.6655735051492038E-3</v>
      </c>
      <c r="U67">
        <f t="shared" si="21"/>
        <v>-1.2997537308050493E-2</v>
      </c>
    </row>
    <row r="68" spans="1:21" x14ac:dyDescent="0.2">
      <c r="A68" s="84" t="s">
        <v>46</v>
      </c>
      <c r="B68" s="85" t="s">
        <v>105</v>
      </c>
      <c r="C68" s="87">
        <v>57351.911270000041</v>
      </c>
      <c r="D68" s="97">
        <v>2.5799999999999998E-3</v>
      </c>
      <c r="E68" s="43">
        <f t="shared" si="16"/>
        <v>11579.946079419689</v>
      </c>
      <c r="F68">
        <f t="shared" si="17"/>
        <v>11580</v>
      </c>
      <c r="G68">
        <f t="shared" si="18"/>
        <v>-1.7067799955839291E-2</v>
      </c>
      <c r="K68">
        <f t="shared" si="23"/>
        <v>-1.7067799955839291E-2</v>
      </c>
      <c r="O68">
        <f t="shared" ca="1" si="22"/>
        <v>-1.5418485098280574E-2</v>
      </c>
      <c r="P68" s="67">
        <f t="shared" si="11"/>
        <v>-1.5570646922231425E-2</v>
      </c>
      <c r="Q68" s="2">
        <f t="shared" si="19"/>
        <v>42333.411270000041</v>
      </c>
      <c r="R68">
        <f t="shared" si="20"/>
        <v>2.2414672060412356E-6</v>
      </c>
      <c r="S68" s="3">
        <v>1</v>
      </c>
      <c r="T68" s="67">
        <f t="shared" si="12"/>
        <v>-3.4958675918293734E-3</v>
      </c>
      <c r="U68">
        <f t="shared" si="21"/>
        <v>-1.5069085397617784E-2</v>
      </c>
    </row>
    <row r="69" spans="1:21" x14ac:dyDescent="0.2">
      <c r="A69" s="49" t="s">
        <v>128</v>
      </c>
      <c r="B69" s="70"/>
      <c r="C69" s="38">
        <v>57373.594899999996</v>
      </c>
      <c r="D69" s="38">
        <v>5.0000000000000001E-4</v>
      </c>
      <c r="E69" s="43">
        <f t="shared" si="16"/>
        <v>11648.448986404099</v>
      </c>
      <c r="F69">
        <f t="shared" si="17"/>
        <v>11648.5</v>
      </c>
      <c r="G69">
        <f t="shared" si="18"/>
        <v>-1.6147635004017502E-2</v>
      </c>
      <c r="K69">
        <f t="shared" si="23"/>
        <v>-1.6147635004017502E-2</v>
      </c>
      <c r="O69">
        <f t="shared" ca="1" si="22"/>
        <v>-1.5713022296972842E-2</v>
      </c>
      <c r="P69" s="67">
        <f t="shared" si="11"/>
        <v>-1.5937100913567693E-2</v>
      </c>
      <c r="Q69" s="2">
        <f t="shared" si="19"/>
        <v>42355.094899999996</v>
      </c>
      <c r="R69">
        <f t="shared" si="20"/>
        <v>4.4324603241528431E-8</v>
      </c>
      <c r="S69" s="3">
        <v>1</v>
      </c>
      <c r="T69" s="67">
        <f t="shared" si="12"/>
        <v>-2.3602468942826998E-3</v>
      </c>
      <c r="U69">
        <f t="shared" si="21"/>
        <v>-1.3997922200184611E-2</v>
      </c>
    </row>
    <row r="70" spans="1:21" x14ac:dyDescent="0.2">
      <c r="A70" s="62" t="s">
        <v>60</v>
      </c>
      <c r="B70" s="63" t="s">
        <v>104</v>
      </c>
      <c r="C70" s="62">
        <v>57415.694000000003</v>
      </c>
      <c r="D70" s="62">
        <v>4.0000000000000002E-4</v>
      </c>
      <c r="E70" s="43">
        <f t="shared" si="16"/>
        <v>11781.448430290282</v>
      </c>
      <c r="F70">
        <f t="shared" si="17"/>
        <v>11781.5</v>
      </c>
      <c r="G70">
        <f t="shared" si="18"/>
        <v>-1.632366499688942E-2</v>
      </c>
      <c r="K70">
        <f t="shared" si="23"/>
        <v>-1.632366499688942E-2</v>
      </c>
      <c r="O70">
        <f t="shared" ca="1" si="22"/>
        <v>-1.6284897441879005E-2</v>
      </c>
      <c r="P70" s="67">
        <f t="shared" si="11"/>
        <v>-1.6645800178697052E-2</v>
      </c>
      <c r="Q70" s="2">
        <f t="shared" si="19"/>
        <v>42397.194000000003</v>
      </c>
      <c r="R70">
        <f t="shared" si="20"/>
        <v>1.0377107535823652E-7</v>
      </c>
      <c r="S70" s="3">
        <v>1</v>
      </c>
      <c r="T70" s="67">
        <f t="shared" si="12"/>
        <v>-2.1142681272890099E-3</v>
      </c>
      <c r="U70">
        <f t="shared" si="21"/>
        <v>-1.3887261687792777E-2</v>
      </c>
    </row>
    <row r="71" spans="1:21" x14ac:dyDescent="0.2">
      <c r="A71" s="84" t="s">
        <v>46</v>
      </c>
      <c r="B71" s="85" t="s">
        <v>105</v>
      </c>
      <c r="C71" s="87">
        <v>57721.617839999963</v>
      </c>
      <c r="D71" s="97">
        <v>2.7200000000000002E-3</v>
      </c>
      <c r="E71" s="43">
        <f t="shared" si="16"/>
        <v>12747.922787022697</v>
      </c>
      <c r="F71">
        <f t="shared" si="17"/>
        <v>12748</v>
      </c>
      <c r="G71">
        <f t="shared" si="18"/>
        <v>-2.4440680033876561E-2</v>
      </c>
      <c r="K71">
        <f t="shared" si="23"/>
        <v>-2.4440680033876561E-2</v>
      </c>
      <c r="O71">
        <f t="shared" ca="1" si="22"/>
        <v>-2.0440666821967754E-2</v>
      </c>
      <c r="P71" s="67">
        <f t="shared" si="11"/>
        <v>-2.1592268222561512E-2</v>
      </c>
      <c r="Q71" s="2">
        <f t="shared" si="19"/>
        <v>42703.117839999963</v>
      </c>
      <c r="R71">
        <f t="shared" si="20"/>
        <v>8.1134498468390749E-6</v>
      </c>
      <c r="S71" s="3">
        <v>1</v>
      </c>
      <c r="T71" s="67">
        <f t="shared" si="12"/>
        <v>-7.0187137567375955E-3</v>
      </c>
      <c r="U71">
        <f t="shared" si="21"/>
        <v>-2.0270378088454014E-2</v>
      </c>
    </row>
    <row r="72" spans="1:21" x14ac:dyDescent="0.2">
      <c r="A72" s="70" t="s">
        <v>132</v>
      </c>
      <c r="B72" s="80" t="s">
        <v>105</v>
      </c>
      <c r="C72" s="81">
        <v>57789.042999999998</v>
      </c>
      <c r="D72" s="82" t="s">
        <v>133</v>
      </c>
      <c r="E72" s="43">
        <f t="shared" si="16"/>
        <v>12960.932299908724</v>
      </c>
      <c r="F72">
        <f t="shared" si="17"/>
        <v>12961</v>
      </c>
      <c r="G72">
        <f t="shared" si="18"/>
        <v>-2.142951000132598E-2</v>
      </c>
      <c r="K72">
        <f t="shared" si="23"/>
        <v>-2.142951000132598E-2</v>
      </c>
      <c r="O72">
        <f t="shared" ca="1" si="22"/>
        <v>-2.1356527016441529E-2</v>
      </c>
      <c r="P72" s="67">
        <f t="shared" si="11"/>
        <v>-2.2612667438384949E-2</v>
      </c>
      <c r="Q72" s="2">
        <f t="shared" si="19"/>
        <v>42770.542999999998</v>
      </c>
      <c r="R72">
        <f t="shared" si="20"/>
        <v>1.3998615208679495E-6</v>
      </c>
      <c r="S72" s="3">
        <v>1</v>
      </c>
      <c r="T72" s="67">
        <f t="shared" si="12"/>
        <v>-3.2650631081291917E-3</v>
      </c>
      <c r="U72">
        <f t="shared" si="21"/>
        <v>-1.6981289456137819E-2</v>
      </c>
    </row>
    <row r="73" spans="1:21" x14ac:dyDescent="0.2">
      <c r="A73" s="49" t="s">
        <v>131</v>
      </c>
      <c r="B73" s="70"/>
      <c r="C73" s="38">
        <v>58066.797100000003</v>
      </c>
      <c r="D73" s="38">
        <v>2.9999999999999997E-4</v>
      </c>
      <c r="E73" s="43">
        <f t="shared" si="16"/>
        <v>13838.412836003366</v>
      </c>
      <c r="F73">
        <f t="shared" si="17"/>
        <v>13838.5</v>
      </c>
      <c r="G73">
        <f t="shared" si="18"/>
        <v>-2.7590534991759341E-2</v>
      </c>
      <c r="K73">
        <f t="shared" si="23"/>
        <v>-2.7590534991759341E-2</v>
      </c>
      <c r="O73">
        <f t="shared" ca="1" si="22"/>
        <v>-2.5129613028886305E-2</v>
      </c>
      <c r="P73" s="67">
        <f t="shared" si="11"/>
        <v>-2.6456069606680007E-2</v>
      </c>
      <c r="Q73" s="2">
        <f t="shared" si="19"/>
        <v>43048.297100000003</v>
      </c>
      <c r="R73">
        <f t="shared" si="20"/>
        <v>1.287011709943202E-6</v>
      </c>
      <c r="S73" s="3">
        <v>1</v>
      </c>
      <c r="T73" s="67">
        <f t="shared" si="12"/>
        <v>-6.2359266131014404E-3</v>
      </c>
      <c r="U73">
        <f t="shared" si="21"/>
        <v>-2.2489073763737235E-2</v>
      </c>
    </row>
    <row r="74" spans="1:21" x14ac:dyDescent="0.2">
      <c r="A74" s="84" t="s">
        <v>46</v>
      </c>
      <c r="B74" s="85" t="s">
        <v>105</v>
      </c>
      <c r="C74" s="87">
        <v>58088.164489999879</v>
      </c>
      <c r="D74" s="97">
        <v>2.3700000000000001E-3</v>
      </c>
      <c r="E74" s="43">
        <f t="shared" si="16"/>
        <v>13905.916677826166</v>
      </c>
      <c r="F74">
        <f t="shared" si="17"/>
        <v>13906</v>
      </c>
      <c r="G74">
        <f t="shared" si="18"/>
        <v>-2.6374460117949639E-2</v>
      </c>
      <c r="K74">
        <f t="shared" si="23"/>
        <v>-2.6374460117949639E-2</v>
      </c>
      <c r="O74">
        <f t="shared" ca="1" si="22"/>
        <v>-2.5419850414458982E-2</v>
      </c>
      <c r="P74" s="67">
        <f t="shared" si="11"/>
        <v>-2.6725566423031581E-2</v>
      </c>
      <c r="Q74" s="2">
        <f t="shared" si="19"/>
        <v>43069.664489999879</v>
      </c>
      <c r="R74">
        <f t="shared" si="20"/>
        <v>1.2327563746829421E-7</v>
      </c>
      <c r="S74" s="3">
        <v>1</v>
      </c>
      <c r="T74" s="67">
        <f t="shared" si="12"/>
        <v>-4.7656989287006152E-3</v>
      </c>
      <c r="U74">
        <f t="shared" si="21"/>
        <v>-2.1257654884167081E-2</v>
      </c>
    </row>
    <row r="75" spans="1:21" x14ac:dyDescent="0.2">
      <c r="A75" s="62" t="s">
        <v>61</v>
      </c>
      <c r="B75" s="63" t="s">
        <v>104</v>
      </c>
      <c r="C75" s="62">
        <v>58145.933800000232</v>
      </c>
      <c r="D75" s="62" t="s">
        <v>78</v>
      </c>
      <c r="E75" s="43">
        <f t="shared" si="16"/>
        <v>14088.421436923965</v>
      </c>
      <c r="F75">
        <f t="shared" si="17"/>
        <v>14088.5</v>
      </c>
      <c r="G75">
        <f t="shared" si="18"/>
        <v>-2.4868034764949698E-2</v>
      </c>
      <c r="K75">
        <f t="shared" si="23"/>
        <v>-2.4868034764949698E-2</v>
      </c>
      <c r="O75">
        <f t="shared" ca="1" si="22"/>
        <v>-2.62045663087851E-2</v>
      </c>
      <c r="P75" s="67">
        <f t="shared" si="11"/>
        <v>-2.7434707952531761E-2</v>
      </c>
      <c r="Q75" s="2">
        <f t="shared" si="19"/>
        <v>43127.433800000232</v>
      </c>
      <c r="R75">
        <f t="shared" si="20"/>
        <v>6.5878112518526675E-6</v>
      </c>
      <c r="S75" s="3">
        <v>1</v>
      </c>
      <c r="T75" s="67">
        <f t="shared" si="12"/>
        <v>-2.5658569776052798E-3</v>
      </c>
      <c r="U75">
        <f t="shared" si="21"/>
        <v>-1.9735504599762355E-2</v>
      </c>
    </row>
    <row r="76" spans="1:21" x14ac:dyDescent="0.2">
      <c r="A76" s="62" t="s">
        <v>61</v>
      </c>
      <c r="B76" s="63" t="s">
        <v>105</v>
      </c>
      <c r="C76" s="62">
        <v>58146.090199999977</v>
      </c>
      <c r="D76" s="62" t="s">
        <v>78</v>
      </c>
      <c r="E76" s="43">
        <f t="shared" si="16"/>
        <v>14088.915535681181</v>
      </c>
      <c r="F76">
        <f t="shared" si="17"/>
        <v>14089</v>
      </c>
      <c r="G76">
        <f t="shared" si="18"/>
        <v>-2.673599001718685E-2</v>
      </c>
      <c r="K76">
        <f t="shared" si="23"/>
        <v>-2.673599001718685E-2</v>
      </c>
      <c r="O76">
        <f t="shared" ca="1" si="22"/>
        <v>-2.62067162153449E-2</v>
      </c>
      <c r="P76" s="67">
        <f t="shared" si="11"/>
        <v>-2.743661161465261E-2</v>
      </c>
      <c r="Q76" s="2">
        <f t="shared" si="19"/>
        <v>43127.590199999977</v>
      </c>
      <c r="R76">
        <f t="shared" si="20"/>
        <v>4.9087062283547262E-7</v>
      </c>
      <c r="S76" s="3">
        <v>1</v>
      </c>
      <c r="T76" s="67">
        <f t="shared" si="12"/>
        <v>-4.4318998986190329E-3</v>
      </c>
      <c r="U76">
        <f t="shared" si="21"/>
        <v>-2.1603468521102058E-2</v>
      </c>
    </row>
    <row r="77" spans="1:21" x14ac:dyDescent="0.2">
      <c r="A77" s="56" t="s">
        <v>131</v>
      </c>
      <c r="C77" s="10">
        <v>58374.944600000003</v>
      </c>
      <c r="D77" s="10">
        <v>2.0000000000000001E-4</v>
      </c>
      <c r="E77" s="43">
        <f t="shared" si="16"/>
        <v>14811.912177673634</v>
      </c>
      <c r="F77">
        <f t="shared" si="17"/>
        <v>14812</v>
      </c>
      <c r="G77">
        <f t="shared" si="18"/>
        <v>-2.7798919996712357E-2</v>
      </c>
      <c r="K77">
        <f t="shared" si="23"/>
        <v>-2.7798919996712357E-2</v>
      </c>
      <c r="O77">
        <f t="shared" ca="1" si="22"/>
        <v>-2.9315481100812224E-2</v>
      </c>
      <c r="P77" s="67">
        <f t="shared" si="11"/>
        <v>-2.9968208981978425E-2</v>
      </c>
      <c r="Q77" s="2">
        <f t="shared" si="19"/>
        <v>43356.444600000003</v>
      </c>
      <c r="R77">
        <f t="shared" si="20"/>
        <v>4.7058147015966896E-6</v>
      </c>
      <c r="S77" s="3">
        <v>1</v>
      </c>
      <c r="T77" s="67">
        <f t="shared" si="12"/>
        <v>-2.6577970587422541E-3</v>
      </c>
      <c r="U77">
        <f t="shared" si="21"/>
        <v>-2.2971833952704038E-2</v>
      </c>
    </row>
    <row r="78" spans="1:21" x14ac:dyDescent="0.2">
      <c r="A78" s="84" t="s">
        <v>46</v>
      </c>
      <c r="B78" s="85" t="s">
        <v>105</v>
      </c>
      <c r="C78" s="87">
        <v>58444.262620000169</v>
      </c>
      <c r="D78" s="97">
        <v>2.5999999999999998E-4</v>
      </c>
      <c r="E78" s="43">
        <f t="shared" si="16"/>
        <v>15030.901612395799</v>
      </c>
      <c r="F78">
        <f t="shared" si="17"/>
        <v>15031</v>
      </c>
      <c r="G78">
        <f t="shared" si="18"/>
        <v>-3.1143209831498098E-2</v>
      </c>
      <c r="K78">
        <f t="shared" si="23"/>
        <v>-3.1143209831498098E-2</v>
      </c>
      <c r="O78">
        <f t="shared" ca="1" si="22"/>
        <v>-3.0257140174003563E-2</v>
      </c>
      <c r="P78" s="67">
        <f t="shared" si="11"/>
        <v>-3.0651296931328696E-2</v>
      </c>
      <c r="Q78" s="2">
        <f t="shared" si="19"/>
        <v>43425.762620000169</v>
      </c>
      <c r="R78">
        <f t="shared" si="20"/>
        <v>2.4197830135307147E-7</v>
      </c>
      <c r="S78" s="3">
        <v>1</v>
      </c>
      <c r="T78" s="67">
        <f t="shared" si="12"/>
        <v>-5.1144192664676486E-3</v>
      </c>
      <c r="U78">
        <f t="shared" si="21"/>
        <v>-2.6520703465199851E-2</v>
      </c>
    </row>
    <row r="79" spans="1:21" x14ac:dyDescent="0.2">
      <c r="A79" s="84" t="s">
        <v>46</v>
      </c>
      <c r="B79" s="85" t="s">
        <v>104</v>
      </c>
      <c r="C79" s="87">
        <v>58444.421120000072</v>
      </c>
      <c r="D79" s="97">
        <v>1.8000000000000001E-4</v>
      </c>
      <c r="E79" s="43">
        <f t="shared" si="16"/>
        <v>15031.402345471877</v>
      </c>
      <c r="F79">
        <f t="shared" si="17"/>
        <v>15031.5</v>
      </c>
      <c r="G79">
        <f t="shared" si="18"/>
        <v>-3.0911164925782941E-2</v>
      </c>
      <c r="K79">
        <f t="shared" si="23"/>
        <v>-3.0911164925782941E-2</v>
      </c>
      <c r="O79">
        <f t="shared" ca="1" si="22"/>
        <v>-3.0259290080563356E-2</v>
      </c>
      <c r="P79" s="67">
        <f t="shared" si="11"/>
        <v>-3.0652814756583636E-2</v>
      </c>
      <c r="Q79" s="2">
        <f t="shared" si="19"/>
        <v>43425.921120000072</v>
      </c>
      <c r="R79">
        <f t="shared" si="20"/>
        <v>6.6744809925309421E-8</v>
      </c>
      <c r="S79" s="3">
        <v>1</v>
      </c>
      <c r="T79" s="67">
        <f t="shared" si="12"/>
        <v>-4.8803326575316622E-3</v>
      </c>
      <c r="U79">
        <f t="shared" si="21"/>
        <v>-2.6289182437450584E-2</v>
      </c>
    </row>
    <row r="80" spans="1:21" x14ac:dyDescent="0.2">
      <c r="A80" s="84" t="s">
        <v>46</v>
      </c>
      <c r="B80" s="85" t="s">
        <v>105</v>
      </c>
      <c r="C80" s="87">
        <v>58836.129269999918</v>
      </c>
      <c r="D80" s="97">
        <v>1E-4</v>
      </c>
      <c r="E80" s="43">
        <f t="shared" si="16"/>
        <v>16268.88642745122</v>
      </c>
      <c r="F80">
        <f t="shared" si="17"/>
        <v>16269</v>
      </c>
      <c r="G80">
        <f t="shared" si="18"/>
        <v>-3.5949790079030208E-2</v>
      </c>
      <c r="K80">
        <f t="shared" si="23"/>
        <v>-3.5949790079030208E-2</v>
      </c>
      <c r="O80">
        <f t="shared" ca="1" si="22"/>
        <v>-3.5580308816062403E-2</v>
      </c>
      <c r="P80" s="67">
        <f t="shared" si="11"/>
        <v>-3.3932578288509353E-2</v>
      </c>
      <c r="Q80" s="2">
        <f t="shared" si="19"/>
        <v>43817.629269999918</v>
      </c>
      <c r="R80">
        <f t="shared" si="20"/>
        <v>4.0691434078163536E-6</v>
      </c>
      <c r="S80" s="3">
        <v>1</v>
      </c>
      <c r="T80" s="67">
        <f t="shared" si="12"/>
        <v>-4.6554493584649789E-3</v>
      </c>
      <c r="U80">
        <f t="shared" si="21"/>
        <v>-3.3311552511086084E-2</v>
      </c>
    </row>
    <row r="81" spans="1:21" x14ac:dyDescent="0.2">
      <c r="A81" s="84" t="s">
        <v>46</v>
      </c>
      <c r="B81" s="85" t="s">
        <v>104</v>
      </c>
      <c r="C81" s="87">
        <v>58836.28973999992</v>
      </c>
      <c r="D81" s="97">
        <v>9.0000000000000006E-5</v>
      </c>
      <c r="E81" s="43">
        <f t="shared" si="16"/>
        <v>16269.393384150073</v>
      </c>
      <c r="F81">
        <f t="shared" si="17"/>
        <v>16269.5</v>
      </c>
      <c r="G81">
        <f t="shared" si="18"/>
        <v>-3.3747745073924307E-2</v>
      </c>
      <c r="K81">
        <f t="shared" si="23"/>
        <v>-3.3747745073924307E-2</v>
      </c>
      <c r="O81">
        <f t="shared" ca="1" si="22"/>
        <v>-3.5582458722622209E-2</v>
      </c>
      <c r="P81" s="67">
        <f t="shared" si="11"/>
        <v>-3.3933756192752906E-2</v>
      </c>
      <c r="Q81" s="2">
        <f t="shared" si="19"/>
        <v>43817.78973999992</v>
      </c>
      <c r="R81">
        <f t="shared" si="20"/>
        <v>3.4600136327867385E-8</v>
      </c>
      <c r="S81" s="3">
        <v>1</v>
      </c>
      <c r="T81" s="67">
        <f t="shared" si="12"/>
        <v>-2.4511927164164241E-3</v>
      </c>
      <c r="U81">
        <f t="shared" si="21"/>
        <v>-3.1110541238679283E-2</v>
      </c>
    </row>
    <row r="82" spans="1:21" x14ac:dyDescent="0.2">
      <c r="A82" s="90" t="s">
        <v>201</v>
      </c>
      <c r="B82" s="71"/>
      <c r="C82" s="38">
        <v>59505.911500000002</v>
      </c>
      <c r="D82" s="38">
        <v>5.0000000000000001E-4</v>
      </c>
      <c r="E82" s="43">
        <f>+(C82-C$7)/C$8</f>
        <v>18384.861926092384</v>
      </c>
      <c r="F82">
        <f t="shared" si="17"/>
        <v>18385</v>
      </c>
      <c r="G82">
        <f>+C82-(C$7+F82*C$8)</f>
        <v>-4.3705349991796538E-2</v>
      </c>
      <c r="K82">
        <f>+G82</f>
        <v>-4.3705349991796538E-2</v>
      </c>
      <c r="O82">
        <f ca="1">+C$11+C$12*$F82</f>
        <v>-4.4678713377125825E-2</v>
      </c>
      <c r="P82" s="67">
        <f>S$2+S$3*F82+S$4*F82^2+S$5*SIN(S$6*F82+S$7)</f>
        <v>-3.9018699950099385E-2</v>
      </c>
      <c r="Q82" s="2">
        <f>+C82-15018.5</f>
        <v>44487.411500000002</v>
      </c>
      <c r="R82">
        <f>(G82-P82)^2</f>
        <v>2.1964688613339929E-5</v>
      </c>
      <c r="S82" s="3">
        <v>1</v>
      </c>
      <c r="T82" s="67">
        <f>G82-(S$2+S$3*F82+S$4*F82^2)</f>
        <v>-2.4369102173791429E-3</v>
      </c>
      <c r="U82">
        <f>G82-(S$5*SIN(S$6*F82+S$7))</f>
        <v>-4.5955089816114549E-2</v>
      </c>
    </row>
    <row r="83" spans="1:21" x14ac:dyDescent="0.2">
      <c r="A83" s="196" t="s">
        <v>202</v>
      </c>
      <c r="B83" s="197" t="s">
        <v>105</v>
      </c>
      <c r="C83" s="200">
        <v>58374.944600000003</v>
      </c>
      <c r="D83" s="198">
        <v>2.0000000000000001E-4</v>
      </c>
      <c r="E83" s="43">
        <f>+(C83-C$7)/C$8</f>
        <v>14811.912177673634</v>
      </c>
      <c r="F83">
        <f t="shared" ref="F83" si="24">ROUND(2*E83,0)/2</f>
        <v>14812</v>
      </c>
      <c r="G83">
        <f>+C83-(C$7+F83*C$8)</f>
        <v>-2.7798919996712357E-2</v>
      </c>
      <c r="K83">
        <f>+G83</f>
        <v>-2.7798919996712357E-2</v>
      </c>
      <c r="O83">
        <f ca="1">+C$11+C$12*$F83</f>
        <v>-2.9315481100812224E-2</v>
      </c>
      <c r="P83" s="67">
        <f>S$2+S$3*F83+S$4*F83^2+S$5*SIN(S$6*F83+S$7)</f>
        <v>-2.9968208981978425E-2</v>
      </c>
      <c r="Q83" s="2">
        <f>+C83-15018.5</f>
        <v>43356.444600000003</v>
      </c>
      <c r="R83">
        <f>(G83-P83)^2</f>
        <v>4.7058147015966896E-6</v>
      </c>
      <c r="S83" s="3">
        <v>1</v>
      </c>
      <c r="T83" s="67">
        <f>G83-(S$2+S$3*F83+S$4*F83^2)</f>
        <v>-2.6577970587422541E-3</v>
      </c>
      <c r="U83">
        <f>G83-(S$5*SIN(S$6*F83+S$7))</f>
        <v>-2.2971833952704038E-2</v>
      </c>
    </row>
    <row r="84" spans="1:21" x14ac:dyDescent="0.2">
      <c r="A84" s="84"/>
      <c r="B84" s="85"/>
      <c r="C84" s="87"/>
      <c r="D84" s="97"/>
      <c r="E84" s="43"/>
      <c r="P84" s="67"/>
      <c r="Q84" s="2"/>
      <c r="S84" s="3"/>
    </row>
    <row r="85" spans="1:21" x14ac:dyDescent="0.2">
      <c r="A85" s="84"/>
      <c r="B85" s="85"/>
      <c r="C85" s="87"/>
      <c r="D85" s="97"/>
      <c r="E85" s="43"/>
      <c r="P85" s="67"/>
      <c r="Q85" s="2"/>
      <c r="S85" s="3"/>
    </row>
    <row r="86" spans="1:21" x14ac:dyDescent="0.2">
      <c r="A86" s="84"/>
      <c r="B86" s="85"/>
      <c r="C86" s="87"/>
      <c r="D86" s="97"/>
      <c r="E86" s="43"/>
      <c r="P86" s="67"/>
      <c r="Q86" s="2"/>
      <c r="S86" s="3"/>
    </row>
    <row r="87" spans="1:21" x14ac:dyDescent="0.2">
      <c r="A87" s="84"/>
      <c r="B87" s="85"/>
      <c r="C87" s="87"/>
      <c r="D87" s="97"/>
      <c r="E87" s="43"/>
      <c r="P87" s="67"/>
      <c r="Q87" s="2"/>
      <c r="S87" s="3"/>
    </row>
    <row r="88" spans="1:21" x14ac:dyDescent="0.2">
      <c r="A88" s="84"/>
      <c r="B88" s="85"/>
      <c r="C88" s="87"/>
      <c r="D88" s="97"/>
      <c r="E88" s="43"/>
      <c r="P88" s="67"/>
      <c r="Q88" s="2"/>
      <c r="S88" s="3"/>
    </row>
    <row r="89" spans="1:21" x14ac:dyDescent="0.2">
      <c r="A89" s="84"/>
      <c r="B89" s="85"/>
      <c r="C89" s="87"/>
      <c r="D89" s="97"/>
      <c r="E89" s="43"/>
      <c r="P89" s="67"/>
      <c r="Q89" s="2"/>
      <c r="S89" s="3"/>
    </row>
    <row r="90" spans="1:21" x14ac:dyDescent="0.2">
      <c r="A90" s="84"/>
      <c r="B90" s="85"/>
      <c r="C90" s="87"/>
      <c r="D90" s="97"/>
      <c r="E90" s="43"/>
      <c r="P90" s="67"/>
      <c r="Q90" s="2"/>
      <c r="S90" s="3"/>
    </row>
    <row r="91" spans="1:21" x14ac:dyDescent="0.2">
      <c r="A91" s="84"/>
      <c r="B91" s="85"/>
      <c r="C91" s="87"/>
      <c r="D91" s="97"/>
      <c r="E91" s="43"/>
      <c r="P91" s="67"/>
      <c r="Q91" s="2"/>
      <c r="S91" s="3"/>
    </row>
    <row r="92" spans="1:21" x14ac:dyDescent="0.2">
      <c r="A92" s="84"/>
      <c r="B92" s="85"/>
      <c r="C92" s="87"/>
      <c r="D92" s="97"/>
      <c r="E92" s="43"/>
      <c r="P92" s="67"/>
      <c r="Q92" s="2"/>
      <c r="S92" s="3"/>
    </row>
    <row r="93" spans="1:21" x14ac:dyDescent="0.2">
      <c r="A93" s="84"/>
      <c r="B93" s="85"/>
      <c r="C93" s="87"/>
      <c r="D93" s="97"/>
      <c r="E93" s="43"/>
      <c r="P93" s="67"/>
      <c r="Q93" s="2"/>
      <c r="S93" s="3"/>
    </row>
    <row r="94" spans="1:21" x14ac:dyDescent="0.2">
      <c r="A94" s="84"/>
      <c r="B94" s="85"/>
      <c r="C94" s="87"/>
      <c r="D94" s="97"/>
      <c r="E94" s="43"/>
      <c r="P94" s="67"/>
      <c r="Q94" s="2"/>
      <c r="S94" s="3"/>
    </row>
    <row r="95" spans="1:21" x14ac:dyDescent="0.2">
      <c r="A95" s="84"/>
      <c r="B95" s="85"/>
      <c r="C95" s="87"/>
      <c r="D95" s="97"/>
      <c r="E95" s="43"/>
      <c r="P95" s="67"/>
      <c r="Q95" s="2"/>
      <c r="S95" s="3"/>
    </row>
    <row r="96" spans="1:21" x14ac:dyDescent="0.2">
      <c r="A96" s="84"/>
      <c r="B96" s="85"/>
      <c r="C96" s="87"/>
      <c r="D96" s="97"/>
      <c r="E96" s="43"/>
      <c r="P96" s="67"/>
      <c r="Q96" s="2"/>
      <c r="S96" s="3"/>
    </row>
    <row r="97" spans="1:19" x14ac:dyDescent="0.2">
      <c r="A97" s="84"/>
      <c r="B97" s="85"/>
      <c r="C97" s="87"/>
      <c r="D97" s="97"/>
      <c r="E97" s="43"/>
      <c r="P97" s="67"/>
      <c r="Q97" s="2"/>
      <c r="S97" s="3"/>
    </row>
    <row r="98" spans="1:19" x14ac:dyDescent="0.2">
      <c r="A98" s="84"/>
      <c r="B98" s="85"/>
      <c r="C98" s="87"/>
      <c r="D98" s="97"/>
      <c r="E98" s="43"/>
      <c r="P98" s="67"/>
      <c r="Q98" s="2"/>
      <c r="S98" s="3"/>
    </row>
    <row r="99" spans="1:19" x14ac:dyDescent="0.2">
      <c r="A99" s="84"/>
      <c r="B99" s="85"/>
      <c r="C99" s="87"/>
      <c r="D99" s="97"/>
      <c r="E99" s="43"/>
      <c r="P99" s="67"/>
      <c r="Q99" s="2"/>
      <c r="S99" s="3"/>
    </row>
    <row r="100" spans="1:19" x14ac:dyDescent="0.2">
      <c r="A100" s="84"/>
      <c r="B100" s="85"/>
      <c r="C100" s="87"/>
      <c r="D100" s="97"/>
      <c r="E100" s="43"/>
      <c r="P100" s="67"/>
      <c r="Q100" s="2"/>
      <c r="S100" s="3"/>
    </row>
    <row r="101" spans="1:19" x14ac:dyDescent="0.2">
      <c r="A101" s="84"/>
      <c r="B101" s="85"/>
      <c r="C101" s="87"/>
      <c r="D101" s="97"/>
      <c r="E101" s="43"/>
      <c r="P101" s="67"/>
      <c r="Q101" s="2"/>
      <c r="S101" s="3"/>
    </row>
    <row r="102" spans="1:19" x14ac:dyDescent="0.2">
      <c r="A102" s="84"/>
      <c r="B102" s="85"/>
      <c r="C102" s="87"/>
      <c r="D102" s="97"/>
      <c r="E102" s="43"/>
      <c r="P102" s="67"/>
      <c r="Q102" s="2"/>
      <c r="S102" s="3"/>
    </row>
    <row r="103" spans="1:19" x14ac:dyDescent="0.2">
      <c r="A103" s="84"/>
      <c r="B103" s="85"/>
      <c r="C103" s="87"/>
      <c r="D103" s="97"/>
      <c r="E103" s="43"/>
      <c r="P103" s="67"/>
      <c r="Q103" s="2"/>
      <c r="S103" s="3"/>
    </row>
    <row r="104" spans="1:19" x14ac:dyDescent="0.2">
      <c r="A104" s="84"/>
      <c r="B104" s="85"/>
      <c r="C104" s="87"/>
      <c r="D104" s="97"/>
      <c r="E104" s="43"/>
      <c r="P104" s="67"/>
      <c r="Q104" s="2"/>
      <c r="S104" s="3"/>
    </row>
    <row r="105" spans="1:19" x14ac:dyDescent="0.2">
      <c r="A105" s="84"/>
      <c r="B105" s="85"/>
      <c r="C105" s="87"/>
      <c r="D105" s="97"/>
      <c r="E105" s="43"/>
      <c r="P105" s="67"/>
      <c r="Q105" s="2"/>
      <c r="S105" s="3"/>
    </row>
    <row r="106" spans="1:19" x14ac:dyDescent="0.2">
      <c r="A106" s="84"/>
      <c r="B106" s="85"/>
      <c r="C106" s="87"/>
      <c r="D106" s="97"/>
      <c r="E106" s="43"/>
      <c r="P106" s="67"/>
      <c r="Q106" s="2"/>
      <c r="S106" s="3"/>
    </row>
    <row r="107" spans="1:19" x14ac:dyDescent="0.2">
      <c r="A107" s="84"/>
      <c r="B107" s="85"/>
      <c r="C107" s="87"/>
      <c r="D107" s="97"/>
      <c r="E107" s="43"/>
      <c r="P107" s="67"/>
      <c r="Q107" s="2"/>
      <c r="S107" s="3"/>
    </row>
    <row r="108" spans="1:19" x14ac:dyDescent="0.2">
      <c r="A108" s="84"/>
      <c r="B108" s="85"/>
      <c r="C108" s="87"/>
      <c r="D108" s="97"/>
      <c r="E108" s="43"/>
      <c r="P108" s="67"/>
      <c r="Q108" s="2"/>
      <c r="S108" s="3"/>
    </row>
    <row r="109" spans="1:19" x14ac:dyDescent="0.2">
      <c r="A109" s="84"/>
      <c r="B109" s="85"/>
      <c r="C109" s="87"/>
      <c r="D109" s="97"/>
      <c r="E109" s="43"/>
      <c r="P109" s="67"/>
      <c r="Q109" s="2"/>
      <c r="S109" s="3"/>
    </row>
    <row r="110" spans="1:19" x14ac:dyDescent="0.2">
      <c r="A110" s="84"/>
      <c r="B110" s="85"/>
      <c r="C110" s="87"/>
      <c r="D110" s="97"/>
      <c r="E110" s="43"/>
      <c r="P110" s="67"/>
      <c r="Q110" s="2"/>
      <c r="S110" s="3"/>
    </row>
    <row r="111" spans="1:19" x14ac:dyDescent="0.2">
      <c r="A111" s="84"/>
      <c r="B111" s="85"/>
      <c r="C111" s="87"/>
      <c r="D111" s="97"/>
      <c r="E111" s="43"/>
      <c r="P111" s="67"/>
      <c r="Q111" s="2"/>
      <c r="S111" s="3"/>
    </row>
    <row r="112" spans="1:19" x14ac:dyDescent="0.2">
      <c r="A112" s="84"/>
      <c r="B112" s="85"/>
      <c r="C112" s="87"/>
      <c r="D112" s="97"/>
      <c r="E112" s="43"/>
      <c r="P112" s="67"/>
      <c r="Q112" s="2"/>
      <c r="S112" s="3"/>
    </row>
    <row r="113" spans="1:19" x14ac:dyDescent="0.2">
      <c r="A113" s="84"/>
      <c r="B113" s="85"/>
      <c r="C113" s="87"/>
      <c r="D113" s="97"/>
      <c r="E113" s="43"/>
      <c r="P113" s="67"/>
      <c r="Q113" s="2"/>
      <c r="S113" s="3"/>
    </row>
    <row r="114" spans="1:19" x14ac:dyDescent="0.2">
      <c r="A114" s="84"/>
      <c r="B114" s="85"/>
      <c r="C114" s="87"/>
      <c r="D114" s="97"/>
      <c r="E114" s="43"/>
      <c r="P114" s="67"/>
      <c r="Q114" s="2"/>
      <c r="S114" s="3"/>
    </row>
    <row r="115" spans="1:19" x14ac:dyDescent="0.2">
      <c r="C115" s="10"/>
      <c r="P115" s="67"/>
    </row>
    <row r="116" spans="1:19" x14ac:dyDescent="0.2">
      <c r="C116" s="10"/>
      <c r="P116" s="67"/>
    </row>
    <row r="117" spans="1:19" x14ac:dyDescent="0.2">
      <c r="C117" s="10"/>
      <c r="P117" s="67"/>
    </row>
    <row r="118" spans="1:19" x14ac:dyDescent="0.2">
      <c r="C118" s="10"/>
      <c r="P118" s="67"/>
    </row>
    <row r="119" spans="1:19" x14ac:dyDescent="0.2">
      <c r="C119" s="10"/>
      <c r="P119" s="67"/>
    </row>
    <row r="120" spans="1:19" x14ac:dyDescent="0.2">
      <c r="C120" s="10"/>
      <c r="P120" s="67"/>
    </row>
    <row r="121" spans="1:19" x14ac:dyDescent="0.2">
      <c r="C121" s="10"/>
      <c r="P121" s="67"/>
    </row>
    <row r="122" spans="1:19" x14ac:dyDescent="0.2">
      <c r="C122" s="10"/>
      <c r="P122" s="67"/>
    </row>
    <row r="123" spans="1:19" x14ac:dyDescent="0.2">
      <c r="C123" s="10"/>
      <c r="P123" s="67"/>
    </row>
    <row r="124" spans="1:19" x14ac:dyDescent="0.2">
      <c r="C124" s="10"/>
      <c r="P124" s="67"/>
    </row>
    <row r="125" spans="1:19" x14ac:dyDescent="0.2">
      <c r="C125" s="10"/>
      <c r="P125" s="67"/>
    </row>
    <row r="126" spans="1:19" x14ac:dyDescent="0.2">
      <c r="C126" s="10"/>
      <c r="P126" s="67"/>
    </row>
    <row r="127" spans="1:19" x14ac:dyDescent="0.2">
      <c r="C127" s="10"/>
      <c r="P127" s="67"/>
    </row>
    <row r="128" spans="1:19" x14ac:dyDescent="0.2">
      <c r="C128" s="10"/>
      <c r="P128" s="67"/>
    </row>
    <row r="129" spans="3:16" x14ac:dyDescent="0.2">
      <c r="C129" s="10"/>
      <c r="P129" s="67"/>
    </row>
    <row r="130" spans="3:16" x14ac:dyDescent="0.2">
      <c r="C130" s="10"/>
      <c r="P130" s="67"/>
    </row>
    <row r="131" spans="3:16" x14ac:dyDescent="0.2">
      <c r="C131" s="10"/>
      <c r="P131" s="67"/>
    </row>
    <row r="132" spans="3:16" x14ac:dyDescent="0.2">
      <c r="C132" s="10"/>
      <c r="P132" s="67"/>
    </row>
    <row r="133" spans="3:16" x14ac:dyDescent="0.2">
      <c r="C133" s="10"/>
      <c r="P133" s="67"/>
    </row>
    <row r="134" spans="3:16" x14ac:dyDescent="0.2">
      <c r="C134" s="10"/>
      <c r="P134" s="67"/>
    </row>
    <row r="135" spans="3:16" x14ac:dyDescent="0.2">
      <c r="C135" s="10"/>
      <c r="P135" s="67"/>
    </row>
    <row r="136" spans="3:16" x14ac:dyDescent="0.2">
      <c r="C136" s="10"/>
      <c r="P136" s="67"/>
    </row>
    <row r="137" spans="3:16" x14ac:dyDescent="0.2">
      <c r="C137" s="10"/>
      <c r="P137" s="67"/>
    </row>
    <row r="138" spans="3:16" x14ac:dyDescent="0.2">
      <c r="C138" s="10"/>
      <c r="P138" s="67"/>
    </row>
    <row r="139" spans="3:16" x14ac:dyDescent="0.2">
      <c r="C139" s="10"/>
      <c r="P139" s="67"/>
    </row>
    <row r="140" spans="3:16" x14ac:dyDescent="0.2">
      <c r="C140" s="10"/>
      <c r="P140" s="67"/>
    </row>
    <row r="141" spans="3:16" x14ac:dyDescent="0.2">
      <c r="C141" s="10"/>
      <c r="P141" s="67"/>
    </row>
    <row r="142" spans="3:16" x14ac:dyDescent="0.2">
      <c r="C142" s="10"/>
      <c r="P142" s="67"/>
    </row>
    <row r="143" spans="3:16" x14ac:dyDescent="0.2">
      <c r="C143" s="10"/>
      <c r="P143" s="67"/>
    </row>
    <row r="144" spans="3:16" x14ac:dyDescent="0.2">
      <c r="C144" s="10"/>
      <c r="P144" s="67"/>
    </row>
    <row r="145" spans="3:16" x14ac:dyDescent="0.2">
      <c r="C145" s="10"/>
      <c r="P145" s="67"/>
    </row>
    <row r="146" spans="3:16" x14ac:dyDescent="0.2">
      <c r="C146" s="10"/>
      <c r="P146" s="67"/>
    </row>
    <row r="147" spans="3:16" x14ac:dyDescent="0.2">
      <c r="C147" s="10"/>
      <c r="P147" s="67"/>
    </row>
    <row r="148" spans="3:16" x14ac:dyDescent="0.2">
      <c r="C148" s="10"/>
      <c r="P148" s="67"/>
    </row>
    <row r="149" spans="3:16" x14ac:dyDescent="0.2">
      <c r="C149" s="10"/>
      <c r="P149" s="67"/>
    </row>
    <row r="150" spans="3:16" x14ac:dyDescent="0.2">
      <c r="C150" s="10"/>
      <c r="P150" s="67"/>
    </row>
    <row r="151" spans="3:16" x14ac:dyDescent="0.2">
      <c r="C151" s="10"/>
      <c r="P151" s="67"/>
    </row>
    <row r="152" spans="3:16" x14ac:dyDescent="0.2">
      <c r="C152" s="10"/>
      <c r="P152" s="67"/>
    </row>
    <row r="153" spans="3:16" x14ac:dyDescent="0.2">
      <c r="C153" s="10"/>
      <c r="P153" s="67"/>
    </row>
    <row r="154" spans="3:16" x14ac:dyDescent="0.2">
      <c r="C154" s="10"/>
      <c r="P154" s="67"/>
    </row>
    <row r="155" spans="3:16" x14ac:dyDescent="0.2">
      <c r="C155" s="10"/>
      <c r="P155" s="67"/>
    </row>
    <row r="156" spans="3:16" x14ac:dyDescent="0.2">
      <c r="C156" s="10"/>
      <c r="P156" s="67"/>
    </row>
    <row r="157" spans="3:16" x14ac:dyDescent="0.2">
      <c r="C157" s="10"/>
      <c r="P157" s="67"/>
    </row>
    <row r="158" spans="3:16" x14ac:dyDescent="0.2">
      <c r="C158" s="10"/>
      <c r="P158" s="67"/>
    </row>
    <row r="159" spans="3:16" x14ac:dyDescent="0.2">
      <c r="C159" s="10"/>
      <c r="P159" s="67"/>
    </row>
    <row r="160" spans="3:16" x14ac:dyDescent="0.2">
      <c r="C160" s="10"/>
      <c r="P160" s="67"/>
    </row>
    <row r="161" spans="3:16" x14ac:dyDescent="0.2">
      <c r="C161" s="10"/>
      <c r="P161" s="67"/>
    </row>
    <row r="162" spans="3:16" x14ac:dyDescent="0.2">
      <c r="C162" s="10"/>
      <c r="P162" s="67"/>
    </row>
    <row r="163" spans="3:16" x14ac:dyDescent="0.2">
      <c r="C163" s="10"/>
      <c r="P163" s="67"/>
    </row>
    <row r="164" spans="3:16" x14ac:dyDescent="0.2">
      <c r="C164" s="10"/>
      <c r="P164" s="67"/>
    </row>
    <row r="165" spans="3:16" x14ac:dyDescent="0.2">
      <c r="C165" s="10"/>
      <c r="P165" s="67"/>
    </row>
    <row r="166" spans="3:16" x14ac:dyDescent="0.2">
      <c r="C166" s="10"/>
      <c r="P166" s="67"/>
    </row>
    <row r="167" spans="3:16" x14ac:dyDescent="0.2">
      <c r="C167" s="10"/>
      <c r="P167" s="67"/>
    </row>
    <row r="168" spans="3:16" x14ac:dyDescent="0.2">
      <c r="C168" s="10"/>
      <c r="P168" s="67"/>
    </row>
    <row r="169" spans="3:16" x14ac:dyDescent="0.2">
      <c r="C169" s="10"/>
      <c r="P169" s="67"/>
    </row>
    <row r="170" spans="3:16" x14ac:dyDescent="0.2">
      <c r="C170" s="10"/>
      <c r="P170" s="67"/>
    </row>
    <row r="171" spans="3:16" x14ac:dyDescent="0.2">
      <c r="C171" s="10"/>
      <c r="P171" s="67"/>
    </row>
    <row r="172" spans="3:16" x14ac:dyDescent="0.2">
      <c r="C172" s="10"/>
      <c r="P172" s="67"/>
    </row>
    <row r="173" spans="3:16" x14ac:dyDescent="0.2">
      <c r="C173" s="10"/>
      <c r="P173" s="67"/>
    </row>
    <row r="174" spans="3:16" x14ac:dyDescent="0.2">
      <c r="C174" s="10"/>
      <c r="P174" s="67"/>
    </row>
    <row r="175" spans="3:16" x14ac:dyDescent="0.2">
      <c r="C175" s="10"/>
      <c r="P175" s="67"/>
    </row>
    <row r="176" spans="3:16" x14ac:dyDescent="0.2">
      <c r="C176" s="10"/>
      <c r="P176" s="67"/>
    </row>
    <row r="177" spans="3:16" x14ac:dyDescent="0.2">
      <c r="C177" s="10"/>
      <c r="P177" s="67"/>
    </row>
    <row r="178" spans="3:16" x14ac:dyDescent="0.2">
      <c r="C178" s="10"/>
      <c r="P178" s="67"/>
    </row>
    <row r="179" spans="3:16" x14ac:dyDescent="0.2">
      <c r="C179" s="10"/>
      <c r="P179" s="67"/>
    </row>
    <row r="180" spans="3:16" x14ac:dyDescent="0.2">
      <c r="C180" s="10"/>
      <c r="P180" s="67"/>
    </row>
    <row r="181" spans="3:16" x14ac:dyDescent="0.2">
      <c r="C181" s="10"/>
      <c r="P181" s="67"/>
    </row>
    <row r="182" spans="3:16" x14ac:dyDescent="0.2">
      <c r="C182" s="10"/>
      <c r="P182" s="67"/>
    </row>
    <row r="183" spans="3:16" x14ac:dyDescent="0.2">
      <c r="C183" s="10"/>
      <c r="P183" s="67"/>
    </row>
    <row r="184" spans="3:16" x14ac:dyDescent="0.2">
      <c r="C184" s="10"/>
      <c r="P184" s="67"/>
    </row>
    <row r="185" spans="3:16" x14ac:dyDescent="0.2">
      <c r="C185" s="10"/>
    </row>
    <row r="186" spans="3:16" x14ac:dyDescent="0.2">
      <c r="C186" s="10"/>
    </row>
    <row r="187" spans="3:16" x14ac:dyDescent="0.2">
      <c r="C187" s="10"/>
    </row>
    <row r="188" spans="3:16" x14ac:dyDescent="0.2">
      <c r="C188" s="10"/>
    </row>
    <row r="189" spans="3:16" x14ac:dyDescent="0.2">
      <c r="C189" s="10"/>
    </row>
    <row r="190" spans="3:16" x14ac:dyDescent="0.2">
      <c r="C190" s="10"/>
    </row>
    <row r="191" spans="3:16" x14ac:dyDescent="0.2">
      <c r="C191" s="10"/>
    </row>
    <row r="192" spans="3:16" x14ac:dyDescent="0.2">
      <c r="C192" s="10"/>
    </row>
    <row r="193" spans="3:3" x14ac:dyDescent="0.2">
      <c r="C193" s="10"/>
    </row>
    <row r="194" spans="3:3" x14ac:dyDescent="0.2">
      <c r="C194" s="10"/>
    </row>
    <row r="195" spans="3:3" x14ac:dyDescent="0.2">
      <c r="C195" s="10"/>
    </row>
    <row r="196" spans="3:3" x14ac:dyDescent="0.2">
      <c r="C196" s="10"/>
    </row>
    <row r="197" spans="3:3" x14ac:dyDescent="0.2">
      <c r="C197" s="10"/>
    </row>
    <row r="198" spans="3:3" x14ac:dyDescent="0.2">
      <c r="C198" s="10"/>
    </row>
    <row r="199" spans="3:3" x14ac:dyDescent="0.2">
      <c r="C199" s="10"/>
    </row>
    <row r="200" spans="3:3" x14ac:dyDescent="0.2">
      <c r="C200" s="10"/>
    </row>
    <row r="201" spans="3:3" x14ac:dyDescent="0.2">
      <c r="C201" s="10"/>
    </row>
    <row r="202" spans="3:3" x14ac:dyDescent="0.2">
      <c r="C202" s="10"/>
    </row>
    <row r="203" spans="3:3" x14ac:dyDescent="0.2">
      <c r="C203" s="10"/>
    </row>
    <row r="204" spans="3:3" x14ac:dyDescent="0.2">
      <c r="C204" s="10"/>
    </row>
    <row r="205" spans="3:3" x14ac:dyDescent="0.2">
      <c r="C205" s="10"/>
    </row>
    <row r="206" spans="3:3" x14ac:dyDescent="0.2">
      <c r="C206" s="10"/>
    </row>
    <row r="207" spans="3:3" x14ac:dyDescent="0.2">
      <c r="C207" s="10"/>
    </row>
    <row r="208" spans="3:3" x14ac:dyDescent="0.2">
      <c r="C208" s="10"/>
    </row>
    <row r="209" spans="3:3" x14ac:dyDescent="0.2">
      <c r="C209" s="10"/>
    </row>
    <row r="210" spans="3:3" x14ac:dyDescent="0.2">
      <c r="C210" s="10"/>
    </row>
    <row r="211" spans="3:3" x14ac:dyDescent="0.2">
      <c r="C211" s="10"/>
    </row>
    <row r="212" spans="3:3" x14ac:dyDescent="0.2">
      <c r="C212" s="10"/>
    </row>
    <row r="213" spans="3:3" x14ac:dyDescent="0.2">
      <c r="C213" s="10"/>
    </row>
    <row r="214" spans="3:3" x14ac:dyDescent="0.2">
      <c r="C214" s="10"/>
    </row>
    <row r="215" spans="3:3" x14ac:dyDescent="0.2">
      <c r="C215" s="10"/>
    </row>
    <row r="216" spans="3:3" x14ac:dyDescent="0.2">
      <c r="C216" s="10"/>
    </row>
    <row r="217" spans="3:3" x14ac:dyDescent="0.2">
      <c r="C217" s="10"/>
    </row>
    <row r="218" spans="3:3" x14ac:dyDescent="0.2">
      <c r="C218" s="10"/>
    </row>
    <row r="219" spans="3:3" x14ac:dyDescent="0.2">
      <c r="C219" s="10"/>
    </row>
    <row r="220" spans="3:3" x14ac:dyDescent="0.2">
      <c r="C220" s="10"/>
    </row>
    <row r="221" spans="3:3" x14ac:dyDescent="0.2">
      <c r="C221" s="10"/>
    </row>
    <row r="222" spans="3:3" x14ac:dyDescent="0.2">
      <c r="C222" s="10"/>
    </row>
    <row r="223" spans="3:3" x14ac:dyDescent="0.2">
      <c r="C223" s="10"/>
    </row>
    <row r="224" spans="3:3" x14ac:dyDescent="0.2">
      <c r="C224" s="10"/>
    </row>
    <row r="225" spans="3:3" x14ac:dyDescent="0.2">
      <c r="C225" s="10"/>
    </row>
    <row r="226" spans="3:3" x14ac:dyDescent="0.2">
      <c r="C226" s="10"/>
    </row>
    <row r="227" spans="3:3" x14ac:dyDescent="0.2">
      <c r="C227" s="10"/>
    </row>
    <row r="228" spans="3:3" x14ac:dyDescent="0.2">
      <c r="C228" s="10"/>
    </row>
    <row r="229" spans="3:3" x14ac:dyDescent="0.2">
      <c r="C229" s="10"/>
    </row>
    <row r="230" spans="3:3" x14ac:dyDescent="0.2">
      <c r="C230" s="10"/>
    </row>
    <row r="231" spans="3:3" x14ac:dyDescent="0.2">
      <c r="C231" s="10"/>
    </row>
    <row r="232" spans="3:3" x14ac:dyDescent="0.2">
      <c r="C232" s="10"/>
    </row>
    <row r="233" spans="3:3" x14ac:dyDescent="0.2">
      <c r="C233" s="10"/>
    </row>
    <row r="234" spans="3:3" x14ac:dyDescent="0.2">
      <c r="C234" s="10"/>
    </row>
    <row r="235" spans="3:3" x14ac:dyDescent="0.2">
      <c r="C235" s="10"/>
    </row>
    <row r="236" spans="3:3" x14ac:dyDescent="0.2">
      <c r="C236" s="10"/>
    </row>
    <row r="237" spans="3:3" x14ac:dyDescent="0.2">
      <c r="C237" s="10"/>
    </row>
    <row r="238" spans="3:3" x14ac:dyDescent="0.2">
      <c r="C238" s="10"/>
    </row>
    <row r="239" spans="3:3" x14ac:dyDescent="0.2">
      <c r="C239" s="10"/>
    </row>
    <row r="240" spans="3:3" x14ac:dyDescent="0.2">
      <c r="C240" s="10"/>
    </row>
    <row r="241" spans="3:3" x14ac:dyDescent="0.2">
      <c r="C241" s="10"/>
    </row>
    <row r="242" spans="3:3" x14ac:dyDescent="0.2">
      <c r="C242" s="10"/>
    </row>
    <row r="243" spans="3:3" x14ac:dyDescent="0.2">
      <c r="C243" s="10"/>
    </row>
    <row r="244" spans="3:3" x14ac:dyDescent="0.2">
      <c r="C244" s="10"/>
    </row>
    <row r="245" spans="3:3" x14ac:dyDescent="0.2">
      <c r="C245" s="10"/>
    </row>
    <row r="246" spans="3:3" x14ac:dyDescent="0.2">
      <c r="C246" s="10"/>
    </row>
    <row r="247" spans="3:3" x14ac:dyDescent="0.2">
      <c r="C247" s="10"/>
    </row>
    <row r="248" spans="3:3" x14ac:dyDescent="0.2">
      <c r="C248" s="10"/>
    </row>
    <row r="249" spans="3:3" x14ac:dyDescent="0.2">
      <c r="C249" s="10"/>
    </row>
    <row r="250" spans="3:3" x14ac:dyDescent="0.2">
      <c r="C250" s="10"/>
    </row>
    <row r="251" spans="3:3" x14ac:dyDescent="0.2">
      <c r="C251" s="10"/>
    </row>
    <row r="252" spans="3:3" x14ac:dyDescent="0.2">
      <c r="C252" s="10"/>
    </row>
    <row r="253" spans="3:3" x14ac:dyDescent="0.2">
      <c r="C253" s="10"/>
    </row>
    <row r="254" spans="3:3" x14ac:dyDescent="0.2">
      <c r="C254" s="10"/>
    </row>
    <row r="255" spans="3:3" x14ac:dyDescent="0.2">
      <c r="C255" s="10"/>
    </row>
    <row r="256" spans="3:3" x14ac:dyDescent="0.2">
      <c r="C256" s="10"/>
    </row>
    <row r="257" spans="3:3" x14ac:dyDescent="0.2">
      <c r="C257" s="10"/>
    </row>
    <row r="258" spans="3:3" x14ac:dyDescent="0.2">
      <c r="C258" s="10"/>
    </row>
    <row r="259" spans="3:3" x14ac:dyDescent="0.2">
      <c r="C259" s="10"/>
    </row>
    <row r="260" spans="3:3" x14ac:dyDescent="0.2">
      <c r="C260" s="10"/>
    </row>
    <row r="261" spans="3:3" x14ac:dyDescent="0.2">
      <c r="C261" s="10"/>
    </row>
    <row r="262" spans="3:3" x14ac:dyDescent="0.2">
      <c r="C262" s="10"/>
    </row>
    <row r="263" spans="3:3" x14ac:dyDescent="0.2">
      <c r="C263" s="10"/>
    </row>
    <row r="264" spans="3:3" x14ac:dyDescent="0.2">
      <c r="C264" s="10"/>
    </row>
    <row r="265" spans="3:3" x14ac:dyDescent="0.2">
      <c r="C265" s="10"/>
    </row>
    <row r="266" spans="3:3" x14ac:dyDescent="0.2">
      <c r="C266" s="10"/>
    </row>
    <row r="267" spans="3:3" x14ac:dyDescent="0.2">
      <c r="C267" s="10"/>
    </row>
    <row r="268" spans="3:3" x14ac:dyDescent="0.2">
      <c r="C268" s="10"/>
    </row>
    <row r="269" spans="3:3" x14ac:dyDescent="0.2">
      <c r="C269" s="10"/>
    </row>
    <row r="270" spans="3:3" x14ac:dyDescent="0.2">
      <c r="C270" s="10"/>
    </row>
    <row r="271" spans="3:3" x14ac:dyDescent="0.2">
      <c r="C271" s="10"/>
    </row>
    <row r="272" spans="3:3" x14ac:dyDescent="0.2">
      <c r="C272" s="10"/>
    </row>
    <row r="273" spans="3:3" x14ac:dyDescent="0.2">
      <c r="C273" s="10"/>
    </row>
    <row r="274" spans="3:3" x14ac:dyDescent="0.2">
      <c r="C274" s="10"/>
    </row>
    <row r="275" spans="3:3" x14ac:dyDescent="0.2">
      <c r="C275" s="10"/>
    </row>
    <row r="276" spans="3:3" x14ac:dyDescent="0.2">
      <c r="C276" s="10"/>
    </row>
    <row r="277" spans="3:3" x14ac:dyDescent="0.2">
      <c r="C277" s="10"/>
    </row>
    <row r="278" spans="3:3" x14ac:dyDescent="0.2">
      <c r="C278" s="10"/>
    </row>
    <row r="279" spans="3:3" x14ac:dyDescent="0.2">
      <c r="C279" s="10"/>
    </row>
    <row r="280" spans="3:3" x14ac:dyDescent="0.2">
      <c r="C280" s="10"/>
    </row>
    <row r="281" spans="3:3" x14ac:dyDescent="0.2">
      <c r="C281" s="10"/>
    </row>
    <row r="282" spans="3:3" x14ac:dyDescent="0.2">
      <c r="C282" s="10"/>
    </row>
    <row r="283" spans="3:3" x14ac:dyDescent="0.2">
      <c r="C283" s="10"/>
    </row>
    <row r="284" spans="3:3" x14ac:dyDescent="0.2">
      <c r="C284" s="10"/>
    </row>
    <row r="285" spans="3:3" x14ac:dyDescent="0.2">
      <c r="C285" s="10"/>
    </row>
    <row r="286" spans="3:3" x14ac:dyDescent="0.2">
      <c r="C286" s="10"/>
    </row>
    <row r="287" spans="3:3" x14ac:dyDescent="0.2">
      <c r="C287" s="10"/>
    </row>
    <row r="288" spans="3:3" x14ac:dyDescent="0.2">
      <c r="C288" s="10"/>
    </row>
    <row r="289" spans="3:3" x14ac:dyDescent="0.2">
      <c r="C289" s="10"/>
    </row>
    <row r="290" spans="3:3" x14ac:dyDescent="0.2">
      <c r="C290" s="10"/>
    </row>
    <row r="291" spans="3:3" x14ac:dyDescent="0.2">
      <c r="C291" s="10"/>
    </row>
    <row r="292" spans="3:3" x14ac:dyDescent="0.2">
      <c r="C292" s="10"/>
    </row>
    <row r="293" spans="3:3" x14ac:dyDescent="0.2">
      <c r="C293" s="10"/>
    </row>
    <row r="294" spans="3:3" x14ac:dyDescent="0.2">
      <c r="C294" s="10"/>
    </row>
    <row r="295" spans="3:3" x14ac:dyDescent="0.2">
      <c r="C295" s="10"/>
    </row>
    <row r="296" spans="3:3" x14ac:dyDescent="0.2">
      <c r="C296" s="10"/>
    </row>
    <row r="297" spans="3:3" x14ac:dyDescent="0.2">
      <c r="C297" s="10"/>
    </row>
    <row r="298" spans="3:3" x14ac:dyDescent="0.2">
      <c r="C298" s="10"/>
    </row>
    <row r="299" spans="3:3" x14ac:dyDescent="0.2">
      <c r="C299" s="10"/>
    </row>
    <row r="300" spans="3:3" x14ac:dyDescent="0.2">
      <c r="C300" s="10"/>
    </row>
    <row r="301" spans="3:3" x14ac:dyDescent="0.2">
      <c r="C301" s="10"/>
    </row>
    <row r="302" spans="3:3" x14ac:dyDescent="0.2">
      <c r="C302" s="10"/>
    </row>
    <row r="303" spans="3:3" x14ac:dyDescent="0.2">
      <c r="C303" s="10"/>
    </row>
    <row r="304" spans="3:3" x14ac:dyDescent="0.2">
      <c r="C304" s="10"/>
    </row>
    <row r="305" spans="3:3" x14ac:dyDescent="0.2">
      <c r="C305" s="10"/>
    </row>
    <row r="306" spans="3:3" x14ac:dyDescent="0.2">
      <c r="C306" s="10"/>
    </row>
    <row r="307" spans="3:3" x14ac:dyDescent="0.2">
      <c r="C307" s="10"/>
    </row>
    <row r="308" spans="3:3" x14ac:dyDescent="0.2">
      <c r="C308" s="10"/>
    </row>
    <row r="309" spans="3:3" x14ac:dyDescent="0.2">
      <c r="C309" s="10"/>
    </row>
    <row r="310" spans="3:3" x14ac:dyDescent="0.2">
      <c r="C310" s="10"/>
    </row>
    <row r="311" spans="3:3" x14ac:dyDescent="0.2">
      <c r="C311" s="10"/>
    </row>
    <row r="312" spans="3:3" x14ac:dyDescent="0.2">
      <c r="C312" s="10"/>
    </row>
    <row r="313" spans="3:3" x14ac:dyDescent="0.2">
      <c r="C313" s="10"/>
    </row>
    <row r="314" spans="3:3" x14ac:dyDescent="0.2">
      <c r="C314" s="10"/>
    </row>
    <row r="315" spans="3:3" x14ac:dyDescent="0.2">
      <c r="C315" s="10"/>
    </row>
    <row r="316" spans="3:3" x14ac:dyDescent="0.2">
      <c r="C316" s="10"/>
    </row>
    <row r="317" spans="3:3" x14ac:dyDescent="0.2">
      <c r="C317" s="10"/>
    </row>
    <row r="318" spans="3:3" x14ac:dyDescent="0.2">
      <c r="C318" s="10"/>
    </row>
    <row r="319" spans="3:3" x14ac:dyDescent="0.2">
      <c r="C319" s="10"/>
    </row>
    <row r="320" spans="3:3" x14ac:dyDescent="0.2">
      <c r="C320" s="10"/>
    </row>
    <row r="321" spans="3:3" x14ac:dyDescent="0.2">
      <c r="C321" s="10"/>
    </row>
    <row r="322" spans="3:3" x14ac:dyDescent="0.2">
      <c r="C322" s="10"/>
    </row>
    <row r="323" spans="3:3" x14ac:dyDescent="0.2">
      <c r="C323" s="10"/>
    </row>
    <row r="324" spans="3:3" x14ac:dyDescent="0.2">
      <c r="C324" s="10"/>
    </row>
    <row r="325" spans="3:3" x14ac:dyDescent="0.2">
      <c r="C325" s="10"/>
    </row>
    <row r="326" spans="3:3" x14ac:dyDescent="0.2">
      <c r="C326" s="10"/>
    </row>
    <row r="327" spans="3:3" x14ac:dyDescent="0.2">
      <c r="C327" s="10"/>
    </row>
    <row r="328" spans="3:3" x14ac:dyDescent="0.2">
      <c r="C328" s="10"/>
    </row>
    <row r="329" spans="3:3" x14ac:dyDescent="0.2">
      <c r="C329" s="10"/>
    </row>
    <row r="330" spans="3:3" x14ac:dyDescent="0.2">
      <c r="C330" s="10"/>
    </row>
    <row r="331" spans="3:3" x14ac:dyDescent="0.2">
      <c r="C331" s="10"/>
    </row>
    <row r="332" spans="3:3" x14ac:dyDescent="0.2">
      <c r="C332" s="10"/>
    </row>
    <row r="333" spans="3:3" x14ac:dyDescent="0.2">
      <c r="C333" s="10"/>
    </row>
    <row r="334" spans="3:3" x14ac:dyDescent="0.2">
      <c r="C334" s="10"/>
    </row>
    <row r="335" spans="3:3" x14ac:dyDescent="0.2">
      <c r="C335" s="10"/>
    </row>
    <row r="336" spans="3:3" x14ac:dyDescent="0.2">
      <c r="C336" s="10"/>
    </row>
    <row r="337" spans="3:3" x14ac:dyDescent="0.2">
      <c r="C337" s="10"/>
    </row>
    <row r="338" spans="3:3" x14ac:dyDescent="0.2">
      <c r="C338" s="10"/>
    </row>
    <row r="339" spans="3:3" x14ac:dyDescent="0.2">
      <c r="C339" s="10"/>
    </row>
    <row r="340" spans="3:3" x14ac:dyDescent="0.2">
      <c r="C340" s="10"/>
    </row>
    <row r="341" spans="3:3" x14ac:dyDescent="0.2">
      <c r="C341" s="10"/>
    </row>
    <row r="342" spans="3:3" x14ac:dyDescent="0.2">
      <c r="C342" s="10"/>
    </row>
    <row r="343" spans="3:3" x14ac:dyDescent="0.2">
      <c r="C343" s="10"/>
    </row>
    <row r="344" spans="3:3" x14ac:dyDescent="0.2">
      <c r="C344" s="10"/>
    </row>
    <row r="345" spans="3:3" x14ac:dyDescent="0.2">
      <c r="C345" s="10"/>
    </row>
    <row r="346" spans="3:3" x14ac:dyDescent="0.2">
      <c r="C346" s="10"/>
    </row>
    <row r="347" spans="3:3" x14ac:dyDescent="0.2">
      <c r="C347" s="10"/>
    </row>
    <row r="348" spans="3:3" x14ac:dyDescent="0.2">
      <c r="C348" s="10"/>
    </row>
    <row r="349" spans="3:3" x14ac:dyDescent="0.2">
      <c r="C349" s="10"/>
    </row>
    <row r="350" spans="3:3" x14ac:dyDescent="0.2">
      <c r="C350" s="10"/>
    </row>
    <row r="351" spans="3:3" x14ac:dyDescent="0.2">
      <c r="C351" s="10"/>
    </row>
    <row r="352" spans="3:3" x14ac:dyDescent="0.2">
      <c r="C352" s="10"/>
    </row>
    <row r="353" spans="3:3" x14ac:dyDescent="0.2">
      <c r="C353" s="10"/>
    </row>
    <row r="354" spans="3:3" x14ac:dyDescent="0.2">
      <c r="C354" s="10"/>
    </row>
    <row r="355" spans="3:3" x14ac:dyDescent="0.2">
      <c r="C355" s="10"/>
    </row>
    <row r="356" spans="3:3" x14ac:dyDescent="0.2">
      <c r="C356" s="10"/>
    </row>
    <row r="357" spans="3:3" x14ac:dyDescent="0.2">
      <c r="C357" s="10"/>
    </row>
    <row r="358" spans="3:3" x14ac:dyDescent="0.2">
      <c r="C358" s="10"/>
    </row>
    <row r="359" spans="3:3" x14ac:dyDescent="0.2">
      <c r="C359" s="10"/>
    </row>
    <row r="360" spans="3:3" x14ac:dyDescent="0.2">
      <c r="C360" s="10"/>
    </row>
    <row r="361" spans="3:3" x14ac:dyDescent="0.2">
      <c r="C361" s="10"/>
    </row>
    <row r="362" spans="3:3" x14ac:dyDescent="0.2">
      <c r="C362" s="10"/>
    </row>
    <row r="363" spans="3:3" x14ac:dyDescent="0.2">
      <c r="C363" s="10"/>
    </row>
    <row r="364" spans="3:3" x14ac:dyDescent="0.2">
      <c r="C364" s="10"/>
    </row>
    <row r="365" spans="3:3" x14ac:dyDescent="0.2">
      <c r="C365" s="10"/>
    </row>
    <row r="366" spans="3:3" x14ac:dyDescent="0.2">
      <c r="C366" s="10"/>
    </row>
    <row r="367" spans="3:3" x14ac:dyDescent="0.2">
      <c r="C367" s="10"/>
    </row>
    <row r="368" spans="3:3" x14ac:dyDescent="0.2">
      <c r="C368" s="10"/>
    </row>
    <row r="369" spans="3:3" x14ac:dyDescent="0.2">
      <c r="C369" s="10"/>
    </row>
    <row r="370" spans="3:3" x14ac:dyDescent="0.2">
      <c r="C370" s="10"/>
    </row>
    <row r="371" spans="3:3" x14ac:dyDescent="0.2">
      <c r="C371" s="10"/>
    </row>
    <row r="372" spans="3:3" x14ac:dyDescent="0.2">
      <c r="C372" s="10"/>
    </row>
    <row r="373" spans="3:3" x14ac:dyDescent="0.2">
      <c r="C373" s="10"/>
    </row>
    <row r="374" spans="3:3" x14ac:dyDescent="0.2">
      <c r="C374" s="10"/>
    </row>
    <row r="375" spans="3:3" x14ac:dyDescent="0.2">
      <c r="C375" s="10"/>
    </row>
    <row r="376" spans="3:3" x14ac:dyDescent="0.2">
      <c r="C376" s="10"/>
    </row>
    <row r="377" spans="3:3" x14ac:dyDescent="0.2">
      <c r="C377" s="10"/>
    </row>
    <row r="378" spans="3:3" x14ac:dyDescent="0.2">
      <c r="C378" s="10"/>
    </row>
    <row r="379" spans="3:3" x14ac:dyDescent="0.2">
      <c r="C379" s="10"/>
    </row>
    <row r="380" spans="3:3" x14ac:dyDescent="0.2">
      <c r="C380" s="10"/>
    </row>
    <row r="381" spans="3:3" x14ac:dyDescent="0.2">
      <c r="C381" s="10"/>
    </row>
    <row r="382" spans="3:3" x14ac:dyDescent="0.2">
      <c r="C382" s="10"/>
    </row>
    <row r="383" spans="3:3" x14ac:dyDescent="0.2">
      <c r="C383" s="10"/>
    </row>
    <row r="384" spans="3:3" x14ac:dyDescent="0.2">
      <c r="C384" s="10"/>
    </row>
    <row r="385" spans="3:3" x14ac:dyDescent="0.2">
      <c r="C385" s="10"/>
    </row>
    <row r="386" spans="3:3" x14ac:dyDescent="0.2">
      <c r="C386" s="10"/>
    </row>
    <row r="387" spans="3:3" x14ac:dyDescent="0.2">
      <c r="C387" s="10"/>
    </row>
    <row r="388" spans="3:3" x14ac:dyDescent="0.2">
      <c r="C388" s="10"/>
    </row>
    <row r="389" spans="3:3" x14ac:dyDescent="0.2">
      <c r="C389" s="10"/>
    </row>
    <row r="390" spans="3:3" x14ac:dyDescent="0.2">
      <c r="C390" s="10"/>
    </row>
    <row r="391" spans="3:3" x14ac:dyDescent="0.2">
      <c r="C391" s="10"/>
    </row>
    <row r="392" spans="3:3" x14ac:dyDescent="0.2">
      <c r="C392" s="10"/>
    </row>
    <row r="393" spans="3:3" x14ac:dyDescent="0.2">
      <c r="C393" s="10"/>
    </row>
    <row r="394" spans="3:3" x14ac:dyDescent="0.2">
      <c r="C394" s="10"/>
    </row>
    <row r="395" spans="3:3" x14ac:dyDescent="0.2">
      <c r="C395" s="10"/>
    </row>
    <row r="396" spans="3:3" x14ac:dyDescent="0.2">
      <c r="C396" s="10"/>
    </row>
    <row r="397" spans="3:3" x14ac:dyDescent="0.2">
      <c r="C397" s="10"/>
    </row>
    <row r="398" spans="3:3" x14ac:dyDescent="0.2">
      <c r="C398" s="10"/>
    </row>
    <row r="399" spans="3:3" x14ac:dyDescent="0.2">
      <c r="C399" s="10"/>
    </row>
    <row r="400" spans="3:3" x14ac:dyDescent="0.2">
      <c r="C400" s="10"/>
    </row>
    <row r="401" spans="3:3" x14ac:dyDescent="0.2">
      <c r="C401" s="10"/>
    </row>
    <row r="402" spans="3:3" x14ac:dyDescent="0.2">
      <c r="C402" s="10"/>
    </row>
    <row r="403" spans="3:3" x14ac:dyDescent="0.2">
      <c r="C403" s="10"/>
    </row>
    <row r="404" spans="3:3" x14ac:dyDescent="0.2">
      <c r="C404" s="10"/>
    </row>
    <row r="405" spans="3:3" x14ac:dyDescent="0.2">
      <c r="C405" s="10"/>
    </row>
    <row r="406" spans="3:3" x14ac:dyDescent="0.2">
      <c r="C406" s="10"/>
    </row>
    <row r="407" spans="3:3" x14ac:dyDescent="0.2">
      <c r="C407" s="10"/>
    </row>
    <row r="408" spans="3:3" x14ac:dyDescent="0.2">
      <c r="C408" s="10"/>
    </row>
    <row r="409" spans="3:3" x14ac:dyDescent="0.2">
      <c r="C409" s="10"/>
    </row>
    <row r="410" spans="3:3" x14ac:dyDescent="0.2">
      <c r="C410" s="10"/>
    </row>
    <row r="411" spans="3:3" x14ac:dyDescent="0.2">
      <c r="C411" s="10"/>
    </row>
    <row r="412" spans="3:3" x14ac:dyDescent="0.2">
      <c r="C412" s="10"/>
    </row>
    <row r="413" spans="3:3" x14ac:dyDescent="0.2">
      <c r="C413" s="10"/>
    </row>
    <row r="414" spans="3:3" x14ac:dyDescent="0.2">
      <c r="C414" s="10"/>
    </row>
    <row r="415" spans="3:3" x14ac:dyDescent="0.2">
      <c r="C415" s="10"/>
    </row>
    <row r="416" spans="3:3" x14ac:dyDescent="0.2">
      <c r="C416" s="10"/>
    </row>
    <row r="417" spans="3:3" x14ac:dyDescent="0.2">
      <c r="C417" s="10"/>
    </row>
    <row r="418" spans="3:3" x14ac:dyDescent="0.2">
      <c r="C418" s="10"/>
    </row>
    <row r="419" spans="3:3" x14ac:dyDescent="0.2">
      <c r="C419" s="10"/>
    </row>
    <row r="420" spans="3:3" x14ac:dyDescent="0.2">
      <c r="C420" s="10"/>
    </row>
    <row r="421" spans="3:3" x14ac:dyDescent="0.2">
      <c r="C421" s="10"/>
    </row>
    <row r="422" spans="3:3" x14ac:dyDescent="0.2">
      <c r="C422" s="10"/>
    </row>
    <row r="423" spans="3:3" x14ac:dyDescent="0.2">
      <c r="C423" s="10"/>
    </row>
    <row r="424" spans="3:3" x14ac:dyDescent="0.2">
      <c r="C424" s="10"/>
    </row>
    <row r="425" spans="3:3" x14ac:dyDescent="0.2">
      <c r="C425" s="10"/>
    </row>
    <row r="426" spans="3:3" x14ac:dyDescent="0.2">
      <c r="C426" s="10"/>
    </row>
    <row r="427" spans="3:3" x14ac:dyDescent="0.2">
      <c r="C427" s="10"/>
    </row>
    <row r="428" spans="3:3" x14ac:dyDescent="0.2">
      <c r="C428" s="10"/>
    </row>
    <row r="429" spans="3:3" x14ac:dyDescent="0.2">
      <c r="C429" s="10"/>
    </row>
    <row r="430" spans="3:3" x14ac:dyDescent="0.2">
      <c r="C430" s="10"/>
    </row>
    <row r="431" spans="3:3" x14ac:dyDescent="0.2">
      <c r="C431" s="10"/>
    </row>
    <row r="432" spans="3:3" x14ac:dyDescent="0.2">
      <c r="C432" s="10"/>
    </row>
    <row r="433" spans="3:3" x14ac:dyDescent="0.2">
      <c r="C433" s="10"/>
    </row>
    <row r="434" spans="3:3" x14ac:dyDescent="0.2">
      <c r="C434" s="10"/>
    </row>
    <row r="435" spans="3:3" x14ac:dyDescent="0.2">
      <c r="C435" s="10"/>
    </row>
    <row r="436" spans="3:3" x14ac:dyDescent="0.2">
      <c r="C436" s="10"/>
    </row>
    <row r="437" spans="3:3" x14ac:dyDescent="0.2">
      <c r="C437" s="10"/>
    </row>
    <row r="438" spans="3:3" x14ac:dyDescent="0.2">
      <c r="C438" s="10"/>
    </row>
    <row r="439" spans="3:3" x14ac:dyDescent="0.2">
      <c r="C439" s="10"/>
    </row>
    <row r="440" spans="3:3" x14ac:dyDescent="0.2">
      <c r="C440" s="10"/>
    </row>
    <row r="441" spans="3:3" x14ac:dyDescent="0.2">
      <c r="C441" s="10"/>
    </row>
    <row r="442" spans="3:3" x14ac:dyDescent="0.2">
      <c r="C442" s="10"/>
    </row>
    <row r="443" spans="3:3" x14ac:dyDescent="0.2">
      <c r="C443" s="10"/>
    </row>
    <row r="444" spans="3:3" x14ac:dyDescent="0.2">
      <c r="C444" s="10"/>
    </row>
    <row r="445" spans="3:3" x14ac:dyDescent="0.2">
      <c r="C445" s="10"/>
    </row>
    <row r="446" spans="3:3" x14ac:dyDescent="0.2">
      <c r="C446" s="10"/>
    </row>
    <row r="447" spans="3:3" x14ac:dyDescent="0.2">
      <c r="C447" s="10"/>
    </row>
    <row r="448" spans="3:3" x14ac:dyDescent="0.2">
      <c r="C448" s="10"/>
    </row>
    <row r="449" spans="3:3" x14ac:dyDescent="0.2">
      <c r="C449" s="10"/>
    </row>
    <row r="450" spans="3:3" x14ac:dyDescent="0.2">
      <c r="C450" s="10"/>
    </row>
    <row r="451" spans="3:3" x14ac:dyDescent="0.2">
      <c r="C451" s="10"/>
    </row>
    <row r="452" spans="3:3" x14ac:dyDescent="0.2">
      <c r="C452" s="10"/>
    </row>
    <row r="453" spans="3:3" x14ac:dyDescent="0.2">
      <c r="C453" s="10"/>
    </row>
    <row r="454" spans="3:3" x14ac:dyDescent="0.2">
      <c r="C454" s="10"/>
    </row>
    <row r="455" spans="3:3" x14ac:dyDescent="0.2">
      <c r="C455" s="10"/>
    </row>
    <row r="456" spans="3:3" x14ac:dyDescent="0.2">
      <c r="C456" s="10"/>
    </row>
    <row r="457" spans="3:3" x14ac:dyDescent="0.2">
      <c r="C457" s="10"/>
    </row>
    <row r="458" spans="3:3" x14ac:dyDescent="0.2">
      <c r="C458" s="10"/>
    </row>
    <row r="459" spans="3:3" x14ac:dyDescent="0.2">
      <c r="C459" s="10"/>
    </row>
    <row r="460" spans="3:3" x14ac:dyDescent="0.2">
      <c r="C460" s="10"/>
    </row>
    <row r="461" spans="3:3" x14ac:dyDescent="0.2">
      <c r="C461" s="10"/>
    </row>
    <row r="462" spans="3:3" x14ac:dyDescent="0.2">
      <c r="C462" s="10"/>
    </row>
    <row r="463" spans="3:3" x14ac:dyDescent="0.2">
      <c r="C463" s="10"/>
    </row>
    <row r="464" spans="3:3" x14ac:dyDescent="0.2">
      <c r="C464" s="10"/>
    </row>
    <row r="465" spans="3:3" x14ac:dyDescent="0.2">
      <c r="C465" s="10"/>
    </row>
    <row r="466" spans="3:3" x14ac:dyDescent="0.2">
      <c r="C466" s="10"/>
    </row>
    <row r="467" spans="3:3" x14ac:dyDescent="0.2">
      <c r="C467" s="10"/>
    </row>
    <row r="468" spans="3:3" x14ac:dyDescent="0.2">
      <c r="C468" s="10"/>
    </row>
    <row r="469" spans="3:3" x14ac:dyDescent="0.2">
      <c r="C469" s="10"/>
    </row>
    <row r="470" spans="3:3" x14ac:dyDescent="0.2">
      <c r="C470" s="10"/>
    </row>
    <row r="471" spans="3:3" x14ac:dyDescent="0.2">
      <c r="C471" s="10"/>
    </row>
    <row r="472" spans="3:3" x14ac:dyDescent="0.2">
      <c r="C472" s="10"/>
    </row>
    <row r="473" spans="3:3" x14ac:dyDescent="0.2">
      <c r="C473" s="10"/>
    </row>
    <row r="474" spans="3:3" x14ac:dyDescent="0.2">
      <c r="C474" s="10"/>
    </row>
    <row r="475" spans="3:3" x14ac:dyDescent="0.2">
      <c r="C475" s="10"/>
    </row>
    <row r="476" spans="3:3" x14ac:dyDescent="0.2">
      <c r="C476" s="10"/>
    </row>
    <row r="477" spans="3:3" x14ac:dyDescent="0.2">
      <c r="C477" s="10"/>
    </row>
    <row r="478" spans="3:3" x14ac:dyDescent="0.2">
      <c r="C478" s="10"/>
    </row>
    <row r="479" spans="3:3" x14ac:dyDescent="0.2">
      <c r="C479" s="10"/>
    </row>
    <row r="480" spans="3:3" x14ac:dyDescent="0.2">
      <c r="C480" s="10"/>
    </row>
    <row r="481" spans="3:3" x14ac:dyDescent="0.2">
      <c r="C481" s="10"/>
    </row>
    <row r="482" spans="3:3" x14ac:dyDescent="0.2">
      <c r="C482" s="10"/>
    </row>
    <row r="483" spans="3:3" x14ac:dyDescent="0.2">
      <c r="C483" s="10"/>
    </row>
    <row r="484" spans="3:3" x14ac:dyDescent="0.2">
      <c r="C484" s="10"/>
    </row>
    <row r="485" spans="3:3" x14ac:dyDescent="0.2">
      <c r="C485" s="10"/>
    </row>
    <row r="486" spans="3:3" x14ac:dyDescent="0.2">
      <c r="C486" s="10"/>
    </row>
    <row r="487" spans="3:3" x14ac:dyDescent="0.2">
      <c r="C487" s="10"/>
    </row>
    <row r="488" spans="3:3" x14ac:dyDescent="0.2">
      <c r="C488" s="10"/>
    </row>
    <row r="489" spans="3:3" x14ac:dyDescent="0.2">
      <c r="C489" s="10"/>
    </row>
    <row r="490" spans="3:3" x14ac:dyDescent="0.2">
      <c r="C490" s="10"/>
    </row>
    <row r="491" spans="3:3" x14ac:dyDescent="0.2">
      <c r="C491" s="10"/>
    </row>
    <row r="492" spans="3:3" x14ac:dyDescent="0.2">
      <c r="C492" s="10"/>
    </row>
    <row r="493" spans="3:3" x14ac:dyDescent="0.2">
      <c r="C493" s="10"/>
    </row>
    <row r="494" spans="3:3" x14ac:dyDescent="0.2">
      <c r="C494" s="10"/>
    </row>
    <row r="495" spans="3:3" x14ac:dyDescent="0.2">
      <c r="C495" s="10"/>
    </row>
    <row r="496" spans="3:3" x14ac:dyDescent="0.2">
      <c r="C496" s="10"/>
    </row>
    <row r="497" spans="3:3" x14ac:dyDescent="0.2">
      <c r="C497" s="10"/>
    </row>
    <row r="498" spans="3:3" x14ac:dyDescent="0.2">
      <c r="C498" s="10"/>
    </row>
    <row r="499" spans="3:3" x14ac:dyDescent="0.2">
      <c r="C499" s="10"/>
    </row>
    <row r="500" spans="3:3" x14ac:dyDescent="0.2">
      <c r="C500" s="10"/>
    </row>
    <row r="501" spans="3:3" x14ac:dyDescent="0.2">
      <c r="C501" s="10"/>
    </row>
    <row r="502" spans="3:3" x14ac:dyDescent="0.2">
      <c r="C502" s="10"/>
    </row>
    <row r="503" spans="3:3" x14ac:dyDescent="0.2">
      <c r="C503" s="10"/>
    </row>
    <row r="504" spans="3:3" x14ac:dyDescent="0.2">
      <c r="C504" s="10"/>
    </row>
    <row r="505" spans="3:3" x14ac:dyDescent="0.2">
      <c r="C505" s="10"/>
    </row>
    <row r="506" spans="3:3" x14ac:dyDescent="0.2">
      <c r="C506" s="10"/>
    </row>
    <row r="507" spans="3:3" x14ac:dyDescent="0.2">
      <c r="C507" s="10"/>
    </row>
    <row r="508" spans="3:3" x14ac:dyDescent="0.2">
      <c r="C508" s="10"/>
    </row>
    <row r="509" spans="3:3" x14ac:dyDescent="0.2">
      <c r="C509" s="10"/>
    </row>
    <row r="510" spans="3:3" x14ac:dyDescent="0.2">
      <c r="C510" s="10"/>
    </row>
    <row r="511" spans="3:3" x14ac:dyDescent="0.2">
      <c r="C511" s="10"/>
    </row>
    <row r="512" spans="3:3" x14ac:dyDescent="0.2">
      <c r="C512" s="10"/>
    </row>
    <row r="513" spans="3:3" x14ac:dyDescent="0.2">
      <c r="C513" s="10"/>
    </row>
    <row r="514" spans="3:3" x14ac:dyDescent="0.2">
      <c r="C514" s="10"/>
    </row>
    <row r="515" spans="3:3" x14ac:dyDescent="0.2">
      <c r="C515" s="10"/>
    </row>
    <row r="516" spans="3:3" x14ac:dyDescent="0.2">
      <c r="C516" s="10"/>
    </row>
    <row r="517" spans="3:3" x14ac:dyDescent="0.2">
      <c r="C517" s="10"/>
    </row>
    <row r="518" spans="3:3" x14ac:dyDescent="0.2">
      <c r="C518" s="10"/>
    </row>
    <row r="519" spans="3:3" x14ac:dyDescent="0.2">
      <c r="C519" s="10"/>
    </row>
    <row r="520" spans="3:3" x14ac:dyDescent="0.2">
      <c r="C520" s="10"/>
    </row>
    <row r="521" spans="3:3" x14ac:dyDescent="0.2">
      <c r="C521" s="10"/>
    </row>
    <row r="522" spans="3:3" x14ac:dyDescent="0.2">
      <c r="C522" s="10"/>
    </row>
    <row r="523" spans="3:3" x14ac:dyDescent="0.2">
      <c r="C523" s="10"/>
    </row>
    <row r="524" spans="3:3" x14ac:dyDescent="0.2">
      <c r="C524" s="10"/>
    </row>
    <row r="525" spans="3:3" x14ac:dyDescent="0.2">
      <c r="C525" s="10"/>
    </row>
    <row r="526" spans="3:3" x14ac:dyDescent="0.2">
      <c r="C526" s="10"/>
    </row>
    <row r="527" spans="3:3" x14ac:dyDescent="0.2">
      <c r="C527" s="10"/>
    </row>
    <row r="528" spans="3:3" x14ac:dyDescent="0.2">
      <c r="C528" s="10"/>
    </row>
    <row r="529" spans="3:3" x14ac:dyDescent="0.2">
      <c r="C529" s="10"/>
    </row>
    <row r="530" spans="3:3" x14ac:dyDescent="0.2">
      <c r="C530" s="10"/>
    </row>
    <row r="531" spans="3:3" x14ac:dyDescent="0.2">
      <c r="C531" s="10"/>
    </row>
    <row r="532" spans="3:3" x14ac:dyDescent="0.2">
      <c r="C532" s="10"/>
    </row>
    <row r="533" spans="3:3" x14ac:dyDescent="0.2">
      <c r="C533" s="10"/>
    </row>
    <row r="534" spans="3:3" x14ac:dyDescent="0.2">
      <c r="C534" s="10"/>
    </row>
    <row r="535" spans="3:3" x14ac:dyDescent="0.2">
      <c r="C535" s="10"/>
    </row>
    <row r="536" spans="3:3" x14ac:dyDescent="0.2">
      <c r="C536" s="10"/>
    </row>
    <row r="537" spans="3:3" x14ac:dyDescent="0.2">
      <c r="C537" s="10"/>
    </row>
    <row r="538" spans="3:3" x14ac:dyDescent="0.2">
      <c r="C538" s="10"/>
    </row>
    <row r="539" spans="3:3" x14ac:dyDescent="0.2">
      <c r="C539" s="10"/>
    </row>
    <row r="540" spans="3:3" x14ac:dyDescent="0.2">
      <c r="C540" s="10"/>
    </row>
    <row r="541" spans="3:3" x14ac:dyDescent="0.2">
      <c r="C541" s="10"/>
    </row>
    <row r="542" spans="3:3" x14ac:dyDescent="0.2">
      <c r="C542" s="10"/>
    </row>
    <row r="543" spans="3:3" x14ac:dyDescent="0.2">
      <c r="C543" s="10"/>
    </row>
    <row r="544" spans="3:3" x14ac:dyDescent="0.2">
      <c r="C544" s="10"/>
    </row>
    <row r="545" spans="3:3" x14ac:dyDescent="0.2">
      <c r="C545" s="10"/>
    </row>
    <row r="546" spans="3:3" x14ac:dyDescent="0.2">
      <c r="C546" s="10"/>
    </row>
    <row r="547" spans="3:3" x14ac:dyDescent="0.2">
      <c r="C547" s="10"/>
    </row>
    <row r="548" spans="3:3" x14ac:dyDescent="0.2">
      <c r="C548" s="10"/>
    </row>
    <row r="549" spans="3:3" x14ac:dyDescent="0.2">
      <c r="C549" s="10"/>
    </row>
    <row r="550" spans="3:3" x14ac:dyDescent="0.2">
      <c r="C550" s="10"/>
    </row>
    <row r="551" spans="3:3" x14ac:dyDescent="0.2">
      <c r="C551" s="10"/>
    </row>
    <row r="552" spans="3:3" x14ac:dyDescent="0.2">
      <c r="C552" s="10"/>
    </row>
    <row r="553" spans="3:3" x14ac:dyDescent="0.2">
      <c r="C553" s="10"/>
    </row>
    <row r="554" spans="3:3" x14ac:dyDescent="0.2">
      <c r="C554" s="10"/>
    </row>
    <row r="555" spans="3:3" x14ac:dyDescent="0.2">
      <c r="C555" s="10"/>
    </row>
    <row r="556" spans="3:3" x14ac:dyDescent="0.2">
      <c r="C556" s="10"/>
    </row>
    <row r="557" spans="3:3" x14ac:dyDescent="0.2">
      <c r="C557" s="10"/>
    </row>
    <row r="558" spans="3:3" x14ac:dyDescent="0.2">
      <c r="C558" s="10"/>
    </row>
    <row r="559" spans="3:3" x14ac:dyDescent="0.2">
      <c r="C559" s="10"/>
    </row>
    <row r="560" spans="3:3" x14ac:dyDescent="0.2">
      <c r="C560" s="10"/>
    </row>
    <row r="561" spans="3:3" x14ac:dyDescent="0.2">
      <c r="C561" s="10"/>
    </row>
    <row r="562" spans="3:3" x14ac:dyDescent="0.2">
      <c r="C562" s="10"/>
    </row>
    <row r="563" spans="3:3" x14ac:dyDescent="0.2">
      <c r="C563" s="10"/>
    </row>
    <row r="564" spans="3:3" x14ac:dyDescent="0.2">
      <c r="C564" s="10"/>
    </row>
    <row r="565" spans="3:3" x14ac:dyDescent="0.2">
      <c r="C565" s="10"/>
    </row>
    <row r="566" spans="3:3" x14ac:dyDescent="0.2">
      <c r="C566" s="10"/>
    </row>
    <row r="567" spans="3:3" x14ac:dyDescent="0.2">
      <c r="C567" s="10"/>
    </row>
    <row r="568" spans="3:3" x14ac:dyDescent="0.2">
      <c r="C568" s="10"/>
    </row>
    <row r="569" spans="3:3" x14ac:dyDescent="0.2">
      <c r="C569" s="10"/>
    </row>
    <row r="570" spans="3:3" x14ac:dyDescent="0.2">
      <c r="C570" s="10"/>
    </row>
    <row r="571" spans="3:3" x14ac:dyDescent="0.2">
      <c r="C571" s="10"/>
    </row>
    <row r="572" spans="3:3" x14ac:dyDescent="0.2">
      <c r="C572" s="10"/>
    </row>
    <row r="573" spans="3:3" x14ac:dyDescent="0.2">
      <c r="C573" s="10"/>
    </row>
    <row r="574" spans="3:3" x14ac:dyDescent="0.2">
      <c r="C574" s="10"/>
    </row>
    <row r="575" spans="3:3" x14ac:dyDescent="0.2">
      <c r="C575" s="10"/>
    </row>
    <row r="576" spans="3:3" x14ac:dyDescent="0.2">
      <c r="C576" s="10"/>
    </row>
    <row r="577" spans="3:3" x14ac:dyDescent="0.2">
      <c r="C577" s="10"/>
    </row>
    <row r="578" spans="3:3" x14ac:dyDescent="0.2">
      <c r="C578" s="10"/>
    </row>
    <row r="579" spans="3:3" x14ac:dyDescent="0.2">
      <c r="C579" s="10"/>
    </row>
    <row r="580" spans="3:3" x14ac:dyDescent="0.2">
      <c r="C580" s="10"/>
    </row>
    <row r="581" spans="3:3" x14ac:dyDescent="0.2">
      <c r="C581" s="10"/>
    </row>
    <row r="582" spans="3:3" x14ac:dyDescent="0.2">
      <c r="C582" s="10"/>
    </row>
    <row r="583" spans="3:3" x14ac:dyDescent="0.2">
      <c r="C583" s="10"/>
    </row>
    <row r="584" spans="3:3" x14ac:dyDescent="0.2">
      <c r="C584" s="10"/>
    </row>
    <row r="585" spans="3:3" x14ac:dyDescent="0.2">
      <c r="C585" s="10"/>
    </row>
    <row r="586" spans="3:3" x14ac:dyDescent="0.2">
      <c r="C586" s="10"/>
    </row>
    <row r="587" spans="3:3" x14ac:dyDescent="0.2">
      <c r="C587" s="10"/>
    </row>
    <row r="588" spans="3:3" x14ac:dyDescent="0.2">
      <c r="C588" s="10"/>
    </row>
    <row r="589" spans="3:3" x14ac:dyDescent="0.2">
      <c r="C589" s="10"/>
    </row>
    <row r="590" spans="3:3" x14ac:dyDescent="0.2">
      <c r="C590" s="10"/>
    </row>
    <row r="591" spans="3:3" x14ac:dyDescent="0.2">
      <c r="C591" s="10"/>
    </row>
    <row r="592" spans="3:3" x14ac:dyDescent="0.2">
      <c r="C592" s="10"/>
    </row>
    <row r="593" spans="3:3" x14ac:dyDescent="0.2">
      <c r="C593" s="10"/>
    </row>
    <row r="594" spans="3:3" x14ac:dyDescent="0.2">
      <c r="C594" s="10"/>
    </row>
    <row r="595" spans="3:3" x14ac:dyDescent="0.2">
      <c r="C595" s="10"/>
    </row>
    <row r="596" spans="3:3" x14ac:dyDescent="0.2">
      <c r="C596" s="10"/>
    </row>
    <row r="597" spans="3:3" x14ac:dyDescent="0.2">
      <c r="C597" s="10"/>
    </row>
    <row r="598" spans="3:3" x14ac:dyDescent="0.2">
      <c r="C598" s="10"/>
    </row>
    <row r="599" spans="3:3" x14ac:dyDescent="0.2">
      <c r="C599" s="10"/>
    </row>
    <row r="600" spans="3:3" x14ac:dyDescent="0.2">
      <c r="C600" s="10"/>
    </row>
    <row r="601" spans="3:3" x14ac:dyDescent="0.2">
      <c r="C601" s="10"/>
    </row>
    <row r="602" spans="3:3" x14ac:dyDescent="0.2">
      <c r="C602" s="10"/>
    </row>
    <row r="603" spans="3:3" x14ac:dyDescent="0.2">
      <c r="C603" s="10"/>
    </row>
    <row r="604" spans="3:3" x14ac:dyDescent="0.2">
      <c r="C604" s="10"/>
    </row>
    <row r="605" spans="3:3" x14ac:dyDescent="0.2">
      <c r="C605" s="10"/>
    </row>
    <row r="606" spans="3:3" x14ac:dyDescent="0.2">
      <c r="C606" s="10"/>
    </row>
    <row r="607" spans="3:3" x14ac:dyDescent="0.2">
      <c r="C607" s="10"/>
    </row>
    <row r="608" spans="3:3" x14ac:dyDescent="0.2">
      <c r="C608" s="10"/>
    </row>
    <row r="609" spans="3:3" x14ac:dyDescent="0.2">
      <c r="C609" s="10"/>
    </row>
    <row r="610" spans="3:3" x14ac:dyDescent="0.2">
      <c r="C610" s="10"/>
    </row>
    <row r="611" spans="3:3" x14ac:dyDescent="0.2">
      <c r="C611" s="10"/>
    </row>
    <row r="612" spans="3:3" x14ac:dyDescent="0.2">
      <c r="C612" s="10"/>
    </row>
    <row r="613" spans="3:3" x14ac:dyDescent="0.2">
      <c r="C613" s="10"/>
    </row>
    <row r="614" spans="3:3" x14ac:dyDescent="0.2">
      <c r="C614" s="10"/>
    </row>
    <row r="615" spans="3:3" x14ac:dyDescent="0.2">
      <c r="C615" s="10"/>
    </row>
    <row r="616" spans="3:3" x14ac:dyDescent="0.2">
      <c r="C616" s="10"/>
    </row>
    <row r="617" spans="3:3" x14ac:dyDescent="0.2">
      <c r="C617" s="10"/>
    </row>
    <row r="618" spans="3:3" x14ac:dyDescent="0.2">
      <c r="C618" s="10"/>
    </row>
    <row r="619" spans="3:3" x14ac:dyDescent="0.2">
      <c r="C619" s="10"/>
    </row>
    <row r="620" spans="3:3" x14ac:dyDescent="0.2">
      <c r="C620" s="10"/>
    </row>
    <row r="621" spans="3:3" x14ac:dyDescent="0.2">
      <c r="C621" s="10"/>
    </row>
    <row r="622" spans="3:3" x14ac:dyDescent="0.2">
      <c r="C622" s="10"/>
    </row>
    <row r="623" spans="3:3" x14ac:dyDescent="0.2">
      <c r="C623" s="10"/>
    </row>
    <row r="624" spans="3:3" x14ac:dyDescent="0.2">
      <c r="C624" s="10"/>
    </row>
    <row r="625" spans="3:3" x14ac:dyDescent="0.2">
      <c r="C625" s="10"/>
    </row>
    <row r="626" spans="3:3" x14ac:dyDescent="0.2">
      <c r="C626" s="10"/>
    </row>
    <row r="627" spans="3:3" x14ac:dyDescent="0.2">
      <c r="C627" s="10"/>
    </row>
    <row r="628" spans="3:3" x14ac:dyDescent="0.2">
      <c r="C628" s="10"/>
    </row>
    <row r="629" spans="3:3" x14ac:dyDescent="0.2">
      <c r="C629" s="10"/>
    </row>
    <row r="630" spans="3:3" x14ac:dyDescent="0.2">
      <c r="C630" s="10"/>
    </row>
    <row r="631" spans="3:3" x14ac:dyDescent="0.2">
      <c r="C631" s="10"/>
    </row>
    <row r="632" spans="3:3" x14ac:dyDescent="0.2">
      <c r="C632" s="10"/>
    </row>
    <row r="633" spans="3:3" x14ac:dyDescent="0.2">
      <c r="C633" s="10"/>
    </row>
    <row r="634" spans="3:3" x14ac:dyDescent="0.2">
      <c r="C634" s="10"/>
    </row>
    <row r="635" spans="3:3" x14ac:dyDescent="0.2">
      <c r="C635" s="10"/>
    </row>
    <row r="636" spans="3:3" x14ac:dyDescent="0.2">
      <c r="C636" s="10"/>
    </row>
    <row r="637" spans="3:3" x14ac:dyDescent="0.2">
      <c r="C637" s="10"/>
    </row>
    <row r="638" spans="3:3" x14ac:dyDescent="0.2">
      <c r="C638" s="10"/>
    </row>
    <row r="639" spans="3:3" x14ac:dyDescent="0.2">
      <c r="C639" s="10"/>
    </row>
    <row r="640" spans="3:3" x14ac:dyDescent="0.2">
      <c r="C640" s="10"/>
    </row>
    <row r="641" spans="3:3" x14ac:dyDescent="0.2">
      <c r="C641" s="10"/>
    </row>
    <row r="642" spans="3:3" x14ac:dyDescent="0.2">
      <c r="C642" s="10"/>
    </row>
    <row r="643" spans="3:3" x14ac:dyDescent="0.2">
      <c r="C643" s="10"/>
    </row>
    <row r="644" spans="3:3" x14ac:dyDescent="0.2">
      <c r="C644" s="10"/>
    </row>
    <row r="645" spans="3:3" x14ac:dyDescent="0.2">
      <c r="C645" s="10"/>
    </row>
    <row r="646" spans="3:3" x14ac:dyDescent="0.2">
      <c r="C646" s="10"/>
    </row>
    <row r="647" spans="3:3" x14ac:dyDescent="0.2">
      <c r="C647" s="10"/>
    </row>
    <row r="648" spans="3:3" x14ac:dyDescent="0.2">
      <c r="C648" s="10"/>
    </row>
    <row r="649" spans="3:3" x14ac:dyDescent="0.2">
      <c r="C649" s="10"/>
    </row>
    <row r="650" spans="3:3" x14ac:dyDescent="0.2">
      <c r="C650" s="10"/>
    </row>
    <row r="651" spans="3:3" x14ac:dyDescent="0.2">
      <c r="C651" s="10"/>
    </row>
    <row r="652" spans="3:3" x14ac:dyDescent="0.2">
      <c r="C652" s="10"/>
    </row>
    <row r="653" spans="3:3" x14ac:dyDescent="0.2">
      <c r="C653" s="10"/>
    </row>
    <row r="654" spans="3:3" x14ac:dyDescent="0.2">
      <c r="C654" s="10"/>
    </row>
    <row r="655" spans="3:3" x14ac:dyDescent="0.2">
      <c r="C655" s="10"/>
    </row>
    <row r="656" spans="3:3" x14ac:dyDescent="0.2">
      <c r="C656" s="10"/>
    </row>
    <row r="657" spans="3:3" x14ac:dyDescent="0.2">
      <c r="C657" s="10"/>
    </row>
    <row r="658" spans="3:3" x14ac:dyDescent="0.2">
      <c r="C658" s="10"/>
    </row>
    <row r="659" spans="3:3" x14ac:dyDescent="0.2">
      <c r="C659" s="10"/>
    </row>
    <row r="660" spans="3:3" x14ac:dyDescent="0.2">
      <c r="C660" s="10"/>
    </row>
    <row r="661" spans="3:3" x14ac:dyDescent="0.2">
      <c r="C661" s="10"/>
    </row>
    <row r="662" spans="3:3" x14ac:dyDescent="0.2">
      <c r="C662" s="10"/>
    </row>
    <row r="663" spans="3:3" x14ac:dyDescent="0.2">
      <c r="C663" s="10"/>
    </row>
    <row r="664" spans="3:3" x14ac:dyDescent="0.2">
      <c r="C664" s="10"/>
    </row>
    <row r="665" spans="3:3" x14ac:dyDescent="0.2">
      <c r="C665" s="10"/>
    </row>
    <row r="666" spans="3:3" x14ac:dyDescent="0.2">
      <c r="C666" s="10"/>
    </row>
    <row r="667" spans="3:3" x14ac:dyDescent="0.2">
      <c r="C667" s="10"/>
    </row>
    <row r="668" spans="3:3" x14ac:dyDescent="0.2">
      <c r="C668" s="10"/>
    </row>
    <row r="669" spans="3:3" x14ac:dyDescent="0.2">
      <c r="C669" s="10"/>
    </row>
    <row r="670" spans="3:3" x14ac:dyDescent="0.2">
      <c r="C670" s="10"/>
    </row>
    <row r="671" spans="3:3" x14ac:dyDescent="0.2">
      <c r="C671" s="10"/>
    </row>
    <row r="672" spans="3:3" x14ac:dyDescent="0.2">
      <c r="C672" s="10"/>
    </row>
    <row r="673" spans="3:3" x14ac:dyDescent="0.2">
      <c r="C673" s="10"/>
    </row>
    <row r="674" spans="3:3" x14ac:dyDescent="0.2">
      <c r="C674" s="10"/>
    </row>
    <row r="675" spans="3:3" x14ac:dyDescent="0.2">
      <c r="C675" s="10"/>
    </row>
    <row r="676" spans="3:3" x14ac:dyDescent="0.2">
      <c r="C676" s="10"/>
    </row>
    <row r="677" spans="3:3" x14ac:dyDescent="0.2">
      <c r="C677" s="10"/>
    </row>
    <row r="678" spans="3:3" x14ac:dyDescent="0.2">
      <c r="C678" s="10"/>
    </row>
    <row r="679" spans="3:3" x14ac:dyDescent="0.2">
      <c r="C679" s="10"/>
    </row>
    <row r="680" spans="3:3" x14ac:dyDescent="0.2">
      <c r="C680" s="10"/>
    </row>
    <row r="681" spans="3:3" x14ac:dyDescent="0.2">
      <c r="C681" s="10"/>
    </row>
    <row r="682" spans="3:3" x14ac:dyDescent="0.2">
      <c r="C682" s="10"/>
    </row>
    <row r="683" spans="3:3" x14ac:dyDescent="0.2">
      <c r="C683" s="10"/>
    </row>
    <row r="684" spans="3:3" x14ac:dyDescent="0.2">
      <c r="C684" s="10"/>
    </row>
    <row r="685" spans="3:3" x14ac:dyDescent="0.2">
      <c r="C685" s="10"/>
    </row>
    <row r="686" spans="3:3" x14ac:dyDescent="0.2">
      <c r="C686" s="10"/>
    </row>
    <row r="687" spans="3:3" x14ac:dyDescent="0.2">
      <c r="C687" s="10"/>
    </row>
    <row r="688" spans="3:3" x14ac:dyDescent="0.2">
      <c r="C688" s="10"/>
    </row>
    <row r="689" spans="3:3" x14ac:dyDescent="0.2">
      <c r="C689" s="10"/>
    </row>
    <row r="690" spans="3:3" x14ac:dyDescent="0.2">
      <c r="C690" s="10"/>
    </row>
    <row r="691" spans="3:3" x14ac:dyDescent="0.2">
      <c r="C691" s="10"/>
    </row>
    <row r="692" spans="3:3" x14ac:dyDescent="0.2">
      <c r="C692" s="10"/>
    </row>
    <row r="693" spans="3:3" x14ac:dyDescent="0.2">
      <c r="C693" s="10"/>
    </row>
    <row r="694" spans="3:3" x14ac:dyDescent="0.2">
      <c r="C694" s="10"/>
    </row>
    <row r="695" spans="3:3" x14ac:dyDescent="0.2">
      <c r="C695" s="10"/>
    </row>
    <row r="696" spans="3:3" x14ac:dyDescent="0.2">
      <c r="C696" s="10"/>
    </row>
    <row r="697" spans="3:3" x14ac:dyDescent="0.2">
      <c r="C697" s="10"/>
    </row>
    <row r="698" spans="3:3" x14ac:dyDescent="0.2">
      <c r="C698" s="10"/>
    </row>
    <row r="699" spans="3:3" x14ac:dyDescent="0.2">
      <c r="C699" s="10"/>
    </row>
    <row r="700" spans="3:3" x14ac:dyDescent="0.2">
      <c r="C700" s="10"/>
    </row>
    <row r="701" spans="3:3" x14ac:dyDescent="0.2">
      <c r="C701" s="10"/>
    </row>
    <row r="702" spans="3:3" x14ac:dyDescent="0.2">
      <c r="C702" s="10"/>
    </row>
    <row r="703" spans="3:3" x14ac:dyDescent="0.2">
      <c r="C703" s="10"/>
    </row>
    <row r="704" spans="3:3" x14ac:dyDescent="0.2">
      <c r="C704" s="10"/>
    </row>
    <row r="705" spans="3:3" x14ac:dyDescent="0.2">
      <c r="C705" s="10"/>
    </row>
    <row r="706" spans="3:3" x14ac:dyDescent="0.2">
      <c r="C706" s="10"/>
    </row>
    <row r="707" spans="3:3" x14ac:dyDescent="0.2">
      <c r="C707" s="10"/>
    </row>
    <row r="708" spans="3:3" x14ac:dyDescent="0.2">
      <c r="C708" s="10"/>
    </row>
    <row r="709" spans="3:3" x14ac:dyDescent="0.2">
      <c r="C709" s="10"/>
    </row>
    <row r="710" spans="3:3" x14ac:dyDescent="0.2">
      <c r="C710" s="10"/>
    </row>
    <row r="711" spans="3:3" x14ac:dyDescent="0.2">
      <c r="C711" s="10"/>
    </row>
    <row r="712" spans="3:3" x14ac:dyDescent="0.2">
      <c r="C712" s="10"/>
    </row>
    <row r="713" spans="3:3" x14ac:dyDescent="0.2">
      <c r="C713" s="10"/>
    </row>
    <row r="714" spans="3:3" x14ac:dyDescent="0.2">
      <c r="C714" s="10"/>
    </row>
    <row r="715" spans="3:3" x14ac:dyDescent="0.2">
      <c r="C715" s="10"/>
    </row>
    <row r="716" spans="3:3" x14ac:dyDescent="0.2">
      <c r="C716" s="10"/>
    </row>
    <row r="717" spans="3:3" x14ac:dyDescent="0.2">
      <c r="C717" s="10"/>
    </row>
    <row r="718" spans="3:3" x14ac:dyDescent="0.2">
      <c r="C718" s="10"/>
    </row>
    <row r="719" spans="3:3" x14ac:dyDescent="0.2">
      <c r="C719" s="10"/>
    </row>
    <row r="720" spans="3:3" x14ac:dyDescent="0.2">
      <c r="C720" s="10"/>
    </row>
    <row r="721" spans="3:3" x14ac:dyDescent="0.2">
      <c r="C721" s="10"/>
    </row>
    <row r="722" spans="3:3" x14ac:dyDescent="0.2">
      <c r="C722" s="10"/>
    </row>
    <row r="723" spans="3:3" x14ac:dyDescent="0.2">
      <c r="C723" s="10"/>
    </row>
    <row r="724" spans="3:3" x14ac:dyDescent="0.2">
      <c r="C724" s="10"/>
    </row>
    <row r="725" spans="3:3" x14ac:dyDescent="0.2">
      <c r="C725" s="10"/>
    </row>
    <row r="726" spans="3:3" x14ac:dyDescent="0.2">
      <c r="C726" s="10"/>
    </row>
    <row r="727" spans="3:3" x14ac:dyDescent="0.2">
      <c r="C727" s="10"/>
    </row>
    <row r="728" spans="3:3" x14ac:dyDescent="0.2">
      <c r="C728" s="10"/>
    </row>
    <row r="729" spans="3:3" x14ac:dyDescent="0.2">
      <c r="C729" s="10"/>
    </row>
    <row r="730" spans="3:3" x14ac:dyDescent="0.2">
      <c r="C730" s="10"/>
    </row>
    <row r="731" spans="3:3" x14ac:dyDescent="0.2">
      <c r="C731" s="10"/>
    </row>
    <row r="732" spans="3:3" x14ac:dyDescent="0.2">
      <c r="C732" s="10"/>
    </row>
    <row r="733" spans="3:3" x14ac:dyDescent="0.2">
      <c r="C733" s="10"/>
    </row>
    <row r="734" spans="3:3" x14ac:dyDescent="0.2">
      <c r="C734" s="10"/>
    </row>
    <row r="735" spans="3:3" x14ac:dyDescent="0.2">
      <c r="C735" s="10"/>
    </row>
    <row r="736" spans="3:3" x14ac:dyDescent="0.2">
      <c r="C736" s="10"/>
    </row>
    <row r="737" spans="3:3" x14ac:dyDescent="0.2">
      <c r="C737" s="10"/>
    </row>
    <row r="738" spans="3:3" x14ac:dyDescent="0.2">
      <c r="C738" s="10"/>
    </row>
    <row r="739" spans="3:3" x14ac:dyDescent="0.2">
      <c r="C739" s="10"/>
    </row>
    <row r="740" spans="3:3" x14ac:dyDescent="0.2">
      <c r="C740" s="10"/>
    </row>
    <row r="741" spans="3:3" x14ac:dyDescent="0.2">
      <c r="C741" s="10"/>
    </row>
    <row r="742" spans="3:3" x14ac:dyDescent="0.2">
      <c r="C742" s="10"/>
    </row>
    <row r="743" spans="3:3" x14ac:dyDescent="0.2">
      <c r="C743" s="10"/>
    </row>
    <row r="744" spans="3:3" x14ac:dyDescent="0.2">
      <c r="C744" s="10"/>
    </row>
    <row r="745" spans="3:3" x14ac:dyDescent="0.2">
      <c r="C745" s="10"/>
    </row>
    <row r="746" spans="3:3" x14ac:dyDescent="0.2">
      <c r="C746" s="10"/>
    </row>
    <row r="747" spans="3:3" x14ac:dyDescent="0.2">
      <c r="C747" s="10"/>
    </row>
    <row r="748" spans="3:3" x14ac:dyDescent="0.2">
      <c r="C748" s="10"/>
    </row>
    <row r="749" spans="3:3" x14ac:dyDescent="0.2">
      <c r="C749" s="10"/>
    </row>
    <row r="750" spans="3:3" x14ac:dyDescent="0.2">
      <c r="C750" s="10"/>
    </row>
    <row r="751" spans="3:3" x14ac:dyDescent="0.2">
      <c r="C751" s="10"/>
    </row>
    <row r="752" spans="3:3" x14ac:dyDescent="0.2">
      <c r="C752" s="10"/>
    </row>
    <row r="753" spans="3:3" x14ac:dyDescent="0.2">
      <c r="C753" s="10"/>
    </row>
    <row r="754" spans="3:3" x14ac:dyDescent="0.2">
      <c r="C754" s="10"/>
    </row>
    <row r="755" spans="3:3" x14ac:dyDescent="0.2">
      <c r="C755" s="10"/>
    </row>
    <row r="756" spans="3:3" x14ac:dyDescent="0.2">
      <c r="C756" s="10"/>
    </row>
    <row r="757" spans="3:3" x14ac:dyDescent="0.2">
      <c r="C757" s="10"/>
    </row>
    <row r="758" spans="3:3" x14ac:dyDescent="0.2">
      <c r="C758" s="10"/>
    </row>
    <row r="759" spans="3:3" x14ac:dyDescent="0.2">
      <c r="C759" s="10"/>
    </row>
    <row r="760" spans="3:3" x14ac:dyDescent="0.2">
      <c r="C760" s="10"/>
    </row>
    <row r="761" spans="3:3" x14ac:dyDescent="0.2">
      <c r="C761" s="10"/>
    </row>
    <row r="762" spans="3:3" x14ac:dyDescent="0.2">
      <c r="C762" s="10"/>
    </row>
    <row r="763" spans="3:3" x14ac:dyDescent="0.2">
      <c r="C763" s="10"/>
    </row>
    <row r="764" spans="3:3" x14ac:dyDescent="0.2">
      <c r="C764" s="10"/>
    </row>
    <row r="765" spans="3:3" x14ac:dyDescent="0.2">
      <c r="C765" s="10"/>
    </row>
    <row r="766" spans="3:3" x14ac:dyDescent="0.2">
      <c r="C766" s="10"/>
    </row>
    <row r="767" spans="3:3" x14ac:dyDescent="0.2">
      <c r="C767" s="10"/>
    </row>
    <row r="768" spans="3:3" x14ac:dyDescent="0.2">
      <c r="C768" s="10"/>
    </row>
    <row r="769" spans="3:3" x14ac:dyDescent="0.2">
      <c r="C769" s="10"/>
    </row>
    <row r="770" spans="3:3" x14ac:dyDescent="0.2">
      <c r="C770" s="10"/>
    </row>
    <row r="771" spans="3:3" x14ac:dyDescent="0.2">
      <c r="C771" s="10"/>
    </row>
    <row r="772" spans="3:3" x14ac:dyDescent="0.2">
      <c r="C772" s="10"/>
    </row>
    <row r="773" spans="3:3" x14ac:dyDescent="0.2">
      <c r="C773" s="10"/>
    </row>
    <row r="774" spans="3:3" x14ac:dyDescent="0.2">
      <c r="C774" s="10"/>
    </row>
    <row r="775" spans="3:3" x14ac:dyDescent="0.2">
      <c r="C775" s="10"/>
    </row>
    <row r="776" spans="3:3" x14ac:dyDescent="0.2">
      <c r="C776" s="10"/>
    </row>
    <row r="777" spans="3:3" x14ac:dyDescent="0.2">
      <c r="C777" s="10"/>
    </row>
    <row r="778" spans="3:3" x14ac:dyDescent="0.2">
      <c r="C778" s="10"/>
    </row>
    <row r="779" spans="3:3" x14ac:dyDescent="0.2">
      <c r="C779" s="10"/>
    </row>
    <row r="780" spans="3:3" x14ac:dyDescent="0.2">
      <c r="C780" s="10"/>
    </row>
    <row r="781" spans="3:3" x14ac:dyDescent="0.2">
      <c r="C781" s="10"/>
    </row>
    <row r="782" spans="3:3" x14ac:dyDescent="0.2">
      <c r="C782" s="10"/>
    </row>
    <row r="783" spans="3:3" x14ac:dyDescent="0.2">
      <c r="C783" s="10"/>
    </row>
    <row r="784" spans="3:3" x14ac:dyDescent="0.2">
      <c r="C784" s="10"/>
    </row>
    <row r="785" spans="3:3" x14ac:dyDescent="0.2">
      <c r="C785" s="10"/>
    </row>
    <row r="786" spans="3:3" x14ac:dyDescent="0.2">
      <c r="C786" s="10"/>
    </row>
    <row r="787" spans="3:3" x14ac:dyDescent="0.2">
      <c r="C787" s="10"/>
    </row>
    <row r="788" spans="3:3" x14ac:dyDescent="0.2">
      <c r="C788" s="10"/>
    </row>
    <row r="789" spans="3:3" x14ac:dyDescent="0.2">
      <c r="C789" s="10"/>
    </row>
    <row r="790" spans="3:3" x14ac:dyDescent="0.2">
      <c r="C790" s="10"/>
    </row>
    <row r="791" spans="3:3" x14ac:dyDescent="0.2">
      <c r="C791" s="10"/>
    </row>
    <row r="792" spans="3:3" x14ac:dyDescent="0.2">
      <c r="C792" s="10"/>
    </row>
    <row r="793" spans="3:3" x14ac:dyDescent="0.2">
      <c r="C793" s="10"/>
    </row>
    <row r="794" spans="3:3" x14ac:dyDescent="0.2">
      <c r="C794" s="10"/>
    </row>
    <row r="795" spans="3:3" x14ac:dyDescent="0.2">
      <c r="C795" s="10"/>
    </row>
    <row r="796" spans="3:3" x14ac:dyDescent="0.2">
      <c r="C796" s="10"/>
    </row>
    <row r="797" spans="3:3" x14ac:dyDescent="0.2">
      <c r="C797" s="10"/>
    </row>
    <row r="798" spans="3:3" x14ac:dyDescent="0.2">
      <c r="C798" s="10"/>
    </row>
    <row r="799" spans="3:3" x14ac:dyDescent="0.2">
      <c r="C799" s="10"/>
    </row>
    <row r="800" spans="3:3" x14ac:dyDescent="0.2">
      <c r="C800" s="10"/>
    </row>
    <row r="801" spans="3:3" x14ac:dyDescent="0.2">
      <c r="C801" s="10"/>
    </row>
    <row r="802" spans="3:3" x14ac:dyDescent="0.2">
      <c r="C802" s="10"/>
    </row>
    <row r="803" spans="3:3" x14ac:dyDescent="0.2">
      <c r="C803" s="10"/>
    </row>
    <row r="804" spans="3:3" x14ac:dyDescent="0.2">
      <c r="C804" s="10"/>
    </row>
    <row r="805" spans="3:3" x14ac:dyDescent="0.2">
      <c r="C805" s="10"/>
    </row>
    <row r="806" spans="3:3" x14ac:dyDescent="0.2">
      <c r="C806" s="10"/>
    </row>
    <row r="807" spans="3:3" x14ac:dyDescent="0.2">
      <c r="C807" s="10"/>
    </row>
    <row r="808" spans="3:3" x14ac:dyDescent="0.2">
      <c r="C808" s="10"/>
    </row>
    <row r="809" spans="3:3" x14ac:dyDescent="0.2">
      <c r="C809" s="10"/>
    </row>
    <row r="810" spans="3:3" x14ac:dyDescent="0.2">
      <c r="C810" s="10"/>
    </row>
    <row r="811" spans="3:3" x14ac:dyDescent="0.2">
      <c r="C811" s="10"/>
    </row>
    <row r="812" spans="3:3" x14ac:dyDescent="0.2">
      <c r="C812" s="10"/>
    </row>
    <row r="813" spans="3:3" x14ac:dyDescent="0.2">
      <c r="C813" s="10"/>
    </row>
    <row r="814" spans="3:3" x14ac:dyDescent="0.2">
      <c r="C814" s="10"/>
    </row>
    <row r="815" spans="3:3" x14ac:dyDescent="0.2">
      <c r="C815" s="10"/>
    </row>
    <row r="816" spans="3:3" x14ac:dyDescent="0.2">
      <c r="C816" s="10"/>
    </row>
    <row r="817" spans="3:3" x14ac:dyDescent="0.2">
      <c r="C817" s="10"/>
    </row>
    <row r="818" spans="3:3" x14ac:dyDescent="0.2">
      <c r="C818" s="10"/>
    </row>
    <row r="819" spans="3:3" x14ac:dyDescent="0.2">
      <c r="C819" s="10"/>
    </row>
    <row r="820" spans="3:3" x14ac:dyDescent="0.2">
      <c r="C820" s="10"/>
    </row>
    <row r="821" spans="3:3" x14ac:dyDescent="0.2">
      <c r="C821" s="10"/>
    </row>
    <row r="822" spans="3:3" x14ac:dyDescent="0.2">
      <c r="C822" s="10"/>
    </row>
    <row r="823" spans="3:3" x14ac:dyDescent="0.2">
      <c r="C823" s="10"/>
    </row>
    <row r="824" spans="3:3" x14ac:dyDescent="0.2">
      <c r="C824" s="10"/>
    </row>
    <row r="825" spans="3:3" x14ac:dyDescent="0.2">
      <c r="C825" s="10"/>
    </row>
    <row r="826" spans="3:3" x14ac:dyDescent="0.2">
      <c r="C826" s="10"/>
    </row>
    <row r="827" spans="3:3" x14ac:dyDescent="0.2">
      <c r="C827" s="10"/>
    </row>
    <row r="828" spans="3:3" x14ac:dyDescent="0.2">
      <c r="C828" s="10"/>
    </row>
    <row r="829" spans="3:3" x14ac:dyDescent="0.2">
      <c r="C829" s="10"/>
    </row>
    <row r="830" spans="3:3" x14ac:dyDescent="0.2">
      <c r="C830" s="10"/>
    </row>
    <row r="831" spans="3:3" x14ac:dyDescent="0.2">
      <c r="C831" s="10"/>
    </row>
    <row r="832" spans="3:3" x14ac:dyDescent="0.2">
      <c r="C832" s="10"/>
    </row>
    <row r="833" spans="3:3" x14ac:dyDescent="0.2">
      <c r="C833" s="10"/>
    </row>
    <row r="834" spans="3:3" x14ac:dyDescent="0.2">
      <c r="C834" s="10"/>
    </row>
    <row r="835" spans="3:3" x14ac:dyDescent="0.2">
      <c r="C835" s="10"/>
    </row>
    <row r="836" spans="3:3" x14ac:dyDescent="0.2">
      <c r="C836" s="10"/>
    </row>
    <row r="837" spans="3:3" x14ac:dyDescent="0.2">
      <c r="C837" s="10"/>
    </row>
    <row r="838" spans="3:3" x14ac:dyDescent="0.2">
      <c r="C838" s="10"/>
    </row>
    <row r="839" spans="3:3" x14ac:dyDescent="0.2">
      <c r="C839" s="10"/>
    </row>
    <row r="840" spans="3:3" x14ac:dyDescent="0.2">
      <c r="C840" s="10"/>
    </row>
    <row r="841" spans="3:3" x14ac:dyDescent="0.2">
      <c r="C841" s="10"/>
    </row>
    <row r="842" spans="3:3" x14ac:dyDescent="0.2">
      <c r="C842" s="10"/>
    </row>
    <row r="843" spans="3:3" x14ac:dyDescent="0.2">
      <c r="C843" s="10"/>
    </row>
    <row r="844" spans="3:3" x14ac:dyDescent="0.2">
      <c r="C844" s="10"/>
    </row>
    <row r="845" spans="3:3" x14ac:dyDescent="0.2">
      <c r="C845" s="10"/>
    </row>
    <row r="846" spans="3:3" x14ac:dyDescent="0.2">
      <c r="C846" s="10"/>
    </row>
    <row r="847" spans="3:3" x14ac:dyDescent="0.2">
      <c r="C847" s="10"/>
    </row>
    <row r="848" spans="3:3" x14ac:dyDescent="0.2">
      <c r="C848" s="10"/>
    </row>
    <row r="849" spans="3:3" x14ac:dyDescent="0.2">
      <c r="C849" s="10"/>
    </row>
    <row r="850" spans="3:3" x14ac:dyDescent="0.2">
      <c r="C850" s="10"/>
    </row>
    <row r="851" spans="3:3" x14ac:dyDescent="0.2">
      <c r="C851" s="10"/>
    </row>
    <row r="852" spans="3:3" x14ac:dyDescent="0.2">
      <c r="C852" s="10"/>
    </row>
    <row r="853" spans="3:3" x14ac:dyDescent="0.2">
      <c r="C853" s="10"/>
    </row>
    <row r="854" spans="3:3" x14ac:dyDescent="0.2">
      <c r="C854" s="10"/>
    </row>
    <row r="855" spans="3:3" x14ac:dyDescent="0.2">
      <c r="C855" s="10"/>
    </row>
    <row r="856" spans="3:3" x14ac:dyDescent="0.2">
      <c r="C856" s="10"/>
    </row>
    <row r="857" spans="3:3" x14ac:dyDescent="0.2">
      <c r="C857" s="10"/>
    </row>
    <row r="858" spans="3:3" x14ac:dyDescent="0.2">
      <c r="C858" s="10"/>
    </row>
    <row r="859" spans="3:3" x14ac:dyDescent="0.2">
      <c r="C859" s="10"/>
    </row>
    <row r="860" spans="3:3" x14ac:dyDescent="0.2">
      <c r="C860" s="10"/>
    </row>
    <row r="861" spans="3:3" x14ac:dyDescent="0.2">
      <c r="C861" s="10"/>
    </row>
    <row r="862" spans="3:3" x14ac:dyDescent="0.2">
      <c r="C862" s="10"/>
    </row>
    <row r="863" spans="3:3" x14ac:dyDescent="0.2">
      <c r="C863" s="10"/>
    </row>
    <row r="864" spans="3:3" x14ac:dyDescent="0.2">
      <c r="C864" s="10"/>
    </row>
    <row r="865" spans="3:3" x14ac:dyDescent="0.2">
      <c r="C865" s="10"/>
    </row>
    <row r="866" spans="3:3" x14ac:dyDescent="0.2">
      <c r="C866" s="10"/>
    </row>
    <row r="867" spans="3:3" x14ac:dyDescent="0.2">
      <c r="C867" s="10"/>
    </row>
    <row r="868" spans="3:3" x14ac:dyDescent="0.2">
      <c r="C868" s="10"/>
    </row>
    <row r="869" spans="3:3" x14ac:dyDescent="0.2">
      <c r="C869" s="10"/>
    </row>
    <row r="870" spans="3:3" x14ac:dyDescent="0.2">
      <c r="C870" s="10"/>
    </row>
    <row r="871" spans="3:3" x14ac:dyDescent="0.2">
      <c r="C871" s="10"/>
    </row>
    <row r="872" spans="3:3" x14ac:dyDescent="0.2">
      <c r="C872" s="10"/>
    </row>
    <row r="873" spans="3:3" x14ac:dyDescent="0.2">
      <c r="C873" s="10"/>
    </row>
    <row r="874" spans="3:3" x14ac:dyDescent="0.2">
      <c r="C874" s="10"/>
    </row>
    <row r="875" spans="3:3" x14ac:dyDescent="0.2">
      <c r="C875" s="10"/>
    </row>
    <row r="876" spans="3:3" x14ac:dyDescent="0.2">
      <c r="C876" s="10"/>
    </row>
    <row r="877" spans="3:3" x14ac:dyDescent="0.2">
      <c r="C877" s="10"/>
    </row>
    <row r="878" spans="3:3" x14ac:dyDescent="0.2">
      <c r="C878" s="10"/>
    </row>
    <row r="879" spans="3:3" x14ac:dyDescent="0.2">
      <c r="C879" s="10"/>
    </row>
    <row r="880" spans="3:3" x14ac:dyDescent="0.2">
      <c r="C880" s="10"/>
    </row>
    <row r="881" spans="3:3" x14ac:dyDescent="0.2">
      <c r="C881" s="10"/>
    </row>
    <row r="882" spans="3:3" x14ac:dyDescent="0.2">
      <c r="C882" s="10"/>
    </row>
    <row r="883" spans="3:3" x14ac:dyDescent="0.2">
      <c r="C883" s="10"/>
    </row>
    <row r="884" spans="3:3" x14ac:dyDescent="0.2">
      <c r="C884" s="10"/>
    </row>
    <row r="885" spans="3:3" x14ac:dyDescent="0.2">
      <c r="C885" s="10"/>
    </row>
    <row r="886" spans="3:3" x14ac:dyDescent="0.2">
      <c r="C886" s="10"/>
    </row>
    <row r="887" spans="3:3" x14ac:dyDescent="0.2">
      <c r="C887" s="10"/>
    </row>
    <row r="888" spans="3:3" x14ac:dyDescent="0.2">
      <c r="C888" s="10"/>
    </row>
    <row r="889" spans="3:3" x14ac:dyDescent="0.2">
      <c r="C889" s="10"/>
    </row>
    <row r="890" spans="3:3" x14ac:dyDescent="0.2">
      <c r="C890" s="10"/>
    </row>
    <row r="891" spans="3:3" x14ac:dyDescent="0.2">
      <c r="C891" s="10"/>
    </row>
    <row r="892" spans="3:3" x14ac:dyDescent="0.2">
      <c r="C892" s="10"/>
    </row>
    <row r="893" spans="3:3" x14ac:dyDescent="0.2">
      <c r="C893" s="10"/>
    </row>
    <row r="894" spans="3:3" x14ac:dyDescent="0.2">
      <c r="C894" s="10"/>
    </row>
    <row r="895" spans="3:3" x14ac:dyDescent="0.2">
      <c r="C895" s="10"/>
    </row>
    <row r="896" spans="3:3" x14ac:dyDescent="0.2">
      <c r="C896" s="10"/>
    </row>
    <row r="897" spans="3:3" x14ac:dyDescent="0.2">
      <c r="C897" s="10"/>
    </row>
    <row r="898" spans="3:3" x14ac:dyDescent="0.2">
      <c r="C898" s="10"/>
    </row>
    <row r="899" spans="3:3" x14ac:dyDescent="0.2">
      <c r="C899" s="10"/>
    </row>
    <row r="900" spans="3:3" x14ac:dyDescent="0.2">
      <c r="C900" s="10"/>
    </row>
    <row r="901" spans="3:3" x14ac:dyDescent="0.2">
      <c r="C901" s="10"/>
    </row>
    <row r="902" spans="3:3" x14ac:dyDescent="0.2">
      <c r="C902" s="10"/>
    </row>
    <row r="903" spans="3:3" x14ac:dyDescent="0.2">
      <c r="C903" s="10"/>
    </row>
    <row r="904" spans="3:3" x14ac:dyDescent="0.2">
      <c r="C904" s="10"/>
    </row>
    <row r="905" spans="3:3" x14ac:dyDescent="0.2">
      <c r="C905" s="10"/>
    </row>
    <row r="906" spans="3:3" x14ac:dyDescent="0.2">
      <c r="C906" s="10"/>
    </row>
    <row r="907" spans="3:3" x14ac:dyDescent="0.2">
      <c r="C907" s="10"/>
    </row>
    <row r="908" spans="3:3" x14ac:dyDescent="0.2">
      <c r="C908" s="10"/>
    </row>
    <row r="909" spans="3:3" x14ac:dyDescent="0.2">
      <c r="C909" s="10"/>
    </row>
    <row r="910" spans="3:3" x14ac:dyDescent="0.2">
      <c r="C910" s="10"/>
    </row>
    <row r="911" spans="3:3" x14ac:dyDescent="0.2">
      <c r="C911" s="10"/>
    </row>
    <row r="912" spans="3:3" x14ac:dyDescent="0.2">
      <c r="C912" s="10"/>
    </row>
    <row r="913" spans="3:3" x14ac:dyDescent="0.2">
      <c r="C913" s="10"/>
    </row>
    <row r="914" spans="3:3" x14ac:dyDescent="0.2">
      <c r="C914" s="10"/>
    </row>
    <row r="915" spans="3:3" x14ac:dyDescent="0.2">
      <c r="C915" s="10"/>
    </row>
    <row r="916" spans="3:3" x14ac:dyDescent="0.2">
      <c r="C916" s="10"/>
    </row>
    <row r="917" spans="3:3" x14ac:dyDescent="0.2">
      <c r="C917" s="10"/>
    </row>
    <row r="918" spans="3:3" x14ac:dyDescent="0.2">
      <c r="C918" s="10"/>
    </row>
    <row r="919" spans="3:3" x14ac:dyDescent="0.2">
      <c r="C919" s="10"/>
    </row>
    <row r="920" spans="3:3" x14ac:dyDescent="0.2">
      <c r="C920" s="10"/>
    </row>
    <row r="921" spans="3:3" x14ac:dyDescent="0.2">
      <c r="C921" s="10"/>
    </row>
    <row r="922" spans="3:3" x14ac:dyDescent="0.2">
      <c r="C922" s="10"/>
    </row>
    <row r="923" spans="3:3" x14ac:dyDescent="0.2">
      <c r="C923" s="10"/>
    </row>
    <row r="924" spans="3:3" x14ac:dyDescent="0.2">
      <c r="C924" s="10"/>
    </row>
    <row r="925" spans="3:3" x14ac:dyDescent="0.2">
      <c r="C925" s="10"/>
    </row>
    <row r="926" spans="3:3" x14ac:dyDescent="0.2">
      <c r="C926" s="10"/>
    </row>
    <row r="927" spans="3:3" x14ac:dyDescent="0.2">
      <c r="C927" s="10"/>
    </row>
    <row r="928" spans="3:3" x14ac:dyDescent="0.2">
      <c r="C928" s="10"/>
    </row>
    <row r="929" spans="3:3" x14ac:dyDescent="0.2">
      <c r="C929" s="10"/>
    </row>
    <row r="930" spans="3:3" x14ac:dyDescent="0.2">
      <c r="C930" s="10"/>
    </row>
    <row r="931" spans="3:3" x14ac:dyDescent="0.2">
      <c r="C931" s="10"/>
    </row>
    <row r="932" spans="3:3" x14ac:dyDescent="0.2">
      <c r="C932" s="10"/>
    </row>
    <row r="933" spans="3:3" x14ac:dyDescent="0.2">
      <c r="C933" s="10"/>
    </row>
    <row r="934" spans="3:3" x14ac:dyDescent="0.2">
      <c r="C934" s="10"/>
    </row>
    <row r="935" spans="3:3" x14ac:dyDescent="0.2">
      <c r="C935" s="10"/>
    </row>
    <row r="936" spans="3:3" x14ac:dyDescent="0.2">
      <c r="C936" s="10"/>
    </row>
    <row r="937" spans="3:3" x14ac:dyDescent="0.2">
      <c r="C937" s="10"/>
    </row>
    <row r="938" spans="3:3" x14ac:dyDescent="0.2">
      <c r="C938" s="10"/>
    </row>
    <row r="939" spans="3:3" x14ac:dyDescent="0.2">
      <c r="C939" s="10"/>
    </row>
    <row r="940" spans="3:3" x14ac:dyDescent="0.2">
      <c r="C940" s="10"/>
    </row>
    <row r="941" spans="3:3" x14ac:dyDescent="0.2">
      <c r="C941" s="10"/>
    </row>
    <row r="942" spans="3:3" x14ac:dyDescent="0.2">
      <c r="C942" s="10"/>
    </row>
    <row r="943" spans="3:3" x14ac:dyDescent="0.2">
      <c r="C943" s="10"/>
    </row>
    <row r="944" spans="3:3" x14ac:dyDescent="0.2">
      <c r="C944" s="10"/>
    </row>
    <row r="945" spans="3:3" x14ac:dyDescent="0.2">
      <c r="C945" s="10"/>
    </row>
    <row r="946" spans="3:3" x14ac:dyDescent="0.2">
      <c r="C946" s="10"/>
    </row>
    <row r="947" spans="3:3" x14ac:dyDescent="0.2">
      <c r="C947" s="10"/>
    </row>
    <row r="948" spans="3:3" x14ac:dyDescent="0.2">
      <c r="C948" s="10"/>
    </row>
    <row r="949" spans="3:3" x14ac:dyDescent="0.2">
      <c r="C949" s="10"/>
    </row>
    <row r="950" spans="3:3" x14ac:dyDescent="0.2">
      <c r="C950" s="10"/>
    </row>
    <row r="951" spans="3:3" x14ac:dyDescent="0.2">
      <c r="C951" s="10"/>
    </row>
    <row r="952" spans="3:3" x14ac:dyDescent="0.2">
      <c r="C952" s="10"/>
    </row>
    <row r="953" spans="3:3" x14ac:dyDescent="0.2">
      <c r="C953" s="10"/>
    </row>
    <row r="954" spans="3:3" x14ac:dyDescent="0.2">
      <c r="C954" s="10"/>
    </row>
    <row r="955" spans="3:3" x14ac:dyDescent="0.2">
      <c r="C955" s="10"/>
    </row>
    <row r="956" spans="3:3" x14ac:dyDescent="0.2">
      <c r="C956" s="10"/>
    </row>
    <row r="957" spans="3:3" x14ac:dyDescent="0.2">
      <c r="C957" s="10"/>
    </row>
    <row r="958" spans="3:3" x14ac:dyDescent="0.2">
      <c r="C958" s="10"/>
    </row>
    <row r="959" spans="3:3" x14ac:dyDescent="0.2">
      <c r="C959" s="10"/>
    </row>
    <row r="960" spans="3:3" x14ac:dyDescent="0.2">
      <c r="C960" s="10"/>
    </row>
    <row r="961" spans="3:3" x14ac:dyDescent="0.2">
      <c r="C961" s="10"/>
    </row>
    <row r="962" spans="3:3" x14ac:dyDescent="0.2">
      <c r="C962" s="10"/>
    </row>
    <row r="963" spans="3:3" x14ac:dyDescent="0.2">
      <c r="C963" s="10"/>
    </row>
    <row r="964" spans="3:3" x14ac:dyDescent="0.2">
      <c r="C964" s="10"/>
    </row>
    <row r="965" spans="3:3" x14ac:dyDescent="0.2">
      <c r="C965" s="10"/>
    </row>
    <row r="966" spans="3:3" x14ac:dyDescent="0.2">
      <c r="C966" s="10"/>
    </row>
    <row r="967" spans="3:3" x14ac:dyDescent="0.2">
      <c r="C967" s="10"/>
    </row>
    <row r="968" spans="3:3" x14ac:dyDescent="0.2">
      <c r="C968" s="10"/>
    </row>
    <row r="969" spans="3:3" x14ac:dyDescent="0.2">
      <c r="C969" s="10"/>
    </row>
    <row r="970" spans="3:3" x14ac:dyDescent="0.2">
      <c r="C970" s="10"/>
    </row>
    <row r="971" spans="3:3" x14ac:dyDescent="0.2">
      <c r="C971" s="10"/>
    </row>
    <row r="972" spans="3:3" x14ac:dyDescent="0.2">
      <c r="C972" s="10"/>
    </row>
    <row r="973" spans="3:3" x14ac:dyDescent="0.2">
      <c r="C973" s="10"/>
    </row>
    <row r="974" spans="3:3" x14ac:dyDescent="0.2">
      <c r="C974" s="10"/>
    </row>
    <row r="975" spans="3:3" x14ac:dyDescent="0.2">
      <c r="C975" s="10"/>
    </row>
    <row r="976" spans="3:3" x14ac:dyDescent="0.2">
      <c r="C976" s="10"/>
    </row>
    <row r="977" spans="3:3" x14ac:dyDescent="0.2">
      <c r="C977" s="10"/>
    </row>
    <row r="978" spans="3:3" x14ac:dyDescent="0.2">
      <c r="C978" s="10"/>
    </row>
    <row r="979" spans="3:3" x14ac:dyDescent="0.2">
      <c r="C979" s="10"/>
    </row>
    <row r="980" spans="3:3" x14ac:dyDescent="0.2">
      <c r="C980" s="10"/>
    </row>
    <row r="981" spans="3:3" x14ac:dyDescent="0.2">
      <c r="C981" s="10"/>
    </row>
    <row r="982" spans="3:3" x14ac:dyDescent="0.2">
      <c r="C982" s="10"/>
    </row>
    <row r="983" spans="3:3" x14ac:dyDescent="0.2">
      <c r="C983" s="10"/>
    </row>
    <row r="984" spans="3:3" x14ac:dyDescent="0.2">
      <c r="C984" s="10"/>
    </row>
    <row r="985" spans="3:3" x14ac:dyDescent="0.2">
      <c r="C985" s="10"/>
    </row>
    <row r="986" spans="3:3" x14ac:dyDescent="0.2">
      <c r="C986" s="10"/>
    </row>
    <row r="987" spans="3:3" x14ac:dyDescent="0.2">
      <c r="C987" s="10"/>
    </row>
    <row r="988" spans="3:3" x14ac:dyDescent="0.2">
      <c r="C988" s="10"/>
    </row>
    <row r="989" spans="3:3" x14ac:dyDescent="0.2">
      <c r="C989" s="10"/>
    </row>
    <row r="990" spans="3:3" x14ac:dyDescent="0.2">
      <c r="C990" s="10"/>
    </row>
    <row r="991" spans="3:3" x14ac:dyDescent="0.2">
      <c r="C991" s="10"/>
    </row>
    <row r="992" spans="3:3" x14ac:dyDescent="0.2">
      <c r="C992" s="10"/>
    </row>
    <row r="993" spans="3:3" x14ac:dyDescent="0.2">
      <c r="C993" s="10"/>
    </row>
    <row r="994" spans="3:3" x14ac:dyDescent="0.2">
      <c r="C994" s="10"/>
    </row>
    <row r="995" spans="3:3" x14ac:dyDescent="0.2">
      <c r="C995" s="10"/>
    </row>
    <row r="996" spans="3:3" x14ac:dyDescent="0.2">
      <c r="C996" s="10"/>
    </row>
    <row r="997" spans="3:3" x14ac:dyDescent="0.2">
      <c r="C997" s="10"/>
    </row>
    <row r="998" spans="3:3" x14ac:dyDescent="0.2">
      <c r="C998" s="10"/>
    </row>
    <row r="999" spans="3:3" x14ac:dyDescent="0.2">
      <c r="C999" s="10"/>
    </row>
    <row r="1000" spans="3:3" x14ac:dyDescent="0.2">
      <c r="C1000" s="10"/>
    </row>
    <row r="1001" spans="3:3" x14ac:dyDescent="0.2">
      <c r="C1001" s="10"/>
    </row>
    <row r="1002" spans="3:3" x14ac:dyDescent="0.2">
      <c r="C1002" s="10"/>
    </row>
    <row r="1003" spans="3:3" x14ac:dyDescent="0.2">
      <c r="C1003" s="10"/>
    </row>
    <row r="1004" spans="3:3" x14ac:dyDescent="0.2">
      <c r="C1004" s="10"/>
    </row>
    <row r="1005" spans="3:3" x14ac:dyDescent="0.2">
      <c r="C1005" s="10"/>
    </row>
    <row r="1006" spans="3:3" x14ac:dyDescent="0.2">
      <c r="C1006" s="10"/>
    </row>
    <row r="1007" spans="3:3" x14ac:dyDescent="0.2">
      <c r="C1007" s="10"/>
    </row>
    <row r="1008" spans="3:3" x14ac:dyDescent="0.2">
      <c r="C1008" s="10"/>
    </row>
    <row r="1009" spans="3:3" x14ac:dyDescent="0.2">
      <c r="C1009" s="10"/>
    </row>
    <row r="1010" spans="3:3" x14ac:dyDescent="0.2">
      <c r="C1010" s="10"/>
    </row>
    <row r="1011" spans="3:3" x14ac:dyDescent="0.2">
      <c r="C1011" s="10"/>
    </row>
    <row r="1012" spans="3:3" x14ac:dyDescent="0.2">
      <c r="C1012" s="10"/>
    </row>
    <row r="1013" spans="3:3" x14ac:dyDescent="0.2">
      <c r="C1013" s="10"/>
    </row>
    <row r="1014" spans="3:3" x14ac:dyDescent="0.2">
      <c r="C1014" s="10"/>
    </row>
    <row r="1015" spans="3:3" x14ac:dyDescent="0.2">
      <c r="C1015" s="10"/>
    </row>
    <row r="1016" spans="3:3" x14ac:dyDescent="0.2">
      <c r="C1016" s="10"/>
    </row>
    <row r="1017" spans="3:3" x14ac:dyDescent="0.2">
      <c r="C1017" s="10"/>
    </row>
    <row r="1018" spans="3:3" x14ac:dyDescent="0.2">
      <c r="C1018" s="10"/>
    </row>
    <row r="1019" spans="3:3" x14ac:dyDescent="0.2">
      <c r="C1019" s="10"/>
    </row>
    <row r="1020" spans="3:3" x14ac:dyDescent="0.2">
      <c r="C1020" s="10"/>
    </row>
    <row r="1021" spans="3:3" x14ac:dyDescent="0.2">
      <c r="C1021" s="10"/>
    </row>
    <row r="1022" spans="3:3" x14ac:dyDescent="0.2">
      <c r="C1022" s="10"/>
    </row>
    <row r="1023" spans="3:3" x14ac:dyDescent="0.2">
      <c r="C1023" s="10"/>
    </row>
    <row r="1024" spans="3:3" x14ac:dyDescent="0.2">
      <c r="C1024" s="10"/>
    </row>
    <row r="1025" spans="3:3" x14ac:dyDescent="0.2">
      <c r="C1025" s="10"/>
    </row>
    <row r="1026" spans="3:3" x14ac:dyDescent="0.2">
      <c r="C1026" s="10"/>
    </row>
    <row r="1027" spans="3:3" x14ac:dyDescent="0.2">
      <c r="C1027" s="10"/>
    </row>
    <row r="1028" spans="3:3" x14ac:dyDescent="0.2">
      <c r="C1028" s="10"/>
    </row>
    <row r="1029" spans="3:3" x14ac:dyDescent="0.2">
      <c r="C1029" s="10"/>
    </row>
    <row r="1030" spans="3:3" x14ac:dyDescent="0.2">
      <c r="C1030" s="10"/>
    </row>
    <row r="1031" spans="3:3" x14ac:dyDescent="0.2">
      <c r="C1031" s="10"/>
    </row>
    <row r="1032" spans="3:3" x14ac:dyDescent="0.2">
      <c r="C1032" s="10"/>
    </row>
    <row r="1033" spans="3:3" x14ac:dyDescent="0.2">
      <c r="C1033" s="10"/>
    </row>
    <row r="1034" spans="3:3" x14ac:dyDescent="0.2">
      <c r="C1034" s="10"/>
    </row>
    <row r="1035" spans="3:3" x14ac:dyDescent="0.2">
      <c r="C1035" s="10"/>
    </row>
    <row r="1036" spans="3:3" x14ac:dyDescent="0.2">
      <c r="C1036" s="10"/>
    </row>
    <row r="1037" spans="3:3" x14ac:dyDescent="0.2">
      <c r="C1037" s="10"/>
    </row>
    <row r="1038" spans="3:3" x14ac:dyDescent="0.2">
      <c r="C1038" s="10"/>
    </row>
    <row r="1039" spans="3:3" x14ac:dyDescent="0.2">
      <c r="C1039" s="10"/>
    </row>
    <row r="1040" spans="3:3" x14ac:dyDescent="0.2">
      <c r="C1040" s="10"/>
    </row>
    <row r="1041" spans="3:3" x14ac:dyDescent="0.2">
      <c r="C1041" s="10"/>
    </row>
    <row r="1042" spans="3:3" x14ac:dyDescent="0.2">
      <c r="C1042" s="10"/>
    </row>
    <row r="1043" spans="3:3" x14ac:dyDescent="0.2">
      <c r="C1043" s="10"/>
    </row>
    <row r="1044" spans="3:3" x14ac:dyDescent="0.2">
      <c r="C1044" s="10"/>
    </row>
    <row r="1045" spans="3:3" x14ac:dyDescent="0.2">
      <c r="C1045" s="10"/>
    </row>
    <row r="1046" spans="3:3" x14ac:dyDescent="0.2">
      <c r="C1046" s="10"/>
    </row>
    <row r="1047" spans="3:3" x14ac:dyDescent="0.2">
      <c r="C1047" s="10"/>
    </row>
    <row r="1048" spans="3:3" x14ac:dyDescent="0.2">
      <c r="C1048" s="10"/>
    </row>
    <row r="1049" spans="3:3" x14ac:dyDescent="0.2">
      <c r="C1049" s="10"/>
    </row>
    <row r="1050" spans="3:3" x14ac:dyDescent="0.2">
      <c r="C1050" s="10"/>
    </row>
    <row r="1051" spans="3:3" x14ac:dyDescent="0.2">
      <c r="C1051" s="10"/>
    </row>
    <row r="1052" spans="3:3" x14ac:dyDescent="0.2">
      <c r="C1052" s="10"/>
    </row>
    <row r="1053" spans="3:3" x14ac:dyDescent="0.2">
      <c r="C1053" s="10"/>
    </row>
    <row r="1054" spans="3:3" x14ac:dyDescent="0.2">
      <c r="C1054" s="10"/>
    </row>
    <row r="1055" spans="3:3" x14ac:dyDescent="0.2">
      <c r="C1055" s="10"/>
    </row>
    <row r="1056" spans="3:3" x14ac:dyDescent="0.2">
      <c r="C1056" s="10"/>
    </row>
    <row r="1057" spans="3:3" x14ac:dyDescent="0.2">
      <c r="C1057" s="10"/>
    </row>
    <row r="1058" spans="3:3" x14ac:dyDescent="0.2">
      <c r="C1058" s="10"/>
    </row>
    <row r="1059" spans="3:3" x14ac:dyDescent="0.2">
      <c r="C1059" s="10"/>
    </row>
    <row r="1060" spans="3:3" x14ac:dyDescent="0.2">
      <c r="C1060" s="10"/>
    </row>
    <row r="1061" spans="3:3" x14ac:dyDescent="0.2">
      <c r="C1061" s="10"/>
    </row>
    <row r="1062" spans="3:3" x14ac:dyDescent="0.2">
      <c r="C1062" s="10"/>
    </row>
    <row r="1063" spans="3:3" x14ac:dyDescent="0.2">
      <c r="C1063" s="10"/>
    </row>
    <row r="1064" spans="3:3" x14ac:dyDescent="0.2">
      <c r="C1064" s="10"/>
    </row>
    <row r="1065" spans="3:3" x14ac:dyDescent="0.2">
      <c r="C1065" s="10"/>
    </row>
    <row r="1066" spans="3:3" x14ac:dyDescent="0.2">
      <c r="C1066" s="10"/>
    </row>
    <row r="1067" spans="3:3" x14ac:dyDescent="0.2">
      <c r="C1067" s="10"/>
    </row>
    <row r="1068" spans="3:3" x14ac:dyDescent="0.2">
      <c r="C1068" s="10"/>
    </row>
    <row r="1069" spans="3:3" x14ac:dyDescent="0.2">
      <c r="C1069" s="10"/>
    </row>
    <row r="1070" spans="3:3" x14ac:dyDescent="0.2">
      <c r="C1070" s="10"/>
    </row>
    <row r="1071" spans="3:3" x14ac:dyDescent="0.2">
      <c r="C1071" s="10"/>
    </row>
    <row r="1072" spans="3:3" x14ac:dyDescent="0.2">
      <c r="C1072" s="10"/>
    </row>
    <row r="1073" spans="3:3" x14ac:dyDescent="0.2">
      <c r="C1073" s="10"/>
    </row>
    <row r="1074" spans="3:3" x14ac:dyDescent="0.2">
      <c r="C1074" s="10"/>
    </row>
    <row r="1075" spans="3:3" x14ac:dyDescent="0.2">
      <c r="C1075" s="10"/>
    </row>
    <row r="1076" spans="3:3" x14ac:dyDescent="0.2">
      <c r="C1076" s="10"/>
    </row>
    <row r="1077" spans="3:3" x14ac:dyDescent="0.2">
      <c r="C1077" s="10"/>
    </row>
    <row r="1078" spans="3:3" x14ac:dyDescent="0.2">
      <c r="C1078" s="10"/>
    </row>
    <row r="1079" spans="3:3" x14ac:dyDescent="0.2">
      <c r="C1079" s="10"/>
    </row>
    <row r="1080" spans="3:3" x14ac:dyDescent="0.2">
      <c r="C1080" s="10"/>
    </row>
    <row r="1081" spans="3:3" x14ac:dyDescent="0.2">
      <c r="C1081" s="10"/>
    </row>
    <row r="1082" spans="3:3" x14ac:dyDescent="0.2">
      <c r="C1082" s="10"/>
    </row>
    <row r="1083" spans="3:3" x14ac:dyDescent="0.2">
      <c r="C1083" s="10"/>
    </row>
    <row r="1084" spans="3:3" x14ac:dyDescent="0.2">
      <c r="C1084" s="10"/>
    </row>
    <row r="1085" spans="3:3" x14ac:dyDescent="0.2">
      <c r="C1085" s="10"/>
    </row>
    <row r="1086" spans="3:3" x14ac:dyDescent="0.2">
      <c r="C1086" s="10"/>
    </row>
    <row r="1087" spans="3:3" x14ac:dyDescent="0.2">
      <c r="C1087" s="10"/>
    </row>
    <row r="1088" spans="3:3" x14ac:dyDescent="0.2">
      <c r="C1088" s="10"/>
    </row>
    <row r="1089" spans="3:3" x14ac:dyDescent="0.2">
      <c r="C1089" s="10"/>
    </row>
    <row r="1090" spans="3:3" x14ac:dyDescent="0.2">
      <c r="C1090" s="10"/>
    </row>
    <row r="1091" spans="3:3" x14ac:dyDescent="0.2">
      <c r="C1091" s="10"/>
    </row>
    <row r="1092" spans="3:3" x14ac:dyDescent="0.2">
      <c r="C1092" s="10"/>
    </row>
    <row r="1093" spans="3:3" x14ac:dyDescent="0.2">
      <c r="C1093" s="10"/>
    </row>
    <row r="1094" spans="3:3" x14ac:dyDescent="0.2">
      <c r="C1094" s="10"/>
    </row>
    <row r="1095" spans="3:3" x14ac:dyDescent="0.2">
      <c r="C1095" s="10"/>
    </row>
    <row r="1096" spans="3:3" x14ac:dyDescent="0.2">
      <c r="C1096" s="10"/>
    </row>
    <row r="1097" spans="3:3" x14ac:dyDescent="0.2">
      <c r="C1097" s="10"/>
    </row>
    <row r="1098" spans="3:3" x14ac:dyDescent="0.2">
      <c r="C1098" s="10"/>
    </row>
    <row r="1099" spans="3:3" x14ac:dyDescent="0.2">
      <c r="C1099" s="10"/>
    </row>
    <row r="1100" spans="3:3" x14ac:dyDescent="0.2">
      <c r="C1100" s="10"/>
    </row>
    <row r="1101" spans="3:3" x14ac:dyDescent="0.2">
      <c r="C1101" s="10"/>
    </row>
    <row r="1102" spans="3:3" x14ac:dyDescent="0.2">
      <c r="C1102" s="10"/>
    </row>
    <row r="1103" spans="3:3" x14ac:dyDescent="0.2">
      <c r="C1103" s="10"/>
    </row>
    <row r="1104" spans="3:3" x14ac:dyDescent="0.2">
      <c r="C1104" s="10"/>
    </row>
    <row r="1105" spans="3:3" x14ac:dyDescent="0.2">
      <c r="C1105" s="10"/>
    </row>
    <row r="1106" spans="3:3" x14ac:dyDescent="0.2">
      <c r="C1106" s="10"/>
    </row>
    <row r="1107" spans="3:3" x14ac:dyDescent="0.2">
      <c r="C1107" s="10"/>
    </row>
    <row r="1108" spans="3:3" x14ac:dyDescent="0.2">
      <c r="C1108" s="10"/>
    </row>
    <row r="1109" spans="3:3" x14ac:dyDescent="0.2">
      <c r="C1109" s="10"/>
    </row>
    <row r="1110" spans="3:3" x14ac:dyDescent="0.2">
      <c r="C1110" s="10"/>
    </row>
    <row r="1111" spans="3:3" x14ac:dyDescent="0.2">
      <c r="C1111" s="10"/>
    </row>
    <row r="1112" spans="3:3" x14ac:dyDescent="0.2">
      <c r="C1112" s="10"/>
    </row>
    <row r="1113" spans="3:3" x14ac:dyDescent="0.2">
      <c r="C1113" s="10"/>
    </row>
    <row r="1114" spans="3:3" x14ac:dyDescent="0.2">
      <c r="C1114" s="10"/>
    </row>
    <row r="1115" spans="3:3" x14ac:dyDescent="0.2">
      <c r="C1115" s="10"/>
    </row>
    <row r="1116" spans="3:3" x14ac:dyDescent="0.2">
      <c r="C1116" s="10"/>
    </row>
    <row r="1117" spans="3:3" x14ac:dyDescent="0.2">
      <c r="C1117" s="10"/>
    </row>
    <row r="1118" spans="3:3" x14ac:dyDescent="0.2">
      <c r="C1118" s="10"/>
    </row>
    <row r="1119" spans="3:3" x14ac:dyDescent="0.2">
      <c r="C1119" s="10"/>
    </row>
    <row r="1120" spans="3:3" x14ac:dyDescent="0.2">
      <c r="C1120" s="10"/>
    </row>
    <row r="1121" spans="3:3" x14ac:dyDescent="0.2">
      <c r="C1121" s="10"/>
    </row>
    <row r="1122" spans="3:3" x14ac:dyDescent="0.2">
      <c r="C1122" s="10"/>
    </row>
    <row r="1123" spans="3:3" x14ac:dyDescent="0.2">
      <c r="C1123" s="10"/>
    </row>
    <row r="1124" spans="3:3" x14ac:dyDescent="0.2">
      <c r="C1124" s="10"/>
    </row>
    <row r="1125" spans="3:3" x14ac:dyDescent="0.2">
      <c r="C1125" s="10"/>
    </row>
    <row r="1126" spans="3:3" x14ac:dyDescent="0.2">
      <c r="C1126" s="10"/>
    </row>
    <row r="1127" spans="3:3" x14ac:dyDescent="0.2">
      <c r="C1127" s="10"/>
    </row>
    <row r="1128" spans="3:3" x14ac:dyDescent="0.2">
      <c r="C1128" s="10"/>
    </row>
    <row r="1129" spans="3:3" x14ac:dyDescent="0.2">
      <c r="C1129" s="10"/>
    </row>
    <row r="1130" spans="3:3" x14ac:dyDescent="0.2">
      <c r="C1130" s="10"/>
    </row>
    <row r="1131" spans="3:3" x14ac:dyDescent="0.2">
      <c r="C1131" s="10"/>
    </row>
    <row r="1132" spans="3:3" x14ac:dyDescent="0.2">
      <c r="C1132" s="10"/>
    </row>
    <row r="1133" spans="3:3" x14ac:dyDescent="0.2">
      <c r="C1133" s="10"/>
    </row>
    <row r="1134" spans="3:3" x14ac:dyDescent="0.2">
      <c r="C1134" s="10"/>
    </row>
    <row r="1135" spans="3:3" x14ac:dyDescent="0.2">
      <c r="C1135" s="10"/>
    </row>
    <row r="1136" spans="3:3" x14ac:dyDescent="0.2">
      <c r="C1136" s="10"/>
    </row>
    <row r="1137" spans="3:3" x14ac:dyDescent="0.2">
      <c r="C1137" s="10"/>
    </row>
    <row r="1138" spans="3:3" x14ac:dyDescent="0.2">
      <c r="C1138" s="10"/>
    </row>
    <row r="1139" spans="3:3" x14ac:dyDescent="0.2">
      <c r="C1139" s="10"/>
    </row>
    <row r="1140" spans="3:3" x14ac:dyDescent="0.2">
      <c r="C1140" s="10"/>
    </row>
    <row r="1141" spans="3:3" x14ac:dyDescent="0.2">
      <c r="C1141" s="10"/>
    </row>
    <row r="1142" spans="3:3" x14ac:dyDescent="0.2">
      <c r="C1142" s="10"/>
    </row>
    <row r="1143" spans="3:3" x14ac:dyDescent="0.2">
      <c r="C1143" s="10"/>
    </row>
    <row r="1144" spans="3:3" x14ac:dyDescent="0.2">
      <c r="C1144" s="10"/>
    </row>
    <row r="1145" spans="3:3" x14ac:dyDescent="0.2">
      <c r="C1145" s="10"/>
    </row>
    <row r="1146" spans="3:3" x14ac:dyDescent="0.2">
      <c r="C1146" s="10"/>
    </row>
    <row r="1147" spans="3:3" x14ac:dyDescent="0.2">
      <c r="C1147" s="10"/>
    </row>
    <row r="1148" spans="3:3" x14ac:dyDescent="0.2">
      <c r="C1148" s="10"/>
    </row>
    <row r="1149" spans="3:3" x14ac:dyDescent="0.2">
      <c r="C1149" s="10"/>
    </row>
    <row r="1150" spans="3:3" x14ac:dyDescent="0.2">
      <c r="C1150" s="10"/>
    </row>
    <row r="1151" spans="3:3" x14ac:dyDescent="0.2">
      <c r="C1151" s="10"/>
    </row>
    <row r="1152" spans="3:3" x14ac:dyDescent="0.2">
      <c r="C1152" s="10"/>
    </row>
    <row r="1153" spans="3:3" x14ac:dyDescent="0.2">
      <c r="C1153" s="10"/>
    </row>
    <row r="1154" spans="3:3" x14ac:dyDescent="0.2">
      <c r="C1154" s="10"/>
    </row>
    <row r="1155" spans="3:3" x14ac:dyDescent="0.2">
      <c r="C1155" s="10"/>
    </row>
    <row r="1156" spans="3:3" x14ac:dyDescent="0.2">
      <c r="C1156" s="10"/>
    </row>
    <row r="1157" spans="3:3" x14ac:dyDescent="0.2">
      <c r="C1157" s="10"/>
    </row>
    <row r="1158" spans="3:3" x14ac:dyDescent="0.2">
      <c r="C1158" s="10"/>
    </row>
    <row r="1159" spans="3:3" x14ac:dyDescent="0.2">
      <c r="C1159" s="10"/>
    </row>
    <row r="1160" spans="3:3" x14ac:dyDescent="0.2">
      <c r="C1160" s="10"/>
    </row>
    <row r="1161" spans="3:3" x14ac:dyDescent="0.2">
      <c r="C1161" s="10"/>
    </row>
    <row r="1162" spans="3:3" x14ac:dyDescent="0.2">
      <c r="C1162" s="10"/>
    </row>
    <row r="1163" spans="3:3" x14ac:dyDescent="0.2">
      <c r="C1163" s="10"/>
    </row>
    <row r="1164" spans="3:3" x14ac:dyDescent="0.2">
      <c r="C1164" s="10"/>
    </row>
    <row r="1165" spans="3:3" x14ac:dyDescent="0.2">
      <c r="C1165" s="10"/>
    </row>
    <row r="1166" spans="3:3" x14ac:dyDescent="0.2">
      <c r="C1166" s="10"/>
    </row>
    <row r="1167" spans="3:3" x14ac:dyDescent="0.2">
      <c r="C1167" s="10"/>
    </row>
    <row r="1168" spans="3:3" x14ac:dyDescent="0.2">
      <c r="C1168" s="10"/>
    </row>
    <row r="1169" spans="3:3" x14ac:dyDescent="0.2">
      <c r="C1169" s="10"/>
    </row>
    <row r="1170" spans="3:3" x14ac:dyDescent="0.2">
      <c r="C1170" s="10"/>
    </row>
    <row r="1171" spans="3:3" x14ac:dyDescent="0.2">
      <c r="C1171" s="10"/>
    </row>
    <row r="1172" spans="3:3" x14ac:dyDescent="0.2">
      <c r="C1172" s="10"/>
    </row>
    <row r="1173" spans="3:3" x14ac:dyDescent="0.2">
      <c r="C1173" s="10"/>
    </row>
    <row r="1174" spans="3:3" x14ac:dyDescent="0.2">
      <c r="C1174" s="10"/>
    </row>
    <row r="1175" spans="3:3" x14ac:dyDescent="0.2">
      <c r="C1175" s="10"/>
    </row>
    <row r="1176" spans="3:3" x14ac:dyDescent="0.2">
      <c r="C1176" s="10"/>
    </row>
    <row r="1177" spans="3:3" x14ac:dyDescent="0.2">
      <c r="C1177" s="10"/>
    </row>
    <row r="1178" spans="3:3" x14ac:dyDescent="0.2">
      <c r="C1178" s="10"/>
    </row>
    <row r="1179" spans="3:3" x14ac:dyDescent="0.2">
      <c r="C1179" s="10"/>
    </row>
    <row r="1180" spans="3:3" x14ac:dyDescent="0.2">
      <c r="C1180" s="10"/>
    </row>
    <row r="1181" spans="3:3" x14ac:dyDescent="0.2">
      <c r="C1181" s="10"/>
    </row>
    <row r="1182" spans="3:3" x14ac:dyDescent="0.2">
      <c r="C1182" s="10"/>
    </row>
    <row r="1183" spans="3:3" x14ac:dyDescent="0.2">
      <c r="C1183" s="10"/>
    </row>
    <row r="1184" spans="3:3" x14ac:dyDescent="0.2">
      <c r="C1184" s="10"/>
    </row>
    <row r="1185" spans="3:3" x14ac:dyDescent="0.2">
      <c r="C1185" s="10"/>
    </row>
    <row r="1186" spans="3:3" x14ac:dyDescent="0.2">
      <c r="C1186" s="10"/>
    </row>
    <row r="1187" spans="3:3" x14ac:dyDescent="0.2">
      <c r="C1187" s="10"/>
    </row>
    <row r="1188" spans="3:3" x14ac:dyDescent="0.2">
      <c r="C1188" s="10"/>
    </row>
    <row r="1189" spans="3:3" x14ac:dyDescent="0.2">
      <c r="C1189" s="10"/>
    </row>
    <row r="1190" spans="3:3" x14ac:dyDescent="0.2">
      <c r="C1190" s="10"/>
    </row>
    <row r="1191" spans="3:3" x14ac:dyDescent="0.2">
      <c r="C1191" s="10"/>
    </row>
    <row r="1192" spans="3:3" x14ac:dyDescent="0.2">
      <c r="C1192" s="10"/>
    </row>
    <row r="1193" spans="3:3" x14ac:dyDescent="0.2">
      <c r="C1193" s="10"/>
    </row>
    <row r="1194" spans="3:3" x14ac:dyDescent="0.2">
      <c r="C1194" s="10"/>
    </row>
    <row r="1195" spans="3:3" x14ac:dyDescent="0.2">
      <c r="C1195" s="10"/>
    </row>
    <row r="1196" spans="3:3" x14ac:dyDescent="0.2">
      <c r="C1196" s="10"/>
    </row>
    <row r="1197" spans="3:3" x14ac:dyDescent="0.2">
      <c r="C1197" s="10"/>
    </row>
    <row r="1198" spans="3:3" x14ac:dyDescent="0.2">
      <c r="C1198" s="10"/>
    </row>
    <row r="1199" spans="3:3" x14ac:dyDescent="0.2">
      <c r="C1199" s="10"/>
    </row>
    <row r="1200" spans="3:3" x14ac:dyDescent="0.2">
      <c r="C1200" s="10"/>
    </row>
    <row r="1201" spans="3:3" x14ac:dyDescent="0.2">
      <c r="C1201" s="10"/>
    </row>
    <row r="1202" spans="3:3" x14ac:dyDescent="0.2">
      <c r="C1202" s="10"/>
    </row>
    <row r="1203" spans="3:3" x14ac:dyDescent="0.2">
      <c r="C1203" s="10"/>
    </row>
    <row r="1204" spans="3:3" x14ac:dyDescent="0.2">
      <c r="C1204" s="10"/>
    </row>
    <row r="1205" spans="3:3" x14ac:dyDescent="0.2">
      <c r="C1205" s="10"/>
    </row>
    <row r="1206" spans="3:3" x14ac:dyDescent="0.2">
      <c r="C1206" s="10"/>
    </row>
    <row r="1207" spans="3:3" x14ac:dyDescent="0.2">
      <c r="C1207" s="10"/>
    </row>
    <row r="1208" spans="3:3" x14ac:dyDescent="0.2">
      <c r="C1208" s="10"/>
    </row>
    <row r="1209" spans="3:3" x14ac:dyDescent="0.2">
      <c r="C1209" s="10"/>
    </row>
    <row r="1210" spans="3:3" x14ac:dyDescent="0.2">
      <c r="C1210" s="10"/>
    </row>
    <row r="1211" spans="3:3" x14ac:dyDescent="0.2">
      <c r="C1211" s="10"/>
    </row>
    <row r="1212" spans="3:3" x14ac:dyDescent="0.2">
      <c r="C1212" s="10"/>
    </row>
    <row r="1213" spans="3:3" x14ac:dyDescent="0.2">
      <c r="C1213" s="10"/>
    </row>
    <row r="1214" spans="3:3" x14ac:dyDescent="0.2">
      <c r="C1214" s="10"/>
    </row>
    <row r="1215" spans="3:3" x14ac:dyDescent="0.2">
      <c r="C1215" s="10"/>
    </row>
    <row r="1216" spans="3:3" x14ac:dyDescent="0.2">
      <c r="C1216" s="10"/>
    </row>
    <row r="1217" spans="3:3" x14ac:dyDescent="0.2">
      <c r="C1217" s="10"/>
    </row>
    <row r="1218" spans="3:3" x14ac:dyDescent="0.2">
      <c r="C1218" s="10"/>
    </row>
    <row r="1219" spans="3:3" x14ac:dyDescent="0.2">
      <c r="C1219" s="10"/>
    </row>
    <row r="1220" spans="3:3" x14ac:dyDescent="0.2">
      <c r="C1220" s="10"/>
    </row>
    <row r="1221" spans="3:3" x14ac:dyDescent="0.2">
      <c r="C1221" s="10"/>
    </row>
    <row r="1222" spans="3:3" x14ac:dyDescent="0.2">
      <c r="C1222" s="10"/>
    </row>
    <row r="1223" spans="3:3" x14ac:dyDescent="0.2">
      <c r="C1223" s="10"/>
    </row>
    <row r="1224" spans="3:3" x14ac:dyDescent="0.2">
      <c r="C1224" s="10"/>
    </row>
    <row r="1225" spans="3:3" x14ac:dyDescent="0.2">
      <c r="C1225" s="10"/>
    </row>
    <row r="1226" spans="3:3" x14ac:dyDescent="0.2">
      <c r="C1226" s="10"/>
    </row>
    <row r="1227" spans="3:3" x14ac:dyDescent="0.2">
      <c r="C1227" s="10"/>
    </row>
    <row r="1228" spans="3:3" x14ac:dyDescent="0.2">
      <c r="C1228" s="10"/>
    </row>
    <row r="1229" spans="3:3" x14ac:dyDescent="0.2">
      <c r="C1229" s="10"/>
    </row>
    <row r="1230" spans="3:3" x14ac:dyDescent="0.2">
      <c r="C1230" s="10"/>
    </row>
    <row r="1231" spans="3:3" x14ac:dyDescent="0.2">
      <c r="C1231" s="10"/>
    </row>
    <row r="1232" spans="3:3" x14ac:dyDescent="0.2">
      <c r="C1232" s="10"/>
    </row>
    <row r="1233" spans="3:3" x14ac:dyDescent="0.2">
      <c r="C1233" s="10"/>
    </row>
    <row r="1234" spans="3:3" x14ac:dyDescent="0.2">
      <c r="C1234" s="10"/>
    </row>
    <row r="1235" spans="3:3" x14ac:dyDescent="0.2">
      <c r="C1235" s="10"/>
    </row>
    <row r="1236" spans="3:3" x14ac:dyDescent="0.2">
      <c r="C1236" s="10"/>
    </row>
    <row r="1237" spans="3:3" x14ac:dyDescent="0.2">
      <c r="C1237" s="10"/>
    </row>
    <row r="1238" spans="3:3" x14ac:dyDescent="0.2">
      <c r="C1238" s="10"/>
    </row>
    <row r="1239" spans="3:3" x14ac:dyDescent="0.2">
      <c r="C1239" s="10"/>
    </row>
    <row r="1240" spans="3:3" x14ac:dyDescent="0.2">
      <c r="C1240" s="10"/>
    </row>
    <row r="1241" spans="3:3" x14ac:dyDescent="0.2">
      <c r="C1241" s="10"/>
    </row>
    <row r="1242" spans="3:3" x14ac:dyDescent="0.2">
      <c r="C1242" s="10"/>
    </row>
    <row r="1243" spans="3:3" x14ac:dyDescent="0.2">
      <c r="C1243" s="10"/>
    </row>
    <row r="1244" spans="3:3" x14ac:dyDescent="0.2">
      <c r="C1244" s="10"/>
    </row>
    <row r="1245" spans="3:3" x14ac:dyDescent="0.2">
      <c r="C1245" s="10"/>
    </row>
    <row r="1246" spans="3:3" x14ac:dyDescent="0.2">
      <c r="C1246" s="10"/>
    </row>
    <row r="1247" spans="3:3" x14ac:dyDescent="0.2">
      <c r="C1247" s="10"/>
    </row>
    <row r="1248" spans="3:3" x14ac:dyDescent="0.2">
      <c r="C1248" s="10"/>
    </row>
    <row r="1249" spans="3:3" x14ac:dyDescent="0.2">
      <c r="C1249" s="10"/>
    </row>
    <row r="1250" spans="3:3" x14ac:dyDescent="0.2">
      <c r="C1250" s="10"/>
    </row>
    <row r="1251" spans="3:3" x14ac:dyDescent="0.2">
      <c r="C1251" s="10"/>
    </row>
    <row r="1252" spans="3:3" x14ac:dyDescent="0.2">
      <c r="C1252" s="10"/>
    </row>
    <row r="1253" spans="3:3" x14ac:dyDescent="0.2">
      <c r="C1253" s="10"/>
    </row>
    <row r="1254" spans="3:3" x14ac:dyDescent="0.2">
      <c r="C1254" s="10"/>
    </row>
    <row r="1255" spans="3:3" x14ac:dyDescent="0.2">
      <c r="C1255" s="10"/>
    </row>
    <row r="1256" spans="3:3" x14ac:dyDescent="0.2">
      <c r="C1256" s="10"/>
    </row>
    <row r="1257" spans="3:3" x14ac:dyDescent="0.2">
      <c r="C1257" s="10"/>
    </row>
    <row r="1258" spans="3:3" x14ac:dyDescent="0.2">
      <c r="C1258" s="10"/>
    </row>
    <row r="1259" spans="3:3" x14ac:dyDescent="0.2">
      <c r="C1259" s="10"/>
    </row>
    <row r="1260" spans="3:3" x14ac:dyDescent="0.2">
      <c r="C1260" s="10"/>
    </row>
    <row r="1261" spans="3:3" x14ac:dyDescent="0.2">
      <c r="C1261" s="10"/>
    </row>
    <row r="1262" spans="3:3" x14ac:dyDescent="0.2">
      <c r="C1262" s="10"/>
    </row>
    <row r="1263" spans="3:3" x14ac:dyDescent="0.2">
      <c r="C1263" s="10"/>
    </row>
    <row r="1264" spans="3:3" x14ac:dyDescent="0.2">
      <c r="C1264" s="10"/>
    </row>
    <row r="1265" spans="3:3" x14ac:dyDescent="0.2">
      <c r="C1265" s="10"/>
    </row>
    <row r="1266" spans="3:3" x14ac:dyDescent="0.2">
      <c r="C1266" s="10"/>
    </row>
    <row r="1267" spans="3:3" x14ac:dyDescent="0.2">
      <c r="C1267" s="10"/>
    </row>
    <row r="1268" spans="3:3" x14ac:dyDescent="0.2">
      <c r="C1268" s="10"/>
    </row>
    <row r="1269" spans="3:3" x14ac:dyDescent="0.2">
      <c r="C1269" s="10"/>
    </row>
    <row r="1270" spans="3:3" x14ac:dyDescent="0.2">
      <c r="C1270" s="10"/>
    </row>
    <row r="1271" spans="3:3" x14ac:dyDescent="0.2">
      <c r="C1271" s="10"/>
    </row>
    <row r="1272" spans="3:3" x14ac:dyDescent="0.2">
      <c r="C1272" s="10"/>
    </row>
    <row r="1273" spans="3:3" x14ac:dyDescent="0.2">
      <c r="C1273" s="10"/>
    </row>
    <row r="1274" spans="3:3" x14ac:dyDescent="0.2">
      <c r="C1274" s="10"/>
    </row>
    <row r="1275" spans="3:3" x14ac:dyDescent="0.2">
      <c r="C1275" s="10"/>
    </row>
    <row r="1276" spans="3:3" x14ac:dyDescent="0.2">
      <c r="C1276" s="10"/>
    </row>
    <row r="1277" spans="3:3" x14ac:dyDescent="0.2">
      <c r="C1277" s="10"/>
    </row>
    <row r="1278" spans="3:3" x14ac:dyDescent="0.2">
      <c r="C1278" s="10"/>
    </row>
    <row r="1279" spans="3:3" x14ac:dyDescent="0.2">
      <c r="C1279" s="10"/>
    </row>
    <row r="1280" spans="3:3" x14ac:dyDescent="0.2">
      <c r="C1280" s="10"/>
    </row>
    <row r="1281" spans="3:3" x14ac:dyDescent="0.2">
      <c r="C1281" s="10"/>
    </row>
    <row r="1282" spans="3:3" x14ac:dyDescent="0.2">
      <c r="C1282" s="10"/>
    </row>
    <row r="1283" spans="3:3" x14ac:dyDescent="0.2">
      <c r="C1283" s="10"/>
    </row>
    <row r="1284" spans="3:3" x14ac:dyDescent="0.2">
      <c r="C1284" s="10"/>
    </row>
    <row r="1285" spans="3:3" x14ac:dyDescent="0.2">
      <c r="C1285" s="10"/>
    </row>
    <row r="1286" spans="3:3" x14ac:dyDescent="0.2">
      <c r="C1286" s="10"/>
    </row>
    <row r="1287" spans="3:3" x14ac:dyDescent="0.2">
      <c r="C1287" s="10"/>
    </row>
    <row r="1288" spans="3:3" x14ac:dyDescent="0.2">
      <c r="C1288" s="10"/>
    </row>
    <row r="1289" spans="3:3" x14ac:dyDescent="0.2">
      <c r="C1289" s="10"/>
    </row>
    <row r="1290" spans="3:3" x14ac:dyDescent="0.2">
      <c r="C1290" s="10"/>
    </row>
    <row r="1291" spans="3:3" x14ac:dyDescent="0.2">
      <c r="C1291" s="10"/>
    </row>
    <row r="1292" spans="3:3" x14ac:dyDescent="0.2">
      <c r="C1292" s="10"/>
    </row>
    <row r="1293" spans="3:3" x14ac:dyDescent="0.2">
      <c r="C1293" s="10"/>
    </row>
    <row r="1294" spans="3:3" x14ac:dyDescent="0.2">
      <c r="C1294" s="10"/>
    </row>
    <row r="1295" spans="3:3" x14ac:dyDescent="0.2">
      <c r="C1295" s="10"/>
    </row>
    <row r="1296" spans="3:3" x14ac:dyDescent="0.2">
      <c r="C1296" s="10"/>
    </row>
    <row r="1297" spans="3:3" x14ac:dyDescent="0.2">
      <c r="C1297" s="10"/>
    </row>
    <row r="1298" spans="3:3" x14ac:dyDescent="0.2">
      <c r="C1298" s="10"/>
    </row>
    <row r="1299" spans="3:3" x14ac:dyDescent="0.2">
      <c r="C1299" s="10"/>
    </row>
    <row r="1300" spans="3:3" x14ac:dyDescent="0.2">
      <c r="C1300" s="10"/>
    </row>
    <row r="1301" spans="3:3" x14ac:dyDescent="0.2">
      <c r="C1301" s="10"/>
    </row>
    <row r="1302" spans="3:3" x14ac:dyDescent="0.2">
      <c r="C1302" s="10"/>
    </row>
    <row r="1303" spans="3:3" x14ac:dyDescent="0.2">
      <c r="C1303" s="10"/>
    </row>
    <row r="1304" spans="3:3" x14ac:dyDescent="0.2">
      <c r="C1304" s="10"/>
    </row>
    <row r="1305" spans="3:3" x14ac:dyDescent="0.2">
      <c r="C1305" s="10"/>
    </row>
    <row r="1306" spans="3:3" x14ac:dyDescent="0.2">
      <c r="C1306" s="10"/>
    </row>
    <row r="1307" spans="3:3" x14ac:dyDescent="0.2">
      <c r="C1307" s="10"/>
    </row>
    <row r="1308" spans="3:3" x14ac:dyDescent="0.2">
      <c r="C1308" s="10"/>
    </row>
    <row r="1309" spans="3:3" x14ac:dyDescent="0.2">
      <c r="C1309" s="10"/>
    </row>
    <row r="1310" spans="3:3" x14ac:dyDescent="0.2">
      <c r="C1310" s="10"/>
    </row>
    <row r="1311" spans="3:3" x14ac:dyDescent="0.2">
      <c r="C1311" s="10"/>
    </row>
    <row r="1312" spans="3:3" x14ac:dyDescent="0.2">
      <c r="C1312" s="10"/>
    </row>
    <row r="1313" spans="3:3" x14ac:dyDescent="0.2">
      <c r="C1313" s="10"/>
    </row>
    <row r="1314" spans="3:3" x14ac:dyDescent="0.2">
      <c r="C1314" s="10"/>
    </row>
    <row r="1315" spans="3:3" x14ac:dyDescent="0.2">
      <c r="C1315" s="10"/>
    </row>
    <row r="1316" spans="3:3" x14ac:dyDescent="0.2">
      <c r="C1316" s="10"/>
    </row>
    <row r="1317" spans="3:3" x14ac:dyDescent="0.2">
      <c r="C1317" s="10"/>
    </row>
    <row r="1318" spans="3:3" x14ac:dyDescent="0.2">
      <c r="C1318" s="10"/>
    </row>
    <row r="1319" spans="3:3" x14ac:dyDescent="0.2">
      <c r="C1319" s="10"/>
    </row>
    <row r="1320" spans="3:3" x14ac:dyDescent="0.2">
      <c r="C1320" s="10"/>
    </row>
    <row r="1321" spans="3:3" x14ac:dyDescent="0.2">
      <c r="C1321" s="10"/>
    </row>
    <row r="1322" spans="3:3" x14ac:dyDescent="0.2">
      <c r="C1322" s="10"/>
    </row>
    <row r="1323" spans="3:3" x14ac:dyDescent="0.2">
      <c r="C1323" s="10"/>
    </row>
    <row r="1324" spans="3:3" x14ac:dyDescent="0.2">
      <c r="C1324" s="10"/>
    </row>
    <row r="1325" spans="3:3" x14ac:dyDescent="0.2">
      <c r="C1325" s="10"/>
    </row>
    <row r="1326" spans="3:3" x14ac:dyDescent="0.2">
      <c r="C1326" s="10"/>
    </row>
    <row r="1327" spans="3:3" x14ac:dyDescent="0.2">
      <c r="C1327" s="10"/>
    </row>
    <row r="1328" spans="3:3" x14ac:dyDescent="0.2">
      <c r="C1328" s="10"/>
    </row>
    <row r="1329" spans="3:3" x14ac:dyDescent="0.2">
      <c r="C1329" s="10"/>
    </row>
    <row r="1330" spans="3:3" x14ac:dyDescent="0.2">
      <c r="C1330" s="10"/>
    </row>
    <row r="1331" spans="3:3" x14ac:dyDescent="0.2">
      <c r="C1331" s="10"/>
    </row>
    <row r="1332" spans="3:3" x14ac:dyDescent="0.2">
      <c r="C1332" s="10"/>
    </row>
    <row r="1333" spans="3:3" x14ac:dyDescent="0.2">
      <c r="C1333" s="10"/>
    </row>
    <row r="1334" spans="3:3" x14ac:dyDescent="0.2">
      <c r="C1334" s="10"/>
    </row>
    <row r="1335" spans="3:3" x14ac:dyDescent="0.2">
      <c r="C1335" s="10"/>
    </row>
    <row r="1336" spans="3:3" x14ac:dyDescent="0.2">
      <c r="C1336" s="10"/>
    </row>
    <row r="1337" spans="3:3" x14ac:dyDescent="0.2">
      <c r="C1337" s="10"/>
    </row>
    <row r="1338" spans="3:3" x14ac:dyDescent="0.2">
      <c r="C1338" s="10"/>
    </row>
    <row r="1339" spans="3:3" x14ac:dyDescent="0.2">
      <c r="C1339" s="10"/>
    </row>
    <row r="1340" spans="3:3" x14ac:dyDescent="0.2">
      <c r="C1340" s="10"/>
    </row>
    <row r="1341" spans="3:3" x14ac:dyDescent="0.2">
      <c r="C1341" s="10"/>
    </row>
    <row r="1342" spans="3:3" x14ac:dyDescent="0.2">
      <c r="C1342" s="10"/>
    </row>
    <row r="1343" spans="3:3" x14ac:dyDescent="0.2">
      <c r="C1343" s="10"/>
    </row>
    <row r="1344" spans="3:3" x14ac:dyDescent="0.2">
      <c r="C1344" s="10"/>
    </row>
    <row r="1345" spans="3:3" x14ac:dyDescent="0.2">
      <c r="C1345" s="10"/>
    </row>
    <row r="1346" spans="3:3" x14ac:dyDescent="0.2">
      <c r="C1346" s="10"/>
    </row>
    <row r="1347" spans="3:3" x14ac:dyDescent="0.2">
      <c r="C1347" s="10"/>
    </row>
    <row r="1348" spans="3:3" x14ac:dyDescent="0.2">
      <c r="C1348" s="10"/>
    </row>
    <row r="1349" spans="3:3" x14ac:dyDescent="0.2">
      <c r="C1349" s="10"/>
    </row>
    <row r="1350" spans="3:3" x14ac:dyDescent="0.2">
      <c r="C1350" s="10"/>
    </row>
    <row r="1351" spans="3:3" x14ac:dyDescent="0.2">
      <c r="C1351" s="10"/>
    </row>
    <row r="1352" spans="3:3" x14ac:dyDescent="0.2">
      <c r="C1352" s="10"/>
    </row>
    <row r="1353" spans="3:3" x14ac:dyDescent="0.2">
      <c r="C1353" s="10"/>
    </row>
    <row r="1354" spans="3:3" x14ac:dyDescent="0.2">
      <c r="C1354" s="10"/>
    </row>
    <row r="1355" spans="3:3" x14ac:dyDescent="0.2">
      <c r="C1355" s="10"/>
    </row>
    <row r="1356" spans="3:3" x14ac:dyDescent="0.2">
      <c r="C1356" s="10"/>
    </row>
    <row r="1357" spans="3:3" x14ac:dyDescent="0.2">
      <c r="C1357" s="10"/>
    </row>
    <row r="1358" spans="3:3" x14ac:dyDescent="0.2">
      <c r="C1358" s="10"/>
    </row>
    <row r="1359" spans="3:3" x14ac:dyDescent="0.2">
      <c r="C1359" s="10"/>
    </row>
    <row r="1360" spans="3:3" x14ac:dyDescent="0.2">
      <c r="C1360" s="10"/>
    </row>
    <row r="1361" spans="3:3" x14ac:dyDescent="0.2">
      <c r="C1361" s="10"/>
    </row>
    <row r="1362" spans="3:3" x14ac:dyDescent="0.2">
      <c r="C1362" s="10"/>
    </row>
    <row r="1363" spans="3:3" x14ac:dyDescent="0.2">
      <c r="C1363" s="10"/>
    </row>
    <row r="1364" spans="3:3" x14ac:dyDescent="0.2">
      <c r="C1364" s="10"/>
    </row>
    <row r="1365" spans="3:3" x14ac:dyDescent="0.2">
      <c r="C1365" s="10"/>
    </row>
    <row r="1366" spans="3:3" x14ac:dyDescent="0.2">
      <c r="C1366" s="10"/>
    </row>
    <row r="1367" spans="3:3" x14ac:dyDescent="0.2">
      <c r="C1367" s="10"/>
    </row>
    <row r="1368" spans="3:3" x14ac:dyDescent="0.2">
      <c r="C1368" s="10"/>
    </row>
    <row r="1369" spans="3:3" x14ac:dyDescent="0.2">
      <c r="C1369" s="10"/>
    </row>
    <row r="1370" spans="3:3" x14ac:dyDescent="0.2">
      <c r="C1370" s="10"/>
    </row>
    <row r="1371" spans="3:3" x14ac:dyDescent="0.2">
      <c r="C1371" s="10"/>
    </row>
    <row r="1372" spans="3:3" x14ac:dyDescent="0.2">
      <c r="C1372" s="10"/>
    </row>
    <row r="1373" spans="3:3" x14ac:dyDescent="0.2">
      <c r="C1373" s="10"/>
    </row>
    <row r="1374" spans="3:3" x14ac:dyDescent="0.2">
      <c r="C1374" s="10"/>
    </row>
    <row r="1375" spans="3:3" x14ac:dyDescent="0.2">
      <c r="C1375" s="10"/>
    </row>
    <row r="1376" spans="3:3" x14ac:dyDescent="0.2">
      <c r="C1376" s="10"/>
    </row>
    <row r="1377" spans="3:3" x14ac:dyDescent="0.2">
      <c r="C1377" s="10"/>
    </row>
    <row r="1378" spans="3:3" x14ac:dyDescent="0.2">
      <c r="C1378" s="10"/>
    </row>
    <row r="1379" spans="3:3" x14ac:dyDescent="0.2">
      <c r="C1379" s="10"/>
    </row>
    <row r="1380" spans="3:3" x14ac:dyDescent="0.2">
      <c r="C1380" s="10"/>
    </row>
    <row r="1381" spans="3:3" x14ac:dyDescent="0.2">
      <c r="C1381" s="10"/>
    </row>
    <row r="1382" spans="3:3" x14ac:dyDescent="0.2">
      <c r="C1382" s="10"/>
    </row>
    <row r="1383" spans="3:3" x14ac:dyDescent="0.2">
      <c r="C1383" s="10"/>
    </row>
    <row r="1384" spans="3:3" x14ac:dyDescent="0.2">
      <c r="C1384" s="10"/>
    </row>
    <row r="1385" spans="3:3" x14ac:dyDescent="0.2">
      <c r="C1385" s="10"/>
    </row>
    <row r="1386" spans="3:3" x14ac:dyDescent="0.2">
      <c r="C1386" s="10"/>
    </row>
    <row r="1387" spans="3:3" x14ac:dyDescent="0.2">
      <c r="C1387" s="10"/>
    </row>
    <row r="1388" spans="3:3" x14ac:dyDescent="0.2">
      <c r="C1388" s="10"/>
    </row>
    <row r="1389" spans="3:3" x14ac:dyDescent="0.2">
      <c r="C1389" s="10"/>
    </row>
    <row r="1390" spans="3:3" x14ac:dyDescent="0.2">
      <c r="C1390" s="10"/>
    </row>
    <row r="1391" spans="3:3" x14ac:dyDescent="0.2">
      <c r="C1391" s="10"/>
    </row>
    <row r="1392" spans="3:3" x14ac:dyDescent="0.2">
      <c r="C1392" s="10"/>
    </row>
    <row r="1393" spans="3:3" x14ac:dyDescent="0.2">
      <c r="C1393" s="10"/>
    </row>
    <row r="1394" spans="3:3" x14ac:dyDescent="0.2">
      <c r="C1394" s="10"/>
    </row>
    <row r="1395" spans="3:3" x14ac:dyDescent="0.2">
      <c r="C1395" s="10"/>
    </row>
    <row r="1396" spans="3:3" x14ac:dyDescent="0.2">
      <c r="C1396" s="10"/>
    </row>
    <row r="1397" spans="3:3" x14ac:dyDescent="0.2">
      <c r="C1397" s="10"/>
    </row>
    <row r="1398" spans="3:3" x14ac:dyDescent="0.2">
      <c r="C1398" s="10"/>
    </row>
    <row r="1399" spans="3:3" x14ac:dyDescent="0.2">
      <c r="C1399" s="10"/>
    </row>
    <row r="1400" spans="3:3" x14ac:dyDescent="0.2">
      <c r="C1400" s="10"/>
    </row>
    <row r="1401" spans="3:3" x14ac:dyDescent="0.2">
      <c r="C1401" s="10"/>
    </row>
    <row r="1402" spans="3:3" x14ac:dyDescent="0.2">
      <c r="C1402" s="10"/>
    </row>
    <row r="1403" spans="3:3" x14ac:dyDescent="0.2">
      <c r="C1403" s="10"/>
    </row>
    <row r="1404" spans="3:3" x14ac:dyDescent="0.2">
      <c r="C1404" s="10"/>
    </row>
    <row r="1405" spans="3:3" x14ac:dyDescent="0.2">
      <c r="C1405" s="10"/>
    </row>
    <row r="1406" spans="3:3" x14ac:dyDescent="0.2">
      <c r="C1406" s="10"/>
    </row>
    <row r="1407" spans="3:3" x14ac:dyDescent="0.2">
      <c r="C1407" s="10"/>
    </row>
    <row r="1408" spans="3:3" x14ac:dyDescent="0.2">
      <c r="C1408" s="10"/>
    </row>
    <row r="1409" spans="3:3" x14ac:dyDescent="0.2">
      <c r="C1409" s="10"/>
    </row>
    <row r="1410" spans="3:3" x14ac:dyDescent="0.2">
      <c r="C1410" s="10"/>
    </row>
    <row r="1411" spans="3:3" x14ac:dyDescent="0.2">
      <c r="C1411" s="10"/>
    </row>
    <row r="1412" spans="3:3" x14ac:dyDescent="0.2">
      <c r="C1412" s="10"/>
    </row>
    <row r="1413" spans="3:3" x14ac:dyDescent="0.2">
      <c r="C1413" s="10"/>
    </row>
    <row r="1414" spans="3:3" x14ac:dyDescent="0.2">
      <c r="C1414" s="10"/>
    </row>
    <row r="1415" spans="3:3" x14ac:dyDescent="0.2">
      <c r="C1415" s="10"/>
    </row>
    <row r="1416" spans="3:3" x14ac:dyDescent="0.2">
      <c r="C1416" s="10"/>
    </row>
    <row r="1417" spans="3:3" x14ac:dyDescent="0.2">
      <c r="C1417" s="10"/>
    </row>
    <row r="1418" spans="3:3" x14ac:dyDescent="0.2">
      <c r="C1418" s="10"/>
    </row>
    <row r="1419" spans="3:3" x14ac:dyDescent="0.2">
      <c r="C1419" s="10"/>
    </row>
    <row r="1420" spans="3:3" x14ac:dyDescent="0.2">
      <c r="C1420" s="10"/>
    </row>
    <row r="1421" spans="3:3" x14ac:dyDescent="0.2">
      <c r="C1421" s="10"/>
    </row>
    <row r="1422" spans="3:3" x14ac:dyDescent="0.2">
      <c r="C1422" s="10"/>
    </row>
    <row r="1423" spans="3:3" x14ac:dyDescent="0.2">
      <c r="C1423" s="10"/>
    </row>
    <row r="1424" spans="3:3" x14ac:dyDescent="0.2">
      <c r="C1424" s="10"/>
    </row>
    <row r="1425" spans="3:3" x14ac:dyDescent="0.2">
      <c r="C1425" s="10"/>
    </row>
    <row r="1426" spans="3:3" x14ac:dyDescent="0.2">
      <c r="C1426" s="10"/>
    </row>
    <row r="1427" spans="3:3" x14ac:dyDescent="0.2">
      <c r="C1427" s="10"/>
    </row>
    <row r="1428" spans="3:3" x14ac:dyDescent="0.2">
      <c r="C1428" s="10"/>
    </row>
    <row r="1429" spans="3:3" x14ac:dyDescent="0.2">
      <c r="C1429" s="10"/>
    </row>
    <row r="1430" spans="3:3" x14ac:dyDescent="0.2">
      <c r="C1430" s="10"/>
    </row>
    <row r="1431" spans="3:3" x14ac:dyDescent="0.2">
      <c r="C1431" s="10"/>
    </row>
    <row r="1432" spans="3:3" x14ac:dyDescent="0.2">
      <c r="C1432" s="10"/>
    </row>
    <row r="1433" spans="3:3" x14ac:dyDescent="0.2">
      <c r="C1433" s="10"/>
    </row>
    <row r="1434" spans="3:3" x14ac:dyDescent="0.2">
      <c r="C1434" s="10"/>
    </row>
    <row r="1435" spans="3:3" x14ac:dyDescent="0.2">
      <c r="C1435" s="10"/>
    </row>
    <row r="1436" spans="3:3" x14ac:dyDescent="0.2">
      <c r="C1436" s="10"/>
    </row>
    <row r="1437" spans="3:3" x14ac:dyDescent="0.2">
      <c r="C1437" s="10"/>
    </row>
    <row r="1438" spans="3:3" x14ac:dyDescent="0.2">
      <c r="C1438" s="10"/>
    </row>
    <row r="1439" spans="3:3" x14ac:dyDescent="0.2">
      <c r="C1439" s="10"/>
    </row>
    <row r="1440" spans="3:3" x14ac:dyDescent="0.2">
      <c r="C1440" s="10"/>
    </row>
    <row r="1441" spans="3:3" x14ac:dyDescent="0.2">
      <c r="C1441" s="10"/>
    </row>
    <row r="1442" spans="3:3" x14ac:dyDescent="0.2">
      <c r="C1442" s="10"/>
    </row>
    <row r="1443" spans="3:3" x14ac:dyDescent="0.2">
      <c r="C1443" s="10"/>
    </row>
    <row r="1444" spans="3:3" x14ac:dyDescent="0.2">
      <c r="C1444" s="10"/>
    </row>
    <row r="1445" spans="3:3" x14ac:dyDescent="0.2">
      <c r="C1445" s="10"/>
    </row>
    <row r="1446" spans="3:3" x14ac:dyDescent="0.2">
      <c r="C1446" s="10"/>
    </row>
    <row r="1447" spans="3:3" x14ac:dyDescent="0.2">
      <c r="C1447" s="10"/>
    </row>
    <row r="1448" spans="3:3" x14ac:dyDescent="0.2">
      <c r="C1448" s="10"/>
    </row>
    <row r="1449" spans="3:3" x14ac:dyDescent="0.2">
      <c r="C1449" s="10"/>
    </row>
    <row r="1450" spans="3:3" x14ac:dyDescent="0.2">
      <c r="C1450" s="10"/>
    </row>
    <row r="1451" spans="3:3" x14ac:dyDescent="0.2">
      <c r="C1451" s="10"/>
    </row>
    <row r="1452" spans="3:3" x14ac:dyDescent="0.2">
      <c r="C1452" s="10"/>
    </row>
    <row r="1453" spans="3:3" x14ac:dyDescent="0.2">
      <c r="C1453" s="10"/>
    </row>
    <row r="1454" spans="3:3" x14ac:dyDescent="0.2">
      <c r="C1454" s="10"/>
    </row>
    <row r="1455" spans="3:3" x14ac:dyDescent="0.2">
      <c r="C1455" s="10"/>
    </row>
    <row r="1456" spans="3:3" x14ac:dyDescent="0.2">
      <c r="C1456" s="10"/>
    </row>
    <row r="1457" spans="3:3" x14ac:dyDescent="0.2">
      <c r="C1457" s="10"/>
    </row>
    <row r="1458" spans="3:3" x14ac:dyDescent="0.2">
      <c r="C1458" s="10"/>
    </row>
    <row r="1459" spans="3:3" x14ac:dyDescent="0.2">
      <c r="C1459" s="10"/>
    </row>
    <row r="1460" spans="3:3" x14ac:dyDescent="0.2">
      <c r="C1460" s="10"/>
    </row>
    <row r="1461" spans="3:3" x14ac:dyDescent="0.2">
      <c r="C1461" s="10"/>
    </row>
    <row r="1462" spans="3:3" x14ac:dyDescent="0.2">
      <c r="C1462" s="10"/>
    </row>
    <row r="1463" spans="3:3" x14ac:dyDescent="0.2">
      <c r="C1463" s="10"/>
    </row>
    <row r="1464" spans="3:3" x14ac:dyDescent="0.2">
      <c r="C1464" s="10"/>
    </row>
    <row r="1465" spans="3:3" x14ac:dyDescent="0.2">
      <c r="C1465" s="10"/>
    </row>
    <row r="1466" spans="3:3" x14ac:dyDescent="0.2">
      <c r="C1466" s="10"/>
    </row>
    <row r="1467" spans="3:3" x14ac:dyDescent="0.2">
      <c r="C1467" s="10"/>
    </row>
    <row r="1468" spans="3:3" x14ac:dyDescent="0.2">
      <c r="C1468" s="10"/>
    </row>
    <row r="1469" spans="3:3" x14ac:dyDescent="0.2">
      <c r="C1469" s="10"/>
    </row>
    <row r="1470" spans="3:3" x14ac:dyDescent="0.2">
      <c r="C1470" s="10"/>
    </row>
    <row r="1471" spans="3:3" x14ac:dyDescent="0.2">
      <c r="C1471" s="10"/>
    </row>
    <row r="1472" spans="3:3" x14ac:dyDescent="0.2">
      <c r="C1472" s="10"/>
    </row>
    <row r="1473" spans="3:3" x14ac:dyDescent="0.2">
      <c r="C1473" s="10"/>
    </row>
    <row r="1474" spans="3:3" x14ac:dyDescent="0.2">
      <c r="C1474" s="10"/>
    </row>
    <row r="1475" spans="3:3" x14ac:dyDescent="0.2">
      <c r="C1475" s="10"/>
    </row>
    <row r="1476" spans="3:3" x14ac:dyDescent="0.2">
      <c r="C1476" s="10"/>
    </row>
    <row r="1477" spans="3:3" x14ac:dyDescent="0.2">
      <c r="C1477" s="10"/>
    </row>
    <row r="1478" spans="3:3" x14ac:dyDescent="0.2">
      <c r="C1478" s="10"/>
    </row>
    <row r="1479" spans="3:3" x14ac:dyDescent="0.2">
      <c r="C1479" s="10"/>
    </row>
    <row r="1480" spans="3:3" x14ac:dyDescent="0.2">
      <c r="C1480" s="10"/>
    </row>
    <row r="1481" spans="3:3" x14ac:dyDescent="0.2">
      <c r="C1481" s="10"/>
    </row>
    <row r="1482" spans="3:3" x14ac:dyDescent="0.2">
      <c r="C1482" s="10"/>
    </row>
    <row r="1483" spans="3:3" x14ac:dyDescent="0.2">
      <c r="C1483" s="10"/>
    </row>
    <row r="1484" spans="3:3" x14ac:dyDescent="0.2">
      <c r="C1484" s="10"/>
    </row>
    <row r="1485" spans="3:3" x14ac:dyDescent="0.2">
      <c r="C1485" s="10"/>
    </row>
    <row r="1486" spans="3:3" x14ac:dyDescent="0.2">
      <c r="C1486" s="10"/>
    </row>
    <row r="1487" spans="3:3" x14ac:dyDescent="0.2">
      <c r="C1487" s="10"/>
    </row>
    <row r="1488" spans="3:3" x14ac:dyDescent="0.2">
      <c r="C1488" s="10"/>
    </row>
    <row r="1489" spans="3:3" x14ac:dyDescent="0.2">
      <c r="C1489" s="10"/>
    </row>
    <row r="1490" spans="3:3" x14ac:dyDescent="0.2">
      <c r="C1490" s="10"/>
    </row>
    <row r="1491" spans="3:3" x14ac:dyDescent="0.2">
      <c r="C1491" s="10"/>
    </row>
    <row r="1492" spans="3:3" x14ac:dyDescent="0.2">
      <c r="C1492" s="10"/>
    </row>
    <row r="1493" spans="3:3" x14ac:dyDescent="0.2">
      <c r="C1493" s="10"/>
    </row>
    <row r="1494" spans="3:3" x14ac:dyDescent="0.2">
      <c r="C1494" s="10"/>
    </row>
    <row r="1495" spans="3:3" x14ac:dyDescent="0.2">
      <c r="C1495" s="10"/>
    </row>
    <row r="1496" spans="3:3" x14ac:dyDescent="0.2">
      <c r="C1496" s="10"/>
    </row>
    <row r="1497" spans="3:3" x14ac:dyDescent="0.2">
      <c r="C1497" s="10"/>
    </row>
    <row r="1498" spans="3:3" x14ac:dyDescent="0.2">
      <c r="C1498" s="10"/>
    </row>
    <row r="1499" spans="3:3" x14ac:dyDescent="0.2">
      <c r="C1499" s="10"/>
    </row>
    <row r="1500" spans="3:3" x14ac:dyDescent="0.2">
      <c r="C1500" s="10"/>
    </row>
    <row r="1501" spans="3:3" x14ac:dyDescent="0.2">
      <c r="C1501" s="10"/>
    </row>
    <row r="1502" spans="3:3" x14ac:dyDescent="0.2">
      <c r="C1502" s="10"/>
    </row>
    <row r="1503" spans="3:3" x14ac:dyDescent="0.2">
      <c r="C1503" s="10"/>
    </row>
    <row r="1504" spans="3:3" x14ac:dyDescent="0.2">
      <c r="C1504" s="10"/>
    </row>
    <row r="1505" spans="3:3" x14ac:dyDescent="0.2">
      <c r="C1505" s="10"/>
    </row>
    <row r="1506" spans="3:3" x14ac:dyDescent="0.2">
      <c r="C1506" s="10"/>
    </row>
    <row r="1507" spans="3:3" x14ac:dyDescent="0.2">
      <c r="C1507" s="10"/>
    </row>
    <row r="1508" spans="3:3" x14ac:dyDescent="0.2">
      <c r="C1508" s="10"/>
    </row>
    <row r="1509" spans="3:3" x14ac:dyDescent="0.2">
      <c r="C1509" s="10"/>
    </row>
    <row r="1510" spans="3:3" x14ac:dyDescent="0.2">
      <c r="C1510" s="10"/>
    </row>
    <row r="1511" spans="3:3" x14ac:dyDescent="0.2">
      <c r="C1511" s="10"/>
    </row>
    <row r="1512" spans="3:3" x14ac:dyDescent="0.2">
      <c r="C1512" s="10"/>
    </row>
    <row r="1513" spans="3:3" x14ac:dyDescent="0.2">
      <c r="C1513" s="10"/>
    </row>
    <row r="1514" spans="3:3" x14ac:dyDescent="0.2">
      <c r="C1514" s="10"/>
    </row>
    <row r="1515" spans="3:3" x14ac:dyDescent="0.2">
      <c r="C1515" s="10"/>
    </row>
    <row r="1516" spans="3:3" x14ac:dyDescent="0.2">
      <c r="C1516" s="10"/>
    </row>
    <row r="1517" spans="3:3" x14ac:dyDescent="0.2">
      <c r="C1517" s="10"/>
    </row>
    <row r="1518" spans="3:3" x14ac:dyDescent="0.2">
      <c r="C1518" s="10"/>
    </row>
    <row r="1519" spans="3:3" x14ac:dyDescent="0.2">
      <c r="C1519" s="10"/>
    </row>
    <row r="1520" spans="3:3" x14ac:dyDescent="0.2">
      <c r="C1520" s="10"/>
    </row>
    <row r="1521" spans="3:3" x14ac:dyDescent="0.2">
      <c r="C1521" s="10"/>
    </row>
    <row r="1522" spans="3:3" x14ac:dyDescent="0.2">
      <c r="C1522" s="10"/>
    </row>
    <row r="1523" spans="3:3" x14ac:dyDescent="0.2">
      <c r="C1523" s="10"/>
    </row>
    <row r="1524" spans="3:3" x14ac:dyDescent="0.2">
      <c r="C1524" s="10"/>
    </row>
    <row r="1525" spans="3:3" x14ac:dyDescent="0.2">
      <c r="C1525" s="10"/>
    </row>
    <row r="1526" spans="3:3" x14ac:dyDescent="0.2">
      <c r="C1526" s="10"/>
    </row>
    <row r="1527" spans="3:3" x14ac:dyDescent="0.2">
      <c r="C1527" s="10"/>
    </row>
    <row r="1528" spans="3:3" x14ac:dyDescent="0.2">
      <c r="C1528" s="10"/>
    </row>
    <row r="1529" spans="3:3" x14ac:dyDescent="0.2">
      <c r="C1529" s="10"/>
    </row>
    <row r="1530" spans="3:3" x14ac:dyDescent="0.2">
      <c r="C1530" s="10"/>
    </row>
    <row r="1531" spans="3:3" x14ac:dyDescent="0.2">
      <c r="C1531" s="10"/>
    </row>
    <row r="1532" spans="3:3" x14ac:dyDescent="0.2">
      <c r="C1532" s="10"/>
    </row>
    <row r="1533" spans="3:3" x14ac:dyDescent="0.2">
      <c r="C1533" s="10"/>
    </row>
    <row r="1534" spans="3:3" x14ac:dyDescent="0.2">
      <c r="C1534" s="10"/>
    </row>
    <row r="1535" spans="3:3" x14ac:dyDescent="0.2">
      <c r="C1535" s="10"/>
    </row>
    <row r="1536" spans="3:3" x14ac:dyDescent="0.2">
      <c r="C1536" s="10"/>
    </row>
    <row r="1537" spans="3:3" x14ac:dyDescent="0.2">
      <c r="C1537" s="10"/>
    </row>
    <row r="1538" spans="3:3" x14ac:dyDescent="0.2">
      <c r="C1538" s="10"/>
    </row>
    <row r="1539" spans="3:3" x14ac:dyDescent="0.2">
      <c r="C1539" s="10"/>
    </row>
    <row r="1540" spans="3:3" x14ac:dyDescent="0.2">
      <c r="C1540" s="10"/>
    </row>
    <row r="1541" spans="3:3" x14ac:dyDescent="0.2">
      <c r="C1541" s="10"/>
    </row>
    <row r="1542" spans="3:3" x14ac:dyDescent="0.2">
      <c r="C1542" s="10"/>
    </row>
    <row r="1543" spans="3:3" x14ac:dyDescent="0.2">
      <c r="C1543" s="10"/>
    </row>
    <row r="1544" spans="3:3" x14ac:dyDescent="0.2">
      <c r="C1544" s="10"/>
    </row>
    <row r="1545" spans="3:3" x14ac:dyDescent="0.2">
      <c r="C1545" s="10"/>
    </row>
    <row r="1546" spans="3:3" x14ac:dyDescent="0.2">
      <c r="C1546" s="10"/>
    </row>
    <row r="1547" spans="3:3" x14ac:dyDescent="0.2">
      <c r="C1547" s="10"/>
    </row>
    <row r="1548" spans="3:3" x14ac:dyDescent="0.2">
      <c r="C1548" s="10"/>
    </row>
    <row r="1549" spans="3:3" x14ac:dyDescent="0.2">
      <c r="C1549" s="10"/>
    </row>
    <row r="1550" spans="3:3" x14ac:dyDescent="0.2">
      <c r="C1550" s="10"/>
    </row>
    <row r="1551" spans="3:3" x14ac:dyDescent="0.2">
      <c r="C1551" s="10"/>
    </row>
    <row r="1552" spans="3:3" x14ac:dyDescent="0.2">
      <c r="C1552" s="10"/>
    </row>
    <row r="1553" spans="3:3" x14ac:dyDescent="0.2">
      <c r="C1553" s="10"/>
    </row>
    <row r="1554" spans="3:3" x14ac:dyDescent="0.2">
      <c r="C1554" s="10"/>
    </row>
    <row r="1555" spans="3:3" x14ac:dyDescent="0.2">
      <c r="C1555" s="10"/>
    </row>
    <row r="1556" spans="3:3" x14ac:dyDescent="0.2">
      <c r="C1556" s="10"/>
    </row>
    <row r="1557" spans="3:3" x14ac:dyDescent="0.2">
      <c r="C1557" s="10"/>
    </row>
    <row r="1558" spans="3:3" x14ac:dyDescent="0.2">
      <c r="C1558" s="10"/>
    </row>
    <row r="1559" spans="3:3" x14ac:dyDescent="0.2">
      <c r="C1559" s="10"/>
    </row>
    <row r="1560" spans="3:3" x14ac:dyDescent="0.2">
      <c r="C1560" s="10"/>
    </row>
    <row r="1561" spans="3:3" x14ac:dyDescent="0.2">
      <c r="C1561" s="10"/>
    </row>
    <row r="1562" spans="3:3" x14ac:dyDescent="0.2">
      <c r="C1562" s="10"/>
    </row>
    <row r="1563" spans="3:3" x14ac:dyDescent="0.2">
      <c r="C1563" s="10"/>
    </row>
    <row r="1564" spans="3:3" x14ac:dyDescent="0.2">
      <c r="C1564" s="10"/>
    </row>
    <row r="1565" spans="3:3" x14ac:dyDescent="0.2">
      <c r="C1565" s="10"/>
    </row>
    <row r="1566" spans="3:3" x14ac:dyDescent="0.2">
      <c r="C1566" s="10"/>
    </row>
    <row r="1567" spans="3:3" x14ac:dyDescent="0.2">
      <c r="C1567" s="10"/>
    </row>
    <row r="1568" spans="3:3" x14ac:dyDescent="0.2">
      <c r="C1568" s="10"/>
    </row>
    <row r="1569" spans="3:3" x14ac:dyDescent="0.2">
      <c r="C1569" s="10"/>
    </row>
    <row r="1570" spans="3:3" x14ac:dyDescent="0.2">
      <c r="C1570" s="10"/>
    </row>
    <row r="1571" spans="3:3" x14ac:dyDescent="0.2">
      <c r="C1571" s="10"/>
    </row>
    <row r="1572" spans="3:3" x14ac:dyDescent="0.2">
      <c r="C1572" s="10"/>
    </row>
    <row r="1573" spans="3:3" x14ac:dyDescent="0.2">
      <c r="C1573" s="10"/>
    </row>
    <row r="1574" spans="3:3" x14ac:dyDescent="0.2">
      <c r="C1574" s="10"/>
    </row>
    <row r="1575" spans="3:3" x14ac:dyDescent="0.2">
      <c r="C1575" s="10"/>
    </row>
    <row r="1576" spans="3:3" x14ac:dyDescent="0.2">
      <c r="C1576" s="10"/>
    </row>
    <row r="1577" spans="3:3" x14ac:dyDescent="0.2">
      <c r="C1577" s="10"/>
    </row>
    <row r="1578" spans="3:3" x14ac:dyDescent="0.2">
      <c r="C1578" s="10"/>
    </row>
    <row r="1579" spans="3:3" x14ac:dyDescent="0.2">
      <c r="C1579" s="10"/>
    </row>
    <row r="1580" spans="3:3" x14ac:dyDescent="0.2">
      <c r="C1580" s="10"/>
    </row>
    <row r="1581" spans="3:3" x14ac:dyDescent="0.2">
      <c r="C1581" s="10"/>
    </row>
    <row r="1582" spans="3:3" x14ac:dyDescent="0.2">
      <c r="C1582" s="10"/>
    </row>
    <row r="1583" spans="3:3" x14ac:dyDescent="0.2">
      <c r="C1583" s="10"/>
    </row>
    <row r="1584" spans="3:3" x14ac:dyDescent="0.2">
      <c r="C1584" s="10"/>
    </row>
    <row r="1585" spans="3:3" x14ac:dyDescent="0.2">
      <c r="C1585" s="10"/>
    </row>
    <row r="1586" spans="3:3" x14ac:dyDescent="0.2">
      <c r="C1586" s="10"/>
    </row>
    <row r="1587" spans="3:3" x14ac:dyDescent="0.2">
      <c r="C1587" s="10"/>
    </row>
    <row r="1588" spans="3:3" x14ac:dyDescent="0.2">
      <c r="C1588" s="10"/>
    </row>
    <row r="1589" spans="3:3" x14ac:dyDescent="0.2">
      <c r="C1589" s="10"/>
    </row>
    <row r="1590" spans="3:3" x14ac:dyDescent="0.2">
      <c r="C1590" s="10"/>
    </row>
    <row r="1591" spans="3:3" x14ac:dyDescent="0.2">
      <c r="C1591" s="10"/>
    </row>
    <row r="1592" spans="3:3" x14ac:dyDescent="0.2">
      <c r="C1592" s="10"/>
    </row>
    <row r="1593" spans="3:3" x14ac:dyDescent="0.2">
      <c r="C1593" s="10"/>
    </row>
    <row r="1594" spans="3:3" x14ac:dyDescent="0.2">
      <c r="C1594" s="10"/>
    </row>
    <row r="1595" spans="3:3" x14ac:dyDescent="0.2">
      <c r="C1595" s="10"/>
    </row>
    <row r="1596" spans="3:3" x14ac:dyDescent="0.2">
      <c r="C1596" s="10"/>
    </row>
    <row r="1597" spans="3:3" x14ac:dyDescent="0.2">
      <c r="C1597" s="10"/>
    </row>
    <row r="1598" spans="3:3" x14ac:dyDescent="0.2">
      <c r="C1598" s="10"/>
    </row>
    <row r="1599" spans="3:3" x14ac:dyDescent="0.2">
      <c r="C1599" s="10"/>
    </row>
    <row r="1600" spans="3:3" x14ac:dyDescent="0.2">
      <c r="C1600" s="10"/>
    </row>
    <row r="1601" spans="3:3" x14ac:dyDescent="0.2">
      <c r="C1601" s="10"/>
    </row>
    <row r="1602" spans="3:3" x14ac:dyDescent="0.2">
      <c r="C1602" s="10"/>
    </row>
    <row r="1603" spans="3:3" x14ac:dyDescent="0.2">
      <c r="C1603" s="10"/>
    </row>
    <row r="1604" spans="3:3" x14ac:dyDescent="0.2">
      <c r="C1604" s="10"/>
    </row>
    <row r="1605" spans="3:3" x14ac:dyDescent="0.2">
      <c r="C1605" s="10"/>
    </row>
    <row r="1606" spans="3:3" x14ac:dyDescent="0.2">
      <c r="C1606" s="10"/>
    </row>
    <row r="1607" spans="3:3" x14ac:dyDescent="0.2">
      <c r="C1607" s="10"/>
    </row>
    <row r="1608" spans="3:3" x14ac:dyDescent="0.2">
      <c r="C1608" s="10"/>
    </row>
    <row r="1609" spans="3:3" x14ac:dyDescent="0.2">
      <c r="C1609" s="10"/>
    </row>
    <row r="1610" spans="3:3" x14ac:dyDescent="0.2">
      <c r="C1610" s="10"/>
    </row>
    <row r="1611" spans="3:3" x14ac:dyDescent="0.2">
      <c r="C1611" s="10"/>
    </row>
    <row r="1612" spans="3:3" x14ac:dyDescent="0.2">
      <c r="C1612" s="10"/>
    </row>
    <row r="1613" spans="3:3" x14ac:dyDescent="0.2">
      <c r="C1613" s="10"/>
    </row>
    <row r="1614" spans="3:3" x14ac:dyDescent="0.2">
      <c r="C1614" s="10"/>
    </row>
    <row r="1615" spans="3:3" x14ac:dyDescent="0.2">
      <c r="C1615" s="10"/>
    </row>
    <row r="1616" spans="3:3" x14ac:dyDescent="0.2">
      <c r="C1616" s="10"/>
    </row>
    <row r="1617" spans="3:3" x14ac:dyDescent="0.2">
      <c r="C1617" s="10"/>
    </row>
    <row r="1618" spans="3:3" x14ac:dyDescent="0.2">
      <c r="C1618" s="10"/>
    </row>
    <row r="1619" spans="3:3" x14ac:dyDescent="0.2">
      <c r="C1619" s="10"/>
    </row>
    <row r="1620" spans="3:3" x14ac:dyDescent="0.2">
      <c r="C1620" s="10"/>
    </row>
    <row r="1621" spans="3:3" x14ac:dyDescent="0.2">
      <c r="C1621" s="10"/>
    </row>
    <row r="1622" spans="3:3" x14ac:dyDescent="0.2">
      <c r="C1622" s="10"/>
    </row>
    <row r="1623" spans="3:3" x14ac:dyDescent="0.2">
      <c r="C1623" s="10"/>
    </row>
    <row r="1624" spans="3:3" x14ac:dyDescent="0.2">
      <c r="C1624" s="10"/>
    </row>
    <row r="1625" spans="3:3" x14ac:dyDescent="0.2">
      <c r="C1625" s="10"/>
    </row>
    <row r="1626" spans="3:3" x14ac:dyDescent="0.2">
      <c r="C1626" s="10"/>
    </row>
    <row r="1627" spans="3:3" x14ac:dyDescent="0.2">
      <c r="C1627" s="10"/>
    </row>
    <row r="1628" spans="3:3" x14ac:dyDescent="0.2">
      <c r="C1628" s="10"/>
    </row>
    <row r="1629" spans="3:3" x14ac:dyDescent="0.2">
      <c r="C1629" s="10"/>
    </row>
    <row r="1630" spans="3:3" x14ac:dyDescent="0.2">
      <c r="C1630" s="10"/>
    </row>
    <row r="1631" spans="3:3" x14ac:dyDescent="0.2">
      <c r="C1631" s="10"/>
    </row>
    <row r="1632" spans="3:3" x14ac:dyDescent="0.2">
      <c r="C1632" s="10"/>
    </row>
    <row r="1633" spans="3:3" x14ac:dyDescent="0.2">
      <c r="C1633" s="10"/>
    </row>
    <row r="1634" spans="3:3" x14ac:dyDescent="0.2">
      <c r="C1634" s="10"/>
    </row>
    <row r="1635" spans="3:3" x14ac:dyDescent="0.2">
      <c r="C1635" s="10"/>
    </row>
    <row r="1636" spans="3:3" x14ac:dyDescent="0.2">
      <c r="C1636" s="10"/>
    </row>
    <row r="1637" spans="3:3" x14ac:dyDescent="0.2">
      <c r="C1637" s="10"/>
    </row>
    <row r="1638" spans="3:3" x14ac:dyDescent="0.2">
      <c r="C1638" s="10"/>
    </row>
    <row r="1639" spans="3:3" x14ac:dyDescent="0.2">
      <c r="C1639" s="10"/>
    </row>
    <row r="1640" spans="3:3" x14ac:dyDescent="0.2">
      <c r="C1640" s="10"/>
    </row>
    <row r="1641" spans="3:3" x14ac:dyDescent="0.2">
      <c r="C1641" s="10"/>
    </row>
    <row r="1642" spans="3:3" x14ac:dyDescent="0.2">
      <c r="C1642" s="10"/>
    </row>
    <row r="1643" spans="3:3" x14ac:dyDescent="0.2">
      <c r="C1643" s="10"/>
    </row>
    <row r="1644" spans="3:3" x14ac:dyDescent="0.2">
      <c r="C1644" s="10"/>
    </row>
    <row r="1645" spans="3:3" x14ac:dyDescent="0.2">
      <c r="C1645" s="10"/>
    </row>
    <row r="1646" spans="3:3" x14ac:dyDescent="0.2">
      <c r="C1646" s="10"/>
    </row>
    <row r="1647" spans="3:3" x14ac:dyDescent="0.2">
      <c r="C1647" s="10"/>
    </row>
    <row r="1648" spans="3:3" x14ac:dyDescent="0.2">
      <c r="C1648" s="10"/>
    </row>
    <row r="1649" spans="3:3" x14ac:dyDescent="0.2">
      <c r="C1649" s="10"/>
    </row>
    <row r="1650" spans="3:3" x14ac:dyDescent="0.2">
      <c r="C1650" s="10"/>
    </row>
    <row r="1651" spans="3:3" x14ac:dyDescent="0.2">
      <c r="C1651" s="10"/>
    </row>
    <row r="1652" spans="3:3" x14ac:dyDescent="0.2">
      <c r="C1652" s="10"/>
    </row>
    <row r="1653" spans="3:3" x14ac:dyDescent="0.2">
      <c r="C1653" s="10"/>
    </row>
    <row r="1654" spans="3:3" x14ac:dyDescent="0.2">
      <c r="C1654" s="10"/>
    </row>
    <row r="1655" spans="3:3" x14ac:dyDescent="0.2">
      <c r="C1655" s="10"/>
    </row>
    <row r="1656" spans="3:3" x14ac:dyDescent="0.2">
      <c r="C1656" s="10"/>
    </row>
    <row r="1657" spans="3:3" x14ac:dyDescent="0.2">
      <c r="C1657" s="10"/>
    </row>
    <row r="1658" spans="3:3" x14ac:dyDescent="0.2">
      <c r="C1658" s="10"/>
    </row>
    <row r="1659" spans="3:3" x14ac:dyDescent="0.2">
      <c r="C1659" s="10"/>
    </row>
    <row r="1660" spans="3:3" x14ac:dyDescent="0.2">
      <c r="C1660" s="10"/>
    </row>
    <row r="1661" spans="3:3" x14ac:dyDescent="0.2">
      <c r="C1661" s="10"/>
    </row>
    <row r="1662" spans="3:3" x14ac:dyDescent="0.2">
      <c r="C1662" s="10"/>
    </row>
    <row r="1663" spans="3:3" x14ac:dyDescent="0.2">
      <c r="C1663" s="10"/>
    </row>
    <row r="1664" spans="3:3" x14ac:dyDescent="0.2">
      <c r="C1664" s="10"/>
    </row>
    <row r="1665" spans="3:3" x14ac:dyDescent="0.2">
      <c r="C1665" s="10"/>
    </row>
    <row r="1666" spans="3:3" x14ac:dyDescent="0.2">
      <c r="C1666" s="10"/>
    </row>
    <row r="1667" spans="3:3" x14ac:dyDescent="0.2">
      <c r="C1667" s="10"/>
    </row>
    <row r="1668" spans="3:3" x14ac:dyDescent="0.2">
      <c r="C1668" s="10"/>
    </row>
    <row r="1669" spans="3:3" x14ac:dyDescent="0.2">
      <c r="C1669" s="10"/>
    </row>
    <row r="1670" spans="3:3" x14ac:dyDescent="0.2">
      <c r="C1670" s="10"/>
    </row>
    <row r="1671" spans="3:3" x14ac:dyDescent="0.2">
      <c r="C1671" s="10"/>
    </row>
    <row r="1672" spans="3:3" x14ac:dyDescent="0.2">
      <c r="C1672" s="10"/>
    </row>
    <row r="1673" spans="3:3" x14ac:dyDescent="0.2">
      <c r="C1673" s="10"/>
    </row>
    <row r="1674" spans="3:3" x14ac:dyDescent="0.2">
      <c r="C1674" s="10"/>
    </row>
    <row r="1675" spans="3:3" x14ac:dyDescent="0.2">
      <c r="C1675" s="10"/>
    </row>
    <row r="1676" spans="3:3" x14ac:dyDescent="0.2">
      <c r="C1676" s="10"/>
    </row>
    <row r="1677" spans="3:3" x14ac:dyDescent="0.2">
      <c r="C1677" s="10"/>
    </row>
    <row r="1678" spans="3:3" x14ac:dyDescent="0.2">
      <c r="C1678" s="10"/>
    </row>
    <row r="1679" spans="3:3" x14ac:dyDescent="0.2">
      <c r="C1679" s="10"/>
    </row>
    <row r="1680" spans="3:3" x14ac:dyDescent="0.2">
      <c r="C1680" s="10"/>
    </row>
    <row r="1681" spans="3:3" x14ac:dyDescent="0.2">
      <c r="C1681" s="10"/>
    </row>
    <row r="1682" spans="3:3" x14ac:dyDescent="0.2">
      <c r="C1682" s="10"/>
    </row>
    <row r="1683" spans="3:3" x14ac:dyDescent="0.2">
      <c r="C1683" s="10"/>
    </row>
    <row r="1684" spans="3:3" x14ac:dyDescent="0.2">
      <c r="C1684" s="10"/>
    </row>
    <row r="1685" spans="3:3" x14ac:dyDescent="0.2">
      <c r="C1685" s="10"/>
    </row>
    <row r="1686" spans="3:3" x14ac:dyDescent="0.2">
      <c r="C1686" s="10"/>
    </row>
    <row r="1687" spans="3:3" x14ac:dyDescent="0.2">
      <c r="C1687" s="10"/>
    </row>
    <row r="1688" spans="3:3" x14ac:dyDescent="0.2">
      <c r="C1688" s="10"/>
    </row>
    <row r="1689" spans="3:3" x14ac:dyDescent="0.2">
      <c r="C1689" s="10"/>
    </row>
    <row r="1690" spans="3:3" x14ac:dyDescent="0.2">
      <c r="C1690" s="10"/>
    </row>
    <row r="1691" spans="3:3" x14ac:dyDescent="0.2">
      <c r="C1691" s="10"/>
    </row>
    <row r="1692" spans="3:3" x14ac:dyDescent="0.2">
      <c r="C1692" s="10"/>
    </row>
    <row r="1693" spans="3:3" x14ac:dyDescent="0.2">
      <c r="C1693" s="10"/>
    </row>
    <row r="1694" spans="3:3" x14ac:dyDescent="0.2">
      <c r="C1694" s="10"/>
    </row>
    <row r="1695" spans="3:3" x14ac:dyDescent="0.2">
      <c r="C1695" s="10"/>
    </row>
    <row r="1696" spans="3:3" x14ac:dyDescent="0.2">
      <c r="C1696" s="10"/>
    </row>
    <row r="1697" spans="3:3" x14ac:dyDescent="0.2">
      <c r="C1697" s="10"/>
    </row>
    <row r="1698" spans="3:3" x14ac:dyDescent="0.2">
      <c r="C1698" s="10"/>
    </row>
    <row r="1699" spans="3:3" x14ac:dyDescent="0.2">
      <c r="C1699" s="10"/>
    </row>
    <row r="1700" spans="3:3" x14ac:dyDescent="0.2">
      <c r="C1700" s="10"/>
    </row>
    <row r="1701" spans="3:3" x14ac:dyDescent="0.2">
      <c r="C1701" s="10"/>
    </row>
    <row r="1702" spans="3:3" x14ac:dyDescent="0.2">
      <c r="C1702" s="10"/>
    </row>
    <row r="1703" spans="3:3" x14ac:dyDescent="0.2">
      <c r="C1703" s="10"/>
    </row>
    <row r="1704" spans="3:3" x14ac:dyDescent="0.2">
      <c r="C1704" s="10"/>
    </row>
    <row r="1705" spans="3:3" x14ac:dyDescent="0.2">
      <c r="C1705" s="10"/>
    </row>
    <row r="1706" spans="3:3" x14ac:dyDescent="0.2">
      <c r="C1706" s="10"/>
    </row>
    <row r="1707" spans="3:3" x14ac:dyDescent="0.2">
      <c r="C1707" s="10"/>
    </row>
    <row r="1708" spans="3:3" x14ac:dyDescent="0.2">
      <c r="C1708" s="10"/>
    </row>
    <row r="1709" spans="3:3" x14ac:dyDescent="0.2">
      <c r="C1709" s="10"/>
    </row>
    <row r="1710" spans="3:3" x14ac:dyDescent="0.2">
      <c r="C1710" s="10"/>
    </row>
    <row r="1711" spans="3:3" x14ac:dyDescent="0.2">
      <c r="C1711" s="10"/>
    </row>
    <row r="1712" spans="3:3" x14ac:dyDescent="0.2">
      <c r="C1712" s="10"/>
    </row>
    <row r="1713" spans="3:3" x14ac:dyDescent="0.2">
      <c r="C1713" s="10"/>
    </row>
    <row r="1714" spans="3:3" x14ac:dyDescent="0.2">
      <c r="C1714" s="10"/>
    </row>
    <row r="1715" spans="3:3" x14ac:dyDescent="0.2">
      <c r="C1715" s="10"/>
    </row>
    <row r="1716" spans="3:3" x14ac:dyDescent="0.2">
      <c r="C1716" s="10"/>
    </row>
    <row r="1717" spans="3:3" x14ac:dyDescent="0.2">
      <c r="C1717" s="10"/>
    </row>
    <row r="1718" spans="3:3" x14ac:dyDescent="0.2">
      <c r="C1718" s="10"/>
    </row>
    <row r="1719" spans="3:3" x14ac:dyDescent="0.2">
      <c r="C1719" s="10"/>
    </row>
    <row r="1720" spans="3:3" x14ac:dyDescent="0.2">
      <c r="C1720" s="10"/>
    </row>
    <row r="1721" spans="3:3" x14ac:dyDescent="0.2">
      <c r="C1721" s="10"/>
    </row>
    <row r="1722" spans="3:3" x14ac:dyDescent="0.2">
      <c r="C1722" s="10"/>
    </row>
    <row r="1723" spans="3:3" x14ac:dyDescent="0.2">
      <c r="C1723" s="10"/>
    </row>
    <row r="1724" spans="3:3" x14ac:dyDescent="0.2">
      <c r="C1724" s="10"/>
    </row>
    <row r="1725" spans="3:3" x14ac:dyDescent="0.2">
      <c r="C1725" s="10"/>
    </row>
    <row r="1726" spans="3:3" x14ac:dyDescent="0.2">
      <c r="C1726" s="10"/>
    </row>
    <row r="1727" spans="3:3" x14ac:dyDescent="0.2">
      <c r="C1727" s="10"/>
    </row>
    <row r="1728" spans="3:3" x14ac:dyDescent="0.2">
      <c r="C1728" s="10"/>
    </row>
    <row r="1729" spans="3:3" x14ac:dyDescent="0.2">
      <c r="C1729" s="10"/>
    </row>
    <row r="1730" spans="3:3" x14ac:dyDescent="0.2">
      <c r="C1730" s="10"/>
    </row>
    <row r="1731" spans="3:3" x14ac:dyDescent="0.2">
      <c r="C1731" s="10"/>
    </row>
    <row r="1732" spans="3:3" x14ac:dyDescent="0.2">
      <c r="C1732" s="10"/>
    </row>
    <row r="1733" spans="3:3" x14ac:dyDescent="0.2">
      <c r="C1733" s="10"/>
    </row>
    <row r="1734" spans="3:3" x14ac:dyDescent="0.2">
      <c r="C1734" s="10"/>
    </row>
    <row r="1735" spans="3:3" x14ac:dyDescent="0.2">
      <c r="C1735" s="10"/>
    </row>
    <row r="1736" spans="3:3" x14ac:dyDescent="0.2">
      <c r="C1736" s="10"/>
    </row>
    <row r="1737" spans="3:3" x14ac:dyDescent="0.2">
      <c r="C1737" s="10"/>
    </row>
    <row r="1738" spans="3:3" x14ac:dyDescent="0.2">
      <c r="C1738" s="10"/>
    </row>
    <row r="1739" spans="3:3" x14ac:dyDescent="0.2">
      <c r="C1739" s="10"/>
    </row>
    <row r="1740" spans="3:3" x14ac:dyDescent="0.2">
      <c r="C1740" s="10"/>
    </row>
    <row r="1741" spans="3:3" x14ac:dyDescent="0.2">
      <c r="C1741" s="10"/>
    </row>
    <row r="1742" spans="3:3" x14ac:dyDescent="0.2">
      <c r="C1742" s="10"/>
    </row>
    <row r="1743" spans="3:3" x14ac:dyDescent="0.2">
      <c r="C1743" s="10"/>
    </row>
    <row r="1744" spans="3:3" x14ac:dyDescent="0.2">
      <c r="C1744" s="10"/>
    </row>
    <row r="1745" spans="3:3" x14ac:dyDescent="0.2">
      <c r="C1745" s="10"/>
    </row>
    <row r="1746" spans="3:3" x14ac:dyDescent="0.2">
      <c r="C1746" s="10"/>
    </row>
    <row r="1747" spans="3:3" x14ac:dyDescent="0.2">
      <c r="C1747" s="10"/>
    </row>
    <row r="1748" spans="3:3" x14ac:dyDescent="0.2">
      <c r="C1748" s="10"/>
    </row>
    <row r="1749" spans="3:3" x14ac:dyDescent="0.2">
      <c r="C1749" s="10"/>
    </row>
    <row r="1750" spans="3:3" x14ac:dyDescent="0.2">
      <c r="C1750" s="10"/>
    </row>
    <row r="1751" spans="3:3" x14ac:dyDescent="0.2">
      <c r="C1751" s="10"/>
    </row>
    <row r="1752" spans="3:3" x14ac:dyDescent="0.2">
      <c r="C1752" s="10"/>
    </row>
    <row r="1753" spans="3:3" x14ac:dyDescent="0.2">
      <c r="C1753" s="10"/>
    </row>
    <row r="1754" spans="3:3" x14ac:dyDescent="0.2">
      <c r="C1754" s="10"/>
    </row>
    <row r="1755" spans="3:3" x14ac:dyDescent="0.2">
      <c r="C1755" s="10"/>
    </row>
    <row r="1756" spans="3:3" x14ac:dyDescent="0.2">
      <c r="C1756" s="10"/>
    </row>
    <row r="1757" spans="3:3" x14ac:dyDescent="0.2">
      <c r="C1757" s="10"/>
    </row>
    <row r="1758" spans="3:3" x14ac:dyDescent="0.2">
      <c r="C1758" s="10"/>
    </row>
    <row r="1759" spans="3:3" x14ac:dyDescent="0.2">
      <c r="C1759" s="10"/>
    </row>
    <row r="1760" spans="3:3" x14ac:dyDescent="0.2">
      <c r="C1760" s="10"/>
    </row>
    <row r="1761" spans="3:3" x14ac:dyDescent="0.2">
      <c r="C1761" s="10"/>
    </row>
    <row r="1762" spans="3:3" x14ac:dyDescent="0.2">
      <c r="C1762" s="10"/>
    </row>
    <row r="1763" spans="3:3" x14ac:dyDescent="0.2">
      <c r="C1763" s="10"/>
    </row>
    <row r="1764" spans="3:3" x14ac:dyDescent="0.2">
      <c r="C1764" s="10"/>
    </row>
    <row r="1765" spans="3:3" x14ac:dyDescent="0.2">
      <c r="C1765" s="10"/>
    </row>
    <row r="1766" spans="3:3" x14ac:dyDescent="0.2">
      <c r="C1766" s="10"/>
    </row>
    <row r="1767" spans="3:3" x14ac:dyDescent="0.2">
      <c r="C1767" s="10"/>
    </row>
    <row r="1768" spans="3:3" x14ac:dyDescent="0.2">
      <c r="C1768" s="10"/>
    </row>
    <row r="1769" spans="3:3" x14ac:dyDescent="0.2">
      <c r="C1769" s="10"/>
    </row>
    <row r="1770" spans="3:3" x14ac:dyDescent="0.2">
      <c r="C1770" s="10"/>
    </row>
    <row r="1771" spans="3:3" x14ac:dyDescent="0.2">
      <c r="C1771" s="10"/>
    </row>
    <row r="1772" spans="3:3" x14ac:dyDescent="0.2">
      <c r="C1772" s="10"/>
    </row>
    <row r="1773" spans="3:3" x14ac:dyDescent="0.2">
      <c r="C1773" s="10"/>
    </row>
    <row r="1774" spans="3:3" x14ac:dyDescent="0.2">
      <c r="C1774" s="10"/>
    </row>
    <row r="1775" spans="3:3" x14ac:dyDescent="0.2">
      <c r="C1775" s="10"/>
    </row>
    <row r="1776" spans="3:3" x14ac:dyDescent="0.2">
      <c r="C1776" s="10"/>
    </row>
    <row r="1777" spans="3:3" x14ac:dyDescent="0.2">
      <c r="C1777" s="10"/>
    </row>
    <row r="1778" spans="3:3" x14ac:dyDescent="0.2">
      <c r="C1778" s="10"/>
    </row>
    <row r="1779" spans="3:3" x14ac:dyDescent="0.2">
      <c r="C1779" s="10"/>
    </row>
    <row r="1780" spans="3:3" x14ac:dyDescent="0.2">
      <c r="C1780" s="10"/>
    </row>
    <row r="1781" spans="3:3" x14ac:dyDescent="0.2">
      <c r="C1781" s="10"/>
    </row>
    <row r="1782" spans="3:3" x14ac:dyDescent="0.2">
      <c r="C1782" s="10"/>
    </row>
    <row r="1783" spans="3:3" x14ac:dyDescent="0.2">
      <c r="C1783" s="10"/>
    </row>
    <row r="1784" spans="3:3" x14ac:dyDescent="0.2">
      <c r="C1784" s="10"/>
    </row>
    <row r="1785" spans="3:3" x14ac:dyDescent="0.2">
      <c r="C1785" s="10"/>
    </row>
    <row r="1786" spans="3:3" x14ac:dyDescent="0.2">
      <c r="C1786" s="10"/>
    </row>
    <row r="1787" spans="3:3" x14ac:dyDescent="0.2">
      <c r="C1787" s="10"/>
    </row>
    <row r="1788" spans="3:3" x14ac:dyDescent="0.2">
      <c r="C1788" s="10"/>
    </row>
    <row r="1789" spans="3:3" x14ac:dyDescent="0.2">
      <c r="C1789" s="10"/>
    </row>
    <row r="1790" spans="3:3" x14ac:dyDescent="0.2">
      <c r="C1790" s="10"/>
    </row>
    <row r="1791" spans="3:3" x14ac:dyDescent="0.2">
      <c r="C1791" s="10"/>
    </row>
    <row r="1792" spans="3:3" x14ac:dyDescent="0.2">
      <c r="C1792" s="10"/>
    </row>
    <row r="1793" spans="3:3" x14ac:dyDescent="0.2">
      <c r="C1793" s="10"/>
    </row>
    <row r="1794" spans="3:3" x14ac:dyDescent="0.2">
      <c r="C1794" s="10"/>
    </row>
    <row r="1795" spans="3:3" x14ac:dyDescent="0.2">
      <c r="C1795" s="10"/>
    </row>
    <row r="1796" spans="3:3" x14ac:dyDescent="0.2">
      <c r="C1796" s="10"/>
    </row>
    <row r="1797" spans="3:3" x14ac:dyDescent="0.2">
      <c r="C1797" s="10"/>
    </row>
    <row r="1798" spans="3:3" x14ac:dyDescent="0.2">
      <c r="C1798" s="10"/>
    </row>
    <row r="1799" spans="3:3" x14ac:dyDescent="0.2">
      <c r="C1799" s="10"/>
    </row>
    <row r="1800" spans="3:3" x14ac:dyDescent="0.2">
      <c r="C1800" s="10"/>
    </row>
    <row r="1801" spans="3:3" x14ac:dyDescent="0.2">
      <c r="C1801" s="10"/>
    </row>
    <row r="1802" spans="3:3" x14ac:dyDescent="0.2">
      <c r="C1802" s="10"/>
    </row>
    <row r="1803" spans="3:3" x14ac:dyDescent="0.2">
      <c r="C1803" s="10"/>
    </row>
    <row r="1804" spans="3:3" x14ac:dyDescent="0.2">
      <c r="C1804" s="10"/>
    </row>
    <row r="1805" spans="3:3" x14ac:dyDescent="0.2">
      <c r="C1805" s="10"/>
    </row>
    <row r="1806" spans="3:3" x14ac:dyDescent="0.2">
      <c r="C1806" s="10"/>
    </row>
    <row r="1807" spans="3:3" x14ac:dyDescent="0.2">
      <c r="C1807" s="10"/>
    </row>
    <row r="1808" spans="3:3" x14ac:dyDescent="0.2">
      <c r="C1808" s="10"/>
    </row>
    <row r="1809" spans="3:3" x14ac:dyDescent="0.2">
      <c r="C1809" s="10"/>
    </row>
    <row r="1810" spans="3:3" x14ac:dyDescent="0.2">
      <c r="C1810" s="10"/>
    </row>
    <row r="1811" spans="3:3" x14ac:dyDescent="0.2">
      <c r="C1811" s="10"/>
    </row>
    <row r="1812" spans="3:3" x14ac:dyDescent="0.2">
      <c r="C1812" s="10"/>
    </row>
    <row r="1813" spans="3:3" x14ac:dyDescent="0.2">
      <c r="C1813" s="10"/>
    </row>
    <row r="1814" spans="3:3" x14ac:dyDescent="0.2">
      <c r="C1814" s="10"/>
    </row>
    <row r="1815" spans="3:3" x14ac:dyDescent="0.2">
      <c r="C1815" s="10"/>
    </row>
    <row r="1816" spans="3:3" x14ac:dyDescent="0.2">
      <c r="C1816" s="10"/>
    </row>
    <row r="1817" spans="3:3" x14ac:dyDescent="0.2">
      <c r="C1817" s="10"/>
    </row>
    <row r="1818" spans="3:3" x14ac:dyDescent="0.2">
      <c r="C1818" s="10"/>
    </row>
    <row r="1819" spans="3:3" x14ac:dyDescent="0.2">
      <c r="C1819" s="10"/>
    </row>
    <row r="1820" spans="3:3" x14ac:dyDescent="0.2">
      <c r="C1820" s="10"/>
    </row>
    <row r="1821" spans="3:3" x14ac:dyDescent="0.2">
      <c r="C1821" s="10"/>
    </row>
    <row r="1822" spans="3:3" x14ac:dyDescent="0.2">
      <c r="C1822" s="10"/>
    </row>
    <row r="1823" spans="3:3" x14ac:dyDescent="0.2">
      <c r="C1823" s="10"/>
    </row>
    <row r="1824" spans="3:3" x14ac:dyDescent="0.2">
      <c r="C1824" s="10"/>
    </row>
    <row r="1825" spans="3:3" x14ac:dyDescent="0.2">
      <c r="C1825" s="10"/>
    </row>
    <row r="1826" spans="3:3" x14ac:dyDescent="0.2">
      <c r="C1826" s="10"/>
    </row>
    <row r="1827" spans="3:3" x14ac:dyDescent="0.2">
      <c r="C1827" s="10"/>
    </row>
    <row r="1828" spans="3:3" x14ac:dyDescent="0.2">
      <c r="C1828" s="10"/>
    </row>
    <row r="1829" spans="3:3" x14ac:dyDescent="0.2">
      <c r="C1829" s="10"/>
    </row>
    <row r="1830" spans="3:3" x14ac:dyDescent="0.2">
      <c r="C1830" s="10"/>
    </row>
    <row r="1831" spans="3:3" x14ac:dyDescent="0.2">
      <c r="C1831" s="10"/>
    </row>
    <row r="1832" spans="3:3" x14ac:dyDescent="0.2">
      <c r="C1832" s="10"/>
    </row>
    <row r="1833" spans="3:3" x14ac:dyDescent="0.2">
      <c r="C1833" s="10"/>
    </row>
    <row r="1834" spans="3:3" x14ac:dyDescent="0.2">
      <c r="C1834" s="10"/>
    </row>
    <row r="1835" spans="3:3" x14ac:dyDescent="0.2">
      <c r="C1835" s="10"/>
    </row>
    <row r="1836" spans="3:3" x14ac:dyDescent="0.2">
      <c r="C1836" s="10"/>
    </row>
    <row r="1837" spans="3:3" x14ac:dyDescent="0.2">
      <c r="C1837" s="10"/>
    </row>
    <row r="1838" spans="3:3" x14ac:dyDescent="0.2">
      <c r="C1838" s="10"/>
    </row>
    <row r="1839" spans="3:3" x14ac:dyDescent="0.2">
      <c r="C1839" s="10"/>
    </row>
    <row r="1840" spans="3:3" x14ac:dyDescent="0.2">
      <c r="C1840" s="10"/>
    </row>
    <row r="1841" spans="3:3" x14ac:dyDescent="0.2">
      <c r="C1841" s="10"/>
    </row>
    <row r="1842" spans="3:3" x14ac:dyDescent="0.2">
      <c r="C1842" s="10"/>
    </row>
    <row r="1843" spans="3:3" x14ac:dyDescent="0.2">
      <c r="C1843" s="10"/>
    </row>
    <row r="1844" spans="3:3" x14ac:dyDescent="0.2">
      <c r="C1844" s="10"/>
    </row>
    <row r="1845" spans="3:3" x14ac:dyDescent="0.2">
      <c r="C1845" s="10"/>
    </row>
    <row r="1846" spans="3:3" x14ac:dyDescent="0.2">
      <c r="C1846" s="10"/>
    </row>
    <row r="1847" spans="3:3" x14ac:dyDescent="0.2">
      <c r="C1847" s="10"/>
    </row>
    <row r="1848" spans="3:3" x14ac:dyDescent="0.2">
      <c r="C1848" s="10"/>
    </row>
    <row r="1849" spans="3:3" x14ac:dyDescent="0.2">
      <c r="C1849" s="10"/>
    </row>
    <row r="1850" spans="3:3" x14ac:dyDescent="0.2">
      <c r="C1850" s="10"/>
    </row>
    <row r="1851" spans="3:3" x14ac:dyDescent="0.2">
      <c r="C1851" s="10"/>
    </row>
    <row r="1852" spans="3:3" x14ac:dyDescent="0.2">
      <c r="C1852" s="10"/>
    </row>
    <row r="1853" spans="3:3" x14ac:dyDescent="0.2">
      <c r="C1853" s="10"/>
    </row>
    <row r="1854" spans="3:3" x14ac:dyDescent="0.2">
      <c r="C1854" s="10"/>
    </row>
    <row r="1855" spans="3:3" x14ac:dyDescent="0.2">
      <c r="C1855" s="10"/>
    </row>
    <row r="1856" spans="3:3" x14ac:dyDescent="0.2">
      <c r="C1856" s="10"/>
    </row>
    <row r="1857" spans="3:3" x14ac:dyDescent="0.2">
      <c r="C1857" s="10"/>
    </row>
    <row r="1858" spans="3:3" x14ac:dyDescent="0.2">
      <c r="C1858" s="10"/>
    </row>
    <row r="1859" spans="3:3" x14ac:dyDescent="0.2">
      <c r="C1859" s="10"/>
    </row>
    <row r="1860" spans="3:3" x14ac:dyDescent="0.2">
      <c r="C1860" s="10"/>
    </row>
    <row r="1861" spans="3:3" x14ac:dyDescent="0.2">
      <c r="C1861" s="10"/>
    </row>
    <row r="1862" spans="3:3" x14ac:dyDescent="0.2">
      <c r="C1862" s="10"/>
    </row>
    <row r="1863" spans="3:3" x14ac:dyDescent="0.2">
      <c r="C1863" s="10"/>
    </row>
    <row r="1864" spans="3:3" x14ac:dyDescent="0.2">
      <c r="C1864" s="10"/>
    </row>
    <row r="1865" spans="3:3" x14ac:dyDescent="0.2">
      <c r="C1865" s="10"/>
    </row>
    <row r="1866" spans="3:3" x14ac:dyDescent="0.2">
      <c r="C1866" s="10"/>
    </row>
    <row r="1867" spans="3:3" x14ac:dyDescent="0.2">
      <c r="C1867" s="10"/>
    </row>
    <row r="1868" spans="3:3" x14ac:dyDescent="0.2">
      <c r="C1868" s="10"/>
    </row>
    <row r="1869" spans="3:3" x14ac:dyDescent="0.2">
      <c r="C1869" s="10"/>
    </row>
    <row r="1870" spans="3:3" x14ac:dyDescent="0.2">
      <c r="C1870" s="10"/>
    </row>
    <row r="1871" spans="3:3" x14ac:dyDescent="0.2">
      <c r="C1871" s="10"/>
    </row>
    <row r="1872" spans="3:3" x14ac:dyDescent="0.2">
      <c r="C1872" s="10"/>
    </row>
    <row r="1873" spans="3:3" x14ac:dyDescent="0.2">
      <c r="C1873" s="10"/>
    </row>
    <row r="1874" spans="3:3" x14ac:dyDescent="0.2">
      <c r="C1874" s="10"/>
    </row>
    <row r="1875" spans="3:3" x14ac:dyDescent="0.2">
      <c r="C1875" s="10"/>
    </row>
    <row r="1876" spans="3:3" x14ac:dyDescent="0.2">
      <c r="C1876" s="10"/>
    </row>
    <row r="1877" spans="3:3" x14ac:dyDescent="0.2">
      <c r="C1877" s="10"/>
    </row>
    <row r="1878" spans="3:3" x14ac:dyDescent="0.2">
      <c r="C1878" s="10"/>
    </row>
    <row r="1879" spans="3:3" x14ac:dyDescent="0.2">
      <c r="C1879" s="10"/>
    </row>
    <row r="1880" spans="3:3" x14ac:dyDescent="0.2">
      <c r="C1880" s="10"/>
    </row>
    <row r="1881" spans="3:3" x14ac:dyDescent="0.2">
      <c r="C1881" s="10"/>
    </row>
    <row r="1882" spans="3:3" x14ac:dyDescent="0.2">
      <c r="C1882" s="10"/>
    </row>
    <row r="1883" spans="3:3" x14ac:dyDescent="0.2">
      <c r="C1883" s="10"/>
    </row>
    <row r="1884" spans="3:3" x14ac:dyDescent="0.2">
      <c r="C1884" s="10"/>
    </row>
    <row r="1885" spans="3:3" x14ac:dyDescent="0.2">
      <c r="C1885" s="10"/>
    </row>
    <row r="1886" spans="3:3" x14ac:dyDescent="0.2">
      <c r="C1886" s="10"/>
    </row>
    <row r="1887" spans="3:3" x14ac:dyDescent="0.2">
      <c r="C1887" s="10"/>
    </row>
    <row r="1888" spans="3:3" x14ac:dyDescent="0.2">
      <c r="C1888" s="10"/>
    </row>
    <row r="1889" spans="3:3" x14ac:dyDescent="0.2">
      <c r="C1889" s="10"/>
    </row>
    <row r="1890" spans="3:3" x14ac:dyDescent="0.2">
      <c r="C1890" s="10"/>
    </row>
    <row r="1891" spans="3:3" x14ac:dyDescent="0.2">
      <c r="C1891" s="10"/>
    </row>
    <row r="1892" spans="3:3" x14ac:dyDescent="0.2">
      <c r="C1892" s="10"/>
    </row>
    <row r="1893" spans="3:3" x14ac:dyDescent="0.2">
      <c r="C1893" s="10"/>
    </row>
    <row r="1894" spans="3:3" x14ac:dyDescent="0.2">
      <c r="C1894" s="10"/>
    </row>
    <row r="1895" spans="3:3" x14ac:dyDescent="0.2">
      <c r="C1895" s="10"/>
    </row>
    <row r="1896" spans="3:3" x14ac:dyDescent="0.2">
      <c r="C1896" s="10"/>
    </row>
    <row r="1897" spans="3:3" x14ac:dyDescent="0.2">
      <c r="C1897" s="10"/>
    </row>
    <row r="1898" spans="3:3" x14ac:dyDescent="0.2">
      <c r="C1898" s="10"/>
    </row>
    <row r="1899" spans="3:3" x14ac:dyDescent="0.2">
      <c r="C1899" s="10"/>
    </row>
    <row r="1900" spans="3:3" x14ac:dyDescent="0.2">
      <c r="C1900" s="10"/>
    </row>
    <row r="1901" spans="3:3" x14ac:dyDescent="0.2">
      <c r="C1901" s="10"/>
    </row>
    <row r="1902" spans="3:3" x14ac:dyDescent="0.2">
      <c r="C1902" s="10"/>
    </row>
    <row r="1903" spans="3:3" x14ac:dyDescent="0.2">
      <c r="C1903" s="10"/>
    </row>
    <row r="1904" spans="3:3" x14ac:dyDescent="0.2">
      <c r="C1904" s="10"/>
    </row>
    <row r="1905" spans="3:3" x14ac:dyDescent="0.2">
      <c r="C1905" s="10"/>
    </row>
    <row r="1906" spans="3:3" x14ac:dyDescent="0.2">
      <c r="C1906" s="10"/>
    </row>
    <row r="1907" spans="3:3" x14ac:dyDescent="0.2">
      <c r="C1907" s="10"/>
    </row>
    <row r="1908" spans="3:3" x14ac:dyDescent="0.2">
      <c r="C1908" s="10"/>
    </row>
    <row r="1909" spans="3:3" x14ac:dyDescent="0.2">
      <c r="C1909" s="10"/>
    </row>
    <row r="1910" spans="3:3" x14ac:dyDescent="0.2">
      <c r="C1910" s="10"/>
    </row>
    <row r="1911" spans="3:3" x14ac:dyDescent="0.2">
      <c r="C1911" s="10"/>
    </row>
    <row r="1912" spans="3:3" x14ac:dyDescent="0.2">
      <c r="C1912" s="10"/>
    </row>
    <row r="1913" spans="3:3" x14ac:dyDescent="0.2">
      <c r="C1913" s="10"/>
    </row>
    <row r="1914" spans="3:3" x14ac:dyDescent="0.2">
      <c r="C1914" s="10"/>
    </row>
    <row r="1915" spans="3:3" x14ac:dyDescent="0.2">
      <c r="C1915" s="10"/>
    </row>
    <row r="1916" spans="3:3" x14ac:dyDescent="0.2">
      <c r="C1916" s="10"/>
    </row>
    <row r="1917" spans="3:3" x14ac:dyDescent="0.2">
      <c r="C1917" s="10"/>
    </row>
    <row r="1918" spans="3:3" x14ac:dyDescent="0.2">
      <c r="C1918" s="10"/>
    </row>
    <row r="1919" spans="3:3" x14ac:dyDescent="0.2">
      <c r="C1919" s="10"/>
    </row>
    <row r="1920" spans="3:3" x14ac:dyDescent="0.2">
      <c r="C1920" s="10"/>
    </row>
    <row r="1921" spans="3:3" x14ac:dyDescent="0.2">
      <c r="C1921" s="10"/>
    </row>
    <row r="1922" spans="3:3" x14ac:dyDescent="0.2">
      <c r="C1922" s="10"/>
    </row>
    <row r="1923" spans="3:3" x14ac:dyDescent="0.2">
      <c r="C1923" s="10"/>
    </row>
    <row r="1924" spans="3:3" x14ac:dyDescent="0.2">
      <c r="C1924" s="10"/>
    </row>
    <row r="1925" spans="3:3" x14ac:dyDescent="0.2">
      <c r="C1925" s="10"/>
    </row>
    <row r="1926" spans="3:3" x14ac:dyDescent="0.2">
      <c r="C1926" s="10"/>
    </row>
    <row r="1927" spans="3:3" x14ac:dyDescent="0.2">
      <c r="C1927" s="10"/>
    </row>
    <row r="1928" spans="3:3" x14ac:dyDescent="0.2">
      <c r="C1928" s="10"/>
    </row>
    <row r="1929" spans="3:3" x14ac:dyDescent="0.2">
      <c r="C1929" s="10"/>
    </row>
    <row r="1930" spans="3:3" x14ac:dyDescent="0.2">
      <c r="C1930" s="10"/>
    </row>
    <row r="1931" spans="3:3" x14ac:dyDescent="0.2">
      <c r="C1931" s="10"/>
    </row>
    <row r="1932" spans="3:3" x14ac:dyDescent="0.2">
      <c r="C1932" s="10"/>
    </row>
    <row r="1933" spans="3:3" x14ac:dyDescent="0.2">
      <c r="C1933" s="10"/>
    </row>
    <row r="1934" spans="3:3" x14ac:dyDescent="0.2">
      <c r="C1934" s="10"/>
    </row>
    <row r="1935" spans="3:3" x14ac:dyDescent="0.2">
      <c r="C1935" s="10"/>
    </row>
    <row r="1936" spans="3:3" x14ac:dyDescent="0.2">
      <c r="C1936" s="10"/>
    </row>
    <row r="1937" spans="3:3" x14ac:dyDescent="0.2">
      <c r="C1937" s="10"/>
    </row>
    <row r="1938" spans="3:3" x14ac:dyDescent="0.2">
      <c r="C1938" s="10"/>
    </row>
    <row r="1939" spans="3:3" x14ac:dyDescent="0.2">
      <c r="C1939" s="10"/>
    </row>
    <row r="1940" spans="3:3" x14ac:dyDescent="0.2">
      <c r="C1940" s="10"/>
    </row>
    <row r="1941" spans="3:3" x14ac:dyDescent="0.2">
      <c r="C1941" s="10"/>
    </row>
    <row r="1942" spans="3:3" x14ac:dyDescent="0.2">
      <c r="C1942" s="10"/>
    </row>
    <row r="1943" spans="3:3" x14ac:dyDescent="0.2">
      <c r="C1943" s="10"/>
    </row>
    <row r="1944" spans="3:3" x14ac:dyDescent="0.2">
      <c r="C1944" s="10"/>
    </row>
    <row r="1945" spans="3:3" x14ac:dyDescent="0.2">
      <c r="C1945" s="10"/>
    </row>
    <row r="1946" spans="3:3" x14ac:dyDescent="0.2">
      <c r="C1946" s="10"/>
    </row>
    <row r="1947" spans="3:3" x14ac:dyDescent="0.2">
      <c r="C1947" s="10"/>
    </row>
    <row r="1948" spans="3:3" x14ac:dyDescent="0.2">
      <c r="C1948" s="10"/>
    </row>
    <row r="1949" spans="3:3" x14ac:dyDescent="0.2">
      <c r="C1949" s="10"/>
    </row>
    <row r="1950" spans="3:3" x14ac:dyDescent="0.2">
      <c r="C1950" s="10"/>
    </row>
    <row r="1951" spans="3:3" x14ac:dyDescent="0.2">
      <c r="C1951" s="10"/>
    </row>
    <row r="1952" spans="3:3" x14ac:dyDescent="0.2">
      <c r="C1952" s="10"/>
    </row>
    <row r="1953" spans="3:3" x14ac:dyDescent="0.2">
      <c r="C1953" s="10"/>
    </row>
    <row r="1954" spans="3:3" x14ac:dyDescent="0.2">
      <c r="C1954" s="10"/>
    </row>
    <row r="1955" spans="3:3" x14ac:dyDescent="0.2">
      <c r="C1955" s="10"/>
    </row>
    <row r="1956" spans="3:3" x14ac:dyDescent="0.2">
      <c r="C1956" s="10"/>
    </row>
    <row r="1957" spans="3:3" x14ac:dyDescent="0.2">
      <c r="C1957" s="10"/>
    </row>
    <row r="1958" spans="3:3" x14ac:dyDescent="0.2">
      <c r="C1958" s="10"/>
    </row>
    <row r="1959" spans="3:3" x14ac:dyDescent="0.2">
      <c r="C1959" s="10"/>
    </row>
    <row r="1960" spans="3:3" x14ac:dyDescent="0.2">
      <c r="C1960" s="10"/>
    </row>
    <row r="1961" spans="3:3" x14ac:dyDescent="0.2">
      <c r="C1961" s="10"/>
    </row>
    <row r="1962" spans="3:3" x14ac:dyDescent="0.2">
      <c r="C1962" s="10"/>
    </row>
    <row r="1963" spans="3:3" x14ac:dyDescent="0.2">
      <c r="C1963" s="10"/>
    </row>
    <row r="1964" spans="3:3" x14ac:dyDescent="0.2">
      <c r="C1964" s="10"/>
    </row>
    <row r="1965" spans="3:3" x14ac:dyDescent="0.2">
      <c r="C1965" s="10"/>
    </row>
    <row r="1966" spans="3:3" x14ac:dyDescent="0.2">
      <c r="C1966" s="10"/>
    </row>
    <row r="1967" spans="3:3" x14ac:dyDescent="0.2">
      <c r="C1967" s="10"/>
    </row>
    <row r="1968" spans="3:3" x14ac:dyDescent="0.2">
      <c r="C1968" s="10"/>
    </row>
    <row r="1969" spans="3:3" x14ac:dyDescent="0.2">
      <c r="C1969" s="10"/>
    </row>
    <row r="1970" spans="3:3" x14ac:dyDescent="0.2">
      <c r="C1970" s="10"/>
    </row>
    <row r="1971" spans="3:3" x14ac:dyDescent="0.2">
      <c r="C1971" s="10"/>
    </row>
    <row r="1972" spans="3:3" x14ac:dyDescent="0.2">
      <c r="C1972" s="10"/>
    </row>
    <row r="1973" spans="3:3" x14ac:dyDescent="0.2">
      <c r="C1973" s="10"/>
    </row>
    <row r="1974" spans="3:3" x14ac:dyDescent="0.2">
      <c r="C1974" s="10"/>
    </row>
    <row r="1975" spans="3:3" x14ac:dyDescent="0.2">
      <c r="C1975" s="10"/>
    </row>
    <row r="1976" spans="3:3" x14ac:dyDescent="0.2">
      <c r="C1976" s="10"/>
    </row>
    <row r="1977" spans="3:3" x14ac:dyDescent="0.2">
      <c r="C1977" s="10"/>
    </row>
    <row r="1978" spans="3:3" x14ac:dyDescent="0.2">
      <c r="C1978" s="10"/>
    </row>
    <row r="1979" spans="3:3" x14ac:dyDescent="0.2">
      <c r="C1979" s="10"/>
    </row>
    <row r="1980" spans="3:3" x14ac:dyDescent="0.2">
      <c r="C1980" s="10"/>
    </row>
    <row r="1981" spans="3:3" x14ac:dyDescent="0.2">
      <c r="C1981" s="10"/>
    </row>
    <row r="1982" spans="3:3" x14ac:dyDescent="0.2">
      <c r="C1982" s="10"/>
    </row>
    <row r="1983" spans="3:3" x14ac:dyDescent="0.2">
      <c r="C1983" s="10"/>
    </row>
    <row r="1984" spans="3:3" x14ac:dyDescent="0.2">
      <c r="C1984" s="10"/>
    </row>
    <row r="1985" spans="3:3" x14ac:dyDescent="0.2">
      <c r="C1985" s="10"/>
    </row>
    <row r="1986" spans="3:3" x14ac:dyDescent="0.2">
      <c r="C1986" s="10"/>
    </row>
    <row r="1987" spans="3:3" x14ac:dyDescent="0.2">
      <c r="C1987" s="10"/>
    </row>
    <row r="1988" spans="3:3" x14ac:dyDescent="0.2">
      <c r="C1988" s="10"/>
    </row>
    <row r="1989" spans="3:3" x14ac:dyDescent="0.2">
      <c r="C1989" s="10"/>
    </row>
    <row r="1990" spans="3:3" x14ac:dyDescent="0.2">
      <c r="C1990" s="10"/>
    </row>
    <row r="1991" spans="3:3" x14ac:dyDescent="0.2">
      <c r="C1991" s="10"/>
    </row>
    <row r="1992" spans="3:3" x14ac:dyDescent="0.2">
      <c r="C1992" s="10"/>
    </row>
    <row r="1993" spans="3:3" x14ac:dyDescent="0.2">
      <c r="C1993" s="10"/>
    </row>
    <row r="1994" spans="3:3" x14ac:dyDescent="0.2">
      <c r="C1994" s="10"/>
    </row>
    <row r="1995" spans="3:3" x14ac:dyDescent="0.2">
      <c r="C1995" s="10"/>
    </row>
    <row r="1996" spans="3:3" x14ac:dyDescent="0.2">
      <c r="C1996" s="10"/>
    </row>
    <row r="1997" spans="3:3" x14ac:dyDescent="0.2">
      <c r="C1997" s="10"/>
    </row>
    <row r="1998" spans="3:3" x14ac:dyDescent="0.2">
      <c r="C1998" s="10"/>
    </row>
    <row r="1999" spans="3:3" x14ac:dyDescent="0.2">
      <c r="C1999" s="10"/>
    </row>
    <row r="2000" spans="3:3" x14ac:dyDescent="0.2">
      <c r="C2000" s="10"/>
    </row>
    <row r="2001" spans="3:3" x14ac:dyDescent="0.2">
      <c r="C2001" s="10"/>
    </row>
    <row r="2002" spans="3:3" x14ac:dyDescent="0.2">
      <c r="C2002" s="10"/>
    </row>
    <row r="2003" spans="3:3" x14ac:dyDescent="0.2">
      <c r="C2003" s="10"/>
    </row>
    <row r="2004" spans="3:3" x14ac:dyDescent="0.2">
      <c r="C2004" s="10"/>
    </row>
    <row r="2005" spans="3:3" x14ac:dyDescent="0.2">
      <c r="C2005" s="10"/>
    </row>
    <row r="2006" spans="3:3" x14ac:dyDescent="0.2">
      <c r="C2006" s="10"/>
    </row>
    <row r="2007" spans="3:3" x14ac:dyDescent="0.2">
      <c r="C2007" s="10"/>
    </row>
    <row r="2008" spans="3:3" x14ac:dyDescent="0.2">
      <c r="C2008" s="10"/>
    </row>
    <row r="2009" spans="3:3" x14ac:dyDescent="0.2">
      <c r="C2009" s="10"/>
    </row>
    <row r="2010" spans="3:3" x14ac:dyDescent="0.2">
      <c r="C2010" s="10"/>
    </row>
    <row r="2011" spans="3:3" x14ac:dyDescent="0.2">
      <c r="C2011" s="10"/>
    </row>
    <row r="2012" spans="3:3" x14ac:dyDescent="0.2">
      <c r="C2012" s="10"/>
    </row>
    <row r="2013" spans="3:3" x14ac:dyDescent="0.2">
      <c r="C2013" s="10"/>
    </row>
    <row r="2014" spans="3:3" x14ac:dyDescent="0.2">
      <c r="C2014" s="10"/>
    </row>
    <row r="2015" spans="3:3" x14ac:dyDescent="0.2">
      <c r="C2015" s="10"/>
    </row>
    <row r="2016" spans="3:3" x14ac:dyDescent="0.2">
      <c r="C2016" s="10"/>
    </row>
    <row r="2017" spans="3:3" x14ac:dyDescent="0.2">
      <c r="C2017" s="10"/>
    </row>
    <row r="2018" spans="3:3" x14ac:dyDescent="0.2">
      <c r="C2018" s="10"/>
    </row>
    <row r="2019" spans="3:3" x14ac:dyDescent="0.2">
      <c r="C2019" s="10"/>
    </row>
    <row r="2020" spans="3:3" x14ac:dyDescent="0.2">
      <c r="C2020" s="10"/>
    </row>
    <row r="2021" spans="3:3" x14ac:dyDescent="0.2">
      <c r="C2021" s="10"/>
    </row>
    <row r="2022" spans="3:3" x14ac:dyDescent="0.2">
      <c r="C2022" s="10"/>
    </row>
    <row r="2023" spans="3:3" x14ac:dyDescent="0.2">
      <c r="C2023" s="10"/>
    </row>
    <row r="2024" spans="3:3" x14ac:dyDescent="0.2">
      <c r="C2024" s="10"/>
    </row>
    <row r="2025" spans="3:3" x14ac:dyDescent="0.2">
      <c r="C2025" s="10"/>
    </row>
    <row r="2026" spans="3:3" x14ac:dyDescent="0.2">
      <c r="C2026" s="10"/>
    </row>
    <row r="2027" spans="3:3" x14ac:dyDescent="0.2">
      <c r="C2027" s="10"/>
    </row>
    <row r="2028" spans="3:3" x14ac:dyDescent="0.2">
      <c r="C2028" s="10"/>
    </row>
    <row r="2029" spans="3:3" x14ac:dyDescent="0.2">
      <c r="C2029" s="10"/>
    </row>
    <row r="2030" spans="3:3" x14ac:dyDescent="0.2">
      <c r="C2030" s="10"/>
    </row>
    <row r="2031" spans="3:3" x14ac:dyDescent="0.2">
      <c r="C2031" s="10"/>
    </row>
    <row r="2032" spans="3:3" x14ac:dyDescent="0.2">
      <c r="C2032" s="10"/>
    </row>
    <row r="2033" spans="3:3" x14ac:dyDescent="0.2">
      <c r="C2033" s="10"/>
    </row>
    <row r="2034" spans="3:3" x14ac:dyDescent="0.2">
      <c r="C2034" s="10"/>
    </row>
    <row r="2035" spans="3:3" x14ac:dyDescent="0.2">
      <c r="C2035" s="10"/>
    </row>
    <row r="2036" spans="3:3" x14ac:dyDescent="0.2">
      <c r="C2036" s="10"/>
    </row>
    <row r="2037" spans="3:3" x14ac:dyDescent="0.2">
      <c r="C2037" s="10"/>
    </row>
    <row r="2038" spans="3:3" x14ac:dyDescent="0.2">
      <c r="C2038" s="10"/>
    </row>
    <row r="2039" spans="3:3" x14ac:dyDescent="0.2">
      <c r="C2039" s="10"/>
    </row>
    <row r="2040" spans="3:3" x14ac:dyDescent="0.2">
      <c r="C2040" s="10"/>
    </row>
    <row r="2041" spans="3:3" x14ac:dyDescent="0.2">
      <c r="C2041" s="10"/>
    </row>
    <row r="2042" spans="3:3" x14ac:dyDescent="0.2">
      <c r="C2042" s="10"/>
    </row>
    <row r="2043" spans="3:3" x14ac:dyDescent="0.2">
      <c r="C2043" s="10"/>
    </row>
    <row r="2044" spans="3:3" x14ac:dyDescent="0.2">
      <c r="C2044" s="10"/>
    </row>
    <row r="2045" spans="3:3" x14ac:dyDescent="0.2">
      <c r="C2045" s="10"/>
    </row>
    <row r="2046" spans="3:3" x14ac:dyDescent="0.2">
      <c r="C2046" s="10"/>
    </row>
    <row r="2047" spans="3:3" x14ac:dyDescent="0.2">
      <c r="C2047" s="10"/>
    </row>
    <row r="2048" spans="3:3" x14ac:dyDescent="0.2">
      <c r="C2048" s="10"/>
    </row>
    <row r="2049" spans="3:3" x14ac:dyDescent="0.2">
      <c r="C2049" s="10"/>
    </row>
    <row r="2050" spans="3:3" x14ac:dyDescent="0.2">
      <c r="C2050" s="10"/>
    </row>
    <row r="2051" spans="3:3" x14ac:dyDescent="0.2">
      <c r="C2051" s="10"/>
    </row>
    <row r="2052" spans="3:3" x14ac:dyDescent="0.2">
      <c r="C2052" s="10"/>
    </row>
    <row r="2053" spans="3:3" x14ac:dyDescent="0.2">
      <c r="C2053" s="10"/>
    </row>
    <row r="2054" spans="3:3" x14ac:dyDescent="0.2">
      <c r="C2054" s="10"/>
    </row>
    <row r="2055" spans="3:3" x14ac:dyDescent="0.2">
      <c r="C2055" s="10"/>
    </row>
    <row r="2056" spans="3:3" x14ac:dyDescent="0.2">
      <c r="C2056" s="10"/>
    </row>
    <row r="2057" spans="3:3" x14ac:dyDescent="0.2">
      <c r="C2057" s="10"/>
    </row>
    <row r="2058" spans="3:3" x14ac:dyDescent="0.2">
      <c r="C2058" s="10"/>
    </row>
    <row r="2059" spans="3:3" x14ac:dyDescent="0.2">
      <c r="C2059" s="10"/>
    </row>
    <row r="2060" spans="3:3" x14ac:dyDescent="0.2">
      <c r="C2060" s="10"/>
    </row>
    <row r="2061" spans="3:3" x14ac:dyDescent="0.2">
      <c r="C2061" s="10"/>
    </row>
    <row r="2062" spans="3:3" x14ac:dyDescent="0.2">
      <c r="C2062" s="10"/>
    </row>
    <row r="2063" spans="3:3" x14ac:dyDescent="0.2">
      <c r="C2063" s="10"/>
    </row>
    <row r="2064" spans="3:3" x14ac:dyDescent="0.2">
      <c r="C2064" s="10"/>
    </row>
    <row r="2065" spans="3:3" x14ac:dyDescent="0.2">
      <c r="C2065" s="10"/>
    </row>
    <row r="2066" spans="3:3" x14ac:dyDescent="0.2">
      <c r="C2066" s="10"/>
    </row>
    <row r="2067" spans="3:3" x14ac:dyDescent="0.2">
      <c r="C2067" s="10"/>
    </row>
    <row r="2068" spans="3:3" x14ac:dyDescent="0.2">
      <c r="C2068" s="10"/>
    </row>
    <row r="2069" spans="3:3" x14ac:dyDescent="0.2">
      <c r="C2069" s="10"/>
    </row>
    <row r="2070" spans="3:3" x14ac:dyDescent="0.2">
      <c r="C2070" s="10"/>
    </row>
    <row r="2071" spans="3:3" x14ac:dyDescent="0.2">
      <c r="C2071" s="10"/>
    </row>
    <row r="2072" spans="3:3" x14ac:dyDescent="0.2">
      <c r="C2072" s="10"/>
    </row>
    <row r="2073" spans="3:3" x14ac:dyDescent="0.2">
      <c r="C2073" s="10"/>
    </row>
    <row r="2074" spans="3:3" x14ac:dyDescent="0.2">
      <c r="C2074" s="10"/>
    </row>
    <row r="2075" spans="3:3" x14ac:dyDescent="0.2">
      <c r="C2075" s="10"/>
    </row>
    <row r="2076" spans="3:3" x14ac:dyDescent="0.2">
      <c r="C2076" s="10"/>
    </row>
    <row r="2077" spans="3:3" x14ac:dyDescent="0.2">
      <c r="C2077" s="10"/>
    </row>
    <row r="2078" spans="3:3" x14ac:dyDescent="0.2">
      <c r="C2078" s="10"/>
    </row>
    <row r="2079" spans="3:3" x14ac:dyDescent="0.2">
      <c r="C2079" s="10"/>
    </row>
    <row r="2080" spans="3:3" x14ac:dyDescent="0.2">
      <c r="C2080" s="10"/>
    </row>
    <row r="2081" spans="3:3" x14ac:dyDescent="0.2">
      <c r="C2081" s="10"/>
    </row>
    <row r="2082" spans="3:3" x14ac:dyDescent="0.2">
      <c r="C2082" s="10"/>
    </row>
    <row r="2083" spans="3:3" x14ac:dyDescent="0.2">
      <c r="C2083" s="10"/>
    </row>
    <row r="2084" spans="3:3" x14ac:dyDescent="0.2">
      <c r="C2084" s="10"/>
    </row>
    <row r="2085" spans="3:3" x14ac:dyDescent="0.2">
      <c r="C2085" s="10"/>
    </row>
    <row r="2086" spans="3:3" x14ac:dyDescent="0.2">
      <c r="C2086" s="10"/>
    </row>
    <row r="2087" spans="3:3" x14ac:dyDescent="0.2">
      <c r="C2087" s="10"/>
    </row>
    <row r="2088" spans="3:3" x14ac:dyDescent="0.2">
      <c r="C2088" s="10"/>
    </row>
    <row r="2089" spans="3:3" x14ac:dyDescent="0.2">
      <c r="C2089" s="10"/>
    </row>
    <row r="2090" spans="3:3" x14ac:dyDescent="0.2">
      <c r="C2090" s="10"/>
    </row>
    <row r="2091" spans="3:3" x14ac:dyDescent="0.2">
      <c r="C2091" s="10"/>
    </row>
    <row r="2092" spans="3:3" x14ac:dyDescent="0.2">
      <c r="C2092" s="10"/>
    </row>
    <row r="2093" spans="3:3" x14ac:dyDescent="0.2">
      <c r="C2093" s="10"/>
    </row>
    <row r="2094" spans="3:3" x14ac:dyDescent="0.2">
      <c r="C2094" s="10"/>
    </row>
    <row r="2095" spans="3:3" x14ac:dyDescent="0.2">
      <c r="C2095" s="10"/>
    </row>
    <row r="2096" spans="3:3" x14ac:dyDescent="0.2">
      <c r="C2096" s="10"/>
    </row>
    <row r="2097" spans="3:3" x14ac:dyDescent="0.2">
      <c r="C2097" s="10"/>
    </row>
    <row r="2098" spans="3:3" x14ac:dyDescent="0.2">
      <c r="C2098" s="10"/>
    </row>
    <row r="2099" spans="3:3" x14ac:dyDescent="0.2">
      <c r="C2099" s="10"/>
    </row>
    <row r="2100" spans="3:3" x14ac:dyDescent="0.2">
      <c r="C2100" s="10"/>
    </row>
    <row r="2101" spans="3:3" x14ac:dyDescent="0.2">
      <c r="C2101" s="10"/>
    </row>
    <row r="2102" spans="3:3" x14ac:dyDescent="0.2">
      <c r="C2102" s="10"/>
    </row>
    <row r="2103" spans="3:3" x14ac:dyDescent="0.2">
      <c r="C2103" s="10"/>
    </row>
    <row r="2104" spans="3:3" x14ac:dyDescent="0.2">
      <c r="C2104" s="10"/>
    </row>
    <row r="2105" spans="3:3" x14ac:dyDescent="0.2">
      <c r="C2105" s="10"/>
    </row>
    <row r="2106" spans="3:3" x14ac:dyDescent="0.2">
      <c r="C2106" s="10"/>
    </row>
    <row r="2107" spans="3:3" x14ac:dyDescent="0.2">
      <c r="C2107" s="10"/>
    </row>
    <row r="2108" spans="3:3" x14ac:dyDescent="0.2">
      <c r="C2108" s="10"/>
    </row>
    <row r="2109" spans="3:3" x14ac:dyDescent="0.2">
      <c r="C2109" s="10"/>
    </row>
    <row r="2110" spans="3:3" x14ac:dyDescent="0.2">
      <c r="C2110" s="10"/>
    </row>
    <row r="2111" spans="3:3" x14ac:dyDescent="0.2">
      <c r="C2111" s="10"/>
    </row>
    <row r="2112" spans="3:3" x14ac:dyDescent="0.2">
      <c r="C2112" s="10"/>
    </row>
    <row r="2113" spans="3:3" x14ac:dyDescent="0.2">
      <c r="C2113" s="10"/>
    </row>
    <row r="2114" spans="3:3" x14ac:dyDescent="0.2">
      <c r="C2114" s="10"/>
    </row>
    <row r="2115" spans="3:3" x14ac:dyDescent="0.2">
      <c r="C2115" s="10"/>
    </row>
    <row r="2116" spans="3:3" x14ac:dyDescent="0.2">
      <c r="C2116" s="10"/>
    </row>
    <row r="2117" spans="3:3" x14ac:dyDescent="0.2">
      <c r="C2117" s="10"/>
    </row>
    <row r="2118" spans="3:3" x14ac:dyDescent="0.2">
      <c r="C2118" s="10"/>
    </row>
    <row r="2119" spans="3:3" x14ac:dyDescent="0.2">
      <c r="C2119" s="10"/>
    </row>
    <row r="2120" spans="3:3" x14ac:dyDescent="0.2">
      <c r="C2120" s="10"/>
    </row>
    <row r="2121" spans="3:3" x14ac:dyDescent="0.2">
      <c r="C2121" s="10"/>
    </row>
    <row r="2122" spans="3:3" x14ac:dyDescent="0.2">
      <c r="C2122" s="10"/>
    </row>
    <row r="2123" spans="3:3" x14ac:dyDescent="0.2">
      <c r="C2123" s="10"/>
    </row>
    <row r="2124" spans="3:3" x14ac:dyDescent="0.2">
      <c r="C2124" s="10"/>
    </row>
    <row r="2125" spans="3:3" x14ac:dyDescent="0.2">
      <c r="C2125" s="10"/>
    </row>
    <row r="2126" spans="3:3" x14ac:dyDescent="0.2">
      <c r="C2126" s="10"/>
    </row>
    <row r="2127" spans="3:3" x14ac:dyDescent="0.2">
      <c r="C2127" s="10"/>
    </row>
    <row r="2128" spans="3:3" x14ac:dyDescent="0.2">
      <c r="C2128" s="10"/>
    </row>
    <row r="2129" spans="3:3" x14ac:dyDescent="0.2">
      <c r="C2129" s="10"/>
    </row>
    <row r="2130" spans="3:3" x14ac:dyDescent="0.2">
      <c r="C2130" s="10"/>
    </row>
    <row r="2131" spans="3:3" x14ac:dyDescent="0.2">
      <c r="C2131" s="10"/>
    </row>
    <row r="2132" spans="3:3" x14ac:dyDescent="0.2">
      <c r="C2132" s="10"/>
    </row>
    <row r="2133" spans="3:3" x14ac:dyDescent="0.2">
      <c r="C2133" s="10"/>
    </row>
    <row r="2134" spans="3:3" x14ac:dyDescent="0.2">
      <c r="C2134" s="10"/>
    </row>
    <row r="2135" spans="3:3" x14ac:dyDescent="0.2">
      <c r="C2135" s="10"/>
    </row>
    <row r="2136" spans="3:3" x14ac:dyDescent="0.2">
      <c r="C2136" s="10"/>
    </row>
    <row r="2137" spans="3:3" x14ac:dyDescent="0.2">
      <c r="C2137" s="10"/>
    </row>
    <row r="2138" spans="3:3" x14ac:dyDescent="0.2">
      <c r="C2138" s="10"/>
    </row>
    <row r="2139" spans="3:3" x14ac:dyDescent="0.2">
      <c r="C2139" s="10"/>
    </row>
    <row r="2140" spans="3:3" x14ac:dyDescent="0.2">
      <c r="C2140" s="10"/>
    </row>
    <row r="2141" spans="3:3" x14ac:dyDescent="0.2">
      <c r="C2141" s="10"/>
    </row>
    <row r="2142" spans="3:3" x14ac:dyDescent="0.2">
      <c r="C2142" s="10"/>
    </row>
    <row r="2143" spans="3:3" x14ac:dyDescent="0.2">
      <c r="C2143" s="10"/>
    </row>
    <row r="2144" spans="3:3" x14ac:dyDescent="0.2">
      <c r="C2144" s="10"/>
    </row>
    <row r="2145" spans="3:3" x14ac:dyDescent="0.2">
      <c r="C2145" s="10"/>
    </row>
    <row r="2146" spans="3:3" x14ac:dyDescent="0.2">
      <c r="C2146" s="10"/>
    </row>
    <row r="2147" spans="3:3" x14ac:dyDescent="0.2">
      <c r="C2147" s="10"/>
    </row>
    <row r="2148" spans="3:3" x14ac:dyDescent="0.2">
      <c r="C2148" s="10"/>
    </row>
    <row r="2149" spans="3:3" x14ac:dyDescent="0.2">
      <c r="C2149" s="10"/>
    </row>
    <row r="2150" spans="3:3" x14ac:dyDescent="0.2">
      <c r="C2150" s="10"/>
    </row>
    <row r="2151" spans="3:3" x14ac:dyDescent="0.2">
      <c r="C2151" s="10"/>
    </row>
    <row r="2152" spans="3:3" x14ac:dyDescent="0.2">
      <c r="C2152" s="10"/>
    </row>
    <row r="2153" spans="3:3" x14ac:dyDescent="0.2">
      <c r="C2153" s="10"/>
    </row>
    <row r="2154" spans="3:3" x14ac:dyDescent="0.2">
      <c r="C2154" s="10"/>
    </row>
    <row r="2155" spans="3:3" x14ac:dyDescent="0.2">
      <c r="C2155" s="10"/>
    </row>
    <row r="2156" spans="3:3" x14ac:dyDescent="0.2">
      <c r="C2156" s="10"/>
    </row>
    <row r="2157" spans="3:3" x14ac:dyDescent="0.2">
      <c r="C2157" s="10"/>
    </row>
    <row r="2158" spans="3:3" x14ac:dyDescent="0.2">
      <c r="C2158" s="10"/>
    </row>
    <row r="2159" spans="3:3" x14ac:dyDescent="0.2">
      <c r="C2159" s="10"/>
    </row>
    <row r="2160" spans="3:3" x14ac:dyDescent="0.2">
      <c r="C2160" s="10"/>
    </row>
    <row r="2161" spans="3:3" x14ac:dyDescent="0.2">
      <c r="C2161" s="10"/>
    </row>
    <row r="2162" spans="3:3" x14ac:dyDescent="0.2">
      <c r="C2162" s="10"/>
    </row>
    <row r="2163" spans="3:3" x14ac:dyDescent="0.2">
      <c r="C2163" s="10"/>
    </row>
    <row r="2164" spans="3:3" x14ac:dyDescent="0.2">
      <c r="C2164" s="10"/>
    </row>
    <row r="2165" spans="3:3" x14ac:dyDescent="0.2">
      <c r="C2165" s="10"/>
    </row>
    <row r="2166" spans="3:3" x14ac:dyDescent="0.2">
      <c r="C2166" s="10"/>
    </row>
    <row r="2167" spans="3:3" x14ac:dyDescent="0.2">
      <c r="C2167" s="10"/>
    </row>
    <row r="2168" spans="3:3" x14ac:dyDescent="0.2">
      <c r="C2168" s="10"/>
    </row>
    <row r="2169" spans="3:3" x14ac:dyDescent="0.2">
      <c r="C2169" s="10"/>
    </row>
    <row r="2170" spans="3:3" x14ac:dyDescent="0.2">
      <c r="C2170" s="10"/>
    </row>
    <row r="2171" spans="3:3" x14ac:dyDescent="0.2">
      <c r="C2171" s="10"/>
    </row>
    <row r="2172" spans="3:3" x14ac:dyDescent="0.2">
      <c r="C2172" s="10"/>
    </row>
    <row r="2173" spans="3:3" x14ac:dyDescent="0.2">
      <c r="C2173" s="10"/>
    </row>
    <row r="2174" spans="3:3" x14ac:dyDescent="0.2">
      <c r="C2174" s="10"/>
    </row>
    <row r="2175" spans="3:3" x14ac:dyDescent="0.2">
      <c r="C2175" s="10"/>
    </row>
    <row r="2176" spans="3:3" x14ac:dyDescent="0.2">
      <c r="C2176" s="10"/>
    </row>
    <row r="2177" spans="3:3" x14ac:dyDescent="0.2">
      <c r="C2177" s="10"/>
    </row>
    <row r="2178" spans="3:3" x14ac:dyDescent="0.2">
      <c r="C2178" s="10"/>
    </row>
    <row r="2179" spans="3:3" x14ac:dyDescent="0.2">
      <c r="C2179" s="10"/>
    </row>
    <row r="2180" spans="3:3" x14ac:dyDescent="0.2">
      <c r="C2180" s="10"/>
    </row>
    <row r="2181" spans="3:3" x14ac:dyDescent="0.2">
      <c r="C2181" s="10"/>
    </row>
    <row r="2182" spans="3:3" x14ac:dyDescent="0.2">
      <c r="C2182" s="10"/>
    </row>
    <row r="2183" spans="3:3" x14ac:dyDescent="0.2">
      <c r="C2183" s="10"/>
    </row>
    <row r="2184" spans="3:3" x14ac:dyDescent="0.2">
      <c r="C2184" s="10"/>
    </row>
    <row r="2185" spans="3:3" x14ac:dyDescent="0.2">
      <c r="C2185" s="10"/>
    </row>
    <row r="2186" spans="3:3" x14ac:dyDescent="0.2">
      <c r="C2186" s="10"/>
    </row>
    <row r="2187" spans="3:3" x14ac:dyDescent="0.2">
      <c r="C2187" s="10"/>
    </row>
    <row r="2188" spans="3:3" x14ac:dyDescent="0.2">
      <c r="C2188" s="10"/>
    </row>
    <row r="2189" spans="3:3" x14ac:dyDescent="0.2">
      <c r="C2189" s="10"/>
    </row>
    <row r="2190" spans="3:3" x14ac:dyDescent="0.2">
      <c r="C2190" s="10"/>
    </row>
    <row r="2191" spans="3:3" x14ac:dyDescent="0.2">
      <c r="C2191" s="10"/>
    </row>
    <row r="2192" spans="3:3" x14ac:dyDescent="0.2">
      <c r="C2192" s="10"/>
    </row>
    <row r="2193" spans="3:3" x14ac:dyDescent="0.2">
      <c r="C2193" s="10"/>
    </row>
    <row r="2194" spans="3:3" x14ac:dyDescent="0.2">
      <c r="C2194" s="10"/>
    </row>
    <row r="2195" spans="3:3" x14ac:dyDescent="0.2">
      <c r="C2195" s="10"/>
    </row>
    <row r="2196" spans="3:3" x14ac:dyDescent="0.2">
      <c r="C2196" s="10"/>
    </row>
    <row r="2197" spans="3:3" x14ac:dyDescent="0.2">
      <c r="C2197" s="10"/>
    </row>
    <row r="2198" spans="3:3" x14ac:dyDescent="0.2">
      <c r="C2198" s="10"/>
    </row>
    <row r="2199" spans="3:3" x14ac:dyDescent="0.2">
      <c r="C2199" s="10"/>
    </row>
    <row r="2200" spans="3:3" x14ac:dyDescent="0.2">
      <c r="C2200" s="10"/>
    </row>
    <row r="2201" spans="3:3" x14ac:dyDescent="0.2">
      <c r="C2201" s="10"/>
    </row>
    <row r="2202" spans="3:3" x14ac:dyDescent="0.2">
      <c r="C2202" s="10"/>
    </row>
    <row r="2203" spans="3:3" x14ac:dyDescent="0.2">
      <c r="C2203" s="10"/>
    </row>
    <row r="2204" spans="3:3" x14ac:dyDescent="0.2">
      <c r="C2204" s="10"/>
    </row>
    <row r="2205" spans="3:3" x14ac:dyDescent="0.2">
      <c r="C2205" s="10"/>
    </row>
    <row r="2206" spans="3:3" x14ac:dyDescent="0.2">
      <c r="C2206" s="10"/>
    </row>
    <row r="2207" spans="3:3" x14ac:dyDescent="0.2">
      <c r="C2207" s="10"/>
    </row>
    <row r="2208" spans="3:3" x14ac:dyDescent="0.2">
      <c r="C2208" s="10"/>
    </row>
    <row r="2209" spans="3:3" x14ac:dyDescent="0.2">
      <c r="C2209" s="10"/>
    </row>
    <row r="2210" spans="3:3" x14ac:dyDescent="0.2">
      <c r="C2210" s="10"/>
    </row>
    <row r="2211" spans="3:3" x14ac:dyDescent="0.2">
      <c r="C2211" s="10"/>
    </row>
    <row r="2212" spans="3:3" x14ac:dyDescent="0.2">
      <c r="C2212" s="10"/>
    </row>
    <row r="2213" spans="3:3" x14ac:dyDescent="0.2">
      <c r="C2213" s="10"/>
    </row>
    <row r="2214" spans="3:3" x14ac:dyDescent="0.2">
      <c r="C2214" s="10"/>
    </row>
    <row r="2215" spans="3:3" x14ac:dyDescent="0.2">
      <c r="C2215" s="10"/>
    </row>
    <row r="2216" spans="3:3" x14ac:dyDescent="0.2">
      <c r="C2216" s="10"/>
    </row>
    <row r="2217" spans="3:3" x14ac:dyDescent="0.2">
      <c r="C2217" s="10"/>
    </row>
    <row r="2218" spans="3:3" x14ac:dyDescent="0.2">
      <c r="C2218" s="10"/>
    </row>
    <row r="2219" spans="3:3" x14ac:dyDescent="0.2">
      <c r="C2219" s="10"/>
    </row>
    <row r="2220" spans="3:3" x14ac:dyDescent="0.2">
      <c r="C2220" s="10"/>
    </row>
    <row r="2221" spans="3:3" x14ac:dyDescent="0.2">
      <c r="C2221" s="10"/>
    </row>
    <row r="2222" spans="3:3" x14ac:dyDescent="0.2">
      <c r="C2222" s="10"/>
    </row>
    <row r="2223" spans="3:3" x14ac:dyDescent="0.2">
      <c r="C2223" s="10"/>
    </row>
    <row r="2224" spans="3:3" x14ac:dyDescent="0.2">
      <c r="C2224" s="10"/>
    </row>
    <row r="2225" spans="3:3" x14ac:dyDescent="0.2">
      <c r="C2225" s="10"/>
    </row>
    <row r="2226" spans="3:3" x14ac:dyDescent="0.2">
      <c r="C2226" s="10"/>
    </row>
    <row r="2227" spans="3:3" x14ac:dyDescent="0.2">
      <c r="C2227" s="10"/>
    </row>
    <row r="2228" spans="3:3" x14ac:dyDescent="0.2">
      <c r="C2228" s="10"/>
    </row>
    <row r="2229" spans="3:3" x14ac:dyDescent="0.2">
      <c r="C2229" s="10"/>
    </row>
    <row r="2230" spans="3:3" x14ac:dyDescent="0.2">
      <c r="C2230" s="10"/>
    </row>
    <row r="2231" spans="3:3" x14ac:dyDescent="0.2">
      <c r="C2231" s="10"/>
    </row>
    <row r="2232" spans="3:3" x14ac:dyDescent="0.2">
      <c r="C2232" s="10"/>
    </row>
    <row r="2233" spans="3:3" x14ac:dyDescent="0.2">
      <c r="C2233" s="10"/>
    </row>
    <row r="2234" spans="3:3" x14ac:dyDescent="0.2">
      <c r="C2234" s="10"/>
    </row>
    <row r="2235" spans="3:3" x14ac:dyDescent="0.2">
      <c r="C2235" s="10"/>
    </row>
    <row r="2236" spans="3:3" x14ac:dyDescent="0.2">
      <c r="C2236" s="10"/>
    </row>
    <row r="2237" spans="3:3" x14ac:dyDescent="0.2">
      <c r="C2237" s="10"/>
    </row>
    <row r="2238" spans="3:3" x14ac:dyDescent="0.2">
      <c r="C2238" s="10"/>
    </row>
    <row r="2239" spans="3:3" x14ac:dyDescent="0.2">
      <c r="C2239" s="10"/>
    </row>
    <row r="2240" spans="3:3" x14ac:dyDescent="0.2">
      <c r="C2240" s="10"/>
    </row>
    <row r="2241" spans="3:3" x14ac:dyDescent="0.2">
      <c r="C2241" s="10"/>
    </row>
    <row r="2242" spans="3:3" x14ac:dyDescent="0.2">
      <c r="C2242" s="10"/>
    </row>
    <row r="2243" spans="3:3" x14ac:dyDescent="0.2">
      <c r="C2243" s="10"/>
    </row>
    <row r="2244" spans="3:3" x14ac:dyDescent="0.2">
      <c r="C2244" s="10"/>
    </row>
    <row r="2245" spans="3:3" x14ac:dyDescent="0.2">
      <c r="C2245" s="10"/>
    </row>
    <row r="2246" spans="3:3" x14ac:dyDescent="0.2">
      <c r="C2246" s="10"/>
    </row>
    <row r="2247" spans="3:3" x14ac:dyDescent="0.2">
      <c r="C2247" s="10"/>
    </row>
    <row r="2248" spans="3:3" x14ac:dyDescent="0.2">
      <c r="C2248" s="10"/>
    </row>
    <row r="2249" spans="3:3" x14ac:dyDescent="0.2">
      <c r="C2249" s="10"/>
    </row>
    <row r="2250" spans="3:3" x14ac:dyDescent="0.2">
      <c r="C2250" s="10"/>
    </row>
    <row r="2251" spans="3:3" x14ac:dyDescent="0.2">
      <c r="C2251" s="10"/>
    </row>
    <row r="2252" spans="3:3" x14ac:dyDescent="0.2">
      <c r="C2252" s="10"/>
    </row>
    <row r="2253" spans="3:3" x14ac:dyDescent="0.2">
      <c r="C2253" s="10"/>
    </row>
    <row r="2254" spans="3:3" x14ac:dyDescent="0.2">
      <c r="C2254" s="10"/>
    </row>
    <row r="2255" spans="3:3" x14ac:dyDescent="0.2">
      <c r="C2255" s="10"/>
    </row>
    <row r="2256" spans="3:3" x14ac:dyDescent="0.2">
      <c r="C2256" s="10"/>
    </row>
    <row r="2257" spans="3:3" x14ac:dyDescent="0.2">
      <c r="C2257" s="10"/>
    </row>
    <row r="2258" spans="3:3" x14ac:dyDescent="0.2">
      <c r="C2258" s="10"/>
    </row>
    <row r="2259" spans="3:3" x14ac:dyDescent="0.2">
      <c r="C2259" s="10"/>
    </row>
    <row r="2260" spans="3:3" x14ac:dyDescent="0.2">
      <c r="C2260" s="10"/>
    </row>
    <row r="2261" spans="3:3" x14ac:dyDescent="0.2">
      <c r="C2261" s="10"/>
    </row>
    <row r="2262" spans="3:3" x14ac:dyDescent="0.2">
      <c r="C2262" s="10"/>
    </row>
    <row r="2263" spans="3:3" x14ac:dyDescent="0.2">
      <c r="C2263" s="10"/>
    </row>
    <row r="2264" spans="3:3" x14ac:dyDescent="0.2">
      <c r="C2264" s="10"/>
    </row>
    <row r="2265" spans="3:3" x14ac:dyDescent="0.2">
      <c r="C2265" s="10"/>
    </row>
    <row r="2266" spans="3:3" x14ac:dyDescent="0.2">
      <c r="C2266" s="10"/>
    </row>
    <row r="2267" spans="3:3" x14ac:dyDescent="0.2">
      <c r="C2267" s="10"/>
    </row>
    <row r="2268" spans="3:3" x14ac:dyDescent="0.2">
      <c r="C2268" s="10"/>
    </row>
    <row r="2269" spans="3:3" x14ac:dyDescent="0.2">
      <c r="C2269" s="10"/>
    </row>
    <row r="2270" spans="3:3" x14ac:dyDescent="0.2">
      <c r="C2270" s="10"/>
    </row>
    <row r="2271" spans="3:3" x14ac:dyDescent="0.2">
      <c r="C2271" s="10"/>
    </row>
    <row r="2272" spans="3:3" x14ac:dyDescent="0.2">
      <c r="C2272" s="10"/>
    </row>
    <row r="2273" spans="3:3" x14ac:dyDescent="0.2">
      <c r="C2273" s="10"/>
    </row>
    <row r="2274" spans="3:3" x14ac:dyDescent="0.2">
      <c r="C2274" s="10"/>
    </row>
    <row r="2275" spans="3:3" x14ac:dyDescent="0.2">
      <c r="C2275" s="10"/>
    </row>
    <row r="2276" spans="3:3" x14ac:dyDescent="0.2">
      <c r="C2276" s="10"/>
    </row>
    <row r="2277" spans="3:3" x14ac:dyDescent="0.2">
      <c r="C2277" s="10"/>
    </row>
    <row r="2278" spans="3:3" x14ac:dyDescent="0.2">
      <c r="C2278" s="10"/>
    </row>
    <row r="2279" spans="3:3" x14ac:dyDescent="0.2">
      <c r="C2279" s="10"/>
    </row>
    <row r="2280" spans="3:3" x14ac:dyDescent="0.2">
      <c r="C2280" s="10"/>
    </row>
    <row r="2281" spans="3:3" x14ac:dyDescent="0.2">
      <c r="C2281" s="10"/>
    </row>
    <row r="2282" spans="3:3" x14ac:dyDescent="0.2">
      <c r="C2282" s="10"/>
    </row>
    <row r="2283" spans="3:3" x14ac:dyDescent="0.2">
      <c r="C2283" s="10"/>
    </row>
    <row r="2284" spans="3:3" x14ac:dyDescent="0.2">
      <c r="C2284" s="10"/>
    </row>
    <row r="2285" spans="3:3" x14ac:dyDescent="0.2">
      <c r="C2285" s="10"/>
    </row>
    <row r="2286" spans="3:3" x14ac:dyDescent="0.2">
      <c r="C2286" s="10"/>
    </row>
    <row r="2287" spans="3:3" x14ac:dyDescent="0.2">
      <c r="C2287" s="10"/>
    </row>
    <row r="2288" spans="3:3" x14ac:dyDescent="0.2">
      <c r="C2288" s="10"/>
    </row>
    <row r="2289" spans="3:3" x14ac:dyDescent="0.2">
      <c r="C2289" s="10"/>
    </row>
    <row r="2290" spans="3:3" x14ac:dyDescent="0.2">
      <c r="C2290" s="10"/>
    </row>
    <row r="2291" spans="3:3" x14ac:dyDescent="0.2">
      <c r="C2291" s="10"/>
    </row>
    <row r="2292" spans="3:3" x14ac:dyDescent="0.2">
      <c r="C2292" s="10"/>
    </row>
    <row r="2293" spans="3:3" x14ac:dyDescent="0.2">
      <c r="C2293" s="10"/>
    </row>
    <row r="2294" spans="3:3" x14ac:dyDescent="0.2">
      <c r="C2294" s="10"/>
    </row>
    <row r="2295" spans="3:3" x14ac:dyDescent="0.2">
      <c r="C2295" s="10"/>
    </row>
    <row r="2296" spans="3:3" x14ac:dyDescent="0.2">
      <c r="C2296" s="10"/>
    </row>
    <row r="2297" spans="3:3" x14ac:dyDescent="0.2">
      <c r="C2297" s="10"/>
    </row>
    <row r="2298" spans="3:3" x14ac:dyDescent="0.2">
      <c r="C2298" s="10"/>
    </row>
    <row r="2299" spans="3:3" x14ac:dyDescent="0.2">
      <c r="C2299" s="10"/>
    </row>
    <row r="2300" spans="3:3" x14ac:dyDescent="0.2">
      <c r="C2300" s="10"/>
    </row>
    <row r="2301" spans="3:3" x14ac:dyDescent="0.2">
      <c r="C2301" s="10"/>
    </row>
    <row r="2302" spans="3:3" x14ac:dyDescent="0.2">
      <c r="C2302" s="10"/>
    </row>
    <row r="2303" spans="3:3" x14ac:dyDescent="0.2">
      <c r="C2303" s="10"/>
    </row>
    <row r="2304" spans="3:3" x14ac:dyDescent="0.2">
      <c r="C2304" s="10"/>
    </row>
    <row r="2305" spans="3:3" x14ac:dyDescent="0.2">
      <c r="C2305" s="10"/>
    </row>
    <row r="2306" spans="3:3" x14ac:dyDescent="0.2">
      <c r="C2306" s="10"/>
    </row>
    <row r="2307" spans="3:3" x14ac:dyDescent="0.2">
      <c r="C2307" s="10"/>
    </row>
    <row r="2308" spans="3:3" x14ac:dyDescent="0.2">
      <c r="C2308" s="10"/>
    </row>
    <row r="2309" spans="3:3" x14ac:dyDescent="0.2">
      <c r="C2309" s="10"/>
    </row>
    <row r="2310" spans="3:3" x14ac:dyDescent="0.2">
      <c r="C2310" s="10"/>
    </row>
    <row r="2311" spans="3:3" x14ac:dyDescent="0.2">
      <c r="C2311" s="10"/>
    </row>
    <row r="2312" spans="3:3" x14ac:dyDescent="0.2">
      <c r="C2312" s="10"/>
    </row>
    <row r="2313" spans="3:3" x14ac:dyDescent="0.2">
      <c r="C2313" s="10"/>
    </row>
    <row r="2314" spans="3:3" x14ac:dyDescent="0.2">
      <c r="C2314" s="10"/>
    </row>
    <row r="2315" spans="3:3" x14ac:dyDescent="0.2">
      <c r="C2315" s="10"/>
    </row>
    <row r="2316" spans="3:3" x14ac:dyDescent="0.2">
      <c r="C2316" s="10"/>
    </row>
    <row r="2317" spans="3:3" x14ac:dyDescent="0.2">
      <c r="C2317" s="10"/>
    </row>
    <row r="2318" spans="3:3" x14ac:dyDescent="0.2">
      <c r="C2318" s="10"/>
    </row>
    <row r="2319" spans="3:3" x14ac:dyDescent="0.2">
      <c r="C2319" s="10"/>
    </row>
    <row r="2320" spans="3:3" x14ac:dyDescent="0.2">
      <c r="C2320" s="10"/>
    </row>
    <row r="2321" spans="3:3" x14ac:dyDescent="0.2">
      <c r="C2321" s="10"/>
    </row>
    <row r="2322" spans="3:3" x14ac:dyDescent="0.2">
      <c r="C2322" s="10"/>
    </row>
    <row r="2323" spans="3:3" x14ac:dyDescent="0.2">
      <c r="C2323" s="10"/>
    </row>
    <row r="2324" spans="3:3" x14ac:dyDescent="0.2">
      <c r="C2324" s="10"/>
    </row>
    <row r="2325" spans="3:3" x14ac:dyDescent="0.2">
      <c r="C2325" s="10"/>
    </row>
    <row r="2326" spans="3:3" x14ac:dyDescent="0.2">
      <c r="C2326" s="10"/>
    </row>
    <row r="2327" spans="3:3" x14ac:dyDescent="0.2">
      <c r="C2327" s="10"/>
    </row>
    <row r="2328" spans="3:3" x14ac:dyDescent="0.2">
      <c r="C2328" s="10"/>
    </row>
    <row r="2329" spans="3:3" x14ac:dyDescent="0.2">
      <c r="C2329" s="10"/>
    </row>
    <row r="2330" spans="3:3" x14ac:dyDescent="0.2">
      <c r="C2330" s="10"/>
    </row>
    <row r="2331" spans="3:3" x14ac:dyDescent="0.2">
      <c r="C2331" s="10"/>
    </row>
    <row r="2332" spans="3:3" x14ac:dyDescent="0.2">
      <c r="C2332" s="10"/>
    </row>
    <row r="2333" spans="3:3" x14ac:dyDescent="0.2">
      <c r="C2333" s="10"/>
    </row>
    <row r="2334" spans="3:3" x14ac:dyDescent="0.2">
      <c r="C2334" s="10"/>
    </row>
    <row r="2335" spans="3:3" x14ac:dyDescent="0.2">
      <c r="C2335" s="10"/>
    </row>
    <row r="2336" spans="3:3" x14ac:dyDescent="0.2">
      <c r="C2336" s="10"/>
    </row>
    <row r="2337" spans="3:3" x14ac:dyDescent="0.2">
      <c r="C2337" s="10"/>
    </row>
    <row r="2338" spans="3:3" x14ac:dyDescent="0.2">
      <c r="C2338" s="10"/>
    </row>
    <row r="2339" spans="3:3" x14ac:dyDescent="0.2">
      <c r="C2339" s="10"/>
    </row>
    <row r="2340" spans="3:3" x14ac:dyDescent="0.2">
      <c r="C2340" s="10"/>
    </row>
    <row r="2341" spans="3:3" x14ac:dyDescent="0.2">
      <c r="C2341" s="10"/>
    </row>
    <row r="2342" spans="3:3" x14ac:dyDescent="0.2">
      <c r="C2342" s="10"/>
    </row>
    <row r="2343" spans="3:3" x14ac:dyDescent="0.2">
      <c r="C2343" s="10"/>
    </row>
    <row r="2344" spans="3:3" x14ac:dyDescent="0.2">
      <c r="C2344" s="10"/>
    </row>
    <row r="2345" spans="3:3" x14ac:dyDescent="0.2">
      <c r="C2345" s="10"/>
    </row>
    <row r="2346" spans="3:3" x14ac:dyDescent="0.2">
      <c r="C2346" s="10"/>
    </row>
    <row r="2347" spans="3:3" x14ac:dyDescent="0.2">
      <c r="C2347" s="10"/>
    </row>
    <row r="2348" spans="3:3" x14ac:dyDescent="0.2">
      <c r="C2348" s="10"/>
    </row>
    <row r="2349" spans="3:3" x14ac:dyDescent="0.2">
      <c r="C2349" s="10"/>
    </row>
    <row r="2350" spans="3:3" x14ac:dyDescent="0.2">
      <c r="C2350" s="10"/>
    </row>
    <row r="2351" spans="3:3" x14ac:dyDescent="0.2">
      <c r="C2351" s="10"/>
    </row>
    <row r="2352" spans="3:3" x14ac:dyDescent="0.2">
      <c r="C2352" s="10"/>
    </row>
    <row r="2353" spans="3:3" x14ac:dyDescent="0.2">
      <c r="C2353" s="10"/>
    </row>
    <row r="2354" spans="3:3" x14ac:dyDescent="0.2">
      <c r="C2354" s="10"/>
    </row>
    <row r="2355" spans="3:3" x14ac:dyDescent="0.2">
      <c r="C2355" s="10"/>
    </row>
    <row r="2356" spans="3:3" x14ac:dyDescent="0.2">
      <c r="C2356" s="10"/>
    </row>
    <row r="2357" spans="3:3" x14ac:dyDescent="0.2">
      <c r="C2357" s="10"/>
    </row>
    <row r="2358" spans="3:3" x14ac:dyDescent="0.2">
      <c r="C2358" s="10"/>
    </row>
    <row r="2359" spans="3:3" x14ac:dyDescent="0.2">
      <c r="C2359" s="10"/>
    </row>
    <row r="2360" spans="3:3" x14ac:dyDescent="0.2">
      <c r="C2360" s="10"/>
    </row>
    <row r="2361" spans="3:3" x14ac:dyDescent="0.2">
      <c r="C2361" s="10"/>
    </row>
    <row r="2362" spans="3:3" x14ac:dyDescent="0.2">
      <c r="C2362" s="10"/>
    </row>
    <row r="2363" spans="3:3" x14ac:dyDescent="0.2">
      <c r="C2363" s="10"/>
    </row>
    <row r="2364" spans="3:3" x14ac:dyDescent="0.2">
      <c r="C2364" s="10"/>
    </row>
    <row r="2365" spans="3:3" x14ac:dyDescent="0.2">
      <c r="C2365" s="10"/>
    </row>
    <row r="2366" spans="3:3" x14ac:dyDescent="0.2">
      <c r="C2366" s="10"/>
    </row>
    <row r="2367" spans="3:3" x14ac:dyDescent="0.2">
      <c r="C2367" s="10"/>
    </row>
    <row r="2368" spans="3:3" x14ac:dyDescent="0.2">
      <c r="C2368" s="10"/>
    </row>
    <row r="2369" spans="3:3" x14ac:dyDescent="0.2">
      <c r="C2369" s="10"/>
    </row>
    <row r="2370" spans="3:3" x14ac:dyDescent="0.2">
      <c r="C2370" s="10"/>
    </row>
    <row r="2371" spans="3:3" x14ac:dyDescent="0.2">
      <c r="C2371" s="10"/>
    </row>
    <row r="2372" spans="3:3" x14ac:dyDescent="0.2">
      <c r="C2372" s="10"/>
    </row>
    <row r="2373" spans="3:3" x14ac:dyDescent="0.2">
      <c r="C2373" s="10"/>
    </row>
    <row r="2374" spans="3:3" x14ac:dyDescent="0.2">
      <c r="C2374" s="10"/>
    </row>
    <row r="2375" spans="3:3" x14ac:dyDescent="0.2">
      <c r="C2375" s="10"/>
    </row>
    <row r="2376" spans="3:3" x14ac:dyDescent="0.2">
      <c r="C2376" s="10"/>
    </row>
    <row r="2377" spans="3:3" x14ac:dyDescent="0.2">
      <c r="C2377" s="10"/>
    </row>
    <row r="2378" spans="3:3" x14ac:dyDescent="0.2">
      <c r="C2378" s="10"/>
    </row>
    <row r="2379" spans="3:3" x14ac:dyDescent="0.2">
      <c r="C2379" s="10"/>
    </row>
    <row r="2380" spans="3:3" x14ac:dyDescent="0.2">
      <c r="C2380" s="10"/>
    </row>
    <row r="2381" spans="3:3" x14ac:dyDescent="0.2">
      <c r="C2381" s="10"/>
    </row>
    <row r="2382" spans="3:3" x14ac:dyDescent="0.2">
      <c r="C2382" s="10"/>
    </row>
    <row r="2383" spans="3:3" x14ac:dyDescent="0.2">
      <c r="C2383" s="10"/>
    </row>
    <row r="2384" spans="3:3" x14ac:dyDescent="0.2">
      <c r="C2384" s="10"/>
    </row>
    <row r="2385" spans="3:3" x14ac:dyDescent="0.2">
      <c r="C2385" s="10"/>
    </row>
    <row r="2386" spans="3:3" x14ac:dyDescent="0.2">
      <c r="C2386" s="10"/>
    </row>
    <row r="2387" spans="3:3" x14ac:dyDescent="0.2">
      <c r="C2387" s="10"/>
    </row>
    <row r="2388" spans="3:3" x14ac:dyDescent="0.2">
      <c r="C2388" s="10"/>
    </row>
    <row r="2389" spans="3:3" x14ac:dyDescent="0.2">
      <c r="C2389" s="10"/>
    </row>
    <row r="2390" spans="3:3" x14ac:dyDescent="0.2">
      <c r="C2390" s="10"/>
    </row>
    <row r="2391" spans="3:3" x14ac:dyDescent="0.2">
      <c r="C2391" s="10"/>
    </row>
    <row r="2392" spans="3:3" x14ac:dyDescent="0.2">
      <c r="C2392" s="10"/>
    </row>
    <row r="2393" spans="3:3" x14ac:dyDescent="0.2">
      <c r="C2393" s="10"/>
    </row>
    <row r="2394" spans="3:3" x14ac:dyDescent="0.2">
      <c r="C2394" s="10"/>
    </row>
    <row r="2395" spans="3:3" x14ac:dyDescent="0.2">
      <c r="C2395" s="10"/>
    </row>
    <row r="2396" spans="3:3" x14ac:dyDescent="0.2">
      <c r="C2396" s="10"/>
    </row>
    <row r="2397" spans="3:3" x14ac:dyDescent="0.2">
      <c r="C2397" s="10"/>
    </row>
    <row r="2398" spans="3:3" x14ac:dyDescent="0.2">
      <c r="C2398" s="10"/>
    </row>
    <row r="2399" spans="3:3" x14ac:dyDescent="0.2">
      <c r="C2399" s="10"/>
    </row>
    <row r="2400" spans="3:3" x14ac:dyDescent="0.2">
      <c r="C2400" s="10"/>
    </row>
    <row r="2401" spans="3:3" x14ac:dyDescent="0.2">
      <c r="C2401" s="10"/>
    </row>
    <row r="2402" spans="3:3" x14ac:dyDescent="0.2">
      <c r="C2402" s="10"/>
    </row>
    <row r="2403" spans="3:3" x14ac:dyDescent="0.2">
      <c r="C2403" s="10"/>
    </row>
    <row r="2404" spans="3:3" x14ac:dyDescent="0.2">
      <c r="C2404" s="10"/>
    </row>
    <row r="2405" spans="3:3" x14ac:dyDescent="0.2">
      <c r="C2405" s="10"/>
    </row>
    <row r="2406" spans="3:3" x14ac:dyDescent="0.2">
      <c r="C2406" s="10"/>
    </row>
    <row r="2407" spans="3:3" x14ac:dyDescent="0.2">
      <c r="C2407" s="10"/>
    </row>
    <row r="2408" spans="3:3" x14ac:dyDescent="0.2">
      <c r="C2408" s="10"/>
    </row>
    <row r="2409" spans="3:3" x14ac:dyDescent="0.2">
      <c r="C2409" s="10"/>
    </row>
    <row r="2410" spans="3:3" x14ac:dyDescent="0.2">
      <c r="C2410" s="10"/>
    </row>
    <row r="2411" spans="3:3" x14ac:dyDescent="0.2">
      <c r="C2411" s="10"/>
    </row>
    <row r="2412" spans="3:3" x14ac:dyDescent="0.2">
      <c r="C2412" s="10"/>
    </row>
    <row r="2413" spans="3:3" x14ac:dyDescent="0.2">
      <c r="C2413" s="10"/>
    </row>
    <row r="2414" spans="3:3" x14ac:dyDescent="0.2">
      <c r="C2414" s="10"/>
    </row>
    <row r="2415" spans="3:3" x14ac:dyDescent="0.2">
      <c r="C2415" s="10"/>
    </row>
    <row r="2416" spans="3:3" x14ac:dyDescent="0.2">
      <c r="C2416" s="10"/>
    </row>
    <row r="2417" spans="3:3" x14ac:dyDescent="0.2">
      <c r="C2417" s="10"/>
    </row>
    <row r="2418" spans="3:3" x14ac:dyDescent="0.2">
      <c r="C2418" s="10"/>
    </row>
    <row r="2419" spans="3:3" x14ac:dyDescent="0.2">
      <c r="C2419" s="10"/>
    </row>
    <row r="2420" spans="3:3" x14ac:dyDescent="0.2">
      <c r="C2420" s="10"/>
    </row>
    <row r="2421" spans="3:3" x14ac:dyDescent="0.2">
      <c r="C2421" s="10"/>
    </row>
    <row r="2422" spans="3:3" x14ac:dyDescent="0.2">
      <c r="C2422" s="10"/>
    </row>
    <row r="2423" spans="3:3" x14ac:dyDescent="0.2">
      <c r="C2423" s="10"/>
    </row>
    <row r="2424" spans="3:3" x14ac:dyDescent="0.2">
      <c r="C2424" s="10"/>
    </row>
    <row r="2425" spans="3:3" x14ac:dyDescent="0.2">
      <c r="C2425" s="10"/>
    </row>
    <row r="2426" spans="3:3" x14ac:dyDescent="0.2">
      <c r="C2426" s="10"/>
    </row>
    <row r="2427" spans="3:3" x14ac:dyDescent="0.2">
      <c r="C2427" s="10"/>
    </row>
    <row r="2428" spans="3:3" x14ac:dyDescent="0.2">
      <c r="C2428" s="10"/>
    </row>
    <row r="2429" spans="3:3" x14ac:dyDescent="0.2">
      <c r="C2429" s="10"/>
    </row>
    <row r="2430" spans="3:3" x14ac:dyDescent="0.2">
      <c r="C2430" s="10"/>
    </row>
    <row r="2431" spans="3:3" x14ac:dyDescent="0.2">
      <c r="C2431" s="10"/>
    </row>
    <row r="2432" spans="3:3" x14ac:dyDescent="0.2">
      <c r="C2432" s="10"/>
    </row>
    <row r="2433" spans="3:3" x14ac:dyDescent="0.2">
      <c r="C2433" s="10"/>
    </row>
    <row r="2434" spans="3:3" x14ac:dyDescent="0.2">
      <c r="C2434" s="10"/>
    </row>
    <row r="2435" spans="3:3" x14ac:dyDescent="0.2">
      <c r="C2435" s="10"/>
    </row>
    <row r="2436" spans="3:3" x14ac:dyDescent="0.2">
      <c r="C2436" s="10"/>
    </row>
    <row r="2437" spans="3:3" x14ac:dyDescent="0.2">
      <c r="C2437" s="10"/>
    </row>
    <row r="2438" spans="3:3" x14ac:dyDescent="0.2">
      <c r="C2438" s="10"/>
    </row>
    <row r="2439" spans="3:3" x14ac:dyDescent="0.2">
      <c r="C2439" s="10"/>
    </row>
    <row r="2440" spans="3:3" x14ac:dyDescent="0.2">
      <c r="C2440" s="10"/>
    </row>
    <row r="2441" spans="3:3" x14ac:dyDescent="0.2">
      <c r="C2441" s="10"/>
    </row>
    <row r="2442" spans="3:3" x14ac:dyDescent="0.2">
      <c r="C2442" s="10"/>
    </row>
    <row r="2443" spans="3:3" x14ac:dyDescent="0.2">
      <c r="C2443" s="10"/>
    </row>
    <row r="2444" spans="3:3" x14ac:dyDescent="0.2">
      <c r="C2444" s="10"/>
    </row>
    <row r="2445" spans="3:3" x14ac:dyDescent="0.2">
      <c r="C2445" s="10"/>
    </row>
    <row r="2446" spans="3:3" x14ac:dyDescent="0.2">
      <c r="C2446" s="10"/>
    </row>
    <row r="2447" spans="3:3" x14ac:dyDescent="0.2">
      <c r="C2447" s="10"/>
    </row>
    <row r="2448" spans="3:3" x14ac:dyDescent="0.2">
      <c r="C2448" s="10"/>
    </row>
    <row r="2449" spans="3:3" x14ac:dyDescent="0.2">
      <c r="C2449" s="10"/>
    </row>
    <row r="2450" spans="3:3" x14ac:dyDescent="0.2">
      <c r="C2450" s="10"/>
    </row>
    <row r="2451" spans="3:3" x14ac:dyDescent="0.2">
      <c r="C2451" s="10"/>
    </row>
    <row r="2452" spans="3:3" x14ac:dyDescent="0.2">
      <c r="C2452" s="10"/>
    </row>
    <row r="2453" spans="3:3" x14ac:dyDescent="0.2">
      <c r="C2453" s="10"/>
    </row>
    <row r="2454" spans="3:3" x14ac:dyDescent="0.2">
      <c r="C2454" s="10"/>
    </row>
    <row r="2455" spans="3:3" x14ac:dyDescent="0.2">
      <c r="C2455" s="10"/>
    </row>
    <row r="2456" spans="3:3" x14ac:dyDescent="0.2">
      <c r="C2456" s="10"/>
    </row>
    <row r="2457" spans="3:3" x14ac:dyDescent="0.2">
      <c r="C2457" s="10"/>
    </row>
    <row r="2458" spans="3:3" x14ac:dyDescent="0.2">
      <c r="C2458" s="10"/>
    </row>
    <row r="2459" spans="3:3" x14ac:dyDescent="0.2">
      <c r="C2459" s="10"/>
    </row>
    <row r="2460" spans="3:3" x14ac:dyDescent="0.2">
      <c r="C2460" s="10"/>
    </row>
    <row r="2461" spans="3:3" x14ac:dyDescent="0.2">
      <c r="C2461" s="10"/>
    </row>
    <row r="2462" spans="3:3" x14ac:dyDescent="0.2">
      <c r="C2462" s="10"/>
    </row>
    <row r="2463" spans="3:3" x14ac:dyDescent="0.2">
      <c r="C2463" s="10"/>
    </row>
    <row r="2464" spans="3:3" x14ac:dyDescent="0.2">
      <c r="C2464" s="10"/>
    </row>
    <row r="2465" spans="3:3" x14ac:dyDescent="0.2">
      <c r="C2465" s="10"/>
    </row>
    <row r="2466" spans="3:3" x14ac:dyDescent="0.2">
      <c r="C2466" s="10"/>
    </row>
    <row r="2467" spans="3:3" x14ac:dyDescent="0.2">
      <c r="C2467" s="10"/>
    </row>
    <row r="2468" spans="3:3" x14ac:dyDescent="0.2">
      <c r="C2468" s="10"/>
    </row>
    <row r="2469" spans="3:3" x14ac:dyDescent="0.2">
      <c r="C2469" s="10"/>
    </row>
    <row r="2470" spans="3:3" x14ac:dyDescent="0.2">
      <c r="C2470" s="10"/>
    </row>
    <row r="2471" spans="3:3" x14ac:dyDescent="0.2">
      <c r="C2471" s="10"/>
    </row>
    <row r="2472" spans="3:3" x14ac:dyDescent="0.2">
      <c r="C2472" s="10"/>
    </row>
    <row r="2473" spans="3:3" x14ac:dyDescent="0.2">
      <c r="C2473" s="10"/>
    </row>
    <row r="2474" spans="3:3" x14ac:dyDescent="0.2">
      <c r="C2474" s="10"/>
    </row>
    <row r="2475" spans="3:3" x14ac:dyDescent="0.2">
      <c r="C2475" s="10"/>
    </row>
    <row r="2476" spans="3:3" x14ac:dyDescent="0.2">
      <c r="C2476" s="10"/>
    </row>
    <row r="2477" spans="3:3" x14ac:dyDescent="0.2">
      <c r="C2477" s="10"/>
    </row>
    <row r="2478" spans="3:3" x14ac:dyDescent="0.2">
      <c r="C2478" s="10"/>
    </row>
    <row r="2479" spans="3:3" x14ac:dyDescent="0.2">
      <c r="C2479" s="10"/>
    </row>
    <row r="2480" spans="3:3" x14ac:dyDescent="0.2">
      <c r="C2480" s="10"/>
    </row>
    <row r="2481" spans="3:3" x14ac:dyDescent="0.2">
      <c r="C2481" s="10"/>
    </row>
    <row r="2482" spans="3:3" x14ac:dyDescent="0.2">
      <c r="C2482" s="10"/>
    </row>
    <row r="2483" spans="3:3" x14ac:dyDescent="0.2">
      <c r="C2483" s="10"/>
    </row>
    <row r="2484" spans="3:3" x14ac:dyDescent="0.2">
      <c r="C2484" s="10"/>
    </row>
    <row r="2485" spans="3:3" x14ac:dyDescent="0.2">
      <c r="C2485" s="10"/>
    </row>
    <row r="2486" spans="3:3" x14ac:dyDescent="0.2">
      <c r="C2486" s="10"/>
    </row>
    <row r="2487" spans="3:3" x14ac:dyDescent="0.2">
      <c r="C2487" s="10"/>
    </row>
    <row r="2488" spans="3:3" x14ac:dyDescent="0.2">
      <c r="C2488" s="10"/>
    </row>
    <row r="2489" spans="3:3" x14ac:dyDescent="0.2">
      <c r="C2489" s="10"/>
    </row>
    <row r="2490" spans="3:3" x14ac:dyDescent="0.2">
      <c r="C2490" s="10"/>
    </row>
    <row r="2491" spans="3:3" x14ac:dyDescent="0.2">
      <c r="C2491" s="10"/>
    </row>
    <row r="2492" spans="3:3" x14ac:dyDescent="0.2">
      <c r="C2492" s="10"/>
    </row>
    <row r="2493" spans="3:3" x14ac:dyDescent="0.2">
      <c r="C2493" s="10"/>
    </row>
    <row r="2494" spans="3:3" x14ac:dyDescent="0.2">
      <c r="C2494" s="10"/>
    </row>
    <row r="2495" spans="3:3" x14ac:dyDescent="0.2">
      <c r="C2495" s="10"/>
    </row>
    <row r="2496" spans="3:3" x14ac:dyDescent="0.2">
      <c r="C2496" s="10"/>
    </row>
    <row r="2497" spans="3:3" x14ac:dyDescent="0.2">
      <c r="C2497" s="10"/>
    </row>
    <row r="2498" spans="3:3" x14ac:dyDescent="0.2">
      <c r="C2498" s="10"/>
    </row>
    <row r="2499" spans="3:3" x14ac:dyDescent="0.2">
      <c r="C2499" s="10"/>
    </row>
    <row r="2500" spans="3:3" x14ac:dyDescent="0.2">
      <c r="C2500" s="10"/>
    </row>
    <row r="2501" spans="3:3" x14ac:dyDescent="0.2">
      <c r="C2501" s="10"/>
    </row>
    <row r="2502" spans="3:3" x14ac:dyDescent="0.2">
      <c r="C2502" s="10"/>
    </row>
    <row r="2503" spans="3:3" x14ac:dyDescent="0.2">
      <c r="C2503" s="10"/>
    </row>
    <row r="2504" spans="3:3" x14ac:dyDescent="0.2">
      <c r="C2504" s="10"/>
    </row>
    <row r="2505" spans="3:3" x14ac:dyDescent="0.2">
      <c r="C2505" s="10"/>
    </row>
    <row r="2506" spans="3:3" x14ac:dyDescent="0.2">
      <c r="C2506" s="10"/>
    </row>
    <row r="2507" spans="3:3" x14ac:dyDescent="0.2">
      <c r="C2507" s="10"/>
    </row>
    <row r="2508" spans="3:3" x14ac:dyDescent="0.2">
      <c r="C2508" s="10"/>
    </row>
    <row r="2509" spans="3:3" x14ac:dyDescent="0.2">
      <c r="C2509" s="10"/>
    </row>
    <row r="2510" spans="3:3" x14ac:dyDescent="0.2">
      <c r="C2510" s="10"/>
    </row>
    <row r="2511" spans="3:3" x14ac:dyDescent="0.2">
      <c r="C2511" s="10"/>
    </row>
    <row r="2512" spans="3:3" x14ac:dyDescent="0.2">
      <c r="C2512" s="10"/>
    </row>
    <row r="2513" spans="3:3" x14ac:dyDescent="0.2">
      <c r="C2513" s="10"/>
    </row>
    <row r="2514" spans="3:3" x14ac:dyDescent="0.2">
      <c r="C2514" s="10"/>
    </row>
    <row r="2515" spans="3:3" x14ac:dyDescent="0.2">
      <c r="C2515" s="10"/>
    </row>
    <row r="2516" spans="3:3" x14ac:dyDescent="0.2">
      <c r="C2516" s="10"/>
    </row>
    <row r="2517" spans="3:3" x14ac:dyDescent="0.2">
      <c r="C2517" s="10"/>
    </row>
    <row r="2518" spans="3:3" x14ac:dyDescent="0.2">
      <c r="C2518" s="10"/>
    </row>
    <row r="2519" spans="3:3" x14ac:dyDescent="0.2">
      <c r="C2519" s="10"/>
    </row>
    <row r="2520" spans="3:3" x14ac:dyDescent="0.2">
      <c r="C2520" s="10"/>
    </row>
    <row r="2521" spans="3:3" x14ac:dyDescent="0.2">
      <c r="C2521" s="10"/>
    </row>
    <row r="2522" spans="3:3" x14ac:dyDescent="0.2">
      <c r="C2522" s="10"/>
    </row>
    <row r="2523" spans="3:3" x14ac:dyDescent="0.2">
      <c r="C2523" s="10"/>
    </row>
    <row r="2524" spans="3:3" x14ac:dyDescent="0.2">
      <c r="C2524" s="10"/>
    </row>
    <row r="2525" spans="3:3" x14ac:dyDescent="0.2">
      <c r="C2525" s="10"/>
    </row>
    <row r="2526" spans="3:3" x14ac:dyDescent="0.2">
      <c r="C2526" s="10"/>
    </row>
    <row r="2527" spans="3:3" x14ac:dyDescent="0.2">
      <c r="C2527" s="10"/>
    </row>
    <row r="2528" spans="3:3" x14ac:dyDescent="0.2">
      <c r="C2528" s="10"/>
    </row>
    <row r="2529" spans="3:3" x14ac:dyDescent="0.2">
      <c r="C2529" s="10"/>
    </row>
    <row r="2530" spans="3:3" x14ac:dyDescent="0.2">
      <c r="C2530" s="10"/>
    </row>
    <row r="2531" spans="3:3" x14ac:dyDescent="0.2">
      <c r="C2531" s="10"/>
    </row>
    <row r="2532" spans="3:3" x14ac:dyDescent="0.2">
      <c r="C2532" s="10"/>
    </row>
    <row r="2533" spans="3:3" x14ac:dyDescent="0.2">
      <c r="C2533" s="10"/>
    </row>
    <row r="2534" spans="3:3" x14ac:dyDescent="0.2">
      <c r="C2534" s="10"/>
    </row>
    <row r="2535" spans="3:3" x14ac:dyDescent="0.2">
      <c r="C2535" s="10"/>
    </row>
    <row r="2536" spans="3:3" x14ac:dyDescent="0.2">
      <c r="C2536" s="10"/>
    </row>
    <row r="2537" spans="3:3" x14ac:dyDescent="0.2">
      <c r="C2537" s="10"/>
    </row>
    <row r="2538" spans="3:3" x14ac:dyDescent="0.2">
      <c r="C2538" s="10"/>
    </row>
    <row r="2539" spans="3:3" x14ac:dyDescent="0.2">
      <c r="C2539" s="10"/>
    </row>
    <row r="2540" spans="3:3" x14ac:dyDescent="0.2">
      <c r="C2540" s="10"/>
    </row>
    <row r="2541" spans="3:3" x14ac:dyDescent="0.2">
      <c r="C2541" s="10"/>
    </row>
    <row r="2542" spans="3:3" x14ac:dyDescent="0.2">
      <c r="C2542" s="10"/>
    </row>
    <row r="2543" spans="3:3" x14ac:dyDescent="0.2">
      <c r="C2543" s="10"/>
    </row>
    <row r="2544" spans="3:3" x14ac:dyDescent="0.2">
      <c r="C2544" s="10"/>
    </row>
    <row r="2545" spans="3:3" x14ac:dyDescent="0.2">
      <c r="C2545" s="10"/>
    </row>
    <row r="2546" spans="3:3" x14ac:dyDescent="0.2">
      <c r="C2546" s="10"/>
    </row>
    <row r="2547" spans="3:3" x14ac:dyDescent="0.2">
      <c r="C2547" s="10"/>
    </row>
    <row r="2548" spans="3:3" x14ac:dyDescent="0.2">
      <c r="C2548" s="10"/>
    </row>
    <row r="2549" spans="3:3" x14ac:dyDescent="0.2">
      <c r="C2549" s="10"/>
    </row>
    <row r="2550" spans="3:3" x14ac:dyDescent="0.2">
      <c r="C2550" s="10"/>
    </row>
    <row r="2551" spans="3:3" x14ac:dyDescent="0.2">
      <c r="C2551" s="10"/>
    </row>
    <row r="2552" spans="3:3" x14ac:dyDescent="0.2">
      <c r="C2552" s="10"/>
    </row>
    <row r="2553" spans="3:3" x14ac:dyDescent="0.2">
      <c r="C2553" s="10"/>
    </row>
    <row r="2554" spans="3:3" x14ac:dyDescent="0.2">
      <c r="C2554" s="10"/>
    </row>
    <row r="2555" spans="3:3" x14ac:dyDescent="0.2">
      <c r="C2555" s="10"/>
    </row>
    <row r="2556" spans="3:3" x14ac:dyDescent="0.2">
      <c r="C2556" s="10"/>
    </row>
    <row r="2557" spans="3:3" x14ac:dyDescent="0.2">
      <c r="C2557" s="10"/>
    </row>
    <row r="2558" spans="3:3" x14ac:dyDescent="0.2">
      <c r="C2558" s="10"/>
    </row>
    <row r="2559" spans="3:3" x14ac:dyDescent="0.2">
      <c r="C2559" s="10"/>
    </row>
    <row r="2560" spans="3:3" x14ac:dyDescent="0.2">
      <c r="C2560" s="10"/>
    </row>
    <row r="2561" spans="3:3" x14ac:dyDescent="0.2">
      <c r="C2561" s="10"/>
    </row>
    <row r="2562" spans="3:3" x14ac:dyDescent="0.2">
      <c r="C2562" s="10"/>
    </row>
    <row r="2563" spans="3:3" x14ac:dyDescent="0.2">
      <c r="C2563" s="10"/>
    </row>
    <row r="2564" spans="3:3" x14ac:dyDescent="0.2">
      <c r="C2564" s="10"/>
    </row>
    <row r="2565" spans="3:3" x14ac:dyDescent="0.2">
      <c r="C2565" s="10"/>
    </row>
    <row r="2566" spans="3:3" x14ac:dyDescent="0.2">
      <c r="C2566" s="10"/>
    </row>
    <row r="2567" spans="3:3" x14ac:dyDescent="0.2">
      <c r="C2567" s="10"/>
    </row>
    <row r="2568" spans="3:3" x14ac:dyDescent="0.2">
      <c r="C2568" s="10"/>
    </row>
    <row r="2569" spans="3:3" x14ac:dyDescent="0.2">
      <c r="C2569" s="10"/>
    </row>
    <row r="2570" spans="3:3" x14ac:dyDescent="0.2">
      <c r="C2570" s="10"/>
    </row>
    <row r="2571" spans="3:3" x14ac:dyDescent="0.2">
      <c r="C2571" s="10"/>
    </row>
    <row r="2572" spans="3:3" x14ac:dyDescent="0.2">
      <c r="C2572" s="10"/>
    </row>
    <row r="2573" spans="3:3" x14ac:dyDescent="0.2">
      <c r="C2573" s="10"/>
    </row>
    <row r="2574" spans="3:3" x14ac:dyDescent="0.2">
      <c r="C2574" s="10"/>
    </row>
    <row r="2575" spans="3:3" x14ac:dyDescent="0.2">
      <c r="C2575" s="10"/>
    </row>
    <row r="2576" spans="3:3" x14ac:dyDescent="0.2">
      <c r="C2576" s="10"/>
    </row>
    <row r="2577" spans="3:3" x14ac:dyDescent="0.2">
      <c r="C2577" s="10"/>
    </row>
    <row r="2578" spans="3:3" x14ac:dyDescent="0.2">
      <c r="C2578" s="10"/>
    </row>
    <row r="2579" spans="3:3" x14ac:dyDescent="0.2">
      <c r="C2579" s="10"/>
    </row>
    <row r="2580" spans="3:3" x14ac:dyDescent="0.2">
      <c r="C2580" s="10"/>
    </row>
    <row r="2581" spans="3:3" x14ac:dyDescent="0.2">
      <c r="C2581" s="10"/>
    </row>
    <row r="2582" spans="3:3" x14ac:dyDescent="0.2">
      <c r="C2582" s="10"/>
    </row>
    <row r="2583" spans="3:3" x14ac:dyDescent="0.2">
      <c r="C2583" s="10"/>
    </row>
    <row r="2584" spans="3:3" x14ac:dyDescent="0.2">
      <c r="C2584" s="10"/>
    </row>
    <row r="2585" spans="3:3" x14ac:dyDescent="0.2">
      <c r="C2585" s="10"/>
    </row>
    <row r="2586" spans="3:3" x14ac:dyDescent="0.2">
      <c r="C2586" s="10"/>
    </row>
    <row r="2587" spans="3:3" x14ac:dyDescent="0.2">
      <c r="C2587" s="10"/>
    </row>
    <row r="2588" spans="3:3" x14ac:dyDescent="0.2">
      <c r="C2588" s="10"/>
    </row>
    <row r="2589" spans="3:3" x14ac:dyDescent="0.2">
      <c r="C2589" s="10"/>
    </row>
    <row r="2590" spans="3:3" x14ac:dyDescent="0.2">
      <c r="C2590" s="10"/>
    </row>
    <row r="2591" spans="3:3" x14ac:dyDescent="0.2">
      <c r="C2591" s="10"/>
    </row>
    <row r="2592" spans="3:3" x14ac:dyDescent="0.2">
      <c r="C2592" s="10"/>
    </row>
    <row r="2593" spans="3:3" x14ac:dyDescent="0.2">
      <c r="C2593" s="10"/>
    </row>
    <row r="2594" spans="3:3" x14ac:dyDescent="0.2">
      <c r="C2594" s="10"/>
    </row>
    <row r="2595" spans="3:3" x14ac:dyDescent="0.2">
      <c r="C2595" s="10"/>
    </row>
    <row r="2596" spans="3:3" x14ac:dyDescent="0.2">
      <c r="C2596" s="10"/>
    </row>
    <row r="2597" spans="3:3" x14ac:dyDescent="0.2">
      <c r="C2597" s="10"/>
    </row>
    <row r="2598" spans="3:3" x14ac:dyDescent="0.2">
      <c r="C2598" s="10"/>
    </row>
    <row r="2599" spans="3:3" x14ac:dyDescent="0.2">
      <c r="C2599" s="10"/>
    </row>
    <row r="2600" spans="3:3" x14ac:dyDescent="0.2">
      <c r="C2600" s="10"/>
    </row>
    <row r="2601" spans="3:3" x14ac:dyDescent="0.2">
      <c r="C2601" s="10"/>
    </row>
    <row r="2602" spans="3:3" x14ac:dyDescent="0.2">
      <c r="C2602" s="10"/>
    </row>
    <row r="2603" spans="3:3" x14ac:dyDescent="0.2">
      <c r="C2603" s="10"/>
    </row>
    <row r="2604" spans="3:3" x14ac:dyDescent="0.2">
      <c r="C2604" s="10"/>
    </row>
    <row r="2605" spans="3:3" x14ac:dyDescent="0.2">
      <c r="C2605" s="10"/>
    </row>
    <row r="2606" spans="3:3" x14ac:dyDescent="0.2">
      <c r="C2606" s="10"/>
    </row>
    <row r="2607" spans="3:3" x14ac:dyDescent="0.2">
      <c r="C2607" s="10"/>
    </row>
    <row r="2608" spans="3:3" x14ac:dyDescent="0.2">
      <c r="C2608" s="10"/>
    </row>
    <row r="2609" spans="3:3" x14ac:dyDescent="0.2">
      <c r="C2609" s="10"/>
    </row>
    <row r="2610" spans="3:3" x14ac:dyDescent="0.2">
      <c r="C2610" s="10"/>
    </row>
    <row r="2611" spans="3:3" x14ac:dyDescent="0.2">
      <c r="C2611" s="10"/>
    </row>
    <row r="2612" spans="3:3" x14ac:dyDescent="0.2">
      <c r="C2612" s="10"/>
    </row>
    <row r="2613" spans="3:3" x14ac:dyDescent="0.2">
      <c r="C2613" s="10"/>
    </row>
    <row r="2614" spans="3:3" x14ac:dyDescent="0.2">
      <c r="C2614" s="10"/>
    </row>
    <row r="2615" spans="3:3" x14ac:dyDescent="0.2">
      <c r="C2615" s="10"/>
    </row>
    <row r="2616" spans="3:3" x14ac:dyDescent="0.2">
      <c r="C2616" s="10"/>
    </row>
    <row r="2617" spans="3:3" x14ac:dyDescent="0.2">
      <c r="C2617" s="10"/>
    </row>
    <row r="2618" spans="3:3" x14ac:dyDescent="0.2">
      <c r="C2618" s="10"/>
    </row>
    <row r="2619" spans="3:3" x14ac:dyDescent="0.2">
      <c r="C2619" s="10"/>
    </row>
    <row r="2620" spans="3:3" x14ac:dyDescent="0.2">
      <c r="C2620" s="10"/>
    </row>
    <row r="2621" spans="3:3" x14ac:dyDescent="0.2">
      <c r="C2621" s="10"/>
    </row>
    <row r="2622" spans="3:3" x14ac:dyDescent="0.2">
      <c r="C2622" s="10"/>
    </row>
    <row r="2623" spans="3:3" x14ac:dyDescent="0.2">
      <c r="C2623" s="10"/>
    </row>
    <row r="2624" spans="3:3" x14ac:dyDescent="0.2">
      <c r="C2624" s="10"/>
    </row>
    <row r="2625" spans="3:3" x14ac:dyDescent="0.2">
      <c r="C2625" s="10"/>
    </row>
    <row r="2626" spans="3:3" x14ac:dyDescent="0.2">
      <c r="C2626" s="10"/>
    </row>
    <row r="2627" spans="3:3" x14ac:dyDescent="0.2">
      <c r="C2627" s="10"/>
    </row>
    <row r="2628" spans="3:3" x14ac:dyDescent="0.2">
      <c r="C2628" s="10"/>
    </row>
    <row r="2629" spans="3:3" x14ac:dyDescent="0.2">
      <c r="C2629" s="10"/>
    </row>
    <row r="2630" spans="3:3" x14ac:dyDescent="0.2">
      <c r="C2630" s="10"/>
    </row>
    <row r="2631" spans="3:3" x14ac:dyDescent="0.2">
      <c r="C2631" s="10"/>
    </row>
    <row r="2632" spans="3:3" x14ac:dyDescent="0.2">
      <c r="C2632" s="10"/>
    </row>
    <row r="2633" spans="3:3" x14ac:dyDescent="0.2">
      <c r="C2633" s="10"/>
    </row>
    <row r="2634" spans="3:3" x14ac:dyDescent="0.2">
      <c r="C2634" s="10"/>
    </row>
    <row r="2635" spans="3:3" x14ac:dyDescent="0.2">
      <c r="C2635" s="10"/>
    </row>
    <row r="2636" spans="3:3" x14ac:dyDescent="0.2">
      <c r="C2636" s="10"/>
    </row>
    <row r="2637" spans="3:3" x14ac:dyDescent="0.2">
      <c r="C2637" s="10"/>
    </row>
    <row r="2638" spans="3:3" x14ac:dyDescent="0.2">
      <c r="C2638" s="10"/>
    </row>
    <row r="2639" spans="3:3" x14ac:dyDescent="0.2">
      <c r="C2639" s="10"/>
    </row>
    <row r="2640" spans="3:3" x14ac:dyDescent="0.2">
      <c r="C2640" s="10"/>
    </row>
    <row r="2641" spans="3:3" x14ac:dyDescent="0.2">
      <c r="C2641" s="10"/>
    </row>
    <row r="2642" spans="3:3" x14ac:dyDescent="0.2">
      <c r="C2642" s="10"/>
    </row>
    <row r="2643" spans="3:3" x14ac:dyDescent="0.2">
      <c r="C2643" s="10"/>
    </row>
    <row r="2644" spans="3:3" x14ac:dyDescent="0.2">
      <c r="C2644" s="10"/>
    </row>
    <row r="2645" spans="3:3" x14ac:dyDescent="0.2">
      <c r="C2645" s="10"/>
    </row>
    <row r="2646" spans="3:3" x14ac:dyDescent="0.2">
      <c r="C2646" s="10"/>
    </row>
    <row r="2647" spans="3:3" x14ac:dyDescent="0.2">
      <c r="C2647" s="10"/>
    </row>
    <row r="2648" spans="3:3" x14ac:dyDescent="0.2">
      <c r="C2648" s="10"/>
    </row>
    <row r="2649" spans="3:3" x14ac:dyDescent="0.2">
      <c r="C2649" s="10"/>
    </row>
    <row r="2650" spans="3:3" x14ac:dyDescent="0.2">
      <c r="C2650" s="10"/>
    </row>
    <row r="2651" spans="3:3" x14ac:dyDescent="0.2">
      <c r="C2651" s="10"/>
    </row>
    <row r="2652" spans="3:3" x14ac:dyDescent="0.2">
      <c r="C2652" s="10"/>
    </row>
    <row r="2653" spans="3:3" x14ac:dyDescent="0.2">
      <c r="C2653" s="10"/>
    </row>
    <row r="2654" spans="3:3" x14ac:dyDescent="0.2">
      <c r="C2654" s="10"/>
    </row>
    <row r="2655" spans="3:3" x14ac:dyDescent="0.2">
      <c r="C2655" s="10"/>
    </row>
    <row r="2656" spans="3:3" x14ac:dyDescent="0.2">
      <c r="C2656" s="10"/>
    </row>
    <row r="2657" spans="3:3" x14ac:dyDescent="0.2">
      <c r="C2657" s="10"/>
    </row>
    <row r="2658" spans="3:3" x14ac:dyDescent="0.2">
      <c r="C2658" s="10"/>
    </row>
    <row r="2659" spans="3:3" x14ac:dyDescent="0.2">
      <c r="C2659" s="10"/>
    </row>
    <row r="2660" spans="3:3" x14ac:dyDescent="0.2">
      <c r="C2660" s="10"/>
    </row>
    <row r="2661" spans="3:3" x14ac:dyDescent="0.2">
      <c r="C2661" s="10"/>
    </row>
    <row r="2662" spans="3:3" x14ac:dyDescent="0.2">
      <c r="C2662" s="10"/>
    </row>
    <row r="2663" spans="3:3" x14ac:dyDescent="0.2">
      <c r="C2663" s="10"/>
    </row>
    <row r="2664" spans="3:3" x14ac:dyDescent="0.2">
      <c r="C2664" s="10"/>
    </row>
    <row r="2665" spans="3:3" x14ac:dyDescent="0.2">
      <c r="C2665" s="10"/>
    </row>
    <row r="2666" spans="3:3" x14ac:dyDescent="0.2">
      <c r="C2666" s="10"/>
    </row>
    <row r="2667" spans="3:3" x14ac:dyDescent="0.2">
      <c r="C2667" s="10"/>
    </row>
    <row r="2668" spans="3:3" x14ac:dyDescent="0.2">
      <c r="C2668" s="10"/>
    </row>
    <row r="2669" spans="3:3" x14ac:dyDescent="0.2">
      <c r="C2669" s="10"/>
    </row>
    <row r="2670" spans="3:3" x14ac:dyDescent="0.2">
      <c r="C2670" s="10"/>
    </row>
    <row r="2671" spans="3:3" x14ac:dyDescent="0.2">
      <c r="C2671" s="10"/>
    </row>
    <row r="2672" spans="3:3" x14ac:dyDescent="0.2">
      <c r="C2672" s="10"/>
    </row>
    <row r="2673" spans="3:3" x14ac:dyDescent="0.2">
      <c r="C2673" s="10"/>
    </row>
    <row r="2674" spans="3:3" x14ac:dyDescent="0.2">
      <c r="C2674" s="10"/>
    </row>
    <row r="2675" spans="3:3" x14ac:dyDescent="0.2">
      <c r="C2675" s="10"/>
    </row>
    <row r="2676" spans="3:3" x14ac:dyDescent="0.2">
      <c r="C2676" s="10"/>
    </row>
    <row r="2677" spans="3:3" x14ac:dyDescent="0.2">
      <c r="C2677" s="10"/>
    </row>
    <row r="2678" spans="3:3" x14ac:dyDescent="0.2">
      <c r="C2678" s="10"/>
    </row>
    <row r="2679" spans="3:3" x14ac:dyDescent="0.2">
      <c r="C2679" s="10"/>
    </row>
    <row r="2680" spans="3:3" x14ac:dyDescent="0.2">
      <c r="C2680" s="10"/>
    </row>
    <row r="2681" spans="3:3" x14ac:dyDescent="0.2">
      <c r="C2681" s="10"/>
    </row>
    <row r="2682" spans="3:3" x14ac:dyDescent="0.2">
      <c r="C2682" s="10"/>
    </row>
    <row r="2683" spans="3:3" x14ac:dyDescent="0.2">
      <c r="C2683" s="10"/>
    </row>
    <row r="2684" spans="3:3" x14ac:dyDescent="0.2">
      <c r="C2684" s="10"/>
    </row>
    <row r="2685" spans="3:3" x14ac:dyDescent="0.2">
      <c r="C2685" s="10"/>
    </row>
    <row r="2686" spans="3:3" x14ac:dyDescent="0.2">
      <c r="C2686" s="10"/>
    </row>
    <row r="2687" spans="3:3" x14ac:dyDescent="0.2">
      <c r="C2687" s="10"/>
    </row>
    <row r="2688" spans="3:3" x14ac:dyDescent="0.2">
      <c r="C2688" s="10"/>
    </row>
    <row r="2689" spans="3:3" x14ac:dyDescent="0.2">
      <c r="C2689" s="10"/>
    </row>
    <row r="2690" spans="3:3" x14ac:dyDescent="0.2">
      <c r="C2690" s="10"/>
    </row>
    <row r="2691" spans="3:3" x14ac:dyDescent="0.2">
      <c r="C2691" s="10"/>
    </row>
    <row r="2692" spans="3:3" x14ac:dyDescent="0.2">
      <c r="C2692" s="10"/>
    </row>
    <row r="2693" spans="3:3" x14ac:dyDescent="0.2">
      <c r="C2693" s="10"/>
    </row>
    <row r="2694" spans="3:3" x14ac:dyDescent="0.2">
      <c r="C2694" s="10"/>
    </row>
    <row r="2695" spans="3:3" x14ac:dyDescent="0.2">
      <c r="C2695" s="10"/>
    </row>
    <row r="2696" spans="3:3" x14ac:dyDescent="0.2">
      <c r="C2696" s="10"/>
    </row>
    <row r="2697" spans="3:3" x14ac:dyDescent="0.2">
      <c r="C2697" s="10"/>
    </row>
    <row r="2698" spans="3:3" x14ac:dyDescent="0.2">
      <c r="C2698" s="10"/>
    </row>
    <row r="2699" spans="3:3" x14ac:dyDescent="0.2">
      <c r="C2699" s="10"/>
    </row>
    <row r="2700" spans="3:3" x14ac:dyDescent="0.2">
      <c r="C2700" s="10"/>
    </row>
    <row r="2701" spans="3:3" x14ac:dyDescent="0.2">
      <c r="C2701" s="10"/>
    </row>
    <row r="2702" spans="3:3" x14ac:dyDescent="0.2">
      <c r="C2702" s="10"/>
    </row>
    <row r="2703" spans="3:3" x14ac:dyDescent="0.2">
      <c r="C2703" s="10"/>
    </row>
    <row r="2704" spans="3:3" x14ac:dyDescent="0.2">
      <c r="C2704" s="10"/>
    </row>
    <row r="2705" spans="3:3" x14ac:dyDescent="0.2">
      <c r="C2705" s="10"/>
    </row>
    <row r="2706" spans="3:3" x14ac:dyDescent="0.2">
      <c r="C2706" s="10"/>
    </row>
    <row r="2707" spans="3:3" x14ac:dyDescent="0.2">
      <c r="C2707" s="10"/>
    </row>
    <row r="2708" spans="3:3" x14ac:dyDescent="0.2">
      <c r="C2708" s="10"/>
    </row>
    <row r="2709" spans="3:3" x14ac:dyDescent="0.2">
      <c r="C2709" s="10"/>
    </row>
    <row r="2710" spans="3:3" x14ac:dyDescent="0.2">
      <c r="C2710" s="10"/>
    </row>
    <row r="2711" spans="3:3" x14ac:dyDescent="0.2">
      <c r="C2711" s="10"/>
    </row>
    <row r="2712" spans="3:3" x14ac:dyDescent="0.2">
      <c r="C2712" s="10"/>
    </row>
    <row r="2713" spans="3:3" x14ac:dyDescent="0.2">
      <c r="C2713" s="10"/>
    </row>
    <row r="2714" spans="3:3" x14ac:dyDescent="0.2">
      <c r="C2714" s="10"/>
    </row>
    <row r="2715" spans="3:3" x14ac:dyDescent="0.2">
      <c r="C2715" s="10"/>
    </row>
    <row r="2716" spans="3:3" x14ac:dyDescent="0.2">
      <c r="C2716" s="10"/>
    </row>
    <row r="2717" spans="3:3" x14ac:dyDescent="0.2">
      <c r="C2717" s="10"/>
    </row>
    <row r="2718" spans="3:3" x14ac:dyDescent="0.2">
      <c r="C2718" s="10"/>
    </row>
    <row r="2719" spans="3:3" x14ac:dyDescent="0.2">
      <c r="C2719" s="10"/>
    </row>
    <row r="2720" spans="3:3" x14ac:dyDescent="0.2">
      <c r="C2720" s="10"/>
    </row>
    <row r="2721" spans="3:3" x14ac:dyDescent="0.2">
      <c r="C2721" s="10"/>
    </row>
    <row r="2722" spans="3:3" x14ac:dyDescent="0.2">
      <c r="C2722" s="10"/>
    </row>
    <row r="2723" spans="3:3" x14ac:dyDescent="0.2">
      <c r="C2723" s="10"/>
    </row>
    <row r="2724" spans="3:3" x14ac:dyDescent="0.2">
      <c r="C2724" s="10"/>
    </row>
    <row r="2725" spans="3:3" x14ac:dyDescent="0.2">
      <c r="C2725" s="10"/>
    </row>
    <row r="2726" spans="3:3" x14ac:dyDescent="0.2">
      <c r="C2726" s="10"/>
    </row>
    <row r="2727" spans="3:3" x14ac:dyDescent="0.2">
      <c r="C2727" s="10"/>
    </row>
    <row r="2728" spans="3:3" x14ac:dyDescent="0.2">
      <c r="C2728" s="10"/>
    </row>
    <row r="2729" spans="3:3" x14ac:dyDescent="0.2">
      <c r="C2729" s="10"/>
    </row>
    <row r="2730" spans="3:3" x14ac:dyDescent="0.2">
      <c r="C2730" s="10"/>
    </row>
    <row r="2731" spans="3:3" x14ac:dyDescent="0.2">
      <c r="C2731" s="10"/>
    </row>
    <row r="2732" spans="3:3" x14ac:dyDescent="0.2">
      <c r="C2732" s="10"/>
    </row>
    <row r="2733" spans="3:3" x14ac:dyDescent="0.2">
      <c r="C2733" s="10"/>
    </row>
    <row r="2734" spans="3:3" x14ac:dyDescent="0.2">
      <c r="C2734" s="10"/>
    </row>
    <row r="2735" spans="3:3" x14ac:dyDescent="0.2">
      <c r="C2735" s="10"/>
    </row>
    <row r="2736" spans="3:3" x14ac:dyDescent="0.2">
      <c r="C2736" s="10"/>
    </row>
    <row r="2737" spans="3:3" x14ac:dyDescent="0.2">
      <c r="C2737" s="10"/>
    </row>
    <row r="2738" spans="3:3" x14ac:dyDescent="0.2">
      <c r="C2738" s="10"/>
    </row>
    <row r="2739" spans="3:3" x14ac:dyDescent="0.2">
      <c r="C2739" s="10"/>
    </row>
    <row r="2740" spans="3:3" x14ac:dyDescent="0.2">
      <c r="C2740" s="10"/>
    </row>
    <row r="2741" spans="3:3" x14ac:dyDescent="0.2">
      <c r="C2741" s="10"/>
    </row>
    <row r="2742" spans="3:3" x14ac:dyDescent="0.2">
      <c r="C2742" s="10"/>
    </row>
    <row r="2743" spans="3:3" x14ac:dyDescent="0.2">
      <c r="C2743" s="10"/>
    </row>
    <row r="2744" spans="3:3" x14ac:dyDescent="0.2">
      <c r="C2744" s="10"/>
    </row>
    <row r="2745" spans="3:3" x14ac:dyDescent="0.2">
      <c r="C2745" s="10"/>
    </row>
    <row r="2746" spans="3:3" x14ac:dyDescent="0.2">
      <c r="C2746" s="10"/>
    </row>
    <row r="2747" spans="3:3" x14ac:dyDescent="0.2">
      <c r="C2747" s="10"/>
    </row>
    <row r="2748" spans="3:3" x14ac:dyDescent="0.2">
      <c r="C2748" s="10"/>
    </row>
    <row r="2749" spans="3:3" x14ac:dyDescent="0.2">
      <c r="C2749" s="10"/>
    </row>
    <row r="2750" spans="3:3" x14ac:dyDescent="0.2">
      <c r="C2750" s="10"/>
    </row>
    <row r="2751" spans="3:3" x14ac:dyDescent="0.2">
      <c r="C2751" s="10"/>
    </row>
    <row r="2752" spans="3:3" x14ac:dyDescent="0.2">
      <c r="C2752" s="10"/>
    </row>
    <row r="2753" spans="3:3" x14ac:dyDescent="0.2">
      <c r="C2753" s="10"/>
    </row>
    <row r="2754" spans="3:3" x14ac:dyDescent="0.2">
      <c r="C2754" s="10"/>
    </row>
    <row r="2755" spans="3:3" x14ac:dyDescent="0.2">
      <c r="C2755" s="10"/>
    </row>
    <row r="2756" spans="3:3" x14ac:dyDescent="0.2">
      <c r="C2756" s="10"/>
    </row>
    <row r="2757" spans="3:3" x14ac:dyDescent="0.2">
      <c r="C2757" s="10"/>
    </row>
    <row r="2758" spans="3:3" x14ac:dyDescent="0.2">
      <c r="C2758" s="10"/>
    </row>
    <row r="2759" spans="3:3" x14ac:dyDescent="0.2">
      <c r="C2759" s="10"/>
    </row>
    <row r="2760" spans="3:3" x14ac:dyDescent="0.2">
      <c r="C2760" s="10"/>
    </row>
    <row r="2761" spans="3:3" x14ac:dyDescent="0.2">
      <c r="C2761" s="10"/>
    </row>
    <row r="2762" spans="3:3" x14ac:dyDescent="0.2">
      <c r="C2762" s="10"/>
    </row>
    <row r="2763" spans="3:3" x14ac:dyDescent="0.2">
      <c r="C2763" s="10"/>
    </row>
    <row r="2764" spans="3:3" x14ac:dyDescent="0.2">
      <c r="C2764" s="10"/>
    </row>
    <row r="2765" spans="3:3" x14ac:dyDescent="0.2">
      <c r="C2765" s="10"/>
    </row>
    <row r="2766" spans="3:3" x14ac:dyDescent="0.2">
      <c r="C2766" s="10"/>
    </row>
    <row r="2767" spans="3:3" x14ac:dyDescent="0.2">
      <c r="C2767" s="10"/>
    </row>
    <row r="2768" spans="3:3" x14ac:dyDescent="0.2">
      <c r="C2768" s="10"/>
    </row>
    <row r="2769" spans="3:3" x14ac:dyDescent="0.2">
      <c r="C2769" s="10"/>
    </row>
    <row r="2770" spans="3:3" x14ac:dyDescent="0.2">
      <c r="C2770" s="10"/>
    </row>
    <row r="2771" spans="3:3" x14ac:dyDescent="0.2">
      <c r="C2771" s="10"/>
    </row>
    <row r="2772" spans="3:3" x14ac:dyDescent="0.2">
      <c r="C2772" s="10"/>
    </row>
    <row r="2773" spans="3:3" x14ac:dyDescent="0.2">
      <c r="C2773" s="10"/>
    </row>
    <row r="2774" spans="3:3" x14ac:dyDescent="0.2">
      <c r="C2774" s="10"/>
    </row>
    <row r="2775" spans="3:3" x14ac:dyDescent="0.2">
      <c r="C2775" s="10"/>
    </row>
    <row r="2776" spans="3:3" x14ac:dyDescent="0.2">
      <c r="C2776" s="10"/>
    </row>
    <row r="2777" spans="3:3" x14ac:dyDescent="0.2">
      <c r="C2777" s="10"/>
    </row>
    <row r="2778" spans="3:3" x14ac:dyDescent="0.2">
      <c r="C2778" s="10"/>
    </row>
    <row r="2779" spans="3:3" x14ac:dyDescent="0.2">
      <c r="C2779" s="10"/>
    </row>
    <row r="2780" spans="3:3" x14ac:dyDescent="0.2">
      <c r="C2780" s="10"/>
    </row>
    <row r="2781" spans="3:3" x14ac:dyDescent="0.2">
      <c r="C2781" s="10"/>
    </row>
    <row r="2782" spans="3:3" x14ac:dyDescent="0.2">
      <c r="C2782" s="10"/>
    </row>
    <row r="2783" spans="3:3" x14ac:dyDescent="0.2">
      <c r="C2783" s="10"/>
    </row>
    <row r="2784" spans="3:3" x14ac:dyDescent="0.2">
      <c r="C2784" s="10"/>
    </row>
    <row r="2785" spans="3:3" x14ac:dyDescent="0.2">
      <c r="C2785" s="10"/>
    </row>
    <row r="2786" spans="3:3" x14ac:dyDescent="0.2">
      <c r="C2786" s="10"/>
    </row>
    <row r="2787" spans="3:3" x14ac:dyDescent="0.2">
      <c r="C2787" s="10"/>
    </row>
    <row r="2788" spans="3:3" x14ac:dyDescent="0.2">
      <c r="C2788" s="10"/>
    </row>
    <row r="2789" spans="3:3" x14ac:dyDescent="0.2">
      <c r="C2789" s="10"/>
    </row>
    <row r="2790" spans="3:3" x14ac:dyDescent="0.2">
      <c r="C2790" s="10"/>
    </row>
    <row r="2791" spans="3:3" x14ac:dyDescent="0.2">
      <c r="C2791" s="10"/>
    </row>
    <row r="2792" spans="3:3" x14ac:dyDescent="0.2">
      <c r="C2792" s="10"/>
    </row>
    <row r="2793" spans="3:3" x14ac:dyDescent="0.2">
      <c r="C2793" s="10"/>
    </row>
    <row r="2794" spans="3:3" x14ac:dyDescent="0.2">
      <c r="C2794" s="10"/>
    </row>
    <row r="2795" spans="3:3" x14ac:dyDescent="0.2">
      <c r="C2795" s="10"/>
    </row>
    <row r="2796" spans="3:3" x14ac:dyDescent="0.2">
      <c r="C2796" s="10"/>
    </row>
    <row r="2797" spans="3:3" x14ac:dyDescent="0.2">
      <c r="C2797" s="10"/>
    </row>
    <row r="2798" spans="3:3" x14ac:dyDescent="0.2">
      <c r="C2798" s="10"/>
    </row>
    <row r="2799" spans="3:3" x14ac:dyDescent="0.2">
      <c r="C2799" s="10"/>
    </row>
    <row r="2800" spans="3:3" x14ac:dyDescent="0.2">
      <c r="C2800" s="10"/>
    </row>
    <row r="2801" spans="3:3" x14ac:dyDescent="0.2">
      <c r="C2801" s="10"/>
    </row>
    <row r="2802" spans="3:3" x14ac:dyDescent="0.2">
      <c r="C2802" s="10"/>
    </row>
    <row r="2803" spans="3:3" x14ac:dyDescent="0.2">
      <c r="C2803" s="10"/>
    </row>
    <row r="2804" spans="3:3" x14ac:dyDescent="0.2">
      <c r="C2804" s="10"/>
    </row>
    <row r="2805" spans="3:3" x14ac:dyDescent="0.2">
      <c r="C2805" s="10"/>
    </row>
    <row r="2806" spans="3:3" x14ac:dyDescent="0.2">
      <c r="C2806" s="10"/>
    </row>
    <row r="2807" spans="3:3" x14ac:dyDescent="0.2">
      <c r="C2807" s="10"/>
    </row>
    <row r="2808" spans="3:3" x14ac:dyDescent="0.2">
      <c r="C2808" s="10"/>
    </row>
    <row r="2809" spans="3:3" x14ac:dyDescent="0.2">
      <c r="C2809" s="10"/>
    </row>
    <row r="2810" spans="3:3" x14ac:dyDescent="0.2">
      <c r="C2810" s="10"/>
    </row>
    <row r="2811" spans="3:3" x14ac:dyDescent="0.2">
      <c r="C2811" s="10"/>
    </row>
    <row r="2812" spans="3:3" x14ac:dyDescent="0.2">
      <c r="C2812" s="10"/>
    </row>
    <row r="2813" spans="3:3" x14ac:dyDescent="0.2">
      <c r="C2813" s="10"/>
    </row>
    <row r="2814" spans="3:3" x14ac:dyDescent="0.2">
      <c r="C2814" s="10"/>
    </row>
    <row r="2815" spans="3:3" x14ac:dyDescent="0.2">
      <c r="C2815" s="10"/>
    </row>
    <row r="2816" spans="3:3" x14ac:dyDescent="0.2">
      <c r="C2816" s="10"/>
    </row>
    <row r="2817" spans="3:3" x14ac:dyDescent="0.2">
      <c r="C2817" s="10"/>
    </row>
    <row r="2818" spans="3:3" x14ac:dyDescent="0.2">
      <c r="C2818" s="10"/>
    </row>
    <row r="2819" spans="3:3" x14ac:dyDescent="0.2">
      <c r="C2819" s="10"/>
    </row>
    <row r="2820" spans="3:3" x14ac:dyDescent="0.2">
      <c r="C2820" s="10"/>
    </row>
    <row r="2821" spans="3:3" x14ac:dyDescent="0.2">
      <c r="C2821" s="10"/>
    </row>
    <row r="2822" spans="3:3" x14ac:dyDescent="0.2">
      <c r="C2822" s="10"/>
    </row>
    <row r="2823" spans="3:3" x14ac:dyDescent="0.2">
      <c r="C2823" s="10"/>
    </row>
    <row r="2824" spans="3:3" x14ac:dyDescent="0.2">
      <c r="C2824" s="10"/>
    </row>
    <row r="2825" spans="3:3" x14ac:dyDescent="0.2">
      <c r="C2825" s="10"/>
    </row>
    <row r="2826" spans="3:3" x14ac:dyDescent="0.2">
      <c r="C2826" s="10"/>
    </row>
    <row r="2827" spans="3:3" x14ac:dyDescent="0.2">
      <c r="C2827" s="10"/>
    </row>
    <row r="2828" spans="3:3" x14ac:dyDescent="0.2">
      <c r="C2828" s="10"/>
    </row>
    <row r="2829" spans="3:3" x14ac:dyDescent="0.2">
      <c r="C2829" s="10"/>
    </row>
    <row r="2830" spans="3:3" x14ac:dyDescent="0.2">
      <c r="C2830" s="10"/>
    </row>
    <row r="2831" spans="3:3" x14ac:dyDescent="0.2">
      <c r="C2831" s="10"/>
    </row>
    <row r="2832" spans="3:3" x14ac:dyDescent="0.2">
      <c r="C2832" s="10"/>
    </row>
    <row r="2833" spans="3:3" x14ac:dyDescent="0.2">
      <c r="C2833" s="10"/>
    </row>
    <row r="2834" spans="3:3" x14ac:dyDescent="0.2">
      <c r="C2834" s="10"/>
    </row>
    <row r="2835" spans="3:3" x14ac:dyDescent="0.2">
      <c r="C2835" s="10"/>
    </row>
    <row r="2836" spans="3:3" x14ac:dyDescent="0.2">
      <c r="C2836" s="10"/>
    </row>
    <row r="2837" spans="3:3" x14ac:dyDescent="0.2">
      <c r="C2837" s="10"/>
    </row>
    <row r="2838" spans="3:3" x14ac:dyDescent="0.2">
      <c r="C2838" s="10"/>
    </row>
    <row r="2839" spans="3:3" x14ac:dyDescent="0.2">
      <c r="C2839" s="10"/>
    </row>
    <row r="2840" spans="3:3" x14ac:dyDescent="0.2">
      <c r="C2840" s="10"/>
    </row>
    <row r="2841" spans="3:3" x14ac:dyDescent="0.2">
      <c r="C2841" s="10"/>
    </row>
    <row r="2842" spans="3:3" x14ac:dyDescent="0.2">
      <c r="C2842" s="10"/>
    </row>
    <row r="2843" spans="3:3" x14ac:dyDescent="0.2">
      <c r="C2843" s="10"/>
    </row>
    <row r="2844" spans="3:3" x14ac:dyDescent="0.2">
      <c r="C2844" s="10"/>
    </row>
    <row r="2845" spans="3:3" x14ac:dyDescent="0.2">
      <c r="C2845" s="10"/>
    </row>
    <row r="2846" spans="3:3" x14ac:dyDescent="0.2">
      <c r="C2846" s="10"/>
    </row>
    <row r="2847" spans="3:3" x14ac:dyDescent="0.2">
      <c r="C2847" s="10"/>
    </row>
    <row r="2848" spans="3:3" x14ac:dyDescent="0.2">
      <c r="C2848" s="10"/>
    </row>
    <row r="2849" spans="3:3" x14ac:dyDescent="0.2">
      <c r="C2849" s="10"/>
    </row>
    <row r="2850" spans="3:3" x14ac:dyDescent="0.2">
      <c r="C2850" s="10"/>
    </row>
    <row r="2851" spans="3:3" x14ac:dyDescent="0.2">
      <c r="C2851" s="10"/>
    </row>
    <row r="2852" spans="3:3" x14ac:dyDescent="0.2">
      <c r="C2852" s="10"/>
    </row>
    <row r="2853" spans="3:3" x14ac:dyDescent="0.2">
      <c r="C2853" s="10"/>
    </row>
    <row r="2854" spans="3:3" x14ac:dyDescent="0.2">
      <c r="C2854" s="10"/>
    </row>
    <row r="2855" spans="3:3" x14ac:dyDescent="0.2">
      <c r="C2855" s="10"/>
    </row>
    <row r="2856" spans="3:3" x14ac:dyDescent="0.2">
      <c r="C2856" s="10"/>
    </row>
    <row r="2857" spans="3:3" x14ac:dyDescent="0.2">
      <c r="C2857" s="10"/>
    </row>
    <row r="2858" spans="3:3" x14ac:dyDescent="0.2">
      <c r="C2858" s="10"/>
    </row>
    <row r="2859" spans="3:3" x14ac:dyDescent="0.2">
      <c r="C2859" s="10"/>
    </row>
    <row r="2860" spans="3:3" x14ac:dyDescent="0.2">
      <c r="C2860" s="10"/>
    </row>
    <row r="2861" spans="3:3" x14ac:dyDescent="0.2">
      <c r="C2861" s="10"/>
    </row>
    <row r="2862" spans="3:3" x14ac:dyDescent="0.2">
      <c r="C2862" s="10"/>
    </row>
    <row r="2863" spans="3:3" x14ac:dyDescent="0.2">
      <c r="C2863" s="10"/>
    </row>
    <row r="2864" spans="3:3" x14ac:dyDescent="0.2">
      <c r="C2864" s="10"/>
    </row>
    <row r="2865" spans="3:3" x14ac:dyDescent="0.2">
      <c r="C2865" s="10"/>
    </row>
    <row r="2866" spans="3:3" x14ac:dyDescent="0.2">
      <c r="C2866" s="10"/>
    </row>
    <row r="2867" spans="3:3" x14ac:dyDescent="0.2">
      <c r="C2867" s="10"/>
    </row>
    <row r="2868" spans="3:3" x14ac:dyDescent="0.2">
      <c r="C2868" s="10"/>
    </row>
    <row r="2869" spans="3:3" x14ac:dyDescent="0.2">
      <c r="C2869" s="10"/>
    </row>
    <row r="2870" spans="3:3" x14ac:dyDescent="0.2">
      <c r="C2870" s="10"/>
    </row>
    <row r="2871" spans="3:3" x14ac:dyDescent="0.2">
      <c r="C2871" s="10"/>
    </row>
    <row r="2872" spans="3:3" x14ac:dyDescent="0.2">
      <c r="C2872" s="10"/>
    </row>
    <row r="2873" spans="3:3" x14ac:dyDescent="0.2">
      <c r="C2873" s="10"/>
    </row>
    <row r="2874" spans="3:3" x14ac:dyDescent="0.2">
      <c r="C2874" s="10"/>
    </row>
    <row r="2875" spans="3:3" x14ac:dyDescent="0.2">
      <c r="C2875" s="10"/>
    </row>
    <row r="2876" spans="3:3" x14ac:dyDescent="0.2">
      <c r="C2876" s="10"/>
    </row>
    <row r="2877" spans="3:3" x14ac:dyDescent="0.2">
      <c r="C2877" s="10"/>
    </row>
    <row r="2878" spans="3:3" x14ac:dyDescent="0.2">
      <c r="C2878" s="10"/>
    </row>
    <row r="2879" spans="3:3" x14ac:dyDescent="0.2">
      <c r="C2879" s="10"/>
    </row>
    <row r="2880" spans="3:3" x14ac:dyDescent="0.2">
      <c r="C2880" s="10"/>
    </row>
    <row r="2881" spans="3:3" x14ac:dyDescent="0.2">
      <c r="C2881" s="10"/>
    </row>
    <row r="2882" spans="3:3" x14ac:dyDescent="0.2">
      <c r="C2882" s="10"/>
    </row>
    <row r="2883" spans="3:3" x14ac:dyDescent="0.2">
      <c r="C2883" s="10"/>
    </row>
    <row r="2884" spans="3:3" x14ac:dyDescent="0.2">
      <c r="C2884" s="10"/>
    </row>
    <row r="2885" spans="3:3" x14ac:dyDescent="0.2">
      <c r="C2885" s="10"/>
    </row>
    <row r="2886" spans="3:3" x14ac:dyDescent="0.2">
      <c r="C2886" s="10"/>
    </row>
    <row r="2887" spans="3:3" x14ac:dyDescent="0.2">
      <c r="C2887" s="10"/>
    </row>
    <row r="2888" spans="3:3" x14ac:dyDescent="0.2">
      <c r="C2888" s="10"/>
    </row>
    <row r="2889" spans="3:3" x14ac:dyDescent="0.2">
      <c r="C2889" s="10"/>
    </row>
    <row r="2890" spans="3:3" x14ac:dyDescent="0.2">
      <c r="C2890" s="10"/>
    </row>
    <row r="2891" spans="3:3" x14ac:dyDescent="0.2">
      <c r="C2891" s="10"/>
    </row>
    <row r="2892" spans="3:3" x14ac:dyDescent="0.2">
      <c r="C2892" s="10"/>
    </row>
    <row r="2893" spans="3:3" x14ac:dyDescent="0.2">
      <c r="C2893" s="10"/>
    </row>
    <row r="2894" spans="3:3" x14ac:dyDescent="0.2">
      <c r="C2894" s="10"/>
    </row>
    <row r="2895" spans="3:3" x14ac:dyDescent="0.2">
      <c r="C2895" s="10"/>
    </row>
    <row r="2896" spans="3:3" x14ac:dyDescent="0.2">
      <c r="C2896" s="10"/>
    </row>
    <row r="2897" spans="3:3" x14ac:dyDescent="0.2">
      <c r="C2897" s="10"/>
    </row>
    <row r="2898" spans="3:3" x14ac:dyDescent="0.2">
      <c r="C2898" s="10"/>
    </row>
    <row r="2899" spans="3:3" x14ac:dyDescent="0.2">
      <c r="C2899" s="10"/>
    </row>
    <row r="2900" spans="3:3" x14ac:dyDescent="0.2">
      <c r="C2900" s="10"/>
    </row>
    <row r="2901" spans="3:3" x14ac:dyDescent="0.2">
      <c r="C2901" s="10"/>
    </row>
    <row r="2902" spans="3:3" x14ac:dyDescent="0.2">
      <c r="C2902" s="10"/>
    </row>
    <row r="2903" spans="3:3" x14ac:dyDescent="0.2">
      <c r="C2903" s="10"/>
    </row>
    <row r="2904" spans="3:3" x14ac:dyDescent="0.2">
      <c r="C2904" s="10"/>
    </row>
    <row r="2905" spans="3:3" x14ac:dyDescent="0.2">
      <c r="C2905" s="10"/>
    </row>
    <row r="2906" spans="3:3" x14ac:dyDescent="0.2">
      <c r="C2906" s="10"/>
    </row>
    <row r="2907" spans="3:3" x14ac:dyDescent="0.2">
      <c r="C2907" s="10"/>
    </row>
    <row r="2908" spans="3:3" x14ac:dyDescent="0.2">
      <c r="C2908" s="10"/>
    </row>
    <row r="2909" spans="3:3" x14ac:dyDescent="0.2">
      <c r="C2909" s="10"/>
    </row>
    <row r="2910" spans="3:3" x14ac:dyDescent="0.2">
      <c r="C2910" s="10"/>
    </row>
    <row r="2911" spans="3:3" x14ac:dyDescent="0.2">
      <c r="C2911" s="10"/>
    </row>
    <row r="2912" spans="3:3" x14ac:dyDescent="0.2">
      <c r="C2912" s="10"/>
    </row>
    <row r="2913" spans="3:3" x14ac:dyDescent="0.2">
      <c r="C2913" s="10"/>
    </row>
    <row r="2914" spans="3:3" x14ac:dyDescent="0.2">
      <c r="C2914" s="10"/>
    </row>
    <row r="2915" spans="3:3" x14ac:dyDescent="0.2">
      <c r="C2915" s="10"/>
    </row>
    <row r="2916" spans="3:3" x14ac:dyDescent="0.2">
      <c r="C2916" s="10"/>
    </row>
    <row r="2917" spans="3:3" x14ac:dyDescent="0.2">
      <c r="C2917" s="10"/>
    </row>
    <row r="2918" spans="3:3" x14ac:dyDescent="0.2">
      <c r="C2918" s="10"/>
    </row>
    <row r="2919" spans="3:3" x14ac:dyDescent="0.2">
      <c r="C2919" s="10"/>
    </row>
    <row r="2920" spans="3:3" x14ac:dyDescent="0.2">
      <c r="C2920" s="10"/>
    </row>
    <row r="2921" spans="3:3" x14ac:dyDescent="0.2">
      <c r="C2921" s="10"/>
    </row>
    <row r="2922" spans="3:3" x14ac:dyDescent="0.2">
      <c r="C2922" s="10"/>
    </row>
    <row r="2923" spans="3:3" x14ac:dyDescent="0.2">
      <c r="C2923" s="10"/>
    </row>
    <row r="2924" spans="3:3" x14ac:dyDescent="0.2">
      <c r="C2924" s="10"/>
    </row>
    <row r="2925" spans="3:3" x14ac:dyDescent="0.2">
      <c r="C2925" s="10"/>
    </row>
    <row r="2926" spans="3:3" x14ac:dyDescent="0.2">
      <c r="C2926" s="10"/>
    </row>
    <row r="2927" spans="3:3" x14ac:dyDescent="0.2">
      <c r="C2927" s="10"/>
    </row>
    <row r="2928" spans="3:3" x14ac:dyDescent="0.2">
      <c r="C2928" s="10"/>
    </row>
    <row r="2929" spans="3:3" x14ac:dyDescent="0.2">
      <c r="C2929" s="10"/>
    </row>
    <row r="2930" spans="3:3" x14ac:dyDescent="0.2">
      <c r="C2930" s="10"/>
    </row>
    <row r="2931" spans="3:3" x14ac:dyDescent="0.2">
      <c r="C2931" s="10"/>
    </row>
    <row r="2932" spans="3:3" x14ac:dyDescent="0.2">
      <c r="C2932" s="10"/>
    </row>
    <row r="2933" spans="3:3" x14ac:dyDescent="0.2">
      <c r="C2933" s="10"/>
    </row>
    <row r="2934" spans="3:3" x14ac:dyDescent="0.2">
      <c r="C2934" s="10"/>
    </row>
    <row r="2935" spans="3:3" x14ac:dyDescent="0.2">
      <c r="C2935" s="10"/>
    </row>
    <row r="2936" spans="3:3" x14ac:dyDescent="0.2">
      <c r="C2936" s="10"/>
    </row>
    <row r="2937" spans="3:3" x14ac:dyDescent="0.2">
      <c r="C2937" s="10"/>
    </row>
    <row r="2938" spans="3:3" x14ac:dyDescent="0.2">
      <c r="C2938" s="10"/>
    </row>
    <row r="2939" spans="3:3" x14ac:dyDescent="0.2">
      <c r="C2939" s="10"/>
    </row>
    <row r="2940" spans="3:3" x14ac:dyDescent="0.2">
      <c r="C2940" s="10"/>
    </row>
    <row r="2941" spans="3:3" x14ac:dyDescent="0.2">
      <c r="C2941" s="10"/>
    </row>
    <row r="2942" spans="3:3" x14ac:dyDescent="0.2">
      <c r="C2942" s="10"/>
    </row>
    <row r="2943" spans="3:3" x14ac:dyDescent="0.2">
      <c r="C2943" s="10"/>
    </row>
    <row r="2944" spans="3:3" x14ac:dyDescent="0.2">
      <c r="C2944" s="10"/>
    </row>
    <row r="2945" spans="3:3" x14ac:dyDescent="0.2">
      <c r="C2945" s="10"/>
    </row>
    <row r="2946" spans="3:3" x14ac:dyDescent="0.2">
      <c r="C2946" s="10"/>
    </row>
    <row r="2947" spans="3:3" x14ac:dyDescent="0.2">
      <c r="C2947" s="10"/>
    </row>
    <row r="2948" spans="3:3" x14ac:dyDescent="0.2">
      <c r="C2948" s="10"/>
    </row>
    <row r="2949" spans="3:3" x14ac:dyDescent="0.2">
      <c r="C2949" s="10"/>
    </row>
    <row r="2950" spans="3:3" x14ac:dyDescent="0.2">
      <c r="C2950" s="10"/>
    </row>
    <row r="2951" spans="3:3" x14ac:dyDescent="0.2">
      <c r="C2951" s="10"/>
    </row>
    <row r="2952" spans="3:3" x14ac:dyDescent="0.2">
      <c r="C2952" s="10"/>
    </row>
    <row r="2953" spans="3:3" x14ac:dyDescent="0.2">
      <c r="C2953" s="10"/>
    </row>
    <row r="2954" spans="3:3" x14ac:dyDescent="0.2">
      <c r="C2954" s="10"/>
    </row>
    <row r="2955" spans="3:3" x14ac:dyDescent="0.2">
      <c r="C2955" s="10"/>
    </row>
    <row r="2956" spans="3:3" x14ac:dyDescent="0.2">
      <c r="C2956" s="10"/>
    </row>
    <row r="2957" spans="3:3" x14ac:dyDescent="0.2">
      <c r="C2957" s="10"/>
    </row>
    <row r="2958" spans="3:3" x14ac:dyDescent="0.2">
      <c r="C2958" s="10"/>
    </row>
    <row r="2959" spans="3:3" x14ac:dyDescent="0.2">
      <c r="C2959" s="10"/>
    </row>
    <row r="2960" spans="3:3" x14ac:dyDescent="0.2">
      <c r="C2960" s="10"/>
    </row>
    <row r="2961" spans="3:3" x14ac:dyDescent="0.2">
      <c r="C2961" s="10"/>
    </row>
    <row r="2962" spans="3:3" x14ac:dyDescent="0.2">
      <c r="C2962" s="10"/>
    </row>
    <row r="2963" spans="3:3" x14ac:dyDescent="0.2">
      <c r="C2963" s="10"/>
    </row>
    <row r="2964" spans="3:3" x14ac:dyDescent="0.2">
      <c r="C2964" s="10"/>
    </row>
    <row r="2965" spans="3:3" x14ac:dyDescent="0.2">
      <c r="C2965" s="10"/>
    </row>
    <row r="2966" spans="3:3" x14ac:dyDescent="0.2">
      <c r="C2966" s="10"/>
    </row>
    <row r="2967" spans="3:3" x14ac:dyDescent="0.2">
      <c r="C2967" s="10"/>
    </row>
    <row r="2968" spans="3:3" x14ac:dyDescent="0.2">
      <c r="C2968" s="10"/>
    </row>
    <row r="2969" spans="3:3" x14ac:dyDescent="0.2">
      <c r="C2969" s="10"/>
    </row>
    <row r="2970" spans="3:3" x14ac:dyDescent="0.2">
      <c r="C2970" s="10"/>
    </row>
    <row r="2971" spans="3:3" x14ac:dyDescent="0.2">
      <c r="C2971" s="10"/>
    </row>
    <row r="2972" spans="3:3" x14ac:dyDescent="0.2">
      <c r="C2972" s="10"/>
    </row>
    <row r="2973" spans="3:3" x14ac:dyDescent="0.2">
      <c r="C2973" s="10"/>
    </row>
    <row r="2974" spans="3:3" x14ac:dyDescent="0.2">
      <c r="C2974" s="10"/>
    </row>
    <row r="2975" spans="3:3" x14ac:dyDescent="0.2">
      <c r="C2975" s="10"/>
    </row>
    <row r="2976" spans="3:3" x14ac:dyDescent="0.2">
      <c r="C2976" s="10"/>
    </row>
    <row r="2977" spans="3:3" x14ac:dyDescent="0.2">
      <c r="C2977" s="10"/>
    </row>
    <row r="2978" spans="3:3" x14ac:dyDescent="0.2">
      <c r="C2978" s="10"/>
    </row>
    <row r="2979" spans="3:3" x14ac:dyDescent="0.2">
      <c r="C2979" s="10"/>
    </row>
    <row r="2980" spans="3:3" x14ac:dyDescent="0.2">
      <c r="C2980" s="10"/>
    </row>
    <row r="2981" spans="3:3" x14ac:dyDescent="0.2">
      <c r="C2981" s="10"/>
    </row>
    <row r="2982" spans="3:3" x14ac:dyDescent="0.2">
      <c r="C2982" s="10"/>
    </row>
    <row r="2983" spans="3:3" x14ac:dyDescent="0.2">
      <c r="C2983" s="10"/>
    </row>
    <row r="2984" spans="3:3" x14ac:dyDescent="0.2">
      <c r="C2984" s="10"/>
    </row>
    <row r="2985" spans="3:3" x14ac:dyDescent="0.2">
      <c r="C2985" s="10"/>
    </row>
    <row r="2986" spans="3:3" x14ac:dyDescent="0.2">
      <c r="C2986" s="10"/>
    </row>
    <row r="2987" spans="3:3" x14ac:dyDescent="0.2">
      <c r="C2987" s="10"/>
    </row>
    <row r="2988" spans="3:3" x14ac:dyDescent="0.2">
      <c r="C2988" s="10"/>
    </row>
    <row r="2989" spans="3:3" x14ac:dyDescent="0.2">
      <c r="C2989" s="10"/>
    </row>
    <row r="2990" spans="3:3" x14ac:dyDescent="0.2">
      <c r="C2990" s="10"/>
    </row>
    <row r="2991" spans="3:3" x14ac:dyDescent="0.2">
      <c r="C2991" s="10"/>
    </row>
    <row r="2992" spans="3:3" x14ac:dyDescent="0.2">
      <c r="C2992" s="10"/>
    </row>
    <row r="2993" spans="3:3" x14ac:dyDescent="0.2">
      <c r="C2993" s="10"/>
    </row>
    <row r="2994" spans="3:3" x14ac:dyDescent="0.2">
      <c r="C2994" s="10"/>
    </row>
    <row r="2995" spans="3:3" x14ac:dyDescent="0.2">
      <c r="C2995" s="10"/>
    </row>
    <row r="2996" spans="3:3" x14ac:dyDescent="0.2">
      <c r="C2996" s="10"/>
    </row>
    <row r="2997" spans="3:3" x14ac:dyDescent="0.2">
      <c r="C2997" s="10"/>
    </row>
    <row r="2998" spans="3:3" x14ac:dyDescent="0.2">
      <c r="C2998" s="10"/>
    </row>
    <row r="2999" spans="3:3" x14ac:dyDescent="0.2">
      <c r="C2999" s="10"/>
    </row>
    <row r="3000" spans="3:3" x14ac:dyDescent="0.2">
      <c r="C3000" s="10"/>
    </row>
    <row r="3001" spans="3:3" x14ac:dyDescent="0.2">
      <c r="C3001" s="10"/>
    </row>
    <row r="3002" spans="3:3" x14ac:dyDescent="0.2">
      <c r="C3002" s="10"/>
    </row>
    <row r="3003" spans="3:3" x14ac:dyDescent="0.2">
      <c r="C3003" s="10"/>
    </row>
    <row r="3004" spans="3:3" x14ac:dyDescent="0.2">
      <c r="C3004" s="10"/>
    </row>
    <row r="3005" spans="3:3" x14ac:dyDescent="0.2">
      <c r="C3005" s="10"/>
    </row>
    <row r="3006" spans="3:3" x14ac:dyDescent="0.2">
      <c r="C3006" s="10"/>
    </row>
    <row r="3007" spans="3:3" x14ac:dyDescent="0.2">
      <c r="C3007" s="10"/>
    </row>
    <row r="3008" spans="3:3" x14ac:dyDescent="0.2">
      <c r="C3008" s="10"/>
    </row>
    <row r="3009" spans="3:3" x14ac:dyDescent="0.2">
      <c r="C3009" s="10"/>
    </row>
    <row r="3010" spans="3:3" x14ac:dyDescent="0.2">
      <c r="C3010" s="10"/>
    </row>
    <row r="3011" spans="3:3" x14ac:dyDescent="0.2">
      <c r="C3011" s="10"/>
    </row>
    <row r="3012" spans="3:3" x14ac:dyDescent="0.2">
      <c r="C3012" s="10"/>
    </row>
    <row r="3013" spans="3:3" x14ac:dyDescent="0.2">
      <c r="C3013" s="10"/>
    </row>
    <row r="3014" spans="3:3" x14ac:dyDescent="0.2">
      <c r="C3014" s="10"/>
    </row>
    <row r="3015" spans="3:3" x14ac:dyDescent="0.2">
      <c r="C3015" s="10"/>
    </row>
    <row r="3016" spans="3:3" x14ac:dyDescent="0.2">
      <c r="C3016" s="10"/>
    </row>
    <row r="3017" spans="3:3" x14ac:dyDescent="0.2">
      <c r="C3017" s="10"/>
    </row>
    <row r="3018" spans="3:3" x14ac:dyDescent="0.2">
      <c r="C3018" s="10"/>
    </row>
    <row r="3019" spans="3:3" x14ac:dyDescent="0.2">
      <c r="C3019" s="10"/>
    </row>
    <row r="3020" spans="3:3" x14ac:dyDescent="0.2">
      <c r="C3020" s="10"/>
    </row>
    <row r="3021" spans="3:3" x14ac:dyDescent="0.2">
      <c r="C3021" s="10"/>
    </row>
    <row r="3022" spans="3:3" x14ac:dyDescent="0.2">
      <c r="C3022" s="10"/>
    </row>
    <row r="3023" spans="3:3" x14ac:dyDescent="0.2">
      <c r="C3023" s="10"/>
    </row>
    <row r="3024" spans="3:3" x14ac:dyDescent="0.2">
      <c r="C3024" s="10"/>
    </row>
    <row r="3025" spans="3:3" x14ac:dyDescent="0.2">
      <c r="C3025" s="10"/>
    </row>
    <row r="3026" spans="3:3" x14ac:dyDescent="0.2">
      <c r="C3026" s="10"/>
    </row>
    <row r="3027" spans="3:3" x14ac:dyDescent="0.2">
      <c r="C3027" s="10"/>
    </row>
    <row r="3028" spans="3:3" x14ac:dyDescent="0.2">
      <c r="C3028" s="10"/>
    </row>
    <row r="3029" spans="3:3" x14ac:dyDescent="0.2">
      <c r="C3029" s="10"/>
    </row>
    <row r="3030" spans="3:3" x14ac:dyDescent="0.2">
      <c r="C3030" s="10"/>
    </row>
    <row r="3031" spans="3:3" x14ac:dyDescent="0.2">
      <c r="C3031" s="10"/>
    </row>
    <row r="3032" spans="3:3" x14ac:dyDescent="0.2">
      <c r="C3032" s="10"/>
    </row>
    <row r="3033" spans="3:3" x14ac:dyDescent="0.2">
      <c r="C3033" s="10"/>
    </row>
    <row r="3034" spans="3:3" x14ac:dyDescent="0.2">
      <c r="C3034" s="10"/>
    </row>
    <row r="3035" spans="3:3" x14ac:dyDescent="0.2">
      <c r="C3035" s="10"/>
    </row>
    <row r="3036" spans="3:3" x14ac:dyDescent="0.2">
      <c r="C3036" s="10"/>
    </row>
    <row r="3037" spans="3:3" x14ac:dyDescent="0.2">
      <c r="C3037" s="10"/>
    </row>
    <row r="3038" spans="3:3" x14ac:dyDescent="0.2">
      <c r="C3038" s="10"/>
    </row>
    <row r="3039" spans="3:3" x14ac:dyDescent="0.2">
      <c r="C3039" s="10"/>
    </row>
    <row r="3040" spans="3:3" x14ac:dyDescent="0.2">
      <c r="C3040" s="10"/>
    </row>
    <row r="3041" spans="3:3" x14ac:dyDescent="0.2">
      <c r="C3041" s="10"/>
    </row>
    <row r="3042" spans="3:3" x14ac:dyDescent="0.2">
      <c r="C3042" s="10"/>
    </row>
    <row r="3043" spans="3:3" x14ac:dyDescent="0.2">
      <c r="C3043" s="10"/>
    </row>
    <row r="3044" spans="3:3" x14ac:dyDescent="0.2">
      <c r="C3044" s="10"/>
    </row>
    <row r="3045" spans="3:3" x14ac:dyDescent="0.2">
      <c r="C3045" s="10"/>
    </row>
    <row r="3046" spans="3:3" x14ac:dyDescent="0.2">
      <c r="C3046" s="10"/>
    </row>
    <row r="3047" spans="3:3" x14ac:dyDescent="0.2">
      <c r="C3047" s="10"/>
    </row>
    <row r="3048" spans="3:3" x14ac:dyDescent="0.2">
      <c r="C3048" s="10"/>
    </row>
    <row r="3049" spans="3:3" x14ac:dyDescent="0.2">
      <c r="C3049" s="10"/>
    </row>
    <row r="3050" spans="3:3" x14ac:dyDescent="0.2">
      <c r="C3050" s="10"/>
    </row>
    <row r="3051" spans="3:3" x14ac:dyDescent="0.2">
      <c r="C3051" s="10"/>
    </row>
    <row r="3052" spans="3:3" x14ac:dyDescent="0.2">
      <c r="C3052" s="10"/>
    </row>
    <row r="3053" spans="3:3" x14ac:dyDescent="0.2">
      <c r="C3053" s="10"/>
    </row>
    <row r="3054" spans="3:3" x14ac:dyDescent="0.2">
      <c r="C3054" s="10"/>
    </row>
    <row r="3055" spans="3:3" x14ac:dyDescent="0.2">
      <c r="C3055" s="10"/>
    </row>
    <row r="3056" spans="3:3" x14ac:dyDescent="0.2">
      <c r="C3056" s="10"/>
    </row>
    <row r="3057" spans="3:3" x14ac:dyDescent="0.2">
      <c r="C3057" s="10"/>
    </row>
    <row r="3058" spans="3:3" x14ac:dyDescent="0.2">
      <c r="C3058" s="10"/>
    </row>
    <row r="3059" spans="3:3" x14ac:dyDescent="0.2">
      <c r="C3059" s="10"/>
    </row>
    <row r="3060" spans="3:3" x14ac:dyDescent="0.2">
      <c r="C3060" s="10"/>
    </row>
    <row r="3061" spans="3:3" x14ac:dyDescent="0.2">
      <c r="C3061" s="10"/>
    </row>
    <row r="3062" spans="3:3" x14ac:dyDescent="0.2">
      <c r="C3062" s="10"/>
    </row>
    <row r="3063" spans="3:3" x14ac:dyDescent="0.2">
      <c r="C3063" s="10"/>
    </row>
    <row r="3064" spans="3:3" x14ac:dyDescent="0.2">
      <c r="C3064" s="10"/>
    </row>
    <row r="3065" spans="3:3" x14ac:dyDescent="0.2">
      <c r="C3065" s="10"/>
    </row>
    <row r="3066" spans="3:3" x14ac:dyDescent="0.2">
      <c r="C3066" s="10"/>
    </row>
    <row r="3067" spans="3:3" x14ac:dyDescent="0.2">
      <c r="C3067" s="10"/>
    </row>
    <row r="3068" spans="3:3" x14ac:dyDescent="0.2">
      <c r="C3068" s="10"/>
    </row>
    <row r="3069" spans="3:3" x14ac:dyDescent="0.2">
      <c r="C3069" s="10"/>
    </row>
    <row r="3070" spans="3:3" x14ac:dyDescent="0.2">
      <c r="C3070" s="10"/>
    </row>
    <row r="3071" spans="3:3" x14ac:dyDescent="0.2">
      <c r="C3071" s="10"/>
    </row>
    <row r="3072" spans="3:3" x14ac:dyDescent="0.2">
      <c r="C3072" s="10"/>
    </row>
    <row r="3073" spans="3:3" x14ac:dyDescent="0.2">
      <c r="C3073" s="10"/>
    </row>
    <row r="3074" spans="3:3" x14ac:dyDescent="0.2">
      <c r="C3074" s="10"/>
    </row>
    <row r="3075" spans="3:3" x14ac:dyDescent="0.2">
      <c r="C3075" s="10"/>
    </row>
    <row r="3076" spans="3:3" x14ac:dyDescent="0.2">
      <c r="C3076" s="10"/>
    </row>
    <row r="3077" spans="3:3" x14ac:dyDescent="0.2">
      <c r="C3077" s="10"/>
    </row>
    <row r="3078" spans="3:3" x14ac:dyDescent="0.2">
      <c r="C3078" s="10"/>
    </row>
    <row r="3079" spans="3:3" x14ac:dyDescent="0.2">
      <c r="C3079" s="10"/>
    </row>
    <row r="3080" spans="3:3" x14ac:dyDescent="0.2">
      <c r="C3080" s="10"/>
    </row>
    <row r="3081" spans="3:3" x14ac:dyDescent="0.2">
      <c r="C3081" s="10"/>
    </row>
    <row r="3082" spans="3:3" x14ac:dyDescent="0.2">
      <c r="C3082" s="10"/>
    </row>
    <row r="3083" spans="3:3" x14ac:dyDescent="0.2">
      <c r="C3083" s="10"/>
    </row>
    <row r="3084" spans="3:3" x14ac:dyDescent="0.2">
      <c r="C3084" s="10"/>
    </row>
    <row r="3085" spans="3:3" x14ac:dyDescent="0.2">
      <c r="C3085" s="10"/>
    </row>
    <row r="3086" spans="3:3" x14ac:dyDescent="0.2">
      <c r="C3086" s="10"/>
    </row>
    <row r="3087" spans="3:3" x14ac:dyDescent="0.2">
      <c r="C3087" s="10"/>
    </row>
    <row r="3088" spans="3:3" x14ac:dyDescent="0.2">
      <c r="C3088" s="10"/>
    </row>
    <row r="3089" spans="3:3" x14ac:dyDescent="0.2">
      <c r="C3089" s="10"/>
    </row>
    <row r="3090" spans="3:3" x14ac:dyDescent="0.2">
      <c r="C3090" s="10"/>
    </row>
    <row r="3091" spans="3:3" x14ac:dyDescent="0.2">
      <c r="C3091" s="10"/>
    </row>
    <row r="3092" spans="3:3" x14ac:dyDescent="0.2">
      <c r="C3092" s="10"/>
    </row>
    <row r="3093" spans="3:3" x14ac:dyDescent="0.2">
      <c r="C3093" s="10"/>
    </row>
    <row r="3094" spans="3:3" x14ac:dyDescent="0.2">
      <c r="C3094" s="10"/>
    </row>
    <row r="3095" spans="3:3" x14ac:dyDescent="0.2">
      <c r="C3095" s="10"/>
    </row>
    <row r="3096" spans="3:3" x14ac:dyDescent="0.2">
      <c r="C3096" s="10"/>
    </row>
    <row r="3097" spans="3:3" x14ac:dyDescent="0.2">
      <c r="C3097" s="10"/>
    </row>
    <row r="3098" spans="3:3" x14ac:dyDescent="0.2">
      <c r="C3098" s="10"/>
    </row>
    <row r="3099" spans="3:3" x14ac:dyDescent="0.2">
      <c r="C3099" s="10"/>
    </row>
    <row r="3100" spans="3:3" x14ac:dyDescent="0.2">
      <c r="C3100" s="10"/>
    </row>
    <row r="3101" spans="3:3" x14ac:dyDescent="0.2">
      <c r="C3101" s="10"/>
    </row>
    <row r="3102" spans="3:3" x14ac:dyDescent="0.2">
      <c r="C3102" s="10"/>
    </row>
    <row r="3103" spans="3:3" x14ac:dyDescent="0.2">
      <c r="C3103" s="10"/>
    </row>
    <row r="3104" spans="3:3" x14ac:dyDescent="0.2">
      <c r="C3104" s="10"/>
    </row>
    <row r="3105" spans="3:3" x14ac:dyDescent="0.2">
      <c r="C3105" s="10"/>
    </row>
    <row r="3106" spans="3:3" x14ac:dyDescent="0.2">
      <c r="C3106" s="10"/>
    </row>
    <row r="3107" spans="3:3" x14ac:dyDescent="0.2">
      <c r="C3107" s="10"/>
    </row>
    <row r="3108" spans="3:3" x14ac:dyDescent="0.2">
      <c r="C3108" s="10"/>
    </row>
    <row r="3109" spans="3:3" x14ac:dyDescent="0.2">
      <c r="C3109" s="10"/>
    </row>
    <row r="3110" spans="3:3" x14ac:dyDescent="0.2">
      <c r="C3110" s="10"/>
    </row>
    <row r="3111" spans="3:3" x14ac:dyDescent="0.2">
      <c r="C3111" s="10"/>
    </row>
    <row r="3112" spans="3:3" x14ac:dyDescent="0.2">
      <c r="C3112" s="10"/>
    </row>
    <row r="3113" spans="3:3" x14ac:dyDescent="0.2">
      <c r="C3113" s="10"/>
    </row>
    <row r="3114" spans="3:3" x14ac:dyDescent="0.2">
      <c r="C3114" s="10"/>
    </row>
    <row r="3115" spans="3:3" x14ac:dyDescent="0.2">
      <c r="C3115" s="10"/>
    </row>
    <row r="3116" spans="3:3" x14ac:dyDescent="0.2">
      <c r="C3116" s="10"/>
    </row>
    <row r="3117" spans="3:3" x14ac:dyDescent="0.2">
      <c r="C3117" s="10"/>
    </row>
    <row r="3118" spans="3:3" x14ac:dyDescent="0.2">
      <c r="C3118" s="10"/>
    </row>
    <row r="3119" spans="3:3" x14ac:dyDescent="0.2">
      <c r="C3119" s="10"/>
    </row>
    <row r="3120" spans="3:3" x14ac:dyDescent="0.2">
      <c r="C3120" s="10"/>
    </row>
    <row r="3121" spans="3:3" x14ac:dyDescent="0.2">
      <c r="C3121" s="10"/>
    </row>
    <row r="3122" spans="3:3" x14ac:dyDescent="0.2">
      <c r="C3122" s="10"/>
    </row>
    <row r="3123" spans="3:3" x14ac:dyDescent="0.2">
      <c r="C3123" s="10"/>
    </row>
    <row r="3124" spans="3:3" x14ac:dyDescent="0.2">
      <c r="C3124" s="10"/>
    </row>
    <row r="3125" spans="3:3" x14ac:dyDescent="0.2">
      <c r="C3125" s="10"/>
    </row>
    <row r="3126" spans="3:3" x14ac:dyDescent="0.2">
      <c r="C3126" s="10"/>
    </row>
    <row r="3127" spans="3:3" x14ac:dyDescent="0.2">
      <c r="C3127" s="10"/>
    </row>
    <row r="3128" spans="3:3" x14ac:dyDescent="0.2">
      <c r="C3128" s="10"/>
    </row>
    <row r="3129" spans="3:3" x14ac:dyDescent="0.2">
      <c r="C3129" s="10"/>
    </row>
    <row r="3130" spans="3:3" x14ac:dyDescent="0.2">
      <c r="C3130" s="10"/>
    </row>
    <row r="3131" spans="3:3" x14ac:dyDescent="0.2">
      <c r="C3131" s="10"/>
    </row>
    <row r="3132" spans="3:3" x14ac:dyDescent="0.2">
      <c r="C3132" s="10"/>
    </row>
    <row r="3133" spans="3:3" x14ac:dyDescent="0.2">
      <c r="C3133" s="10"/>
    </row>
    <row r="3134" spans="3:3" x14ac:dyDescent="0.2">
      <c r="C3134" s="10"/>
    </row>
    <row r="3135" spans="3:3" x14ac:dyDescent="0.2">
      <c r="C3135" s="10"/>
    </row>
    <row r="3136" spans="3:3" x14ac:dyDescent="0.2">
      <c r="C3136" s="10"/>
    </row>
    <row r="3137" spans="3:3" x14ac:dyDescent="0.2">
      <c r="C3137" s="10"/>
    </row>
    <row r="3138" spans="3:3" x14ac:dyDescent="0.2">
      <c r="C3138" s="10"/>
    </row>
    <row r="3139" spans="3:3" x14ac:dyDescent="0.2">
      <c r="C3139" s="10"/>
    </row>
    <row r="3140" spans="3:3" x14ac:dyDescent="0.2">
      <c r="C3140" s="10"/>
    </row>
    <row r="3141" spans="3:3" x14ac:dyDescent="0.2">
      <c r="C3141" s="10"/>
    </row>
    <row r="3142" spans="3:3" x14ac:dyDescent="0.2">
      <c r="C3142" s="10"/>
    </row>
    <row r="3143" spans="3:3" x14ac:dyDescent="0.2">
      <c r="C3143" s="10"/>
    </row>
    <row r="3144" spans="3:3" x14ac:dyDescent="0.2">
      <c r="C3144" s="10"/>
    </row>
    <row r="3145" spans="3:3" x14ac:dyDescent="0.2">
      <c r="C3145" s="10"/>
    </row>
    <row r="3146" spans="3:3" x14ac:dyDescent="0.2">
      <c r="C3146" s="10"/>
    </row>
    <row r="3147" spans="3:3" x14ac:dyDescent="0.2">
      <c r="C3147" s="10"/>
    </row>
    <row r="3148" spans="3:3" x14ac:dyDescent="0.2">
      <c r="C3148" s="10"/>
    </row>
    <row r="3149" spans="3:3" x14ac:dyDescent="0.2">
      <c r="C3149" s="10"/>
    </row>
    <row r="3150" spans="3:3" x14ac:dyDescent="0.2">
      <c r="C3150" s="10"/>
    </row>
    <row r="3151" spans="3:3" x14ac:dyDescent="0.2">
      <c r="C3151" s="10"/>
    </row>
    <row r="3152" spans="3:3" x14ac:dyDescent="0.2">
      <c r="C3152" s="10"/>
    </row>
    <row r="3153" spans="3:3" x14ac:dyDescent="0.2">
      <c r="C3153" s="10"/>
    </row>
    <row r="3154" spans="3:3" x14ac:dyDescent="0.2">
      <c r="C3154" s="10"/>
    </row>
    <row r="3155" spans="3:3" x14ac:dyDescent="0.2">
      <c r="C3155" s="10"/>
    </row>
    <row r="3156" spans="3:3" x14ac:dyDescent="0.2">
      <c r="C3156" s="10"/>
    </row>
    <row r="3157" spans="3:3" x14ac:dyDescent="0.2">
      <c r="C3157" s="10"/>
    </row>
    <row r="3158" spans="3:3" x14ac:dyDescent="0.2">
      <c r="C3158" s="10"/>
    </row>
    <row r="3159" spans="3:3" x14ac:dyDescent="0.2">
      <c r="C3159" s="10"/>
    </row>
    <row r="3160" spans="3:3" x14ac:dyDescent="0.2">
      <c r="C3160" s="10"/>
    </row>
    <row r="3161" spans="3:3" x14ac:dyDescent="0.2">
      <c r="C3161" s="10"/>
    </row>
    <row r="3162" spans="3:3" x14ac:dyDescent="0.2">
      <c r="C3162" s="10"/>
    </row>
    <row r="3163" spans="3:3" x14ac:dyDescent="0.2">
      <c r="C3163" s="10"/>
    </row>
    <row r="3164" spans="3:3" x14ac:dyDescent="0.2">
      <c r="C3164" s="10"/>
    </row>
    <row r="3165" spans="3:3" x14ac:dyDescent="0.2">
      <c r="C3165" s="10"/>
    </row>
    <row r="3166" spans="3:3" x14ac:dyDescent="0.2">
      <c r="C3166" s="10"/>
    </row>
    <row r="3167" spans="3:3" x14ac:dyDescent="0.2">
      <c r="C3167" s="10"/>
    </row>
    <row r="3168" spans="3:3" x14ac:dyDescent="0.2">
      <c r="C3168" s="10"/>
    </row>
    <row r="3169" spans="3:3" x14ac:dyDescent="0.2">
      <c r="C3169" s="10"/>
    </row>
    <row r="3170" spans="3:3" x14ac:dyDescent="0.2">
      <c r="C3170" s="10"/>
    </row>
    <row r="3171" spans="3:3" x14ac:dyDescent="0.2">
      <c r="C3171" s="10"/>
    </row>
    <row r="3172" spans="3:3" x14ac:dyDescent="0.2">
      <c r="C3172" s="10"/>
    </row>
    <row r="3173" spans="3:3" x14ac:dyDescent="0.2">
      <c r="C3173" s="10"/>
    </row>
    <row r="3174" spans="3:3" x14ac:dyDescent="0.2">
      <c r="C3174" s="10"/>
    </row>
    <row r="3175" spans="3:3" x14ac:dyDescent="0.2">
      <c r="C3175" s="10"/>
    </row>
    <row r="3176" spans="3:3" x14ac:dyDescent="0.2">
      <c r="C3176" s="10"/>
    </row>
    <row r="3177" spans="3:3" x14ac:dyDescent="0.2">
      <c r="C3177" s="10"/>
    </row>
    <row r="3178" spans="3:3" x14ac:dyDescent="0.2">
      <c r="C3178" s="10"/>
    </row>
    <row r="3179" spans="3:3" x14ac:dyDescent="0.2">
      <c r="C3179" s="10"/>
    </row>
    <row r="3180" spans="3:3" x14ac:dyDescent="0.2">
      <c r="C3180" s="10"/>
    </row>
    <row r="3181" spans="3:3" x14ac:dyDescent="0.2">
      <c r="C3181" s="10"/>
    </row>
    <row r="3182" spans="3:3" x14ac:dyDescent="0.2">
      <c r="C3182" s="10"/>
    </row>
    <row r="3183" spans="3:3" x14ac:dyDescent="0.2">
      <c r="C3183" s="10"/>
    </row>
    <row r="3184" spans="3:3" x14ac:dyDescent="0.2">
      <c r="C3184" s="10"/>
    </row>
    <row r="3185" spans="3:3" x14ac:dyDescent="0.2">
      <c r="C3185" s="10"/>
    </row>
    <row r="3186" spans="3:3" x14ac:dyDescent="0.2">
      <c r="C3186" s="10"/>
    </row>
    <row r="3187" spans="3:3" x14ac:dyDescent="0.2">
      <c r="C3187" s="10"/>
    </row>
    <row r="3188" spans="3:3" x14ac:dyDescent="0.2">
      <c r="C3188" s="10"/>
    </row>
    <row r="3189" spans="3:3" x14ac:dyDescent="0.2">
      <c r="C3189" s="10"/>
    </row>
    <row r="3190" spans="3:3" x14ac:dyDescent="0.2">
      <c r="C3190" s="10"/>
    </row>
    <row r="3191" spans="3:3" x14ac:dyDescent="0.2">
      <c r="C3191" s="10"/>
    </row>
    <row r="3192" spans="3:3" x14ac:dyDescent="0.2">
      <c r="C3192" s="10"/>
    </row>
    <row r="3193" spans="3:3" x14ac:dyDescent="0.2">
      <c r="C3193" s="10"/>
    </row>
    <row r="3194" spans="3:3" x14ac:dyDescent="0.2">
      <c r="C3194" s="10"/>
    </row>
    <row r="3195" spans="3:3" x14ac:dyDescent="0.2">
      <c r="C3195" s="10"/>
    </row>
    <row r="3196" spans="3:3" x14ac:dyDescent="0.2">
      <c r="C3196" s="10"/>
    </row>
    <row r="3197" spans="3:3" x14ac:dyDescent="0.2">
      <c r="C3197" s="10"/>
    </row>
    <row r="3198" spans="3:3" x14ac:dyDescent="0.2">
      <c r="C3198" s="10"/>
    </row>
    <row r="3199" spans="3:3" x14ac:dyDescent="0.2">
      <c r="C3199" s="10"/>
    </row>
    <row r="3200" spans="3:3" x14ac:dyDescent="0.2">
      <c r="C3200" s="10"/>
    </row>
    <row r="3201" spans="3:3" x14ac:dyDescent="0.2">
      <c r="C3201" s="10"/>
    </row>
    <row r="3202" spans="3:3" x14ac:dyDescent="0.2">
      <c r="C3202" s="10"/>
    </row>
    <row r="3203" spans="3:3" x14ac:dyDescent="0.2">
      <c r="C3203" s="10"/>
    </row>
    <row r="3204" spans="3:3" x14ac:dyDescent="0.2">
      <c r="C3204" s="10"/>
    </row>
    <row r="3205" spans="3:3" x14ac:dyDescent="0.2">
      <c r="C3205" s="10"/>
    </row>
    <row r="3206" spans="3:3" x14ac:dyDescent="0.2">
      <c r="C3206" s="10"/>
    </row>
    <row r="3207" spans="3:3" x14ac:dyDescent="0.2">
      <c r="C3207" s="10"/>
    </row>
    <row r="3208" spans="3:3" x14ac:dyDescent="0.2">
      <c r="C3208" s="10"/>
    </row>
    <row r="3209" spans="3:3" x14ac:dyDescent="0.2">
      <c r="C3209" s="10"/>
    </row>
    <row r="3210" spans="3:3" x14ac:dyDescent="0.2">
      <c r="C3210" s="10"/>
    </row>
    <row r="3211" spans="3:3" x14ac:dyDescent="0.2">
      <c r="C3211" s="10"/>
    </row>
    <row r="3212" spans="3:3" x14ac:dyDescent="0.2">
      <c r="C3212" s="10"/>
    </row>
    <row r="3213" spans="3:3" x14ac:dyDescent="0.2">
      <c r="C3213" s="10"/>
    </row>
    <row r="3214" spans="3:3" x14ac:dyDescent="0.2">
      <c r="C3214" s="10"/>
    </row>
    <row r="3215" spans="3:3" x14ac:dyDescent="0.2">
      <c r="C3215" s="10"/>
    </row>
    <row r="3216" spans="3:3" x14ac:dyDescent="0.2">
      <c r="C3216" s="10"/>
    </row>
    <row r="3217" spans="3:3" x14ac:dyDescent="0.2">
      <c r="C3217" s="10"/>
    </row>
    <row r="3218" spans="3:3" x14ac:dyDescent="0.2">
      <c r="C3218" s="10"/>
    </row>
    <row r="3219" spans="3:3" x14ac:dyDescent="0.2">
      <c r="C3219" s="10"/>
    </row>
    <row r="3220" spans="3:3" x14ac:dyDescent="0.2">
      <c r="C3220" s="10"/>
    </row>
    <row r="3221" spans="3:3" x14ac:dyDescent="0.2">
      <c r="C3221" s="10"/>
    </row>
    <row r="3222" spans="3:3" x14ac:dyDescent="0.2">
      <c r="C3222" s="10"/>
    </row>
    <row r="3223" spans="3:3" x14ac:dyDescent="0.2">
      <c r="C3223" s="10"/>
    </row>
    <row r="3224" spans="3:3" x14ac:dyDescent="0.2">
      <c r="C3224" s="10"/>
    </row>
    <row r="3225" spans="3:3" x14ac:dyDescent="0.2">
      <c r="C3225" s="10"/>
    </row>
    <row r="3226" spans="3:3" x14ac:dyDescent="0.2">
      <c r="C3226" s="10"/>
    </row>
    <row r="3227" spans="3:3" x14ac:dyDescent="0.2">
      <c r="C3227" s="10"/>
    </row>
    <row r="3228" spans="3:3" x14ac:dyDescent="0.2">
      <c r="C3228" s="10"/>
    </row>
    <row r="3229" spans="3:3" x14ac:dyDescent="0.2">
      <c r="C3229" s="10"/>
    </row>
    <row r="3230" spans="3:3" x14ac:dyDescent="0.2">
      <c r="C3230" s="10"/>
    </row>
    <row r="3231" spans="3:3" x14ac:dyDescent="0.2">
      <c r="C3231" s="10"/>
    </row>
    <row r="3232" spans="3:3" x14ac:dyDescent="0.2">
      <c r="C3232" s="10"/>
    </row>
    <row r="3233" spans="3:3" x14ac:dyDescent="0.2">
      <c r="C3233" s="10"/>
    </row>
    <row r="3234" spans="3:3" x14ac:dyDescent="0.2">
      <c r="C3234" s="10"/>
    </row>
    <row r="3235" spans="3:3" x14ac:dyDescent="0.2">
      <c r="C3235" s="10"/>
    </row>
    <row r="3236" spans="3:3" x14ac:dyDescent="0.2">
      <c r="C3236" s="10"/>
    </row>
    <row r="3237" spans="3:3" x14ac:dyDescent="0.2">
      <c r="C3237" s="10"/>
    </row>
    <row r="3238" spans="3:3" x14ac:dyDescent="0.2">
      <c r="C3238" s="10"/>
    </row>
    <row r="3239" spans="3:3" x14ac:dyDescent="0.2">
      <c r="C3239" s="10"/>
    </row>
    <row r="3240" spans="3:3" x14ac:dyDescent="0.2">
      <c r="C3240" s="10"/>
    </row>
    <row r="3241" spans="3:3" x14ac:dyDescent="0.2">
      <c r="C3241" s="10"/>
    </row>
    <row r="3242" spans="3:3" x14ac:dyDescent="0.2">
      <c r="C3242" s="10"/>
    </row>
    <row r="3243" spans="3:3" x14ac:dyDescent="0.2">
      <c r="C3243" s="10"/>
    </row>
    <row r="3244" spans="3:3" x14ac:dyDescent="0.2">
      <c r="C3244" s="10"/>
    </row>
    <row r="3245" spans="3:3" x14ac:dyDescent="0.2">
      <c r="C3245" s="10"/>
    </row>
    <row r="3246" spans="3:3" x14ac:dyDescent="0.2">
      <c r="C3246" s="10"/>
    </row>
    <row r="3247" spans="3:3" x14ac:dyDescent="0.2">
      <c r="C3247" s="10"/>
    </row>
    <row r="3248" spans="3:3" x14ac:dyDescent="0.2">
      <c r="C3248" s="10"/>
    </row>
    <row r="3249" spans="3:3" x14ac:dyDescent="0.2">
      <c r="C3249" s="10"/>
    </row>
    <row r="3250" spans="3:3" x14ac:dyDescent="0.2">
      <c r="C3250" s="10"/>
    </row>
    <row r="3251" spans="3:3" x14ac:dyDescent="0.2">
      <c r="C3251" s="10"/>
    </row>
    <row r="3252" spans="3:3" x14ac:dyDescent="0.2">
      <c r="C3252" s="10"/>
    </row>
    <row r="3253" spans="3:3" x14ac:dyDescent="0.2">
      <c r="C3253" s="10"/>
    </row>
    <row r="3254" spans="3:3" x14ac:dyDescent="0.2">
      <c r="C3254" s="10"/>
    </row>
    <row r="3255" spans="3:3" x14ac:dyDescent="0.2">
      <c r="C3255" s="10"/>
    </row>
    <row r="3256" spans="3:3" x14ac:dyDescent="0.2">
      <c r="C3256" s="10"/>
    </row>
    <row r="3257" spans="3:3" x14ac:dyDescent="0.2">
      <c r="C3257" s="10"/>
    </row>
    <row r="3258" spans="3:3" x14ac:dyDescent="0.2">
      <c r="C3258" s="10"/>
    </row>
    <row r="3259" spans="3:3" x14ac:dyDescent="0.2">
      <c r="C3259" s="10"/>
    </row>
    <row r="3260" spans="3:3" x14ac:dyDescent="0.2">
      <c r="C3260" s="10"/>
    </row>
    <row r="3261" spans="3:3" x14ac:dyDescent="0.2">
      <c r="C3261" s="10"/>
    </row>
    <row r="3262" spans="3:3" x14ac:dyDescent="0.2">
      <c r="C3262" s="10"/>
    </row>
    <row r="3263" spans="3:3" x14ac:dyDescent="0.2">
      <c r="C3263" s="10"/>
    </row>
    <row r="3264" spans="3:3" x14ac:dyDescent="0.2">
      <c r="C3264" s="10"/>
    </row>
    <row r="3265" spans="3:3" x14ac:dyDescent="0.2">
      <c r="C3265" s="10"/>
    </row>
    <row r="3266" spans="3:3" x14ac:dyDescent="0.2">
      <c r="C3266" s="10"/>
    </row>
    <row r="3267" spans="3:3" x14ac:dyDescent="0.2">
      <c r="C3267" s="10"/>
    </row>
    <row r="3268" spans="3:3" x14ac:dyDescent="0.2">
      <c r="C3268" s="10"/>
    </row>
    <row r="3269" spans="3:3" x14ac:dyDescent="0.2">
      <c r="C3269" s="10"/>
    </row>
    <row r="3270" spans="3:3" x14ac:dyDescent="0.2">
      <c r="C3270" s="10"/>
    </row>
    <row r="3271" spans="3:3" x14ac:dyDescent="0.2">
      <c r="C3271" s="10"/>
    </row>
    <row r="3272" spans="3:3" x14ac:dyDescent="0.2">
      <c r="C3272" s="10"/>
    </row>
    <row r="3273" spans="3:3" x14ac:dyDescent="0.2">
      <c r="C3273" s="10"/>
    </row>
    <row r="3274" spans="3:3" x14ac:dyDescent="0.2">
      <c r="C3274" s="10"/>
    </row>
    <row r="3275" spans="3:3" x14ac:dyDescent="0.2">
      <c r="C3275" s="10"/>
    </row>
    <row r="3276" spans="3:3" x14ac:dyDescent="0.2">
      <c r="C3276" s="10"/>
    </row>
    <row r="3277" spans="3:3" x14ac:dyDescent="0.2">
      <c r="C3277" s="10"/>
    </row>
    <row r="3278" spans="3:3" x14ac:dyDescent="0.2">
      <c r="C3278" s="10"/>
    </row>
    <row r="3279" spans="3:3" x14ac:dyDescent="0.2">
      <c r="C3279" s="10"/>
    </row>
    <row r="3280" spans="3:3" x14ac:dyDescent="0.2">
      <c r="C3280" s="10"/>
    </row>
    <row r="3281" spans="3:3" x14ac:dyDescent="0.2">
      <c r="C3281" s="10"/>
    </row>
    <row r="3282" spans="3:3" x14ac:dyDescent="0.2">
      <c r="C3282" s="10"/>
    </row>
    <row r="3283" spans="3:3" x14ac:dyDescent="0.2">
      <c r="C3283" s="10"/>
    </row>
    <row r="3284" spans="3:3" x14ac:dyDescent="0.2">
      <c r="C3284" s="10"/>
    </row>
    <row r="3285" spans="3:3" x14ac:dyDescent="0.2">
      <c r="C3285" s="10"/>
    </row>
    <row r="3286" spans="3:3" x14ac:dyDescent="0.2">
      <c r="C3286" s="10"/>
    </row>
    <row r="3287" spans="3:3" x14ac:dyDescent="0.2">
      <c r="C3287" s="10"/>
    </row>
    <row r="3288" spans="3:3" x14ac:dyDescent="0.2">
      <c r="C3288" s="10"/>
    </row>
    <row r="3289" spans="3:3" x14ac:dyDescent="0.2">
      <c r="C3289" s="10"/>
    </row>
    <row r="3290" spans="3:3" x14ac:dyDescent="0.2">
      <c r="C3290" s="10"/>
    </row>
    <row r="3291" spans="3:3" x14ac:dyDescent="0.2">
      <c r="C3291" s="10"/>
    </row>
    <row r="3292" spans="3:3" x14ac:dyDescent="0.2">
      <c r="C3292" s="10"/>
    </row>
    <row r="3293" spans="3:3" x14ac:dyDescent="0.2">
      <c r="C3293" s="10"/>
    </row>
    <row r="3294" spans="3:3" x14ac:dyDescent="0.2">
      <c r="C3294" s="10"/>
    </row>
    <row r="3295" spans="3:3" x14ac:dyDescent="0.2">
      <c r="C3295" s="10"/>
    </row>
    <row r="3296" spans="3:3" x14ac:dyDescent="0.2">
      <c r="C3296" s="10"/>
    </row>
    <row r="3297" spans="3:3" x14ac:dyDescent="0.2">
      <c r="C3297" s="10"/>
    </row>
    <row r="3298" spans="3:3" x14ac:dyDescent="0.2">
      <c r="C3298" s="10"/>
    </row>
    <row r="3299" spans="3:3" x14ac:dyDescent="0.2">
      <c r="C3299" s="10"/>
    </row>
    <row r="3300" spans="3:3" x14ac:dyDescent="0.2">
      <c r="C3300" s="10"/>
    </row>
    <row r="3301" spans="3:3" x14ac:dyDescent="0.2">
      <c r="C3301" s="10"/>
    </row>
    <row r="3302" spans="3:3" x14ac:dyDescent="0.2">
      <c r="C3302" s="10"/>
    </row>
    <row r="3303" spans="3:3" x14ac:dyDescent="0.2">
      <c r="C3303" s="10"/>
    </row>
    <row r="3304" spans="3:3" x14ac:dyDescent="0.2">
      <c r="C3304" s="10"/>
    </row>
    <row r="3305" spans="3:3" x14ac:dyDescent="0.2">
      <c r="C3305" s="10"/>
    </row>
    <row r="3306" spans="3:3" x14ac:dyDescent="0.2">
      <c r="C3306" s="10"/>
    </row>
    <row r="3307" spans="3:3" x14ac:dyDescent="0.2">
      <c r="C3307" s="10"/>
    </row>
    <row r="3308" spans="3:3" x14ac:dyDescent="0.2">
      <c r="C3308" s="10"/>
    </row>
    <row r="3309" spans="3:3" x14ac:dyDescent="0.2">
      <c r="C3309" s="10"/>
    </row>
    <row r="3310" spans="3:3" x14ac:dyDescent="0.2">
      <c r="C3310" s="10"/>
    </row>
    <row r="3311" spans="3:3" x14ac:dyDescent="0.2">
      <c r="C3311" s="10"/>
    </row>
    <row r="3312" spans="3:3" x14ac:dyDescent="0.2">
      <c r="C3312" s="10"/>
    </row>
    <row r="3313" spans="3:3" x14ac:dyDescent="0.2">
      <c r="C3313" s="10"/>
    </row>
    <row r="3314" spans="3:3" x14ac:dyDescent="0.2">
      <c r="C3314" s="10"/>
    </row>
    <row r="3315" spans="3:3" x14ac:dyDescent="0.2">
      <c r="C3315" s="10"/>
    </row>
    <row r="3316" spans="3:3" x14ac:dyDescent="0.2">
      <c r="C3316" s="10"/>
    </row>
    <row r="3317" spans="3:3" x14ac:dyDescent="0.2">
      <c r="C3317" s="10"/>
    </row>
    <row r="3318" spans="3:3" x14ac:dyDescent="0.2">
      <c r="C3318" s="10"/>
    </row>
    <row r="3319" spans="3:3" x14ac:dyDescent="0.2">
      <c r="C3319" s="10"/>
    </row>
    <row r="3320" spans="3:3" x14ac:dyDescent="0.2">
      <c r="C3320" s="10"/>
    </row>
    <row r="3321" spans="3:3" x14ac:dyDescent="0.2">
      <c r="C3321" s="10"/>
    </row>
    <row r="3322" spans="3:3" x14ac:dyDescent="0.2">
      <c r="C3322" s="10"/>
    </row>
    <row r="3323" spans="3:3" x14ac:dyDescent="0.2">
      <c r="C3323" s="10"/>
    </row>
    <row r="3324" spans="3:3" x14ac:dyDescent="0.2">
      <c r="C3324" s="10"/>
    </row>
    <row r="3325" spans="3:3" x14ac:dyDescent="0.2">
      <c r="C3325" s="10"/>
    </row>
    <row r="3326" spans="3:3" x14ac:dyDescent="0.2">
      <c r="C3326" s="10"/>
    </row>
    <row r="3327" spans="3:3" x14ac:dyDescent="0.2">
      <c r="C3327" s="10"/>
    </row>
    <row r="3328" spans="3:3" x14ac:dyDescent="0.2">
      <c r="C3328" s="10"/>
    </row>
    <row r="3329" spans="3:3" x14ac:dyDescent="0.2">
      <c r="C3329" s="10"/>
    </row>
    <row r="3330" spans="3:3" x14ac:dyDescent="0.2">
      <c r="C3330" s="10"/>
    </row>
    <row r="3331" spans="3:3" x14ac:dyDescent="0.2">
      <c r="C3331" s="10"/>
    </row>
    <row r="3332" spans="3:3" x14ac:dyDescent="0.2">
      <c r="C3332" s="10"/>
    </row>
    <row r="3333" spans="3:3" x14ac:dyDescent="0.2">
      <c r="C3333" s="10"/>
    </row>
    <row r="3334" spans="3:3" x14ac:dyDescent="0.2">
      <c r="C3334" s="10"/>
    </row>
    <row r="3335" spans="3:3" x14ac:dyDescent="0.2">
      <c r="C3335" s="10"/>
    </row>
    <row r="3336" spans="3:3" x14ac:dyDescent="0.2">
      <c r="C3336" s="10"/>
    </row>
    <row r="3337" spans="3:3" x14ac:dyDescent="0.2">
      <c r="C3337" s="10"/>
    </row>
    <row r="3338" spans="3:3" x14ac:dyDescent="0.2">
      <c r="C3338" s="10"/>
    </row>
    <row r="3339" spans="3:3" x14ac:dyDescent="0.2">
      <c r="C3339" s="10"/>
    </row>
    <row r="3340" spans="3:3" x14ac:dyDescent="0.2">
      <c r="C3340" s="10"/>
    </row>
    <row r="3341" spans="3:3" x14ac:dyDescent="0.2">
      <c r="C3341" s="10"/>
    </row>
    <row r="3342" spans="3:3" x14ac:dyDescent="0.2">
      <c r="C3342" s="10"/>
    </row>
    <row r="3343" spans="3:3" x14ac:dyDescent="0.2">
      <c r="C3343" s="10"/>
    </row>
    <row r="3344" spans="3:3" x14ac:dyDescent="0.2">
      <c r="C3344" s="10"/>
    </row>
    <row r="3345" spans="3:3" x14ac:dyDescent="0.2">
      <c r="C3345" s="10"/>
    </row>
    <row r="3346" spans="3:3" x14ac:dyDescent="0.2">
      <c r="C3346" s="10"/>
    </row>
    <row r="3347" spans="3:3" x14ac:dyDescent="0.2">
      <c r="C3347" s="10"/>
    </row>
    <row r="3348" spans="3:3" x14ac:dyDescent="0.2">
      <c r="C3348" s="10"/>
    </row>
    <row r="3349" spans="3:3" x14ac:dyDescent="0.2">
      <c r="C3349" s="10"/>
    </row>
    <row r="3350" spans="3:3" x14ac:dyDescent="0.2">
      <c r="C3350" s="10"/>
    </row>
    <row r="3351" spans="3:3" x14ac:dyDescent="0.2">
      <c r="C3351" s="10"/>
    </row>
    <row r="3352" spans="3:3" x14ac:dyDescent="0.2">
      <c r="C3352" s="10"/>
    </row>
    <row r="3353" spans="3:3" x14ac:dyDescent="0.2">
      <c r="C3353" s="10"/>
    </row>
    <row r="3354" spans="3:3" x14ac:dyDescent="0.2">
      <c r="C3354" s="10"/>
    </row>
    <row r="3355" spans="3:3" x14ac:dyDescent="0.2">
      <c r="C3355" s="10"/>
    </row>
    <row r="3356" spans="3:3" x14ac:dyDescent="0.2">
      <c r="C3356" s="10"/>
    </row>
    <row r="3357" spans="3:3" x14ac:dyDescent="0.2">
      <c r="C3357" s="10"/>
    </row>
    <row r="3358" spans="3:3" x14ac:dyDescent="0.2">
      <c r="C3358" s="10"/>
    </row>
    <row r="3359" spans="3:3" x14ac:dyDescent="0.2">
      <c r="C3359" s="10"/>
    </row>
    <row r="3360" spans="3:3" x14ac:dyDescent="0.2">
      <c r="C3360" s="10"/>
    </row>
    <row r="3361" spans="3:3" x14ac:dyDescent="0.2">
      <c r="C3361" s="10"/>
    </row>
    <row r="3362" spans="3:3" x14ac:dyDescent="0.2">
      <c r="C3362" s="10"/>
    </row>
    <row r="3363" spans="3:3" x14ac:dyDescent="0.2">
      <c r="C3363" s="10"/>
    </row>
    <row r="3364" spans="3:3" x14ac:dyDescent="0.2">
      <c r="C3364" s="10"/>
    </row>
    <row r="3365" spans="3:3" x14ac:dyDescent="0.2">
      <c r="C3365" s="10"/>
    </row>
    <row r="3366" spans="3:3" x14ac:dyDescent="0.2">
      <c r="C3366" s="10"/>
    </row>
    <row r="3367" spans="3:3" x14ac:dyDescent="0.2">
      <c r="C3367" s="10"/>
    </row>
    <row r="3368" spans="3:3" x14ac:dyDescent="0.2">
      <c r="C3368" s="10"/>
    </row>
    <row r="3369" spans="3:3" x14ac:dyDescent="0.2">
      <c r="C3369" s="10"/>
    </row>
    <row r="3370" spans="3:3" x14ac:dyDescent="0.2">
      <c r="C3370" s="10"/>
    </row>
    <row r="3371" spans="3:3" x14ac:dyDescent="0.2">
      <c r="C3371" s="10"/>
    </row>
    <row r="3372" spans="3:3" x14ac:dyDescent="0.2">
      <c r="C3372" s="10"/>
    </row>
    <row r="3373" spans="3:3" x14ac:dyDescent="0.2">
      <c r="C3373" s="10"/>
    </row>
    <row r="3374" spans="3:3" x14ac:dyDescent="0.2">
      <c r="C3374" s="10"/>
    </row>
    <row r="3375" spans="3:3" x14ac:dyDescent="0.2">
      <c r="C3375" s="10"/>
    </row>
    <row r="3376" spans="3:3" x14ac:dyDescent="0.2">
      <c r="C3376" s="10"/>
    </row>
    <row r="3377" spans="3:3" x14ac:dyDescent="0.2">
      <c r="C3377" s="10"/>
    </row>
    <row r="3378" spans="3:3" x14ac:dyDescent="0.2">
      <c r="C3378" s="10"/>
    </row>
    <row r="3379" spans="3:3" x14ac:dyDescent="0.2">
      <c r="C3379" s="10"/>
    </row>
    <row r="3380" spans="3:3" x14ac:dyDescent="0.2">
      <c r="C3380" s="10"/>
    </row>
    <row r="3381" spans="3:3" x14ac:dyDescent="0.2">
      <c r="C3381" s="10"/>
    </row>
    <row r="3382" spans="3:3" x14ac:dyDescent="0.2">
      <c r="C3382" s="10"/>
    </row>
    <row r="3383" spans="3:3" x14ac:dyDescent="0.2">
      <c r="C3383" s="10"/>
    </row>
    <row r="3384" spans="3:3" x14ac:dyDescent="0.2">
      <c r="C3384" s="10"/>
    </row>
    <row r="3385" spans="3:3" x14ac:dyDescent="0.2">
      <c r="C3385" s="10"/>
    </row>
    <row r="3386" spans="3:3" x14ac:dyDescent="0.2">
      <c r="C3386" s="10"/>
    </row>
    <row r="3387" spans="3:3" x14ac:dyDescent="0.2">
      <c r="C3387" s="10"/>
    </row>
    <row r="3388" spans="3:3" x14ac:dyDescent="0.2">
      <c r="C3388" s="10"/>
    </row>
    <row r="3389" spans="3:3" x14ac:dyDescent="0.2">
      <c r="C3389" s="10"/>
    </row>
    <row r="3390" spans="3:3" x14ac:dyDescent="0.2">
      <c r="C3390" s="10"/>
    </row>
    <row r="3391" spans="3:3" x14ac:dyDescent="0.2">
      <c r="C3391" s="10"/>
    </row>
    <row r="3392" spans="3:3" x14ac:dyDescent="0.2">
      <c r="C3392" s="10"/>
    </row>
    <row r="3393" spans="3:3" x14ac:dyDescent="0.2">
      <c r="C3393" s="10"/>
    </row>
    <row r="3394" spans="3:3" x14ac:dyDescent="0.2">
      <c r="C3394" s="10"/>
    </row>
    <row r="3395" spans="3:3" x14ac:dyDescent="0.2">
      <c r="C3395" s="10"/>
    </row>
    <row r="3396" spans="3:3" x14ac:dyDescent="0.2">
      <c r="C3396" s="10"/>
    </row>
    <row r="3397" spans="3:3" x14ac:dyDescent="0.2">
      <c r="C3397" s="10"/>
    </row>
    <row r="3398" spans="3:3" x14ac:dyDescent="0.2">
      <c r="C3398" s="10"/>
    </row>
    <row r="3399" spans="3:3" x14ac:dyDescent="0.2">
      <c r="C3399" s="10"/>
    </row>
    <row r="3400" spans="3:3" x14ac:dyDescent="0.2">
      <c r="C3400" s="10"/>
    </row>
    <row r="3401" spans="3:3" x14ac:dyDescent="0.2">
      <c r="C3401" s="10"/>
    </row>
    <row r="3402" spans="3:3" x14ac:dyDescent="0.2">
      <c r="C3402" s="10"/>
    </row>
    <row r="3403" spans="3:3" x14ac:dyDescent="0.2">
      <c r="C3403" s="10"/>
    </row>
    <row r="3404" spans="3:3" x14ac:dyDescent="0.2">
      <c r="C3404" s="10"/>
    </row>
    <row r="3405" spans="3:3" x14ac:dyDescent="0.2">
      <c r="C3405" s="10"/>
    </row>
    <row r="3406" spans="3:3" x14ac:dyDescent="0.2">
      <c r="C3406" s="10"/>
    </row>
    <row r="3407" spans="3:3" x14ac:dyDescent="0.2">
      <c r="C3407" s="10"/>
    </row>
    <row r="3408" spans="3:3" x14ac:dyDescent="0.2">
      <c r="C3408" s="10"/>
    </row>
    <row r="3409" spans="3:3" x14ac:dyDescent="0.2">
      <c r="C3409" s="10"/>
    </row>
    <row r="3410" spans="3:3" x14ac:dyDescent="0.2">
      <c r="C3410" s="10"/>
    </row>
    <row r="3411" spans="3:3" x14ac:dyDescent="0.2">
      <c r="C3411" s="10"/>
    </row>
    <row r="3412" spans="3:3" x14ac:dyDescent="0.2">
      <c r="C3412" s="10"/>
    </row>
    <row r="3413" spans="3:3" x14ac:dyDescent="0.2">
      <c r="C3413" s="10"/>
    </row>
    <row r="3414" spans="3:3" x14ac:dyDescent="0.2">
      <c r="C3414" s="10"/>
    </row>
    <row r="3415" spans="3:3" x14ac:dyDescent="0.2">
      <c r="C3415" s="10"/>
    </row>
    <row r="3416" spans="3:3" x14ac:dyDescent="0.2">
      <c r="C3416" s="10"/>
    </row>
    <row r="3417" spans="3:3" x14ac:dyDescent="0.2">
      <c r="C3417" s="10"/>
    </row>
    <row r="3418" spans="3:3" x14ac:dyDescent="0.2">
      <c r="C3418" s="10"/>
    </row>
    <row r="3419" spans="3:3" x14ac:dyDescent="0.2">
      <c r="C3419" s="10"/>
    </row>
    <row r="3420" spans="3:3" x14ac:dyDescent="0.2">
      <c r="C3420" s="10"/>
    </row>
    <row r="3421" spans="3:3" x14ac:dyDescent="0.2">
      <c r="C3421" s="10"/>
    </row>
    <row r="3422" spans="3:3" x14ac:dyDescent="0.2">
      <c r="C3422" s="10"/>
    </row>
    <row r="3423" spans="3:3" x14ac:dyDescent="0.2">
      <c r="C3423" s="10"/>
    </row>
    <row r="3424" spans="3:3" x14ac:dyDescent="0.2">
      <c r="C3424" s="10"/>
    </row>
    <row r="3425" spans="3:3" x14ac:dyDescent="0.2">
      <c r="C3425" s="10"/>
    </row>
    <row r="3426" spans="3:3" x14ac:dyDescent="0.2">
      <c r="C3426" s="10"/>
    </row>
    <row r="3427" spans="3:3" x14ac:dyDescent="0.2">
      <c r="C3427" s="10"/>
    </row>
    <row r="3428" spans="3:3" x14ac:dyDescent="0.2">
      <c r="C3428" s="10"/>
    </row>
    <row r="3429" spans="3:3" x14ac:dyDescent="0.2">
      <c r="C3429" s="10"/>
    </row>
    <row r="3430" spans="3:3" x14ac:dyDescent="0.2">
      <c r="C3430" s="10"/>
    </row>
    <row r="3431" spans="3:3" x14ac:dyDescent="0.2">
      <c r="C3431" s="10"/>
    </row>
    <row r="3432" spans="3:3" x14ac:dyDescent="0.2">
      <c r="C3432" s="10"/>
    </row>
    <row r="3433" spans="3:3" x14ac:dyDescent="0.2">
      <c r="C3433" s="10"/>
    </row>
    <row r="3434" spans="3:3" x14ac:dyDescent="0.2">
      <c r="C3434" s="10"/>
    </row>
    <row r="3435" spans="3:3" x14ac:dyDescent="0.2">
      <c r="C3435" s="10"/>
    </row>
    <row r="3436" spans="3:3" x14ac:dyDescent="0.2">
      <c r="C3436" s="10"/>
    </row>
    <row r="3437" spans="3:3" x14ac:dyDescent="0.2">
      <c r="C3437" s="10"/>
    </row>
    <row r="3438" spans="3:3" x14ac:dyDescent="0.2">
      <c r="C3438" s="10"/>
    </row>
    <row r="3439" spans="3:3" x14ac:dyDescent="0.2">
      <c r="C3439" s="10"/>
    </row>
    <row r="3440" spans="3:3" x14ac:dyDescent="0.2">
      <c r="C3440" s="10"/>
    </row>
    <row r="3441" spans="3:3" x14ac:dyDescent="0.2">
      <c r="C3441" s="10"/>
    </row>
    <row r="3442" spans="3:3" x14ac:dyDescent="0.2">
      <c r="C3442" s="10"/>
    </row>
    <row r="3443" spans="3:3" x14ac:dyDescent="0.2">
      <c r="C3443" s="10"/>
    </row>
    <row r="3444" spans="3:3" x14ac:dyDescent="0.2">
      <c r="C3444" s="10"/>
    </row>
    <row r="3445" spans="3:3" x14ac:dyDescent="0.2">
      <c r="C3445" s="10"/>
    </row>
    <row r="3446" spans="3:3" x14ac:dyDescent="0.2">
      <c r="C3446" s="10"/>
    </row>
    <row r="3447" spans="3:3" x14ac:dyDescent="0.2">
      <c r="C3447" s="10"/>
    </row>
    <row r="3448" spans="3:3" x14ac:dyDescent="0.2">
      <c r="C3448" s="10"/>
    </row>
    <row r="3449" spans="3:3" x14ac:dyDescent="0.2">
      <c r="C3449" s="10"/>
    </row>
    <row r="3450" spans="3:3" x14ac:dyDescent="0.2">
      <c r="C3450" s="10"/>
    </row>
    <row r="3451" spans="3:3" x14ac:dyDescent="0.2">
      <c r="C3451" s="10"/>
    </row>
    <row r="3452" spans="3:3" x14ac:dyDescent="0.2">
      <c r="C3452" s="10"/>
    </row>
    <row r="3453" spans="3:3" x14ac:dyDescent="0.2">
      <c r="C3453" s="10"/>
    </row>
    <row r="3454" spans="3:3" x14ac:dyDescent="0.2">
      <c r="C3454" s="10"/>
    </row>
    <row r="3455" spans="3:3" x14ac:dyDescent="0.2">
      <c r="C3455" s="10"/>
    </row>
    <row r="3456" spans="3:3" x14ac:dyDescent="0.2">
      <c r="C3456" s="10"/>
    </row>
    <row r="3457" spans="3:3" x14ac:dyDescent="0.2">
      <c r="C3457" s="10"/>
    </row>
    <row r="3458" spans="3:3" x14ac:dyDescent="0.2">
      <c r="C3458" s="10"/>
    </row>
    <row r="3459" spans="3:3" x14ac:dyDescent="0.2">
      <c r="C3459" s="10"/>
    </row>
    <row r="3460" spans="3:3" x14ac:dyDescent="0.2">
      <c r="C3460" s="10"/>
    </row>
    <row r="3461" spans="3:3" x14ac:dyDescent="0.2">
      <c r="C3461" s="10"/>
    </row>
    <row r="3462" spans="3:3" x14ac:dyDescent="0.2">
      <c r="C3462" s="10"/>
    </row>
    <row r="3463" spans="3:3" x14ac:dyDescent="0.2">
      <c r="C3463" s="10"/>
    </row>
    <row r="3464" spans="3:3" x14ac:dyDescent="0.2">
      <c r="C3464" s="10"/>
    </row>
    <row r="3465" spans="3:3" x14ac:dyDescent="0.2">
      <c r="C3465" s="10"/>
    </row>
    <row r="3466" spans="3:3" x14ac:dyDescent="0.2">
      <c r="C3466" s="10"/>
    </row>
    <row r="3467" spans="3:3" x14ac:dyDescent="0.2">
      <c r="C3467" s="10"/>
    </row>
    <row r="3468" spans="3:3" x14ac:dyDescent="0.2">
      <c r="C3468" s="10"/>
    </row>
    <row r="3469" spans="3:3" x14ac:dyDescent="0.2">
      <c r="C3469" s="10"/>
    </row>
    <row r="3470" spans="3:3" x14ac:dyDescent="0.2">
      <c r="C3470" s="10"/>
    </row>
    <row r="3471" spans="3:3" x14ac:dyDescent="0.2">
      <c r="C3471" s="10"/>
    </row>
    <row r="3472" spans="3:3" x14ac:dyDescent="0.2">
      <c r="C3472" s="10"/>
    </row>
    <row r="3473" spans="3:3" x14ac:dyDescent="0.2">
      <c r="C3473" s="10"/>
    </row>
    <row r="3474" spans="3:3" x14ac:dyDescent="0.2">
      <c r="C3474" s="10"/>
    </row>
    <row r="3475" spans="3:3" x14ac:dyDescent="0.2">
      <c r="C3475" s="10"/>
    </row>
    <row r="3476" spans="3:3" x14ac:dyDescent="0.2">
      <c r="C3476" s="10"/>
    </row>
    <row r="3477" spans="3:3" x14ac:dyDescent="0.2">
      <c r="C3477" s="10"/>
    </row>
    <row r="3478" spans="3:3" x14ac:dyDescent="0.2">
      <c r="C3478" s="10"/>
    </row>
    <row r="3479" spans="3:3" x14ac:dyDescent="0.2">
      <c r="C3479" s="10"/>
    </row>
    <row r="3480" spans="3:3" x14ac:dyDescent="0.2">
      <c r="C3480" s="10"/>
    </row>
    <row r="3481" spans="3:3" x14ac:dyDescent="0.2">
      <c r="C3481" s="10"/>
    </row>
    <row r="3482" spans="3:3" x14ac:dyDescent="0.2">
      <c r="C3482" s="10"/>
    </row>
    <row r="3483" spans="3:3" x14ac:dyDescent="0.2">
      <c r="C3483" s="10"/>
    </row>
    <row r="3484" spans="3:3" x14ac:dyDescent="0.2">
      <c r="C3484" s="10"/>
    </row>
    <row r="3485" spans="3:3" x14ac:dyDescent="0.2">
      <c r="C3485" s="10"/>
    </row>
    <row r="3486" spans="3:3" x14ac:dyDescent="0.2">
      <c r="C3486" s="10"/>
    </row>
    <row r="3487" spans="3:3" x14ac:dyDescent="0.2">
      <c r="C3487" s="10"/>
    </row>
    <row r="3488" spans="3:3" x14ac:dyDescent="0.2">
      <c r="C3488" s="10"/>
    </row>
    <row r="3489" spans="3:3" x14ac:dyDescent="0.2">
      <c r="C3489" s="10"/>
    </row>
    <row r="3490" spans="3:3" x14ac:dyDescent="0.2">
      <c r="C3490" s="10"/>
    </row>
    <row r="3491" spans="3:3" x14ac:dyDescent="0.2">
      <c r="C3491" s="10"/>
    </row>
    <row r="3492" spans="3:3" x14ac:dyDescent="0.2">
      <c r="C3492" s="10"/>
    </row>
    <row r="3493" spans="3:3" x14ac:dyDescent="0.2">
      <c r="C3493" s="10"/>
    </row>
    <row r="3494" spans="3:3" x14ac:dyDescent="0.2">
      <c r="C3494" s="10"/>
    </row>
    <row r="3495" spans="3:3" x14ac:dyDescent="0.2">
      <c r="C3495" s="10"/>
    </row>
    <row r="3496" spans="3:3" x14ac:dyDescent="0.2">
      <c r="C3496" s="10"/>
    </row>
    <row r="3497" spans="3:3" x14ac:dyDescent="0.2">
      <c r="C3497" s="10"/>
    </row>
    <row r="3498" spans="3:3" x14ac:dyDescent="0.2">
      <c r="C3498" s="10"/>
    </row>
    <row r="3499" spans="3:3" x14ac:dyDescent="0.2">
      <c r="C3499" s="10"/>
    </row>
    <row r="3500" spans="3:3" x14ac:dyDescent="0.2">
      <c r="C3500" s="10"/>
    </row>
    <row r="3501" spans="3:3" x14ac:dyDescent="0.2">
      <c r="C3501" s="10"/>
    </row>
    <row r="3502" spans="3:3" x14ac:dyDescent="0.2">
      <c r="C3502" s="10"/>
    </row>
    <row r="3503" spans="3:3" x14ac:dyDescent="0.2">
      <c r="C3503" s="10"/>
    </row>
    <row r="3504" spans="3:3" x14ac:dyDescent="0.2">
      <c r="C3504" s="10"/>
    </row>
    <row r="3505" spans="3:3" x14ac:dyDescent="0.2">
      <c r="C3505" s="10"/>
    </row>
    <row r="3506" spans="3:3" x14ac:dyDescent="0.2">
      <c r="C3506" s="10"/>
    </row>
    <row r="3507" spans="3:3" x14ac:dyDescent="0.2">
      <c r="C3507" s="10"/>
    </row>
    <row r="3508" spans="3:3" x14ac:dyDescent="0.2">
      <c r="C3508" s="10"/>
    </row>
    <row r="3509" spans="3:3" x14ac:dyDescent="0.2">
      <c r="C3509" s="10"/>
    </row>
    <row r="3510" spans="3:3" x14ac:dyDescent="0.2">
      <c r="C3510" s="10"/>
    </row>
    <row r="3511" spans="3:3" x14ac:dyDescent="0.2">
      <c r="C3511" s="10"/>
    </row>
    <row r="3512" spans="3:3" x14ac:dyDescent="0.2">
      <c r="C3512" s="10"/>
    </row>
    <row r="3513" spans="3:3" x14ac:dyDescent="0.2">
      <c r="C3513" s="10"/>
    </row>
    <row r="3514" spans="3:3" x14ac:dyDescent="0.2">
      <c r="C3514" s="10"/>
    </row>
    <row r="3515" spans="3:3" x14ac:dyDescent="0.2">
      <c r="C3515" s="10"/>
    </row>
    <row r="3516" spans="3:3" x14ac:dyDescent="0.2">
      <c r="C3516" s="10"/>
    </row>
    <row r="3517" spans="3:3" x14ac:dyDescent="0.2">
      <c r="C3517" s="10"/>
    </row>
    <row r="3518" spans="3:3" x14ac:dyDescent="0.2">
      <c r="C3518" s="10"/>
    </row>
    <row r="3519" spans="3:3" x14ac:dyDescent="0.2">
      <c r="C3519" s="10"/>
    </row>
    <row r="3520" spans="3:3" x14ac:dyDescent="0.2">
      <c r="C3520" s="10"/>
    </row>
    <row r="3521" spans="3:3" x14ac:dyDescent="0.2">
      <c r="C3521" s="10"/>
    </row>
    <row r="3522" spans="3:3" x14ac:dyDescent="0.2">
      <c r="C3522" s="10"/>
    </row>
    <row r="3523" spans="3:3" x14ac:dyDescent="0.2">
      <c r="C3523" s="10"/>
    </row>
    <row r="3524" spans="3:3" x14ac:dyDescent="0.2">
      <c r="C3524" s="10"/>
    </row>
    <row r="3525" spans="3:3" x14ac:dyDescent="0.2">
      <c r="C3525" s="10"/>
    </row>
    <row r="3526" spans="3:3" x14ac:dyDescent="0.2">
      <c r="C3526" s="10"/>
    </row>
    <row r="3527" spans="3:3" x14ac:dyDescent="0.2">
      <c r="C3527" s="10"/>
    </row>
    <row r="3528" spans="3:3" x14ac:dyDescent="0.2">
      <c r="C3528" s="10"/>
    </row>
    <row r="3529" spans="3:3" x14ac:dyDescent="0.2">
      <c r="C3529" s="10"/>
    </row>
    <row r="3530" spans="3:3" x14ac:dyDescent="0.2">
      <c r="C3530" s="10"/>
    </row>
    <row r="3531" spans="3:3" x14ac:dyDescent="0.2">
      <c r="C3531" s="10"/>
    </row>
    <row r="3532" spans="3:3" x14ac:dyDescent="0.2">
      <c r="C3532" s="10"/>
    </row>
    <row r="3533" spans="3:3" x14ac:dyDescent="0.2">
      <c r="C3533" s="10"/>
    </row>
    <row r="3534" spans="3:3" x14ac:dyDescent="0.2">
      <c r="C3534" s="10"/>
    </row>
    <row r="3535" spans="3:3" x14ac:dyDescent="0.2">
      <c r="C3535" s="10"/>
    </row>
    <row r="3536" spans="3:3" x14ac:dyDescent="0.2">
      <c r="C3536" s="10"/>
    </row>
    <row r="3537" spans="3:3" x14ac:dyDescent="0.2">
      <c r="C3537" s="10"/>
    </row>
    <row r="3538" spans="3:3" x14ac:dyDescent="0.2">
      <c r="C3538" s="10"/>
    </row>
    <row r="3539" spans="3:3" x14ac:dyDescent="0.2">
      <c r="C3539" s="10"/>
    </row>
    <row r="3540" spans="3:3" x14ac:dyDescent="0.2">
      <c r="C3540" s="10"/>
    </row>
    <row r="3541" spans="3:3" x14ac:dyDescent="0.2">
      <c r="C3541" s="10"/>
    </row>
    <row r="3542" spans="3:3" x14ac:dyDescent="0.2">
      <c r="C3542" s="10"/>
    </row>
    <row r="3543" spans="3:3" x14ac:dyDescent="0.2">
      <c r="C3543" s="10"/>
    </row>
    <row r="3544" spans="3:3" x14ac:dyDescent="0.2">
      <c r="C3544" s="10"/>
    </row>
    <row r="3545" spans="3:3" x14ac:dyDescent="0.2">
      <c r="C3545" s="10"/>
    </row>
    <row r="3546" spans="3:3" x14ac:dyDescent="0.2">
      <c r="C3546" s="10"/>
    </row>
    <row r="3547" spans="3:3" x14ac:dyDescent="0.2">
      <c r="C3547" s="10"/>
    </row>
    <row r="3548" spans="3:3" x14ac:dyDescent="0.2">
      <c r="C3548" s="10"/>
    </row>
    <row r="3549" spans="3:3" x14ac:dyDescent="0.2">
      <c r="C3549" s="10"/>
    </row>
    <row r="3550" spans="3:3" x14ac:dyDescent="0.2">
      <c r="C3550" s="10"/>
    </row>
    <row r="3551" spans="3:3" x14ac:dyDescent="0.2">
      <c r="C3551" s="10"/>
    </row>
    <row r="3552" spans="3:3" x14ac:dyDescent="0.2">
      <c r="C3552" s="10"/>
    </row>
    <row r="3553" spans="3:3" x14ac:dyDescent="0.2">
      <c r="C3553" s="10"/>
    </row>
    <row r="3554" spans="3:3" x14ac:dyDescent="0.2">
      <c r="C3554" s="10"/>
    </row>
    <row r="3555" spans="3:3" x14ac:dyDescent="0.2">
      <c r="C3555" s="10"/>
    </row>
    <row r="3556" spans="3:3" x14ac:dyDescent="0.2">
      <c r="C3556" s="10"/>
    </row>
    <row r="3557" spans="3:3" x14ac:dyDescent="0.2">
      <c r="C3557" s="10"/>
    </row>
    <row r="3558" spans="3:3" x14ac:dyDescent="0.2">
      <c r="C3558" s="10"/>
    </row>
    <row r="3559" spans="3:3" x14ac:dyDescent="0.2">
      <c r="C3559" s="10"/>
    </row>
    <row r="3560" spans="3:3" x14ac:dyDescent="0.2">
      <c r="C3560" s="10"/>
    </row>
    <row r="3561" spans="3:3" x14ac:dyDescent="0.2">
      <c r="C3561" s="10"/>
    </row>
    <row r="3562" spans="3:3" x14ac:dyDescent="0.2">
      <c r="C3562" s="10"/>
    </row>
    <row r="3563" spans="3:3" x14ac:dyDescent="0.2">
      <c r="C3563" s="10"/>
    </row>
    <row r="3564" spans="3:3" x14ac:dyDescent="0.2">
      <c r="C3564" s="10"/>
    </row>
    <row r="3565" spans="3:3" x14ac:dyDescent="0.2">
      <c r="C3565" s="10"/>
    </row>
    <row r="3566" spans="3:3" x14ac:dyDescent="0.2">
      <c r="C3566" s="10"/>
    </row>
    <row r="3567" spans="3:3" x14ac:dyDescent="0.2">
      <c r="C3567" s="10"/>
    </row>
    <row r="3568" spans="3:3" x14ac:dyDescent="0.2">
      <c r="C3568" s="10"/>
    </row>
    <row r="3569" spans="3:3" x14ac:dyDescent="0.2">
      <c r="C3569" s="10"/>
    </row>
    <row r="3570" spans="3:3" x14ac:dyDescent="0.2">
      <c r="C3570" s="10"/>
    </row>
    <row r="3571" spans="3:3" x14ac:dyDescent="0.2">
      <c r="C3571" s="10"/>
    </row>
    <row r="3572" spans="3:3" x14ac:dyDescent="0.2">
      <c r="C3572" s="10"/>
    </row>
    <row r="3573" spans="3:3" x14ac:dyDescent="0.2">
      <c r="C3573" s="10"/>
    </row>
    <row r="3574" spans="3:3" x14ac:dyDescent="0.2">
      <c r="C3574" s="10"/>
    </row>
    <row r="3575" spans="3:3" x14ac:dyDescent="0.2">
      <c r="C3575" s="10"/>
    </row>
    <row r="3576" spans="3:3" x14ac:dyDescent="0.2">
      <c r="C3576" s="10"/>
    </row>
    <row r="3577" spans="3:3" x14ac:dyDescent="0.2">
      <c r="C3577" s="10"/>
    </row>
    <row r="3578" spans="3:3" x14ac:dyDescent="0.2">
      <c r="C3578" s="10"/>
    </row>
    <row r="3579" spans="3:3" x14ac:dyDescent="0.2">
      <c r="C3579" s="10"/>
    </row>
    <row r="3580" spans="3:3" x14ac:dyDescent="0.2">
      <c r="C3580" s="10"/>
    </row>
    <row r="3581" spans="3:3" x14ac:dyDescent="0.2">
      <c r="C3581" s="10"/>
    </row>
    <row r="3582" spans="3:3" x14ac:dyDescent="0.2">
      <c r="C3582" s="10"/>
    </row>
    <row r="3583" spans="3:3" x14ac:dyDescent="0.2">
      <c r="C3583" s="10"/>
    </row>
    <row r="3584" spans="3:3" x14ac:dyDescent="0.2">
      <c r="C3584" s="10"/>
    </row>
    <row r="3585" spans="3:3" x14ac:dyDescent="0.2">
      <c r="C3585" s="10"/>
    </row>
    <row r="3586" spans="3:3" x14ac:dyDescent="0.2">
      <c r="C3586" s="10"/>
    </row>
    <row r="3587" spans="3:3" x14ac:dyDescent="0.2">
      <c r="C3587" s="10"/>
    </row>
    <row r="3588" spans="3:3" x14ac:dyDescent="0.2">
      <c r="C3588" s="10"/>
    </row>
    <row r="3589" spans="3:3" x14ac:dyDescent="0.2">
      <c r="C3589" s="10"/>
    </row>
    <row r="3590" spans="3:3" x14ac:dyDescent="0.2">
      <c r="C3590" s="10"/>
    </row>
    <row r="3591" spans="3:3" x14ac:dyDescent="0.2">
      <c r="C3591" s="10"/>
    </row>
    <row r="3592" spans="3:3" x14ac:dyDescent="0.2">
      <c r="C3592" s="10"/>
    </row>
    <row r="3593" spans="3:3" x14ac:dyDescent="0.2">
      <c r="C3593" s="10"/>
    </row>
    <row r="3594" spans="3:3" x14ac:dyDescent="0.2">
      <c r="C3594" s="10"/>
    </row>
    <row r="3595" spans="3:3" x14ac:dyDescent="0.2">
      <c r="C3595" s="10"/>
    </row>
    <row r="3596" spans="3:3" x14ac:dyDescent="0.2">
      <c r="C3596" s="10"/>
    </row>
    <row r="3597" spans="3:3" x14ac:dyDescent="0.2">
      <c r="C3597" s="10"/>
    </row>
    <row r="3598" spans="3:3" x14ac:dyDescent="0.2">
      <c r="C3598" s="10"/>
    </row>
    <row r="3599" spans="3:3" x14ac:dyDescent="0.2">
      <c r="C3599" s="10"/>
    </row>
    <row r="3600" spans="3:3" x14ac:dyDescent="0.2">
      <c r="C3600" s="10"/>
    </row>
    <row r="3601" spans="3:3" x14ac:dyDescent="0.2">
      <c r="C3601" s="10"/>
    </row>
    <row r="3602" spans="3:3" x14ac:dyDescent="0.2">
      <c r="C3602" s="10"/>
    </row>
    <row r="3603" spans="3:3" x14ac:dyDescent="0.2">
      <c r="C3603" s="10"/>
    </row>
    <row r="3604" spans="3:3" x14ac:dyDescent="0.2">
      <c r="C3604" s="10"/>
    </row>
    <row r="3605" spans="3:3" x14ac:dyDescent="0.2">
      <c r="C3605" s="10"/>
    </row>
    <row r="3606" spans="3:3" x14ac:dyDescent="0.2">
      <c r="C3606" s="10"/>
    </row>
    <row r="3607" spans="3:3" x14ac:dyDescent="0.2">
      <c r="C3607" s="10"/>
    </row>
    <row r="3608" spans="3:3" x14ac:dyDescent="0.2">
      <c r="C3608" s="10"/>
    </row>
    <row r="3609" spans="3:3" x14ac:dyDescent="0.2">
      <c r="C3609" s="10"/>
    </row>
    <row r="3610" spans="3:3" x14ac:dyDescent="0.2">
      <c r="C3610" s="10"/>
    </row>
    <row r="3611" spans="3:3" x14ac:dyDescent="0.2">
      <c r="C3611" s="10"/>
    </row>
    <row r="3612" spans="3:3" x14ac:dyDescent="0.2">
      <c r="C3612" s="10"/>
    </row>
    <row r="3613" spans="3:3" x14ac:dyDescent="0.2">
      <c r="C3613" s="10"/>
    </row>
    <row r="3614" spans="3:3" x14ac:dyDescent="0.2">
      <c r="C3614" s="10"/>
    </row>
    <row r="3615" spans="3:3" x14ac:dyDescent="0.2">
      <c r="C3615" s="10"/>
    </row>
    <row r="3616" spans="3:3" x14ac:dyDescent="0.2">
      <c r="C3616" s="10"/>
    </row>
    <row r="3617" spans="3:3" x14ac:dyDescent="0.2">
      <c r="C3617" s="10"/>
    </row>
    <row r="3618" spans="3:3" x14ac:dyDescent="0.2">
      <c r="C3618" s="10"/>
    </row>
    <row r="3619" spans="3:3" x14ac:dyDescent="0.2">
      <c r="C3619" s="10"/>
    </row>
    <row r="3620" spans="3:3" x14ac:dyDescent="0.2">
      <c r="C3620" s="10"/>
    </row>
    <row r="3621" spans="3:3" x14ac:dyDescent="0.2">
      <c r="C3621" s="10"/>
    </row>
    <row r="3622" spans="3:3" x14ac:dyDescent="0.2">
      <c r="C3622" s="10"/>
    </row>
    <row r="3623" spans="3:3" x14ac:dyDescent="0.2">
      <c r="C3623" s="10"/>
    </row>
    <row r="3624" spans="3:3" x14ac:dyDescent="0.2">
      <c r="C3624" s="10"/>
    </row>
    <row r="3625" spans="3:3" x14ac:dyDescent="0.2">
      <c r="C3625" s="10"/>
    </row>
    <row r="3626" spans="3:3" x14ac:dyDescent="0.2">
      <c r="C3626" s="10"/>
    </row>
    <row r="3627" spans="3:3" x14ac:dyDescent="0.2">
      <c r="C3627" s="10"/>
    </row>
    <row r="3628" spans="3:3" x14ac:dyDescent="0.2">
      <c r="C3628" s="10"/>
    </row>
    <row r="3629" spans="3:3" x14ac:dyDescent="0.2">
      <c r="C3629" s="10"/>
    </row>
    <row r="3630" spans="3:3" x14ac:dyDescent="0.2">
      <c r="C3630" s="10"/>
    </row>
    <row r="3631" spans="3:3" x14ac:dyDescent="0.2">
      <c r="C3631" s="10"/>
    </row>
    <row r="3632" spans="3:3" x14ac:dyDescent="0.2">
      <c r="C3632" s="10"/>
    </row>
    <row r="3633" spans="3:3" x14ac:dyDescent="0.2">
      <c r="C3633" s="10"/>
    </row>
    <row r="3634" spans="3:3" x14ac:dyDescent="0.2">
      <c r="C3634" s="10"/>
    </row>
    <row r="3635" spans="3:3" x14ac:dyDescent="0.2">
      <c r="C3635" s="10"/>
    </row>
    <row r="3636" spans="3:3" x14ac:dyDescent="0.2">
      <c r="C3636" s="10"/>
    </row>
    <row r="3637" spans="3:3" x14ac:dyDescent="0.2">
      <c r="C3637" s="10"/>
    </row>
    <row r="3638" spans="3:3" x14ac:dyDescent="0.2">
      <c r="C3638" s="10"/>
    </row>
    <row r="3639" spans="3:3" x14ac:dyDescent="0.2">
      <c r="C3639" s="10"/>
    </row>
    <row r="3640" spans="3:3" x14ac:dyDescent="0.2">
      <c r="C3640" s="10"/>
    </row>
    <row r="3641" spans="3:3" x14ac:dyDescent="0.2">
      <c r="C3641" s="10"/>
    </row>
    <row r="3642" spans="3:3" x14ac:dyDescent="0.2">
      <c r="C3642" s="10"/>
    </row>
    <row r="3643" spans="3:3" x14ac:dyDescent="0.2">
      <c r="C3643" s="10"/>
    </row>
    <row r="3644" spans="3:3" x14ac:dyDescent="0.2">
      <c r="C3644" s="10"/>
    </row>
    <row r="3645" spans="3:3" x14ac:dyDescent="0.2">
      <c r="C3645" s="10"/>
    </row>
    <row r="3646" spans="3:3" x14ac:dyDescent="0.2">
      <c r="C3646" s="10"/>
    </row>
    <row r="3647" spans="3:3" x14ac:dyDescent="0.2">
      <c r="C3647" s="10"/>
    </row>
    <row r="3648" spans="3:3" x14ac:dyDescent="0.2">
      <c r="C3648" s="10"/>
    </row>
    <row r="3649" spans="3:3" x14ac:dyDescent="0.2">
      <c r="C3649" s="10"/>
    </row>
    <row r="3650" spans="3:3" x14ac:dyDescent="0.2">
      <c r="C3650" s="10"/>
    </row>
    <row r="3651" spans="3:3" x14ac:dyDescent="0.2">
      <c r="C3651" s="10"/>
    </row>
    <row r="3652" spans="3:3" x14ac:dyDescent="0.2">
      <c r="C3652" s="10"/>
    </row>
    <row r="3653" spans="3:3" x14ac:dyDescent="0.2">
      <c r="C3653" s="10"/>
    </row>
    <row r="3654" spans="3:3" x14ac:dyDescent="0.2">
      <c r="C3654" s="10"/>
    </row>
    <row r="3655" spans="3:3" x14ac:dyDescent="0.2">
      <c r="C3655" s="10"/>
    </row>
    <row r="3656" spans="3:3" x14ac:dyDescent="0.2">
      <c r="C3656" s="10"/>
    </row>
    <row r="3657" spans="3:3" x14ac:dyDescent="0.2">
      <c r="C3657" s="10"/>
    </row>
    <row r="3658" spans="3:3" x14ac:dyDescent="0.2">
      <c r="C3658" s="10"/>
    </row>
    <row r="3659" spans="3:3" x14ac:dyDescent="0.2">
      <c r="C3659" s="10"/>
    </row>
    <row r="3660" spans="3:3" x14ac:dyDescent="0.2">
      <c r="C3660" s="10"/>
    </row>
    <row r="3661" spans="3:3" x14ac:dyDescent="0.2">
      <c r="C3661" s="10"/>
    </row>
    <row r="3662" spans="3:3" x14ac:dyDescent="0.2">
      <c r="C3662" s="10"/>
    </row>
    <row r="3663" spans="3:3" x14ac:dyDescent="0.2">
      <c r="C3663" s="10"/>
    </row>
    <row r="3664" spans="3:3" x14ac:dyDescent="0.2">
      <c r="C3664" s="10"/>
    </row>
    <row r="3665" spans="3:3" x14ac:dyDescent="0.2">
      <c r="C3665" s="10"/>
    </row>
    <row r="3666" spans="3:3" x14ac:dyDescent="0.2">
      <c r="C3666" s="10"/>
    </row>
    <row r="3667" spans="3:3" x14ac:dyDescent="0.2">
      <c r="C3667" s="10"/>
    </row>
    <row r="3668" spans="3:3" x14ac:dyDescent="0.2">
      <c r="C3668" s="10"/>
    </row>
    <row r="3669" spans="3:3" x14ac:dyDescent="0.2">
      <c r="C3669" s="10"/>
    </row>
    <row r="3670" spans="3:3" x14ac:dyDescent="0.2">
      <c r="C3670" s="10"/>
    </row>
    <row r="3671" spans="3:3" x14ac:dyDescent="0.2">
      <c r="C3671" s="10"/>
    </row>
    <row r="3672" spans="3:3" x14ac:dyDescent="0.2">
      <c r="C3672" s="10"/>
    </row>
    <row r="3673" spans="3:3" x14ac:dyDescent="0.2">
      <c r="C3673" s="10"/>
    </row>
    <row r="3674" spans="3:3" x14ac:dyDescent="0.2">
      <c r="C3674" s="10"/>
    </row>
    <row r="3675" spans="3:3" x14ac:dyDescent="0.2">
      <c r="C3675" s="10"/>
    </row>
    <row r="3676" spans="3:3" x14ac:dyDescent="0.2">
      <c r="C3676" s="10"/>
    </row>
    <row r="3677" spans="3:3" x14ac:dyDescent="0.2">
      <c r="C3677" s="10"/>
    </row>
    <row r="3678" spans="3:3" x14ac:dyDescent="0.2">
      <c r="C3678" s="10"/>
    </row>
    <row r="3679" spans="3:3" x14ac:dyDescent="0.2">
      <c r="C3679" s="10"/>
    </row>
    <row r="3680" spans="3:3" x14ac:dyDescent="0.2">
      <c r="C3680" s="10"/>
    </row>
    <row r="3681" spans="3:3" x14ac:dyDescent="0.2">
      <c r="C3681" s="10"/>
    </row>
    <row r="3682" spans="3:3" x14ac:dyDescent="0.2">
      <c r="C3682" s="10"/>
    </row>
    <row r="3683" spans="3:3" x14ac:dyDescent="0.2">
      <c r="C3683" s="10"/>
    </row>
    <row r="3684" spans="3:3" x14ac:dyDescent="0.2">
      <c r="C3684" s="10"/>
    </row>
    <row r="3685" spans="3:3" x14ac:dyDescent="0.2">
      <c r="C3685" s="10"/>
    </row>
    <row r="3686" spans="3:3" x14ac:dyDescent="0.2">
      <c r="C3686" s="10"/>
    </row>
    <row r="3687" spans="3:3" x14ac:dyDescent="0.2">
      <c r="C3687" s="10"/>
    </row>
    <row r="3688" spans="3:3" x14ac:dyDescent="0.2">
      <c r="C3688" s="10"/>
    </row>
    <row r="3689" spans="3:3" x14ac:dyDescent="0.2">
      <c r="C3689" s="10"/>
    </row>
    <row r="3690" spans="3:3" x14ac:dyDescent="0.2">
      <c r="C3690" s="10"/>
    </row>
    <row r="3691" spans="3:3" x14ac:dyDescent="0.2">
      <c r="C3691" s="10"/>
    </row>
    <row r="3692" spans="3:3" x14ac:dyDescent="0.2">
      <c r="C3692" s="10"/>
    </row>
    <row r="3693" spans="3:3" x14ac:dyDescent="0.2">
      <c r="C3693" s="10"/>
    </row>
    <row r="3694" spans="3:3" x14ac:dyDescent="0.2">
      <c r="C3694" s="10"/>
    </row>
    <row r="3695" spans="3:3" x14ac:dyDescent="0.2">
      <c r="C3695" s="10"/>
    </row>
    <row r="3696" spans="3:3" x14ac:dyDescent="0.2">
      <c r="C3696" s="10"/>
    </row>
    <row r="3697" spans="3:3" x14ac:dyDescent="0.2">
      <c r="C3697" s="10"/>
    </row>
    <row r="3698" spans="3:3" x14ac:dyDescent="0.2">
      <c r="C3698" s="10"/>
    </row>
    <row r="3699" spans="3:3" x14ac:dyDescent="0.2">
      <c r="C3699" s="10"/>
    </row>
    <row r="3700" spans="3:3" x14ac:dyDescent="0.2">
      <c r="C3700" s="10"/>
    </row>
    <row r="3701" spans="3:3" x14ac:dyDescent="0.2">
      <c r="C3701" s="10"/>
    </row>
    <row r="3702" spans="3:3" x14ac:dyDescent="0.2">
      <c r="C3702" s="10"/>
    </row>
    <row r="3703" spans="3:3" x14ac:dyDescent="0.2">
      <c r="C3703" s="10"/>
    </row>
    <row r="3704" spans="3:3" x14ac:dyDescent="0.2">
      <c r="C3704" s="10"/>
    </row>
    <row r="3705" spans="3:3" x14ac:dyDescent="0.2">
      <c r="C3705" s="10"/>
    </row>
    <row r="3706" spans="3:3" x14ac:dyDescent="0.2">
      <c r="C3706" s="10"/>
    </row>
    <row r="3707" spans="3:3" x14ac:dyDescent="0.2">
      <c r="C3707" s="10"/>
    </row>
    <row r="3708" spans="3:3" x14ac:dyDescent="0.2">
      <c r="C3708" s="10"/>
    </row>
    <row r="3709" spans="3:3" x14ac:dyDescent="0.2">
      <c r="C3709" s="10"/>
    </row>
    <row r="3710" spans="3:3" x14ac:dyDescent="0.2">
      <c r="C3710" s="10"/>
    </row>
    <row r="3711" spans="3:3" x14ac:dyDescent="0.2">
      <c r="C3711" s="10"/>
    </row>
    <row r="3712" spans="3:3" x14ac:dyDescent="0.2">
      <c r="C3712" s="10"/>
    </row>
    <row r="3713" spans="3:3" x14ac:dyDescent="0.2">
      <c r="C3713" s="10"/>
    </row>
    <row r="3714" spans="3:3" x14ac:dyDescent="0.2">
      <c r="C3714" s="10"/>
    </row>
    <row r="3715" spans="3:3" x14ac:dyDescent="0.2">
      <c r="C3715" s="10"/>
    </row>
    <row r="3716" spans="3:3" x14ac:dyDescent="0.2">
      <c r="C3716" s="10"/>
    </row>
    <row r="3717" spans="3:3" x14ac:dyDescent="0.2">
      <c r="C3717" s="10"/>
    </row>
    <row r="3718" spans="3:3" x14ac:dyDescent="0.2">
      <c r="C3718" s="10"/>
    </row>
    <row r="3719" spans="3:3" x14ac:dyDescent="0.2">
      <c r="C3719" s="10"/>
    </row>
    <row r="3720" spans="3:3" x14ac:dyDescent="0.2">
      <c r="C3720" s="10"/>
    </row>
    <row r="3721" spans="3:3" x14ac:dyDescent="0.2">
      <c r="C3721" s="10"/>
    </row>
    <row r="3722" spans="3:3" x14ac:dyDescent="0.2">
      <c r="C3722" s="10"/>
    </row>
    <row r="3723" spans="3:3" x14ac:dyDescent="0.2">
      <c r="C3723" s="10"/>
    </row>
    <row r="3724" spans="3:3" x14ac:dyDescent="0.2">
      <c r="C3724" s="10"/>
    </row>
    <row r="3725" spans="3:3" x14ac:dyDescent="0.2">
      <c r="C3725" s="10"/>
    </row>
    <row r="3726" spans="3:3" x14ac:dyDescent="0.2">
      <c r="C3726" s="10"/>
    </row>
    <row r="3727" spans="3:3" x14ac:dyDescent="0.2">
      <c r="C3727" s="10"/>
    </row>
    <row r="3728" spans="3:3" x14ac:dyDescent="0.2">
      <c r="C3728" s="10"/>
    </row>
    <row r="3729" spans="3:3" x14ac:dyDescent="0.2">
      <c r="C3729" s="10"/>
    </row>
    <row r="3730" spans="3:3" x14ac:dyDescent="0.2">
      <c r="C3730" s="10"/>
    </row>
    <row r="3731" spans="3:3" x14ac:dyDescent="0.2">
      <c r="C3731" s="10"/>
    </row>
    <row r="3732" spans="3:3" x14ac:dyDescent="0.2">
      <c r="C3732" s="10"/>
    </row>
    <row r="3733" spans="3:3" x14ac:dyDescent="0.2">
      <c r="C3733" s="10"/>
    </row>
    <row r="3734" spans="3:3" x14ac:dyDescent="0.2">
      <c r="C3734" s="10"/>
    </row>
    <row r="3735" spans="3:3" x14ac:dyDescent="0.2">
      <c r="C3735" s="10"/>
    </row>
    <row r="3736" spans="3:3" x14ac:dyDescent="0.2">
      <c r="C3736" s="10"/>
    </row>
    <row r="3737" spans="3:3" x14ac:dyDescent="0.2">
      <c r="C3737" s="10"/>
    </row>
    <row r="3738" spans="3:3" x14ac:dyDescent="0.2">
      <c r="C3738" s="10"/>
    </row>
    <row r="3739" spans="3:3" x14ac:dyDescent="0.2">
      <c r="C3739" s="10"/>
    </row>
    <row r="3740" spans="3:3" x14ac:dyDescent="0.2">
      <c r="C3740" s="10"/>
    </row>
    <row r="3741" spans="3:3" x14ac:dyDescent="0.2">
      <c r="C3741" s="10"/>
    </row>
    <row r="3742" spans="3:3" x14ac:dyDescent="0.2">
      <c r="C3742" s="10"/>
    </row>
    <row r="3743" spans="3:3" x14ac:dyDescent="0.2">
      <c r="C3743" s="10"/>
    </row>
    <row r="3744" spans="3:3" x14ac:dyDescent="0.2">
      <c r="C3744" s="10"/>
    </row>
    <row r="3745" spans="3:3" x14ac:dyDescent="0.2">
      <c r="C3745" s="10"/>
    </row>
    <row r="3746" spans="3:3" x14ac:dyDescent="0.2">
      <c r="C3746" s="10"/>
    </row>
    <row r="3747" spans="3:3" x14ac:dyDescent="0.2">
      <c r="C3747" s="10"/>
    </row>
    <row r="3748" spans="3:3" x14ac:dyDescent="0.2">
      <c r="C3748" s="10"/>
    </row>
    <row r="3749" spans="3:3" x14ac:dyDescent="0.2">
      <c r="C3749" s="10"/>
    </row>
    <row r="3750" spans="3:3" x14ac:dyDescent="0.2">
      <c r="C3750" s="10"/>
    </row>
    <row r="3751" spans="3:3" x14ac:dyDescent="0.2">
      <c r="C3751" s="10"/>
    </row>
    <row r="3752" spans="3:3" x14ac:dyDescent="0.2">
      <c r="C3752" s="10"/>
    </row>
    <row r="3753" spans="3:3" x14ac:dyDescent="0.2">
      <c r="C3753" s="10"/>
    </row>
    <row r="3754" spans="3:3" x14ac:dyDescent="0.2">
      <c r="C3754" s="10"/>
    </row>
    <row r="3755" spans="3:3" x14ac:dyDescent="0.2">
      <c r="C3755" s="10"/>
    </row>
    <row r="3756" spans="3:3" x14ac:dyDescent="0.2">
      <c r="C3756" s="10"/>
    </row>
    <row r="3757" spans="3:3" x14ac:dyDescent="0.2">
      <c r="C3757" s="10"/>
    </row>
    <row r="3758" spans="3:3" x14ac:dyDescent="0.2">
      <c r="C3758" s="10"/>
    </row>
    <row r="3759" spans="3:3" x14ac:dyDescent="0.2">
      <c r="C3759" s="10"/>
    </row>
    <row r="3760" spans="3:3" x14ac:dyDescent="0.2">
      <c r="C3760" s="10"/>
    </row>
    <row r="3761" spans="3:3" x14ac:dyDescent="0.2">
      <c r="C3761" s="10"/>
    </row>
    <row r="3762" spans="3:3" x14ac:dyDescent="0.2">
      <c r="C3762" s="10"/>
    </row>
    <row r="3763" spans="3:3" x14ac:dyDescent="0.2">
      <c r="C3763" s="10"/>
    </row>
    <row r="3764" spans="3:3" x14ac:dyDescent="0.2">
      <c r="C3764" s="10"/>
    </row>
    <row r="3765" spans="3:3" x14ac:dyDescent="0.2">
      <c r="C3765" s="10"/>
    </row>
    <row r="3766" spans="3:3" x14ac:dyDescent="0.2">
      <c r="C3766" s="10"/>
    </row>
    <row r="3767" spans="3:3" x14ac:dyDescent="0.2">
      <c r="C3767" s="10"/>
    </row>
    <row r="3768" spans="3:3" x14ac:dyDescent="0.2">
      <c r="C3768" s="10"/>
    </row>
    <row r="3769" spans="3:3" x14ac:dyDescent="0.2">
      <c r="C3769" s="10"/>
    </row>
    <row r="3770" spans="3:3" x14ac:dyDescent="0.2">
      <c r="C3770" s="10"/>
    </row>
    <row r="3771" spans="3:3" x14ac:dyDescent="0.2">
      <c r="C3771" s="10"/>
    </row>
    <row r="3772" spans="3:3" x14ac:dyDescent="0.2">
      <c r="C3772" s="10"/>
    </row>
    <row r="3773" spans="3:3" x14ac:dyDescent="0.2">
      <c r="C3773" s="10"/>
    </row>
    <row r="3774" spans="3:3" x14ac:dyDescent="0.2">
      <c r="C3774" s="10"/>
    </row>
    <row r="3775" spans="3:3" x14ac:dyDescent="0.2">
      <c r="C3775" s="10"/>
    </row>
    <row r="3776" spans="3:3" x14ac:dyDescent="0.2">
      <c r="C3776" s="10"/>
    </row>
    <row r="3777" spans="3:3" x14ac:dyDescent="0.2">
      <c r="C3777" s="10"/>
    </row>
    <row r="3778" spans="3:3" x14ac:dyDescent="0.2">
      <c r="C3778" s="10"/>
    </row>
    <row r="3779" spans="3:3" x14ac:dyDescent="0.2">
      <c r="C3779" s="10"/>
    </row>
    <row r="3780" spans="3:3" x14ac:dyDescent="0.2">
      <c r="C3780" s="10"/>
    </row>
    <row r="3781" spans="3:3" x14ac:dyDescent="0.2">
      <c r="C3781" s="10"/>
    </row>
    <row r="3782" spans="3:3" x14ac:dyDescent="0.2">
      <c r="C3782" s="10"/>
    </row>
    <row r="3783" spans="3:3" x14ac:dyDescent="0.2">
      <c r="C3783" s="10"/>
    </row>
    <row r="3784" spans="3:3" x14ac:dyDescent="0.2">
      <c r="C3784" s="10"/>
    </row>
    <row r="3785" spans="3:3" x14ac:dyDescent="0.2">
      <c r="C3785" s="10"/>
    </row>
    <row r="3786" spans="3:3" x14ac:dyDescent="0.2">
      <c r="C3786" s="10"/>
    </row>
    <row r="3787" spans="3:3" x14ac:dyDescent="0.2">
      <c r="C3787" s="10"/>
    </row>
    <row r="3788" spans="3:3" x14ac:dyDescent="0.2">
      <c r="C3788" s="10"/>
    </row>
    <row r="3789" spans="3:3" x14ac:dyDescent="0.2">
      <c r="C3789" s="10"/>
    </row>
    <row r="3790" spans="3:3" x14ac:dyDescent="0.2">
      <c r="C3790" s="10"/>
    </row>
    <row r="3791" spans="3:3" x14ac:dyDescent="0.2">
      <c r="C3791" s="10"/>
    </row>
    <row r="3792" spans="3:3" x14ac:dyDescent="0.2">
      <c r="C3792" s="10"/>
    </row>
    <row r="3793" spans="3:3" x14ac:dyDescent="0.2">
      <c r="C3793" s="10"/>
    </row>
    <row r="3794" spans="3:3" x14ac:dyDescent="0.2">
      <c r="C3794" s="10"/>
    </row>
    <row r="3795" spans="3:3" x14ac:dyDescent="0.2">
      <c r="C3795" s="10"/>
    </row>
    <row r="3796" spans="3:3" x14ac:dyDescent="0.2">
      <c r="C3796" s="10"/>
    </row>
    <row r="3797" spans="3:3" x14ac:dyDescent="0.2">
      <c r="C3797" s="10"/>
    </row>
    <row r="3798" spans="3:3" x14ac:dyDescent="0.2">
      <c r="C3798" s="10"/>
    </row>
    <row r="3799" spans="3:3" x14ac:dyDescent="0.2">
      <c r="C3799" s="10"/>
    </row>
    <row r="3800" spans="3:3" x14ac:dyDescent="0.2">
      <c r="C3800" s="10"/>
    </row>
    <row r="3801" spans="3:3" x14ac:dyDescent="0.2">
      <c r="C3801" s="10"/>
    </row>
    <row r="3802" spans="3:3" x14ac:dyDescent="0.2">
      <c r="C3802" s="10"/>
    </row>
    <row r="3803" spans="3:3" x14ac:dyDescent="0.2">
      <c r="C3803" s="10"/>
    </row>
    <row r="3804" spans="3:3" x14ac:dyDescent="0.2">
      <c r="C3804" s="10"/>
    </row>
    <row r="3805" spans="3:3" x14ac:dyDescent="0.2">
      <c r="C3805" s="10"/>
    </row>
    <row r="3806" spans="3:3" x14ac:dyDescent="0.2">
      <c r="C3806" s="10"/>
    </row>
    <row r="3807" spans="3:3" x14ac:dyDescent="0.2">
      <c r="C3807" s="10"/>
    </row>
    <row r="3808" spans="3:3" x14ac:dyDescent="0.2">
      <c r="C3808" s="10"/>
    </row>
    <row r="3809" spans="3:3" x14ac:dyDescent="0.2">
      <c r="C3809" s="10"/>
    </row>
    <row r="3810" spans="3:3" x14ac:dyDescent="0.2">
      <c r="C3810" s="10"/>
    </row>
    <row r="3811" spans="3:3" x14ac:dyDescent="0.2">
      <c r="C3811" s="10"/>
    </row>
    <row r="3812" spans="3:3" x14ac:dyDescent="0.2">
      <c r="C3812" s="10"/>
    </row>
    <row r="3813" spans="3:3" x14ac:dyDescent="0.2">
      <c r="C3813" s="10"/>
    </row>
    <row r="3814" spans="3:3" x14ac:dyDescent="0.2">
      <c r="C3814" s="10"/>
    </row>
    <row r="3815" spans="3:3" x14ac:dyDescent="0.2">
      <c r="C3815" s="10"/>
    </row>
    <row r="3816" spans="3:3" x14ac:dyDescent="0.2">
      <c r="C3816" s="10"/>
    </row>
    <row r="3817" spans="3:3" x14ac:dyDescent="0.2">
      <c r="C3817" s="10"/>
    </row>
    <row r="3818" spans="3:3" x14ac:dyDescent="0.2">
      <c r="C3818" s="10"/>
    </row>
    <row r="3819" spans="3:3" x14ac:dyDescent="0.2">
      <c r="C3819" s="10"/>
    </row>
    <row r="3820" spans="3:3" x14ac:dyDescent="0.2">
      <c r="C3820" s="10"/>
    </row>
    <row r="3821" spans="3:3" x14ac:dyDescent="0.2">
      <c r="C3821" s="10"/>
    </row>
    <row r="3822" spans="3:3" x14ac:dyDescent="0.2">
      <c r="C3822" s="10"/>
    </row>
    <row r="3823" spans="3:3" x14ac:dyDescent="0.2">
      <c r="C3823" s="10"/>
    </row>
    <row r="3824" spans="3:3" x14ac:dyDescent="0.2">
      <c r="C3824" s="10"/>
    </row>
    <row r="3825" spans="3:3" x14ac:dyDescent="0.2">
      <c r="C3825" s="10"/>
    </row>
    <row r="3826" spans="3:3" x14ac:dyDescent="0.2">
      <c r="C3826" s="10"/>
    </row>
    <row r="3827" spans="3:3" x14ac:dyDescent="0.2">
      <c r="C3827" s="10"/>
    </row>
    <row r="3828" spans="3:3" x14ac:dyDescent="0.2">
      <c r="C3828" s="10"/>
    </row>
    <row r="3829" spans="3:3" x14ac:dyDescent="0.2">
      <c r="C3829" s="10"/>
    </row>
    <row r="3830" spans="3:3" x14ac:dyDescent="0.2">
      <c r="C3830" s="10"/>
    </row>
    <row r="3831" spans="3:3" x14ac:dyDescent="0.2">
      <c r="C3831" s="10"/>
    </row>
    <row r="3832" spans="3:3" x14ac:dyDescent="0.2">
      <c r="C3832" s="10"/>
    </row>
    <row r="3833" spans="3:3" x14ac:dyDescent="0.2">
      <c r="C3833" s="10"/>
    </row>
    <row r="3834" spans="3:3" x14ac:dyDescent="0.2">
      <c r="C3834" s="10"/>
    </row>
    <row r="3835" spans="3:3" x14ac:dyDescent="0.2">
      <c r="C3835" s="10"/>
    </row>
    <row r="3836" spans="3:3" x14ac:dyDescent="0.2">
      <c r="C3836" s="10"/>
    </row>
    <row r="3837" spans="3:3" x14ac:dyDescent="0.2">
      <c r="C3837" s="10"/>
    </row>
    <row r="3838" spans="3:3" x14ac:dyDescent="0.2">
      <c r="C3838" s="10"/>
    </row>
    <row r="3839" spans="3:3" x14ac:dyDescent="0.2">
      <c r="C3839" s="10"/>
    </row>
    <row r="3840" spans="3:3" x14ac:dyDescent="0.2">
      <c r="C3840" s="10"/>
    </row>
    <row r="3841" spans="3:3" x14ac:dyDescent="0.2">
      <c r="C3841" s="10"/>
    </row>
    <row r="3842" spans="3:3" x14ac:dyDescent="0.2">
      <c r="C3842" s="10"/>
    </row>
    <row r="3843" spans="3:3" x14ac:dyDescent="0.2">
      <c r="C3843" s="10"/>
    </row>
    <row r="3844" spans="3:3" x14ac:dyDescent="0.2">
      <c r="C3844" s="10"/>
    </row>
    <row r="3845" spans="3:3" x14ac:dyDescent="0.2">
      <c r="C3845" s="10"/>
    </row>
    <row r="3846" spans="3:3" x14ac:dyDescent="0.2">
      <c r="C3846" s="10"/>
    </row>
    <row r="3847" spans="3:3" x14ac:dyDescent="0.2">
      <c r="C3847" s="10"/>
    </row>
    <row r="3848" spans="3:3" x14ac:dyDescent="0.2">
      <c r="C3848" s="10"/>
    </row>
    <row r="3849" spans="3:3" x14ac:dyDescent="0.2">
      <c r="C3849" s="10"/>
    </row>
    <row r="3850" spans="3:3" x14ac:dyDescent="0.2">
      <c r="C3850" s="10"/>
    </row>
    <row r="3851" spans="3:3" x14ac:dyDescent="0.2">
      <c r="C3851" s="10"/>
    </row>
    <row r="3852" spans="3:3" x14ac:dyDescent="0.2">
      <c r="C3852" s="10"/>
    </row>
    <row r="3853" spans="3:3" x14ac:dyDescent="0.2">
      <c r="C3853" s="10"/>
    </row>
    <row r="3854" spans="3:3" x14ac:dyDescent="0.2">
      <c r="C3854" s="10"/>
    </row>
    <row r="3855" spans="3:3" x14ac:dyDescent="0.2">
      <c r="C3855" s="10"/>
    </row>
    <row r="3856" spans="3:3" x14ac:dyDescent="0.2">
      <c r="C3856" s="10"/>
    </row>
    <row r="3857" spans="3:3" x14ac:dyDescent="0.2">
      <c r="C3857" s="10"/>
    </row>
    <row r="3858" spans="3:3" x14ac:dyDescent="0.2">
      <c r="C3858" s="10"/>
    </row>
    <row r="3859" spans="3:3" x14ac:dyDescent="0.2">
      <c r="C3859" s="10"/>
    </row>
    <row r="3860" spans="3:3" x14ac:dyDescent="0.2">
      <c r="C3860" s="10"/>
    </row>
    <row r="3861" spans="3:3" x14ac:dyDescent="0.2">
      <c r="C3861" s="10"/>
    </row>
    <row r="3862" spans="3:3" x14ac:dyDescent="0.2">
      <c r="C3862" s="10"/>
    </row>
    <row r="3863" spans="3:3" x14ac:dyDescent="0.2">
      <c r="C3863" s="10"/>
    </row>
    <row r="3864" spans="3:3" x14ac:dyDescent="0.2">
      <c r="C3864" s="10"/>
    </row>
    <row r="3865" spans="3:3" x14ac:dyDescent="0.2">
      <c r="C3865" s="10"/>
    </row>
    <row r="3866" spans="3:3" x14ac:dyDescent="0.2">
      <c r="C3866" s="10"/>
    </row>
    <row r="3867" spans="3:3" x14ac:dyDescent="0.2">
      <c r="C3867" s="10"/>
    </row>
    <row r="3868" spans="3:3" x14ac:dyDescent="0.2">
      <c r="C3868" s="10"/>
    </row>
    <row r="3869" spans="3:3" x14ac:dyDescent="0.2">
      <c r="C3869" s="10"/>
    </row>
    <row r="3870" spans="3:3" x14ac:dyDescent="0.2">
      <c r="C3870" s="10"/>
    </row>
    <row r="3871" spans="3:3" x14ac:dyDescent="0.2">
      <c r="C3871" s="10"/>
    </row>
    <row r="3872" spans="3:3" x14ac:dyDescent="0.2">
      <c r="C3872" s="10"/>
    </row>
    <row r="3873" spans="3:3" x14ac:dyDescent="0.2">
      <c r="C3873" s="10"/>
    </row>
    <row r="3874" spans="3:3" x14ac:dyDescent="0.2">
      <c r="C3874" s="10"/>
    </row>
    <row r="3875" spans="3:3" x14ac:dyDescent="0.2">
      <c r="C3875" s="10"/>
    </row>
    <row r="3876" spans="3:3" x14ac:dyDescent="0.2">
      <c r="C3876" s="10"/>
    </row>
    <row r="3877" spans="3:3" x14ac:dyDescent="0.2">
      <c r="C3877" s="10"/>
    </row>
    <row r="3878" spans="3:3" x14ac:dyDescent="0.2">
      <c r="C3878" s="10"/>
    </row>
    <row r="3879" spans="3:3" x14ac:dyDescent="0.2">
      <c r="C3879" s="10"/>
    </row>
    <row r="3880" spans="3:3" x14ac:dyDescent="0.2">
      <c r="C3880" s="10"/>
    </row>
    <row r="3881" spans="3:3" x14ac:dyDescent="0.2">
      <c r="C3881" s="10"/>
    </row>
    <row r="3882" spans="3:3" x14ac:dyDescent="0.2">
      <c r="C3882" s="10"/>
    </row>
    <row r="3883" spans="3:3" x14ac:dyDescent="0.2">
      <c r="C3883" s="10"/>
    </row>
    <row r="3884" spans="3:3" x14ac:dyDescent="0.2">
      <c r="C3884" s="10"/>
    </row>
    <row r="3885" spans="3:3" x14ac:dyDescent="0.2">
      <c r="C3885" s="10"/>
    </row>
    <row r="3886" spans="3:3" x14ac:dyDescent="0.2">
      <c r="C3886" s="10"/>
    </row>
    <row r="3887" spans="3:3" x14ac:dyDescent="0.2">
      <c r="C3887" s="10"/>
    </row>
    <row r="3888" spans="3:3" x14ac:dyDescent="0.2">
      <c r="C3888" s="10"/>
    </row>
    <row r="3889" spans="3:3" x14ac:dyDescent="0.2">
      <c r="C3889" s="10"/>
    </row>
    <row r="3890" spans="3:3" x14ac:dyDescent="0.2">
      <c r="C3890" s="10"/>
    </row>
    <row r="3891" spans="3:3" x14ac:dyDescent="0.2">
      <c r="C3891" s="10"/>
    </row>
    <row r="3892" spans="3:3" x14ac:dyDescent="0.2">
      <c r="C3892" s="10"/>
    </row>
    <row r="3893" spans="3:3" x14ac:dyDescent="0.2">
      <c r="C3893" s="10"/>
    </row>
    <row r="3894" spans="3:3" x14ac:dyDescent="0.2">
      <c r="C3894" s="10"/>
    </row>
    <row r="3895" spans="3:3" x14ac:dyDescent="0.2">
      <c r="C3895" s="10"/>
    </row>
    <row r="3896" spans="3:3" x14ac:dyDescent="0.2">
      <c r="C3896" s="10"/>
    </row>
    <row r="3897" spans="3:3" x14ac:dyDescent="0.2">
      <c r="C3897" s="10"/>
    </row>
    <row r="3898" spans="3:3" x14ac:dyDescent="0.2">
      <c r="C3898" s="10"/>
    </row>
    <row r="3899" spans="3:3" x14ac:dyDescent="0.2">
      <c r="C3899" s="10"/>
    </row>
    <row r="3900" spans="3:3" x14ac:dyDescent="0.2">
      <c r="C3900" s="10"/>
    </row>
    <row r="3901" spans="3:3" x14ac:dyDescent="0.2">
      <c r="C3901" s="10"/>
    </row>
    <row r="3902" spans="3:3" x14ac:dyDescent="0.2">
      <c r="C3902" s="10"/>
    </row>
    <row r="3903" spans="3:3" x14ac:dyDescent="0.2">
      <c r="C3903" s="10"/>
    </row>
    <row r="3904" spans="3:3" x14ac:dyDescent="0.2">
      <c r="C3904" s="10"/>
    </row>
    <row r="3905" spans="3:3" x14ac:dyDescent="0.2">
      <c r="C3905" s="10"/>
    </row>
    <row r="3906" spans="3:3" x14ac:dyDescent="0.2">
      <c r="C3906" s="10"/>
    </row>
    <row r="3907" spans="3:3" x14ac:dyDescent="0.2">
      <c r="C3907" s="10"/>
    </row>
    <row r="3908" spans="3:3" x14ac:dyDescent="0.2">
      <c r="C3908" s="10"/>
    </row>
    <row r="3909" spans="3:3" x14ac:dyDescent="0.2">
      <c r="C3909" s="10"/>
    </row>
    <row r="3910" spans="3:3" x14ac:dyDescent="0.2">
      <c r="C3910" s="10"/>
    </row>
    <row r="3911" spans="3:3" x14ac:dyDescent="0.2">
      <c r="C3911" s="10"/>
    </row>
    <row r="3912" spans="3:3" x14ac:dyDescent="0.2">
      <c r="C3912" s="10"/>
    </row>
    <row r="3913" spans="3:3" x14ac:dyDescent="0.2">
      <c r="C3913" s="10"/>
    </row>
    <row r="3914" spans="3:3" x14ac:dyDescent="0.2">
      <c r="C3914" s="10"/>
    </row>
    <row r="3915" spans="3:3" x14ac:dyDescent="0.2">
      <c r="C3915" s="10"/>
    </row>
    <row r="3916" spans="3:3" x14ac:dyDescent="0.2">
      <c r="C3916" s="10"/>
    </row>
    <row r="3917" spans="3:3" x14ac:dyDescent="0.2">
      <c r="C3917" s="10"/>
    </row>
    <row r="3918" spans="3:3" x14ac:dyDescent="0.2">
      <c r="C3918" s="10"/>
    </row>
    <row r="3919" spans="3:3" x14ac:dyDescent="0.2">
      <c r="C3919" s="10"/>
    </row>
    <row r="3920" spans="3:3" x14ac:dyDescent="0.2">
      <c r="C3920" s="10"/>
    </row>
    <row r="3921" spans="3:3" x14ac:dyDescent="0.2">
      <c r="C3921" s="10"/>
    </row>
    <row r="3922" spans="3:3" x14ac:dyDescent="0.2">
      <c r="C3922" s="10"/>
    </row>
    <row r="3923" spans="3:3" x14ac:dyDescent="0.2">
      <c r="C3923" s="10"/>
    </row>
    <row r="3924" spans="3:3" x14ac:dyDescent="0.2">
      <c r="C3924" s="10"/>
    </row>
    <row r="3925" spans="3:3" x14ac:dyDescent="0.2">
      <c r="C3925" s="10"/>
    </row>
    <row r="3926" spans="3:3" x14ac:dyDescent="0.2">
      <c r="C3926" s="10"/>
    </row>
    <row r="3927" spans="3:3" x14ac:dyDescent="0.2">
      <c r="C3927" s="10"/>
    </row>
    <row r="3928" spans="3:3" x14ac:dyDescent="0.2">
      <c r="C3928" s="10"/>
    </row>
    <row r="3929" spans="3:3" x14ac:dyDescent="0.2">
      <c r="C3929" s="10"/>
    </row>
    <row r="3930" spans="3:3" x14ac:dyDescent="0.2">
      <c r="C3930" s="10"/>
    </row>
    <row r="3931" spans="3:3" x14ac:dyDescent="0.2">
      <c r="C3931" s="10"/>
    </row>
    <row r="3932" spans="3:3" x14ac:dyDescent="0.2">
      <c r="C3932" s="10"/>
    </row>
    <row r="3933" spans="3:3" x14ac:dyDescent="0.2">
      <c r="C3933" s="10"/>
    </row>
    <row r="3934" spans="3:3" x14ac:dyDescent="0.2">
      <c r="C3934" s="10"/>
    </row>
    <row r="3935" spans="3:3" x14ac:dyDescent="0.2">
      <c r="C3935" s="10"/>
    </row>
    <row r="3936" spans="3:3" x14ac:dyDescent="0.2">
      <c r="C3936" s="10"/>
    </row>
    <row r="3937" spans="3:3" x14ac:dyDescent="0.2">
      <c r="C3937" s="10"/>
    </row>
    <row r="3938" spans="3:3" x14ac:dyDescent="0.2">
      <c r="C3938" s="10"/>
    </row>
    <row r="3939" spans="3:3" x14ac:dyDescent="0.2">
      <c r="C3939" s="10"/>
    </row>
    <row r="3940" spans="3:3" x14ac:dyDescent="0.2">
      <c r="C3940" s="10"/>
    </row>
    <row r="3941" spans="3:3" x14ac:dyDescent="0.2">
      <c r="C3941" s="10"/>
    </row>
    <row r="3942" spans="3:3" x14ac:dyDescent="0.2">
      <c r="C3942" s="10"/>
    </row>
    <row r="3943" spans="3:3" x14ac:dyDescent="0.2">
      <c r="C3943" s="10"/>
    </row>
    <row r="3944" spans="3:3" x14ac:dyDescent="0.2">
      <c r="C3944" s="10"/>
    </row>
    <row r="3945" spans="3:3" x14ac:dyDescent="0.2">
      <c r="C3945" s="10"/>
    </row>
    <row r="3946" spans="3:3" x14ac:dyDescent="0.2">
      <c r="C3946" s="10"/>
    </row>
    <row r="3947" spans="3:3" x14ac:dyDescent="0.2">
      <c r="C3947" s="10"/>
    </row>
    <row r="3948" spans="3:3" x14ac:dyDescent="0.2">
      <c r="C3948" s="10"/>
    </row>
    <row r="3949" spans="3:3" x14ac:dyDescent="0.2">
      <c r="C3949" s="10"/>
    </row>
    <row r="3950" spans="3:3" x14ac:dyDescent="0.2">
      <c r="C3950" s="10"/>
    </row>
    <row r="3951" spans="3:3" x14ac:dyDescent="0.2">
      <c r="C3951" s="10"/>
    </row>
    <row r="3952" spans="3:3" x14ac:dyDescent="0.2">
      <c r="C3952" s="10"/>
    </row>
    <row r="3953" spans="3:3" x14ac:dyDescent="0.2">
      <c r="C3953" s="10"/>
    </row>
    <row r="3954" spans="3:3" x14ac:dyDescent="0.2">
      <c r="C3954" s="10"/>
    </row>
    <row r="3955" spans="3:3" x14ac:dyDescent="0.2">
      <c r="C3955" s="10"/>
    </row>
    <row r="3956" spans="3:3" x14ac:dyDescent="0.2">
      <c r="C3956" s="10"/>
    </row>
    <row r="3957" spans="3:3" x14ac:dyDescent="0.2">
      <c r="C3957" s="10"/>
    </row>
    <row r="3958" spans="3:3" x14ac:dyDescent="0.2">
      <c r="C3958" s="10"/>
    </row>
    <row r="3959" spans="3:3" x14ac:dyDescent="0.2">
      <c r="C3959" s="10"/>
    </row>
    <row r="3960" spans="3:3" x14ac:dyDescent="0.2">
      <c r="C3960" s="10"/>
    </row>
    <row r="3961" spans="3:3" x14ac:dyDescent="0.2">
      <c r="C3961" s="10"/>
    </row>
    <row r="3962" spans="3:3" x14ac:dyDescent="0.2">
      <c r="C3962" s="10"/>
    </row>
    <row r="3963" spans="3:3" x14ac:dyDescent="0.2">
      <c r="C3963" s="10"/>
    </row>
    <row r="3964" spans="3:3" x14ac:dyDescent="0.2">
      <c r="C3964" s="10"/>
    </row>
    <row r="3965" spans="3:3" x14ac:dyDescent="0.2">
      <c r="C3965" s="10"/>
    </row>
    <row r="3966" spans="3:3" x14ac:dyDescent="0.2">
      <c r="C3966" s="10"/>
    </row>
    <row r="3967" spans="3:3" x14ac:dyDescent="0.2">
      <c r="C3967" s="10"/>
    </row>
    <row r="3968" spans="3:3" x14ac:dyDescent="0.2">
      <c r="C3968" s="10"/>
    </row>
    <row r="3969" spans="3:3" x14ac:dyDescent="0.2">
      <c r="C3969" s="10"/>
    </row>
    <row r="3970" spans="3:3" x14ac:dyDescent="0.2">
      <c r="C3970" s="10"/>
    </row>
    <row r="3971" spans="3:3" x14ac:dyDescent="0.2">
      <c r="C3971" s="10"/>
    </row>
    <row r="3972" spans="3:3" x14ac:dyDescent="0.2">
      <c r="C3972" s="10"/>
    </row>
    <row r="3973" spans="3:3" x14ac:dyDescent="0.2">
      <c r="C3973" s="10"/>
    </row>
    <row r="3974" spans="3:3" x14ac:dyDescent="0.2">
      <c r="C3974" s="10"/>
    </row>
    <row r="3975" spans="3:3" x14ac:dyDescent="0.2">
      <c r="C3975" s="10"/>
    </row>
    <row r="3976" spans="3:3" x14ac:dyDescent="0.2">
      <c r="C3976" s="10"/>
    </row>
    <row r="3977" spans="3:3" x14ac:dyDescent="0.2">
      <c r="C3977" s="10"/>
    </row>
    <row r="3978" spans="3:3" x14ac:dyDescent="0.2">
      <c r="C3978" s="10"/>
    </row>
    <row r="3979" spans="3:3" x14ac:dyDescent="0.2">
      <c r="C3979" s="10"/>
    </row>
    <row r="3980" spans="3:3" x14ac:dyDescent="0.2">
      <c r="C3980" s="10"/>
    </row>
    <row r="3981" spans="3:3" x14ac:dyDescent="0.2">
      <c r="C3981" s="10"/>
    </row>
    <row r="3982" spans="3:3" x14ac:dyDescent="0.2">
      <c r="C3982" s="10"/>
    </row>
    <row r="3983" spans="3:3" x14ac:dyDescent="0.2">
      <c r="C3983" s="10"/>
    </row>
    <row r="3984" spans="3:3" x14ac:dyDescent="0.2">
      <c r="C3984" s="10"/>
    </row>
    <row r="3985" spans="3:3" x14ac:dyDescent="0.2">
      <c r="C3985" s="10"/>
    </row>
    <row r="3986" spans="3:3" x14ac:dyDescent="0.2">
      <c r="C3986" s="10"/>
    </row>
    <row r="3987" spans="3:3" x14ac:dyDescent="0.2">
      <c r="C3987" s="10"/>
    </row>
    <row r="3988" spans="3:3" x14ac:dyDescent="0.2">
      <c r="C3988" s="10"/>
    </row>
    <row r="3989" spans="3:3" x14ac:dyDescent="0.2">
      <c r="C3989" s="10"/>
    </row>
    <row r="3990" spans="3:3" x14ac:dyDescent="0.2">
      <c r="C3990" s="10"/>
    </row>
    <row r="3991" spans="3:3" x14ac:dyDescent="0.2">
      <c r="C3991" s="10"/>
    </row>
    <row r="3992" spans="3:3" x14ac:dyDescent="0.2">
      <c r="C3992" s="10"/>
    </row>
    <row r="3993" spans="3:3" x14ac:dyDescent="0.2">
      <c r="C3993" s="10"/>
    </row>
    <row r="3994" spans="3:3" x14ac:dyDescent="0.2">
      <c r="C3994" s="10"/>
    </row>
    <row r="3995" spans="3:3" x14ac:dyDescent="0.2">
      <c r="C3995" s="10"/>
    </row>
    <row r="3996" spans="3:3" x14ac:dyDescent="0.2">
      <c r="C3996" s="10"/>
    </row>
    <row r="3997" spans="3:3" x14ac:dyDescent="0.2">
      <c r="C3997" s="10"/>
    </row>
    <row r="3998" spans="3:3" x14ac:dyDescent="0.2">
      <c r="C3998" s="10"/>
    </row>
    <row r="3999" spans="3:3" x14ac:dyDescent="0.2">
      <c r="C3999" s="10"/>
    </row>
    <row r="4000" spans="3:3" x14ac:dyDescent="0.2">
      <c r="C4000" s="10"/>
    </row>
    <row r="4001" spans="3:3" x14ac:dyDescent="0.2">
      <c r="C4001" s="10"/>
    </row>
    <row r="4002" spans="3:3" x14ac:dyDescent="0.2">
      <c r="C4002" s="10"/>
    </row>
    <row r="4003" spans="3:3" x14ac:dyDescent="0.2">
      <c r="C4003" s="10"/>
    </row>
    <row r="4004" spans="3:3" x14ac:dyDescent="0.2">
      <c r="C4004" s="10"/>
    </row>
    <row r="4005" spans="3:3" x14ac:dyDescent="0.2">
      <c r="C4005" s="10"/>
    </row>
    <row r="4006" spans="3:3" x14ac:dyDescent="0.2">
      <c r="C4006" s="10"/>
    </row>
    <row r="4007" spans="3:3" x14ac:dyDescent="0.2">
      <c r="C4007" s="10"/>
    </row>
    <row r="4008" spans="3:3" x14ac:dyDescent="0.2">
      <c r="C4008" s="10"/>
    </row>
    <row r="4009" spans="3:3" x14ac:dyDescent="0.2">
      <c r="C4009" s="10"/>
    </row>
    <row r="4010" spans="3:3" x14ac:dyDescent="0.2">
      <c r="C4010" s="10"/>
    </row>
    <row r="4011" spans="3:3" x14ac:dyDescent="0.2">
      <c r="C4011" s="10"/>
    </row>
    <row r="4012" spans="3:3" x14ac:dyDescent="0.2">
      <c r="C4012" s="10"/>
    </row>
    <row r="4013" spans="3:3" x14ac:dyDescent="0.2">
      <c r="C4013" s="10"/>
    </row>
    <row r="4014" spans="3:3" x14ac:dyDescent="0.2">
      <c r="C4014" s="10"/>
    </row>
    <row r="4015" spans="3:3" x14ac:dyDescent="0.2">
      <c r="C4015" s="10"/>
    </row>
    <row r="4016" spans="3:3" x14ac:dyDescent="0.2">
      <c r="C4016" s="10"/>
    </row>
    <row r="4017" spans="3:3" x14ac:dyDescent="0.2">
      <c r="C4017" s="10"/>
    </row>
    <row r="4018" spans="3:3" x14ac:dyDescent="0.2">
      <c r="C4018" s="10"/>
    </row>
    <row r="4019" spans="3:3" x14ac:dyDescent="0.2">
      <c r="C4019" s="10"/>
    </row>
    <row r="4020" spans="3:3" x14ac:dyDescent="0.2">
      <c r="C4020" s="10"/>
    </row>
    <row r="4021" spans="3:3" x14ac:dyDescent="0.2">
      <c r="C4021" s="10"/>
    </row>
    <row r="4022" spans="3:3" x14ac:dyDescent="0.2">
      <c r="C4022" s="10"/>
    </row>
    <row r="4023" spans="3:3" x14ac:dyDescent="0.2">
      <c r="C4023" s="10"/>
    </row>
    <row r="4024" spans="3:3" x14ac:dyDescent="0.2">
      <c r="C4024" s="10"/>
    </row>
    <row r="4025" spans="3:3" x14ac:dyDescent="0.2">
      <c r="C4025" s="10"/>
    </row>
    <row r="4026" spans="3:3" x14ac:dyDescent="0.2">
      <c r="C4026" s="10"/>
    </row>
    <row r="4027" spans="3:3" x14ac:dyDescent="0.2">
      <c r="C4027" s="10"/>
    </row>
    <row r="4028" spans="3:3" x14ac:dyDescent="0.2">
      <c r="C4028" s="10"/>
    </row>
    <row r="4029" spans="3:3" x14ac:dyDescent="0.2">
      <c r="C4029" s="10"/>
    </row>
    <row r="4030" spans="3:3" x14ac:dyDescent="0.2">
      <c r="C4030" s="10"/>
    </row>
    <row r="4031" spans="3:3" x14ac:dyDescent="0.2">
      <c r="C4031" s="10"/>
    </row>
    <row r="4032" spans="3:3" x14ac:dyDescent="0.2">
      <c r="C4032" s="10"/>
    </row>
    <row r="4033" spans="3:3" x14ac:dyDescent="0.2">
      <c r="C4033" s="10"/>
    </row>
    <row r="4034" spans="3:3" x14ac:dyDescent="0.2">
      <c r="C4034" s="10"/>
    </row>
    <row r="4035" spans="3:3" x14ac:dyDescent="0.2">
      <c r="C4035" s="10"/>
    </row>
    <row r="4036" spans="3:3" x14ac:dyDescent="0.2">
      <c r="C4036" s="10"/>
    </row>
    <row r="4037" spans="3:3" x14ac:dyDescent="0.2">
      <c r="C4037" s="10"/>
    </row>
    <row r="4038" spans="3:3" x14ac:dyDescent="0.2">
      <c r="C4038" s="10"/>
    </row>
    <row r="4039" spans="3:3" x14ac:dyDescent="0.2">
      <c r="C4039" s="10"/>
    </row>
    <row r="4040" spans="3:3" x14ac:dyDescent="0.2">
      <c r="C4040" s="10"/>
    </row>
    <row r="4041" spans="3:3" x14ac:dyDescent="0.2">
      <c r="C4041" s="10"/>
    </row>
    <row r="4042" spans="3:3" x14ac:dyDescent="0.2">
      <c r="C4042" s="10"/>
    </row>
    <row r="4043" spans="3:3" x14ac:dyDescent="0.2">
      <c r="C4043" s="10"/>
    </row>
    <row r="4044" spans="3:3" x14ac:dyDescent="0.2">
      <c r="C4044" s="10"/>
    </row>
    <row r="4045" spans="3:3" x14ac:dyDescent="0.2">
      <c r="C4045" s="10"/>
    </row>
    <row r="4046" spans="3:3" x14ac:dyDescent="0.2">
      <c r="C4046" s="10"/>
    </row>
    <row r="4047" spans="3:3" x14ac:dyDescent="0.2">
      <c r="C4047" s="10"/>
    </row>
    <row r="4048" spans="3:3" x14ac:dyDescent="0.2">
      <c r="C4048" s="10"/>
    </row>
    <row r="4049" spans="3:3" x14ac:dyDescent="0.2">
      <c r="C4049" s="10"/>
    </row>
    <row r="4050" spans="3:3" x14ac:dyDescent="0.2">
      <c r="C4050" s="10"/>
    </row>
    <row r="4051" spans="3:3" x14ac:dyDescent="0.2">
      <c r="C4051" s="10"/>
    </row>
    <row r="4052" spans="3:3" x14ac:dyDescent="0.2">
      <c r="C4052" s="10"/>
    </row>
    <row r="4053" spans="3:3" x14ac:dyDescent="0.2">
      <c r="C4053" s="10"/>
    </row>
    <row r="4054" spans="3:3" x14ac:dyDescent="0.2">
      <c r="C4054" s="10"/>
    </row>
    <row r="4055" spans="3:3" x14ac:dyDescent="0.2">
      <c r="C4055" s="10"/>
    </row>
    <row r="4056" spans="3:3" x14ac:dyDescent="0.2">
      <c r="C4056" s="10"/>
    </row>
    <row r="4057" spans="3:3" x14ac:dyDescent="0.2">
      <c r="C4057" s="10"/>
    </row>
    <row r="4058" spans="3:3" x14ac:dyDescent="0.2">
      <c r="C4058" s="10"/>
    </row>
    <row r="4059" spans="3:3" x14ac:dyDescent="0.2">
      <c r="C4059" s="10"/>
    </row>
    <row r="4060" spans="3:3" x14ac:dyDescent="0.2">
      <c r="C4060" s="10"/>
    </row>
    <row r="4061" spans="3:3" x14ac:dyDescent="0.2">
      <c r="C4061" s="10"/>
    </row>
    <row r="4062" spans="3:3" x14ac:dyDescent="0.2">
      <c r="C4062" s="10"/>
    </row>
    <row r="4063" spans="3:3" x14ac:dyDescent="0.2">
      <c r="C4063" s="10"/>
    </row>
    <row r="4064" spans="3:3" x14ac:dyDescent="0.2">
      <c r="C4064" s="10"/>
    </row>
    <row r="4065" spans="3:3" x14ac:dyDescent="0.2">
      <c r="C4065" s="10"/>
    </row>
    <row r="4066" spans="3:3" x14ac:dyDescent="0.2">
      <c r="C4066" s="10"/>
    </row>
    <row r="4067" spans="3:3" x14ac:dyDescent="0.2">
      <c r="C4067" s="10"/>
    </row>
    <row r="4068" spans="3:3" x14ac:dyDescent="0.2">
      <c r="C4068" s="10"/>
    </row>
    <row r="4069" spans="3:3" x14ac:dyDescent="0.2">
      <c r="C4069" s="10"/>
    </row>
    <row r="4070" spans="3:3" x14ac:dyDescent="0.2">
      <c r="C4070" s="10"/>
    </row>
    <row r="4071" spans="3:3" x14ac:dyDescent="0.2">
      <c r="C4071" s="10"/>
    </row>
    <row r="4072" spans="3:3" x14ac:dyDescent="0.2">
      <c r="C4072" s="10"/>
    </row>
    <row r="4073" spans="3:3" x14ac:dyDescent="0.2">
      <c r="C4073" s="10"/>
    </row>
    <row r="4074" spans="3:3" x14ac:dyDescent="0.2">
      <c r="C4074" s="10"/>
    </row>
    <row r="4075" spans="3:3" x14ac:dyDescent="0.2">
      <c r="C4075" s="10"/>
    </row>
    <row r="4076" spans="3:3" x14ac:dyDescent="0.2">
      <c r="C4076" s="10"/>
    </row>
    <row r="4077" spans="3:3" x14ac:dyDescent="0.2">
      <c r="C4077" s="10"/>
    </row>
    <row r="4078" spans="3:3" x14ac:dyDescent="0.2">
      <c r="C4078" s="10"/>
    </row>
    <row r="4079" spans="3:3" x14ac:dyDescent="0.2">
      <c r="C4079" s="10"/>
    </row>
    <row r="4080" spans="3:3" x14ac:dyDescent="0.2">
      <c r="C4080" s="10"/>
    </row>
    <row r="4081" spans="3:3" x14ac:dyDescent="0.2">
      <c r="C4081" s="10"/>
    </row>
    <row r="4082" spans="3:3" x14ac:dyDescent="0.2">
      <c r="C4082" s="10"/>
    </row>
    <row r="4083" spans="3:3" x14ac:dyDescent="0.2">
      <c r="C4083" s="10"/>
    </row>
    <row r="4084" spans="3:3" x14ac:dyDescent="0.2">
      <c r="C4084" s="10"/>
    </row>
    <row r="4085" spans="3:3" x14ac:dyDescent="0.2">
      <c r="C4085" s="10"/>
    </row>
    <row r="4086" spans="3:3" x14ac:dyDescent="0.2">
      <c r="C4086" s="10"/>
    </row>
    <row r="4087" spans="3:3" x14ac:dyDescent="0.2">
      <c r="C4087" s="10"/>
    </row>
    <row r="4088" spans="3:3" x14ac:dyDescent="0.2">
      <c r="C4088" s="10"/>
    </row>
    <row r="4089" spans="3:3" x14ac:dyDescent="0.2">
      <c r="C4089" s="10"/>
    </row>
    <row r="4090" spans="3:3" x14ac:dyDescent="0.2">
      <c r="C4090" s="10"/>
    </row>
    <row r="4091" spans="3:3" x14ac:dyDescent="0.2">
      <c r="C4091" s="10"/>
    </row>
    <row r="4092" spans="3:3" x14ac:dyDescent="0.2">
      <c r="C4092" s="10"/>
    </row>
    <row r="4093" spans="3:3" x14ac:dyDescent="0.2">
      <c r="C4093" s="10"/>
    </row>
    <row r="4094" spans="3:3" x14ac:dyDescent="0.2">
      <c r="C4094" s="10"/>
    </row>
    <row r="4095" spans="3:3" x14ac:dyDescent="0.2">
      <c r="C4095" s="10"/>
    </row>
    <row r="4096" spans="3:3" x14ac:dyDescent="0.2">
      <c r="C4096" s="10"/>
    </row>
    <row r="4097" spans="3:3" x14ac:dyDescent="0.2">
      <c r="C4097" s="10"/>
    </row>
    <row r="4098" spans="3:3" x14ac:dyDescent="0.2">
      <c r="C4098" s="10"/>
    </row>
    <row r="4099" spans="3:3" x14ac:dyDescent="0.2">
      <c r="C4099" s="10"/>
    </row>
    <row r="4100" spans="3:3" x14ac:dyDescent="0.2">
      <c r="C4100" s="10"/>
    </row>
    <row r="4101" spans="3:3" x14ac:dyDescent="0.2">
      <c r="C4101" s="10"/>
    </row>
    <row r="4102" spans="3:3" x14ac:dyDescent="0.2">
      <c r="C4102" s="10"/>
    </row>
    <row r="4103" spans="3:3" x14ac:dyDescent="0.2">
      <c r="C4103" s="10"/>
    </row>
    <row r="4104" spans="3:3" x14ac:dyDescent="0.2">
      <c r="C4104" s="10"/>
    </row>
    <row r="4105" spans="3:3" x14ac:dyDescent="0.2">
      <c r="C4105" s="10"/>
    </row>
    <row r="4106" spans="3:3" x14ac:dyDescent="0.2">
      <c r="C4106" s="10"/>
    </row>
    <row r="4107" spans="3:3" x14ac:dyDescent="0.2">
      <c r="C4107" s="10"/>
    </row>
    <row r="4108" spans="3:3" x14ac:dyDescent="0.2">
      <c r="C4108" s="10"/>
    </row>
    <row r="4109" spans="3:3" x14ac:dyDescent="0.2">
      <c r="C4109" s="10"/>
    </row>
    <row r="4110" spans="3:3" x14ac:dyDescent="0.2">
      <c r="C4110" s="10"/>
    </row>
    <row r="4111" spans="3:3" x14ac:dyDescent="0.2">
      <c r="C4111" s="10"/>
    </row>
    <row r="4112" spans="3:3" x14ac:dyDescent="0.2">
      <c r="C4112" s="10"/>
    </row>
    <row r="4113" spans="3:3" x14ac:dyDescent="0.2">
      <c r="C4113" s="10"/>
    </row>
    <row r="4114" spans="3:3" x14ac:dyDescent="0.2">
      <c r="C4114" s="10"/>
    </row>
    <row r="4115" spans="3:3" x14ac:dyDescent="0.2">
      <c r="C4115" s="10"/>
    </row>
    <row r="4116" spans="3:3" x14ac:dyDescent="0.2">
      <c r="C4116" s="10"/>
    </row>
    <row r="4117" spans="3:3" x14ac:dyDescent="0.2">
      <c r="C4117" s="10"/>
    </row>
    <row r="4118" spans="3:3" x14ac:dyDescent="0.2">
      <c r="C4118" s="10"/>
    </row>
    <row r="4119" spans="3:3" x14ac:dyDescent="0.2">
      <c r="C4119" s="10"/>
    </row>
    <row r="4120" spans="3:3" x14ac:dyDescent="0.2">
      <c r="C4120" s="10"/>
    </row>
    <row r="4121" spans="3:3" x14ac:dyDescent="0.2">
      <c r="C4121" s="10"/>
    </row>
    <row r="4122" spans="3:3" x14ac:dyDescent="0.2">
      <c r="C4122" s="10"/>
    </row>
    <row r="4123" spans="3:3" x14ac:dyDescent="0.2">
      <c r="C4123" s="10"/>
    </row>
    <row r="4124" spans="3:3" x14ac:dyDescent="0.2">
      <c r="C4124" s="10"/>
    </row>
    <row r="4125" spans="3:3" x14ac:dyDescent="0.2">
      <c r="C4125" s="10"/>
    </row>
    <row r="4126" spans="3:3" x14ac:dyDescent="0.2">
      <c r="C4126" s="10"/>
    </row>
    <row r="4127" spans="3:3" x14ac:dyDescent="0.2">
      <c r="C4127" s="10"/>
    </row>
    <row r="4128" spans="3:3" x14ac:dyDescent="0.2">
      <c r="C4128" s="10"/>
    </row>
    <row r="4129" spans="3:3" x14ac:dyDescent="0.2">
      <c r="C4129" s="10"/>
    </row>
    <row r="4130" spans="3:3" x14ac:dyDescent="0.2">
      <c r="C4130" s="10"/>
    </row>
    <row r="4131" spans="3:3" x14ac:dyDescent="0.2">
      <c r="C4131" s="10"/>
    </row>
    <row r="4132" spans="3:3" x14ac:dyDescent="0.2">
      <c r="C4132" s="10"/>
    </row>
    <row r="4133" spans="3:3" x14ac:dyDescent="0.2">
      <c r="C4133" s="10"/>
    </row>
    <row r="4134" spans="3:3" x14ac:dyDescent="0.2">
      <c r="C4134" s="10"/>
    </row>
    <row r="4135" spans="3:3" x14ac:dyDescent="0.2">
      <c r="C4135" s="10"/>
    </row>
    <row r="4136" spans="3:3" x14ac:dyDescent="0.2">
      <c r="C4136" s="10"/>
    </row>
    <row r="4137" spans="3:3" x14ac:dyDescent="0.2">
      <c r="C4137" s="10"/>
    </row>
    <row r="4138" spans="3:3" x14ac:dyDescent="0.2">
      <c r="C4138" s="10"/>
    </row>
    <row r="4139" spans="3:3" x14ac:dyDescent="0.2">
      <c r="C4139" s="10"/>
    </row>
    <row r="4140" spans="3:3" x14ac:dyDescent="0.2">
      <c r="C4140" s="10"/>
    </row>
    <row r="4141" spans="3:3" x14ac:dyDescent="0.2">
      <c r="C4141" s="10"/>
    </row>
    <row r="4142" spans="3:3" x14ac:dyDescent="0.2">
      <c r="C4142" s="10"/>
    </row>
    <row r="4143" spans="3:3" x14ac:dyDescent="0.2">
      <c r="C4143" s="10"/>
    </row>
    <row r="4144" spans="3:3" x14ac:dyDescent="0.2">
      <c r="C4144" s="10"/>
    </row>
    <row r="4145" spans="3:3" x14ac:dyDescent="0.2">
      <c r="C4145" s="10"/>
    </row>
    <row r="4146" spans="3:3" x14ac:dyDescent="0.2">
      <c r="C4146" s="10"/>
    </row>
    <row r="4147" spans="3:3" x14ac:dyDescent="0.2">
      <c r="C4147" s="10"/>
    </row>
    <row r="4148" spans="3:3" x14ac:dyDescent="0.2">
      <c r="C4148" s="10"/>
    </row>
    <row r="4149" spans="3:3" x14ac:dyDescent="0.2">
      <c r="C4149" s="10"/>
    </row>
    <row r="4150" spans="3:3" x14ac:dyDescent="0.2">
      <c r="C4150" s="10"/>
    </row>
    <row r="4151" spans="3:3" x14ac:dyDescent="0.2">
      <c r="C4151" s="10"/>
    </row>
    <row r="4152" spans="3:3" x14ac:dyDescent="0.2">
      <c r="C4152" s="10"/>
    </row>
    <row r="4153" spans="3:3" x14ac:dyDescent="0.2">
      <c r="C4153" s="10"/>
    </row>
    <row r="4154" spans="3:3" x14ac:dyDescent="0.2">
      <c r="C4154" s="10"/>
    </row>
    <row r="4155" spans="3:3" x14ac:dyDescent="0.2">
      <c r="C4155" s="10"/>
    </row>
    <row r="4156" spans="3:3" x14ac:dyDescent="0.2">
      <c r="C4156" s="10"/>
    </row>
    <row r="4157" spans="3:3" x14ac:dyDescent="0.2">
      <c r="C4157" s="10"/>
    </row>
    <row r="4158" spans="3:3" x14ac:dyDescent="0.2">
      <c r="C4158" s="10"/>
    </row>
    <row r="4159" spans="3:3" x14ac:dyDescent="0.2">
      <c r="C4159" s="10"/>
    </row>
    <row r="4160" spans="3:3" x14ac:dyDescent="0.2">
      <c r="C4160" s="10"/>
    </row>
    <row r="4161" spans="3:3" x14ac:dyDescent="0.2">
      <c r="C4161" s="10"/>
    </row>
    <row r="4162" spans="3:3" x14ac:dyDescent="0.2">
      <c r="C4162" s="10"/>
    </row>
    <row r="4163" spans="3:3" x14ac:dyDescent="0.2">
      <c r="C4163" s="10"/>
    </row>
    <row r="4164" spans="3:3" x14ac:dyDescent="0.2">
      <c r="C4164" s="10"/>
    </row>
    <row r="4165" spans="3:3" x14ac:dyDescent="0.2">
      <c r="C4165" s="10"/>
    </row>
    <row r="4166" spans="3:3" x14ac:dyDescent="0.2">
      <c r="C4166" s="10"/>
    </row>
    <row r="4167" spans="3:3" x14ac:dyDescent="0.2">
      <c r="C4167" s="10"/>
    </row>
    <row r="4168" spans="3:3" x14ac:dyDescent="0.2">
      <c r="C4168" s="10"/>
    </row>
    <row r="4169" spans="3:3" x14ac:dyDescent="0.2">
      <c r="C4169" s="10"/>
    </row>
    <row r="4170" spans="3:3" x14ac:dyDescent="0.2">
      <c r="C4170" s="10"/>
    </row>
    <row r="4171" spans="3:3" x14ac:dyDescent="0.2">
      <c r="C4171" s="10"/>
    </row>
    <row r="4172" spans="3:3" x14ac:dyDescent="0.2">
      <c r="C4172" s="10"/>
    </row>
    <row r="4173" spans="3:3" x14ac:dyDescent="0.2">
      <c r="C4173" s="10"/>
    </row>
    <row r="4174" spans="3:3" x14ac:dyDescent="0.2">
      <c r="C4174" s="10"/>
    </row>
    <row r="4175" spans="3:3" x14ac:dyDescent="0.2">
      <c r="C4175" s="10"/>
    </row>
    <row r="4176" spans="3:3" x14ac:dyDescent="0.2">
      <c r="C4176" s="10"/>
    </row>
    <row r="4177" spans="3:3" x14ac:dyDescent="0.2">
      <c r="C4177" s="10"/>
    </row>
    <row r="4178" spans="3:3" x14ac:dyDescent="0.2">
      <c r="C4178" s="10"/>
    </row>
    <row r="4179" spans="3:3" x14ac:dyDescent="0.2">
      <c r="C4179" s="10"/>
    </row>
    <row r="4180" spans="3:3" x14ac:dyDescent="0.2">
      <c r="C4180" s="10"/>
    </row>
    <row r="4181" spans="3:3" x14ac:dyDescent="0.2">
      <c r="C4181" s="10"/>
    </row>
    <row r="4182" spans="3:3" x14ac:dyDescent="0.2">
      <c r="C4182" s="10"/>
    </row>
    <row r="4183" spans="3:3" x14ac:dyDescent="0.2">
      <c r="C4183" s="10"/>
    </row>
    <row r="4184" spans="3:3" x14ac:dyDescent="0.2">
      <c r="C4184" s="10"/>
    </row>
    <row r="4185" spans="3:3" x14ac:dyDescent="0.2">
      <c r="C4185" s="10"/>
    </row>
    <row r="4186" spans="3:3" x14ac:dyDescent="0.2">
      <c r="C4186" s="10"/>
    </row>
    <row r="4187" spans="3:3" x14ac:dyDescent="0.2">
      <c r="C4187" s="10"/>
    </row>
    <row r="4188" spans="3:3" x14ac:dyDescent="0.2">
      <c r="C4188" s="10"/>
    </row>
    <row r="4189" spans="3:3" x14ac:dyDescent="0.2">
      <c r="C4189" s="10"/>
    </row>
    <row r="4190" spans="3:3" x14ac:dyDescent="0.2">
      <c r="C4190" s="10"/>
    </row>
    <row r="4191" spans="3:3" x14ac:dyDescent="0.2">
      <c r="C4191" s="10"/>
    </row>
    <row r="4192" spans="3:3" x14ac:dyDescent="0.2">
      <c r="C4192" s="10"/>
    </row>
    <row r="4193" spans="3:3" x14ac:dyDescent="0.2">
      <c r="C4193" s="10"/>
    </row>
    <row r="4194" spans="3:3" x14ac:dyDescent="0.2">
      <c r="C4194" s="10"/>
    </row>
    <row r="4195" spans="3:3" x14ac:dyDescent="0.2">
      <c r="C4195" s="10"/>
    </row>
    <row r="4196" spans="3:3" x14ac:dyDescent="0.2">
      <c r="C4196" s="10"/>
    </row>
    <row r="4197" spans="3:3" x14ac:dyDescent="0.2">
      <c r="C4197" s="10"/>
    </row>
    <row r="4198" spans="3:3" x14ac:dyDescent="0.2">
      <c r="C4198" s="10"/>
    </row>
    <row r="4199" spans="3:3" x14ac:dyDescent="0.2">
      <c r="C4199" s="10"/>
    </row>
    <row r="4200" spans="3:3" x14ac:dyDescent="0.2">
      <c r="C4200" s="10"/>
    </row>
    <row r="4201" spans="3:3" x14ac:dyDescent="0.2">
      <c r="C4201" s="10"/>
    </row>
    <row r="4202" spans="3:3" x14ac:dyDescent="0.2">
      <c r="C4202" s="10"/>
    </row>
    <row r="4203" spans="3:3" x14ac:dyDescent="0.2">
      <c r="C4203" s="10"/>
    </row>
    <row r="4204" spans="3:3" x14ac:dyDescent="0.2">
      <c r="C4204" s="10"/>
    </row>
    <row r="4205" spans="3:3" x14ac:dyDescent="0.2">
      <c r="C4205" s="10"/>
    </row>
    <row r="4206" spans="3:3" x14ac:dyDescent="0.2">
      <c r="C4206" s="10"/>
    </row>
    <row r="4207" spans="3:3" x14ac:dyDescent="0.2">
      <c r="C4207" s="10"/>
    </row>
    <row r="4208" spans="3:3" x14ac:dyDescent="0.2">
      <c r="C4208" s="10"/>
    </row>
    <row r="4209" spans="3:3" x14ac:dyDescent="0.2">
      <c r="C4209" s="10"/>
    </row>
    <row r="4210" spans="3:3" x14ac:dyDescent="0.2">
      <c r="C4210" s="10"/>
    </row>
    <row r="4211" spans="3:3" x14ac:dyDescent="0.2">
      <c r="C4211" s="10"/>
    </row>
    <row r="4212" spans="3:3" x14ac:dyDescent="0.2">
      <c r="C4212" s="10"/>
    </row>
    <row r="4213" spans="3:3" x14ac:dyDescent="0.2">
      <c r="C4213" s="10"/>
    </row>
    <row r="4214" spans="3:3" x14ac:dyDescent="0.2">
      <c r="C4214" s="10"/>
    </row>
    <row r="4215" spans="3:3" x14ac:dyDescent="0.2">
      <c r="C4215" s="10"/>
    </row>
    <row r="4216" spans="3:3" x14ac:dyDescent="0.2">
      <c r="C4216" s="10"/>
    </row>
    <row r="4217" spans="3:3" x14ac:dyDescent="0.2">
      <c r="C4217" s="10"/>
    </row>
    <row r="4218" spans="3:3" x14ac:dyDescent="0.2">
      <c r="C4218" s="10"/>
    </row>
    <row r="4219" spans="3:3" x14ac:dyDescent="0.2">
      <c r="C4219" s="10"/>
    </row>
    <row r="4220" spans="3:3" x14ac:dyDescent="0.2">
      <c r="C4220" s="10"/>
    </row>
    <row r="4221" spans="3:3" x14ac:dyDescent="0.2">
      <c r="C4221" s="10"/>
    </row>
    <row r="4222" spans="3:3" x14ac:dyDescent="0.2">
      <c r="C4222" s="10"/>
    </row>
    <row r="4223" spans="3:3" x14ac:dyDescent="0.2">
      <c r="C4223" s="10"/>
    </row>
    <row r="4224" spans="3:3" x14ac:dyDescent="0.2">
      <c r="C4224" s="10"/>
    </row>
    <row r="4225" spans="3:3" x14ac:dyDescent="0.2">
      <c r="C4225" s="10"/>
    </row>
    <row r="4226" spans="3:3" x14ac:dyDescent="0.2">
      <c r="C4226" s="10"/>
    </row>
    <row r="4227" spans="3:3" x14ac:dyDescent="0.2">
      <c r="C4227" s="10"/>
    </row>
    <row r="4228" spans="3:3" x14ac:dyDescent="0.2">
      <c r="C4228" s="10"/>
    </row>
    <row r="4229" spans="3:3" x14ac:dyDescent="0.2">
      <c r="C4229" s="10"/>
    </row>
    <row r="4230" spans="3:3" x14ac:dyDescent="0.2">
      <c r="C4230" s="10"/>
    </row>
    <row r="4231" spans="3:3" x14ac:dyDescent="0.2">
      <c r="C4231" s="10"/>
    </row>
    <row r="4232" spans="3:3" x14ac:dyDescent="0.2">
      <c r="C4232" s="10"/>
    </row>
    <row r="4233" spans="3:3" x14ac:dyDescent="0.2">
      <c r="C4233" s="10"/>
    </row>
    <row r="4234" spans="3:3" x14ac:dyDescent="0.2">
      <c r="C4234" s="10"/>
    </row>
    <row r="4235" spans="3:3" x14ac:dyDescent="0.2">
      <c r="C4235" s="10"/>
    </row>
    <row r="4236" spans="3:3" x14ac:dyDescent="0.2">
      <c r="C4236" s="10"/>
    </row>
    <row r="4237" spans="3:3" x14ac:dyDescent="0.2">
      <c r="C4237" s="10"/>
    </row>
    <row r="4238" spans="3:3" x14ac:dyDescent="0.2">
      <c r="C4238" s="10"/>
    </row>
    <row r="4239" spans="3:3" x14ac:dyDescent="0.2">
      <c r="C4239" s="10"/>
    </row>
    <row r="4240" spans="3:3" x14ac:dyDescent="0.2">
      <c r="C4240" s="10"/>
    </row>
    <row r="4241" spans="3:3" x14ac:dyDescent="0.2">
      <c r="C4241" s="10"/>
    </row>
    <row r="4242" spans="3:3" x14ac:dyDescent="0.2">
      <c r="C4242" s="10"/>
    </row>
    <row r="4243" spans="3:3" x14ac:dyDescent="0.2">
      <c r="C4243" s="10"/>
    </row>
    <row r="4244" spans="3:3" x14ac:dyDescent="0.2">
      <c r="C4244" s="10"/>
    </row>
    <row r="4245" spans="3:3" x14ac:dyDescent="0.2">
      <c r="C4245" s="10"/>
    </row>
    <row r="4246" spans="3:3" x14ac:dyDescent="0.2">
      <c r="C4246" s="10"/>
    </row>
    <row r="4247" spans="3:3" x14ac:dyDescent="0.2">
      <c r="C4247" s="10"/>
    </row>
    <row r="4248" spans="3:3" x14ac:dyDescent="0.2">
      <c r="C4248" s="10"/>
    </row>
    <row r="4249" spans="3:3" x14ac:dyDescent="0.2">
      <c r="C4249" s="10"/>
    </row>
    <row r="4250" spans="3:3" x14ac:dyDescent="0.2">
      <c r="C4250" s="10"/>
    </row>
    <row r="4251" spans="3:3" x14ac:dyDescent="0.2">
      <c r="C4251" s="10"/>
    </row>
    <row r="4252" spans="3:3" x14ac:dyDescent="0.2">
      <c r="C4252" s="10"/>
    </row>
    <row r="4253" spans="3:3" x14ac:dyDescent="0.2">
      <c r="C4253" s="10"/>
    </row>
    <row r="4254" spans="3:3" x14ac:dyDescent="0.2">
      <c r="C4254" s="10"/>
    </row>
    <row r="4255" spans="3:3" x14ac:dyDescent="0.2">
      <c r="C4255" s="10"/>
    </row>
    <row r="4256" spans="3:3" x14ac:dyDescent="0.2">
      <c r="C4256" s="10"/>
    </row>
    <row r="4257" spans="3:3" x14ac:dyDescent="0.2">
      <c r="C4257" s="10"/>
    </row>
    <row r="4258" spans="3:3" x14ac:dyDescent="0.2">
      <c r="C4258" s="10"/>
    </row>
    <row r="4259" spans="3:3" x14ac:dyDescent="0.2">
      <c r="C4259" s="10"/>
    </row>
    <row r="4260" spans="3:3" x14ac:dyDescent="0.2">
      <c r="C4260" s="10"/>
    </row>
    <row r="4261" spans="3:3" x14ac:dyDescent="0.2">
      <c r="C4261" s="10"/>
    </row>
    <row r="4262" spans="3:3" x14ac:dyDescent="0.2">
      <c r="C4262" s="10"/>
    </row>
    <row r="4263" spans="3:3" x14ac:dyDescent="0.2">
      <c r="C4263" s="10"/>
    </row>
    <row r="4264" spans="3:3" x14ac:dyDescent="0.2">
      <c r="C4264" s="10"/>
    </row>
    <row r="4265" spans="3:3" x14ac:dyDescent="0.2">
      <c r="C4265" s="10"/>
    </row>
    <row r="4266" spans="3:3" x14ac:dyDescent="0.2">
      <c r="C4266" s="10"/>
    </row>
    <row r="4267" spans="3:3" x14ac:dyDescent="0.2">
      <c r="C4267" s="10"/>
    </row>
    <row r="4268" spans="3:3" x14ac:dyDescent="0.2">
      <c r="C4268" s="10"/>
    </row>
    <row r="4269" spans="3:3" x14ac:dyDescent="0.2">
      <c r="C4269" s="10"/>
    </row>
    <row r="4270" spans="3:3" x14ac:dyDescent="0.2">
      <c r="C4270" s="10"/>
    </row>
    <row r="4271" spans="3:3" x14ac:dyDescent="0.2">
      <c r="C4271" s="10"/>
    </row>
    <row r="4272" spans="3:3" x14ac:dyDescent="0.2">
      <c r="C4272" s="10"/>
    </row>
    <row r="4273" spans="3:3" x14ac:dyDescent="0.2">
      <c r="C4273" s="10"/>
    </row>
    <row r="4274" spans="3:3" x14ac:dyDescent="0.2">
      <c r="C4274" s="10"/>
    </row>
    <row r="4275" spans="3:3" x14ac:dyDescent="0.2">
      <c r="C4275" s="10"/>
    </row>
    <row r="4276" spans="3:3" x14ac:dyDescent="0.2">
      <c r="C4276" s="10"/>
    </row>
    <row r="4277" spans="3:3" x14ac:dyDescent="0.2">
      <c r="C4277" s="10"/>
    </row>
    <row r="4278" spans="3:3" x14ac:dyDescent="0.2">
      <c r="C4278" s="10"/>
    </row>
    <row r="4279" spans="3:3" x14ac:dyDescent="0.2">
      <c r="C4279" s="10"/>
    </row>
    <row r="4280" spans="3:3" x14ac:dyDescent="0.2">
      <c r="C4280" s="10"/>
    </row>
    <row r="4281" spans="3:3" x14ac:dyDescent="0.2">
      <c r="C4281" s="10"/>
    </row>
    <row r="4282" spans="3:3" x14ac:dyDescent="0.2">
      <c r="C4282" s="10"/>
    </row>
    <row r="4283" spans="3:3" x14ac:dyDescent="0.2">
      <c r="C4283" s="10"/>
    </row>
    <row r="4284" spans="3:3" x14ac:dyDescent="0.2">
      <c r="C4284" s="10"/>
    </row>
    <row r="4285" spans="3:3" x14ac:dyDescent="0.2">
      <c r="C4285" s="10"/>
    </row>
    <row r="4286" spans="3:3" x14ac:dyDescent="0.2">
      <c r="C4286" s="10"/>
    </row>
    <row r="4287" spans="3:3" x14ac:dyDescent="0.2">
      <c r="C4287" s="10"/>
    </row>
    <row r="4288" spans="3:3" x14ac:dyDescent="0.2">
      <c r="C4288" s="10"/>
    </row>
    <row r="4289" spans="3:3" x14ac:dyDescent="0.2">
      <c r="C4289" s="10"/>
    </row>
    <row r="4290" spans="3:3" x14ac:dyDescent="0.2">
      <c r="C4290" s="10"/>
    </row>
    <row r="4291" spans="3:3" x14ac:dyDescent="0.2">
      <c r="C4291" s="10"/>
    </row>
    <row r="4292" spans="3:3" x14ac:dyDescent="0.2">
      <c r="C4292" s="10"/>
    </row>
    <row r="4293" spans="3:3" x14ac:dyDescent="0.2">
      <c r="C4293" s="10"/>
    </row>
    <row r="4294" spans="3:3" x14ac:dyDescent="0.2">
      <c r="C4294" s="10"/>
    </row>
    <row r="4295" spans="3:3" x14ac:dyDescent="0.2">
      <c r="C4295" s="10"/>
    </row>
    <row r="4296" spans="3:3" x14ac:dyDescent="0.2">
      <c r="C4296" s="10"/>
    </row>
    <row r="4297" spans="3:3" x14ac:dyDescent="0.2">
      <c r="C4297" s="10"/>
    </row>
    <row r="4298" spans="3:3" x14ac:dyDescent="0.2">
      <c r="C4298" s="10"/>
    </row>
    <row r="4299" spans="3:3" x14ac:dyDescent="0.2">
      <c r="C4299" s="10"/>
    </row>
    <row r="4300" spans="3:3" x14ac:dyDescent="0.2">
      <c r="C4300" s="10"/>
    </row>
    <row r="4301" spans="3:3" x14ac:dyDescent="0.2">
      <c r="C4301" s="10"/>
    </row>
    <row r="4302" spans="3:3" x14ac:dyDescent="0.2">
      <c r="C4302" s="10"/>
    </row>
    <row r="4303" spans="3:3" x14ac:dyDescent="0.2">
      <c r="C4303" s="10"/>
    </row>
    <row r="4304" spans="3:3" x14ac:dyDescent="0.2">
      <c r="C4304" s="10"/>
    </row>
    <row r="4305" spans="3:3" x14ac:dyDescent="0.2">
      <c r="C4305" s="10"/>
    </row>
    <row r="4306" spans="3:3" x14ac:dyDescent="0.2">
      <c r="C4306" s="10"/>
    </row>
    <row r="4307" spans="3:3" x14ac:dyDescent="0.2">
      <c r="C4307" s="10"/>
    </row>
    <row r="4308" spans="3:3" x14ac:dyDescent="0.2">
      <c r="C4308" s="10"/>
    </row>
    <row r="4309" spans="3:3" x14ac:dyDescent="0.2">
      <c r="C4309" s="10"/>
    </row>
    <row r="4310" spans="3:3" x14ac:dyDescent="0.2">
      <c r="C4310" s="10"/>
    </row>
    <row r="4311" spans="3:3" x14ac:dyDescent="0.2">
      <c r="C4311" s="10"/>
    </row>
    <row r="4312" spans="3:3" x14ac:dyDescent="0.2">
      <c r="C4312" s="10"/>
    </row>
    <row r="4313" spans="3:3" x14ac:dyDescent="0.2">
      <c r="C4313" s="10"/>
    </row>
    <row r="4314" spans="3:3" x14ac:dyDescent="0.2">
      <c r="C4314" s="10"/>
    </row>
    <row r="4315" spans="3:3" x14ac:dyDescent="0.2">
      <c r="C4315" s="10"/>
    </row>
    <row r="4316" spans="3:3" x14ac:dyDescent="0.2">
      <c r="C4316" s="10"/>
    </row>
    <row r="4317" spans="3:3" x14ac:dyDescent="0.2">
      <c r="C4317" s="10"/>
    </row>
    <row r="4318" spans="3:3" x14ac:dyDescent="0.2">
      <c r="C4318" s="10"/>
    </row>
    <row r="4319" spans="3:3" x14ac:dyDescent="0.2">
      <c r="C4319" s="10"/>
    </row>
    <row r="4320" spans="3:3" x14ac:dyDescent="0.2">
      <c r="C4320" s="10"/>
    </row>
    <row r="4321" spans="3:3" x14ac:dyDescent="0.2">
      <c r="C4321" s="10"/>
    </row>
    <row r="4322" spans="3:3" x14ac:dyDescent="0.2">
      <c r="C4322" s="10"/>
    </row>
    <row r="4323" spans="3:3" x14ac:dyDescent="0.2">
      <c r="C4323" s="10"/>
    </row>
    <row r="4324" spans="3:3" x14ac:dyDescent="0.2">
      <c r="C4324" s="10"/>
    </row>
    <row r="4325" spans="3:3" x14ac:dyDescent="0.2">
      <c r="C4325" s="10"/>
    </row>
    <row r="4326" spans="3:3" x14ac:dyDescent="0.2">
      <c r="C4326" s="10"/>
    </row>
    <row r="4327" spans="3:3" x14ac:dyDescent="0.2">
      <c r="C4327" s="10"/>
    </row>
    <row r="4328" spans="3:3" x14ac:dyDescent="0.2">
      <c r="C4328" s="10"/>
    </row>
    <row r="4329" spans="3:3" x14ac:dyDescent="0.2">
      <c r="C4329" s="10"/>
    </row>
    <row r="4330" spans="3:3" x14ac:dyDescent="0.2">
      <c r="C4330" s="10"/>
    </row>
    <row r="4331" spans="3:3" x14ac:dyDescent="0.2">
      <c r="C4331" s="10"/>
    </row>
    <row r="4332" spans="3:3" x14ac:dyDescent="0.2">
      <c r="C4332" s="10"/>
    </row>
    <row r="4333" spans="3:3" x14ac:dyDescent="0.2">
      <c r="C4333" s="10"/>
    </row>
    <row r="4334" spans="3:3" x14ac:dyDescent="0.2">
      <c r="C4334" s="10"/>
    </row>
    <row r="4335" spans="3:3" x14ac:dyDescent="0.2">
      <c r="C4335" s="10"/>
    </row>
    <row r="4336" spans="3:3" x14ac:dyDescent="0.2">
      <c r="C4336" s="10"/>
    </row>
    <row r="4337" spans="3:3" x14ac:dyDescent="0.2">
      <c r="C4337" s="10"/>
    </row>
    <row r="4338" spans="3:3" x14ac:dyDescent="0.2">
      <c r="C4338" s="10"/>
    </row>
    <row r="4339" spans="3:3" x14ac:dyDescent="0.2">
      <c r="C4339" s="10"/>
    </row>
    <row r="4340" spans="3:3" x14ac:dyDescent="0.2">
      <c r="C4340" s="10"/>
    </row>
    <row r="4341" spans="3:3" x14ac:dyDescent="0.2">
      <c r="C4341" s="10"/>
    </row>
    <row r="4342" spans="3:3" x14ac:dyDescent="0.2">
      <c r="C4342" s="10"/>
    </row>
    <row r="4343" spans="3:3" x14ac:dyDescent="0.2">
      <c r="C4343" s="10"/>
    </row>
    <row r="4344" spans="3:3" x14ac:dyDescent="0.2">
      <c r="C4344" s="10"/>
    </row>
    <row r="4345" spans="3:3" x14ac:dyDescent="0.2">
      <c r="C4345" s="10"/>
    </row>
    <row r="4346" spans="3:3" x14ac:dyDescent="0.2">
      <c r="C4346" s="10"/>
    </row>
    <row r="4347" spans="3:3" x14ac:dyDescent="0.2">
      <c r="C4347" s="10"/>
    </row>
    <row r="4348" spans="3:3" x14ac:dyDescent="0.2">
      <c r="C4348" s="10"/>
    </row>
    <row r="4349" spans="3:3" x14ac:dyDescent="0.2">
      <c r="C4349" s="10"/>
    </row>
    <row r="4350" spans="3:3" x14ac:dyDescent="0.2">
      <c r="C4350" s="10"/>
    </row>
    <row r="4351" spans="3:3" x14ac:dyDescent="0.2">
      <c r="C4351" s="10"/>
    </row>
    <row r="4352" spans="3:3" x14ac:dyDescent="0.2">
      <c r="C4352" s="10"/>
    </row>
    <row r="4353" spans="3:3" x14ac:dyDescent="0.2">
      <c r="C4353" s="10"/>
    </row>
    <row r="4354" spans="3:3" x14ac:dyDescent="0.2">
      <c r="C4354" s="10"/>
    </row>
    <row r="4355" spans="3:3" x14ac:dyDescent="0.2">
      <c r="C4355" s="10"/>
    </row>
    <row r="4356" spans="3:3" x14ac:dyDescent="0.2">
      <c r="C4356" s="10"/>
    </row>
    <row r="4357" spans="3:3" x14ac:dyDescent="0.2">
      <c r="C4357" s="10"/>
    </row>
    <row r="4358" spans="3:3" x14ac:dyDescent="0.2">
      <c r="C4358" s="10"/>
    </row>
    <row r="4359" spans="3:3" x14ac:dyDescent="0.2">
      <c r="C4359" s="10"/>
    </row>
    <row r="4360" spans="3:3" x14ac:dyDescent="0.2">
      <c r="C4360" s="10"/>
    </row>
    <row r="4361" spans="3:3" x14ac:dyDescent="0.2">
      <c r="C4361" s="10"/>
    </row>
    <row r="4362" spans="3:3" x14ac:dyDescent="0.2">
      <c r="C4362" s="10"/>
    </row>
    <row r="4363" spans="3:3" x14ac:dyDescent="0.2">
      <c r="C4363" s="10"/>
    </row>
    <row r="4364" spans="3:3" x14ac:dyDescent="0.2">
      <c r="C4364" s="10"/>
    </row>
    <row r="4365" spans="3:3" x14ac:dyDescent="0.2">
      <c r="C4365" s="10"/>
    </row>
    <row r="4366" spans="3:3" x14ac:dyDescent="0.2">
      <c r="C4366" s="10"/>
    </row>
    <row r="4367" spans="3:3" x14ac:dyDescent="0.2">
      <c r="C4367" s="10"/>
    </row>
    <row r="4368" spans="3:3" x14ac:dyDescent="0.2">
      <c r="C4368" s="10"/>
    </row>
    <row r="4369" spans="3:3" x14ac:dyDescent="0.2">
      <c r="C4369" s="10"/>
    </row>
    <row r="4370" spans="3:3" x14ac:dyDescent="0.2">
      <c r="C4370" s="10"/>
    </row>
    <row r="4371" spans="3:3" x14ac:dyDescent="0.2">
      <c r="C4371" s="10"/>
    </row>
    <row r="4372" spans="3:3" x14ac:dyDescent="0.2">
      <c r="C4372" s="10"/>
    </row>
    <row r="4373" spans="3:3" x14ac:dyDescent="0.2">
      <c r="C4373" s="10"/>
    </row>
    <row r="4374" spans="3:3" x14ac:dyDescent="0.2">
      <c r="C4374" s="10"/>
    </row>
    <row r="4375" spans="3:3" x14ac:dyDescent="0.2">
      <c r="C4375" s="10"/>
    </row>
    <row r="4376" spans="3:3" x14ac:dyDescent="0.2">
      <c r="C4376" s="10"/>
    </row>
    <row r="4377" spans="3:3" x14ac:dyDescent="0.2">
      <c r="C4377" s="10"/>
    </row>
    <row r="4378" spans="3:3" x14ac:dyDescent="0.2">
      <c r="C4378" s="10"/>
    </row>
    <row r="4379" spans="3:3" x14ac:dyDescent="0.2">
      <c r="C4379" s="10"/>
    </row>
    <row r="4380" spans="3:3" x14ac:dyDescent="0.2">
      <c r="C4380" s="10"/>
    </row>
    <row r="4381" spans="3:3" x14ac:dyDescent="0.2">
      <c r="C4381" s="10"/>
    </row>
    <row r="4382" spans="3:3" x14ac:dyDescent="0.2">
      <c r="C4382" s="10"/>
    </row>
    <row r="4383" spans="3:3" x14ac:dyDescent="0.2">
      <c r="C4383" s="10"/>
    </row>
    <row r="4384" spans="3:3" x14ac:dyDescent="0.2">
      <c r="C4384" s="10"/>
    </row>
    <row r="4385" spans="3:3" x14ac:dyDescent="0.2">
      <c r="C4385" s="10"/>
    </row>
    <row r="4386" spans="3:3" x14ac:dyDescent="0.2">
      <c r="C4386" s="10"/>
    </row>
    <row r="4387" spans="3:3" x14ac:dyDescent="0.2">
      <c r="C4387" s="10"/>
    </row>
    <row r="4388" spans="3:3" x14ac:dyDescent="0.2">
      <c r="C4388" s="10"/>
    </row>
    <row r="4389" spans="3:3" x14ac:dyDescent="0.2">
      <c r="C4389" s="10"/>
    </row>
    <row r="4390" spans="3:3" x14ac:dyDescent="0.2">
      <c r="C4390" s="10"/>
    </row>
    <row r="4391" spans="3:3" x14ac:dyDescent="0.2">
      <c r="C4391" s="10"/>
    </row>
    <row r="4392" spans="3:3" x14ac:dyDescent="0.2">
      <c r="C4392" s="10"/>
    </row>
    <row r="4393" spans="3:3" x14ac:dyDescent="0.2">
      <c r="C4393" s="10"/>
    </row>
    <row r="4394" spans="3:3" x14ac:dyDescent="0.2">
      <c r="C4394" s="10"/>
    </row>
    <row r="4395" spans="3:3" x14ac:dyDescent="0.2">
      <c r="C4395" s="10"/>
    </row>
    <row r="4396" spans="3:3" x14ac:dyDescent="0.2">
      <c r="C4396" s="10"/>
    </row>
    <row r="4397" spans="3:3" x14ac:dyDescent="0.2">
      <c r="C4397" s="10"/>
    </row>
    <row r="4398" spans="3:3" x14ac:dyDescent="0.2">
      <c r="C4398" s="10"/>
    </row>
    <row r="4399" spans="3:3" x14ac:dyDescent="0.2">
      <c r="C4399" s="10"/>
    </row>
    <row r="4400" spans="3:3" x14ac:dyDescent="0.2">
      <c r="C4400" s="10"/>
    </row>
    <row r="4401" spans="3:3" x14ac:dyDescent="0.2">
      <c r="C4401" s="10"/>
    </row>
    <row r="4402" spans="3:3" x14ac:dyDescent="0.2">
      <c r="C4402" s="10"/>
    </row>
    <row r="4403" spans="3:3" x14ac:dyDescent="0.2">
      <c r="C4403" s="10"/>
    </row>
    <row r="4404" spans="3:3" x14ac:dyDescent="0.2">
      <c r="C4404" s="10"/>
    </row>
    <row r="4405" spans="3:3" x14ac:dyDescent="0.2">
      <c r="C4405" s="10"/>
    </row>
    <row r="4406" spans="3:3" x14ac:dyDescent="0.2">
      <c r="C4406" s="10"/>
    </row>
    <row r="4407" spans="3:3" x14ac:dyDescent="0.2">
      <c r="C4407" s="10"/>
    </row>
    <row r="4408" spans="3:3" x14ac:dyDescent="0.2">
      <c r="C4408" s="10"/>
    </row>
    <row r="4409" spans="3:3" x14ac:dyDescent="0.2">
      <c r="C4409" s="10"/>
    </row>
    <row r="4410" spans="3:3" x14ac:dyDescent="0.2">
      <c r="C4410" s="10"/>
    </row>
    <row r="4411" spans="3:3" x14ac:dyDescent="0.2">
      <c r="C4411" s="10"/>
    </row>
    <row r="4412" spans="3:3" x14ac:dyDescent="0.2">
      <c r="C4412" s="10"/>
    </row>
    <row r="4413" spans="3:3" x14ac:dyDescent="0.2">
      <c r="C4413" s="10"/>
    </row>
    <row r="4414" spans="3:3" x14ac:dyDescent="0.2">
      <c r="C4414" s="10"/>
    </row>
    <row r="4415" spans="3:3" x14ac:dyDescent="0.2">
      <c r="C4415" s="10"/>
    </row>
    <row r="4416" spans="3:3" x14ac:dyDescent="0.2">
      <c r="C4416" s="10"/>
    </row>
    <row r="4417" spans="3:3" x14ac:dyDescent="0.2">
      <c r="C4417" s="10"/>
    </row>
    <row r="4418" spans="3:3" x14ac:dyDescent="0.2">
      <c r="C4418" s="10"/>
    </row>
    <row r="4419" spans="3:3" x14ac:dyDescent="0.2">
      <c r="C4419" s="10"/>
    </row>
    <row r="4420" spans="3:3" x14ac:dyDescent="0.2">
      <c r="C4420" s="10"/>
    </row>
    <row r="4421" spans="3:3" x14ac:dyDescent="0.2">
      <c r="C4421" s="10"/>
    </row>
    <row r="4422" spans="3:3" x14ac:dyDescent="0.2">
      <c r="C4422" s="10"/>
    </row>
    <row r="4423" spans="3:3" x14ac:dyDescent="0.2">
      <c r="C4423" s="10"/>
    </row>
    <row r="4424" spans="3:3" x14ac:dyDescent="0.2">
      <c r="C4424" s="10"/>
    </row>
    <row r="4425" spans="3:3" x14ac:dyDescent="0.2">
      <c r="C4425" s="10"/>
    </row>
    <row r="4426" spans="3:3" x14ac:dyDescent="0.2">
      <c r="C4426" s="10"/>
    </row>
    <row r="4427" spans="3:3" x14ac:dyDescent="0.2">
      <c r="C4427" s="10"/>
    </row>
    <row r="4428" spans="3:3" x14ac:dyDescent="0.2">
      <c r="C4428" s="10"/>
    </row>
    <row r="4429" spans="3:3" x14ac:dyDescent="0.2">
      <c r="C4429" s="10"/>
    </row>
    <row r="4430" spans="3:3" x14ac:dyDescent="0.2">
      <c r="C4430" s="10"/>
    </row>
    <row r="4431" spans="3:3" x14ac:dyDescent="0.2">
      <c r="C4431" s="10"/>
    </row>
    <row r="4432" spans="3:3" x14ac:dyDescent="0.2">
      <c r="C4432" s="10"/>
    </row>
    <row r="4433" spans="3:3" x14ac:dyDescent="0.2">
      <c r="C4433" s="10"/>
    </row>
    <row r="4434" spans="3:3" x14ac:dyDescent="0.2">
      <c r="C4434" s="10"/>
    </row>
    <row r="4435" spans="3:3" x14ac:dyDescent="0.2">
      <c r="C4435" s="10"/>
    </row>
    <row r="4436" spans="3:3" x14ac:dyDescent="0.2">
      <c r="C4436" s="10"/>
    </row>
    <row r="4437" spans="3:3" x14ac:dyDescent="0.2">
      <c r="C4437" s="10"/>
    </row>
    <row r="4438" spans="3:3" x14ac:dyDescent="0.2">
      <c r="C4438" s="10"/>
    </row>
    <row r="4439" spans="3:3" x14ac:dyDescent="0.2">
      <c r="C4439" s="10"/>
    </row>
    <row r="4440" spans="3:3" x14ac:dyDescent="0.2">
      <c r="C4440" s="10"/>
    </row>
    <row r="4441" spans="3:3" x14ac:dyDescent="0.2">
      <c r="C4441" s="10"/>
    </row>
    <row r="4442" spans="3:3" x14ac:dyDescent="0.2">
      <c r="C4442" s="10"/>
    </row>
    <row r="4443" spans="3:3" x14ac:dyDescent="0.2">
      <c r="C4443" s="10"/>
    </row>
    <row r="4444" spans="3:3" x14ac:dyDescent="0.2">
      <c r="C4444" s="10"/>
    </row>
    <row r="4445" spans="3:3" x14ac:dyDescent="0.2">
      <c r="C4445" s="10"/>
    </row>
    <row r="4446" spans="3:3" x14ac:dyDescent="0.2">
      <c r="C4446" s="10"/>
    </row>
    <row r="4447" spans="3:3" x14ac:dyDescent="0.2">
      <c r="C4447" s="10"/>
    </row>
    <row r="4448" spans="3:3" x14ac:dyDescent="0.2">
      <c r="C4448" s="10"/>
    </row>
    <row r="4449" spans="3:3" x14ac:dyDescent="0.2">
      <c r="C4449" s="10"/>
    </row>
    <row r="4450" spans="3:3" x14ac:dyDescent="0.2">
      <c r="C4450" s="10"/>
    </row>
    <row r="4451" spans="3:3" x14ac:dyDescent="0.2">
      <c r="C4451" s="10"/>
    </row>
    <row r="4452" spans="3:3" x14ac:dyDescent="0.2">
      <c r="C4452" s="10"/>
    </row>
    <row r="4453" spans="3:3" x14ac:dyDescent="0.2">
      <c r="C4453" s="10"/>
    </row>
    <row r="4454" spans="3:3" x14ac:dyDescent="0.2">
      <c r="C4454" s="10"/>
    </row>
    <row r="4455" spans="3:3" x14ac:dyDescent="0.2">
      <c r="C4455" s="10"/>
    </row>
    <row r="4456" spans="3:3" x14ac:dyDescent="0.2">
      <c r="C4456" s="10"/>
    </row>
    <row r="4457" spans="3:3" x14ac:dyDescent="0.2">
      <c r="C4457" s="10"/>
    </row>
    <row r="4458" spans="3:3" x14ac:dyDescent="0.2">
      <c r="C4458" s="10"/>
    </row>
    <row r="4459" spans="3:3" x14ac:dyDescent="0.2">
      <c r="C4459" s="10"/>
    </row>
    <row r="4460" spans="3:3" x14ac:dyDescent="0.2">
      <c r="C4460" s="10"/>
    </row>
    <row r="4461" spans="3:3" x14ac:dyDescent="0.2">
      <c r="C4461" s="10"/>
    </row>
    <row r="4462" spans="3:3" x14ac:dyDescent="0.2">
      <c r="C4462" s="10"/>
    </row>
    <row r="4463" spans="3:3" x14ac:dyDescent="0.2">
      <c r="C4463" s="10"/>
    </row>
    <row r="4464" spans="3:3" x14ac:dyDescent="0.2">
      <c r="C4464" s="10"/>
    </row>
    <row r="4465" spans="3:3" x14ac:dyDescent="0.2">
      <c r="C4465" s="10"/>
    </row>
    <row r="4466" spans="3:3" x14ac:dyDescent="0.2">
      <c r="C4466" s="10"/>
    </row>
    <row r="4467" spans="3:3" x14ac:dyDescent="0.2">
      <c r="C4467" s="10"/>
    </row>
    <row r="4468" spans="3:3" x14ac:dyDescent="0.2">
      <c r="C4468" s="10"/>
    </row>
    <row r="4469" spans="3:3" x14ac:dyDescent="0.2">
      <c r="C4469" s="10"/>
    </row>
    <row r="4470" spans="3:3" x14ac:dyDescent="0.2">
      <c r="C4470" s="10"/>
    </row>
    <row r="4471" spans="3:3" x14ac:dyDescent="0.2">
      <c r="C4471" s="10"/>
    </row>
    <row r="4472" spans="3:3" x14ac:dyDescent="0.2">
      <c r="C4472" s="10"/>
    </row>
    <row r="4473" spans="3:3" x14ac:dyDescent="0.2">
      <c r="C4473" s="10"/>
    </row>
    <row r="4474" spans="3:3" x14ac:dyDescent="0.2">
      <c r="C4474" s="10"/>
    </row>
    <row r="4475" spans="3:3" x14ac:dyDescent="0.2">
      <c r="C4475" s="10"/>
    </row>
    <row r="4476" spans="3:3" x14ac:dyDescent="0.2">
      <c r="C4476" s="10"/>
    </row>
    <row r="4477" spans="3:3" x14ac:dyDescent="0.2">
      <c r="C4477" s="10"/>
    </row>
    <row r="4478" spans="3:3" x14ac:dyDescent="0.2">
      <c r="C4478" s="10"/>
    </row>
    <row r="4479" spans="3:3" x14ac:dyDescent="0.2">
      <c r="C4479" s="10"/>
    </row>
    <row r="4480" spans="3:3" x14ac:dyDescent="0.2">
      <c r="C4480" s="10"/>
    </row>
    <row r="4481" spans="3:3" x14ac:dyDescent="0.2">
      <c r="C4481" s="10"/>
    </row>
    <row r="4482" spans="3:3" x14ac:dyDescent="0.2">
      <c r="C4482" s="10"/>
    </row>
    <row r="4483" spans="3:3" x14ac:dyDescent="0.2">
      <c r="C4483" s="10"/>
    </row>
    <row r="4484" spans="3:3" x14ac:dyDescent="0.2">
      <c r="C4484" s="10"/>
    </row>
    <row r="4485" spans="3:3" x14ac:dyDescent="0.2">
      <c r="C4485" s="10"/>
    </row>
    <row r="4486" spans="3:3" x14ac:dyDescent="0.2">
      <c r="C4486" s="10"/>
    </row>
    <row r="4487" spans="3:3" x14ac:dyDescent="0.2">
      <c r="C4487" s="10"/>
    </row>
    <row r="4488" spans="3:3" x14ac:dyDescent="0.2">
      <c r="C4488" s="10"/>
    </row>
    <row r="4489" spans="3:3" x14ac:dyDescent="0.2">
      <c r="C4489" s="10"/>
    </row>
    <row r="4490" spans="3:3" x14ac:dyDescent="0.2">
      <c r="C4490" s="10"/>
    </row>
    <row r="4491" spans="3:3" x14ac:dyDescent="0.2">
      <c r="C4491" s="10"/>
    </row>
    <row r="4492" spans="3:3" x14ac:dyDescent="0.2">
      <c r="C4492" s="10"/>
    </row>
    <row r="4493" spans="3:3" x14ac:dyDescent="0.2">
      <c r="C4493" s="10"/>
    </row>
    <row r="4494" spans="3:3" x14ac:dyDescent="0.2">
      <c r="C4494" s="10"/>
    </row>
    <row r="4495" spans="3:3" x14ac:dyDescent="0.2">
      <c r="C4495" s="10"/>
    </row>
    <row r="4496" spans="3:3" x14ac:dyDescent="0.2">
      <c r="C4496" s="10"/>
    </row>
    <row r="4497" spans="3:3" x14ac:dyDescent="0.2">
      <c r="C4497" s="10"/>
    </row>
    <row r="4498" spans="3:3" x14ac:dyDescent="0.2">
      <c r="C4498" s="10"/>
    </row>
    <row r="4499" spans="3:3" x14ac:dyDescent="0.2">
      <c r="C4499" s="10"/>
    </row>
    <row r="4500" spans="3:3" x14ac:dyDescent="0.2">
      <c r="C4500" s="10"/>
    </row>
    <row r="4501" spans="3:3" x14ac:dyDescent="0.2">
      <c r="C4501" s="10"/>
    </row>
    <row r="4502" spans="3:3" x14ac:dyDescent="0.2">
      <c r="C4502" s="10"/>
    </row>
    <row r="4503" spans="3:3" x14ac:dyDescent="0.2">
      <c r="C4503" s="10"/>
    </row>
    <row r="4504" spans="3:3" x14ac:dyDescent="0.2">
      <c r="C4504" s="10"/>
    </row>
    <row r="4505" spans="3:3" x14ac:dyDescent="0.2">
      <c r="C4505" s="10"/>
    </row>
    <row r="4506" spans="3:3" x14ac:dyDescent="0.2">
      <c r="C4506" s="10"/>
    </row>
    <row r="4507" spans="3:3" x14ac:dyDescent="0.2">
      <c r="C4507" s="10"/>
    </row>
    <row r="4508" spans="3:3" x14ac:dyDescent="0.2">
      <c r="C4508" s="10"/>
    </row>
    <row r="4509" spans="3:3" x14ac:dyDescent="0.2">
      <c r="C4509" s="10"/>
    </row>
    <row r="4510" spans="3:3" x14ac:dyDescent="0.2">
      <c r="C4510" s="10"/>
    </row>
    <row r="4511" spans="3:3" x14ac:dyDescent="0.2">
      <c r="C4511" s="10"/>
    </row>
    <row r="4512" spans="3:3" x14ac:dyDescent="0.2">
      <c r="C4512" s="10"/>
    </row>
    <row r="4513" spans="3:3" x14ac:dyDescent="0.2">
      <c r="C4513" s="10"/>
    </row>
    <row r="4514" spans="3:3" x14ac:dyDescent="0.2">
      <c r="C4514" s="10"/>
    </row>
    <row r="4515" spans="3:3" x14ac:dyDescent="0.2">
      <c r="C4515" s="10"/>
    </row>
    <row r="4516" spans="3:3" x14ac:dyDescent="0.2">
      <c r="C4516" s="10"/>
    </row>
    <row r="4517" spans="3:3" x14ac:dyDescent="0.2">
      <c r="C4517" s="10"/>
    </row>
    <row r="4518" spans="3:3" x14ac:dyDescent="0.2">
      <c r="C4518" s="10"/>
    </row>
    <row r="4519" spans="3:3" x14ac:dyDescent="0.2">
      <c r="C4519" s="10"/>
    </row>
    <row r="4520" spans="3:3" x14ac:dyDescent="0.2">
      <c r="C4520" s="10"/>
    </row>
    <row r="4521" spans="3:3" x14ac:dyDescent="0.2">
      <c r="C4521" s="10"/>
    </row>
    <row r="4522" spans="3:3" x14ac:dyDescent="0.2">
      <c r="C4522" s="10"/>
    </row>
    <row r="4523" spans="3:3" x14ac:dyDescent="0.2">
      <c r="C4523" s="10"/>
    </row>
    <row r="4524" spans="3:3" x14ac:dyDescent="0.2">
      <c r="C4524" s="10"/>
    </row>
    <row r="4525" spans="3:3" x14ac:dyDescent="0.2">
      <c r="C4525" s="10"/>
    </row>
    <row r="4526" spans="3:3" x14ac:dyDescent="0.2">
      <c r="C4526" s="10"/>
    </row>
    <row r="4527" spans="3:3" x14ac:dyDescent="0.2">
      <c r="C4527" s="10"/>
    </row>
    <row r="4528" spans="3:3" x14ac:dyDescent="0.2">
      <c r="C4528" s="10"/>
    </row>
    <row r="4529" spans="3:3" x14ac:dyDescent="0.2">
      <c r="C4529" s="10"/>
    </row>
    <row r="4530" spans="3:3" x14ac:dyDescent="0.2">
      <c r="C4530" s="10"/>
    </row>
    <row r="4531" spans="3:3" x14ac:dyDescent="0.2">
      <c r="C4531" s="10"/>
    </row>
    <row r="4532" spans="3:3" x14ac:dyDescent="0.2">
      <c r="C4532" s="10"/>
    </row>
    <row r="4533" spans="3:3" x14ac:dyDescent="0.2">
      <c r="C4533" s="10"/>
    </row>
    <row r="4534" spans="3:3" x14ac:dyDescent="0.2">
      <c r="C4534" s="10"/>
    </row>
    <row r="4535" spans="3:3" x14ac:dyDescent="0.2">
      <c r="C4535" s="10"/>
    </row>
    <row r="4536" spans="3:3" x14ac:dyDescent="0.2">
      <c r="C4536" s="10"/>
    </row>
    <row r="4537" spans="3:3" x14ac:dyDescent="0.2">
      <c r="C4537" s="10"/>
    </row>
    <row r="4538" spans="3:3" x14ac:dyDescent="0.2">
      <c r="C4538" s="10"/>
    </row>
    <row r="4539" spans="3:3" x14ac:dyDescent="0.2">
      <c r="C4539" s="10"/>
    </row>
    <row r="4540" spans="3:3" x14ac:dyDescent="0.2">
      <c r="C4540" s="10"/>
    </row>
    <row r="4541" spans="3:3" x14ac:dyDescent="0.2">
      <c r="C4541" s="10"/>
    </row>
    <row r="4542" spans="3:3" x14ac:dyDescent="0.2">
      <c r="C4542" s="10"/>
    </row>
    <row r="4543" spans="3:3" x14ac:dyDescent="0.2">
      <c r="C4543" s="10"/>
    </row>
    <row r="4544" spans="3:3" x14ac:dyDescent="0.2">
      <c r="C4544" s="10"/>
    </row>
    <row r="4545" spans="3:3" x14ac:dyDescent="0.2">
      <c r="C4545" s="10"/>
    </row>
    <row r="4546" spans="3:3" x14ac:dyDescent="0.2">
      <c r="C4546" s="10"/>
    </row>
    <row r="4547" spans="3:3" x14ac:dyDescent="0.2">
      <c r="C4547" s="10"/>
    </row>
    <row r="4548" spans="3:3" x14ac:dyDescent="0.2">
      <c r="C4548" s="10"/>
    </row>
    <row r="4549" spans="3:3" x14ac:dyDescent="0.2">
      <c r="C4549" s="10"/>
    </row>
    <row r="4550" spans="3:3" x14ac:dyDescent="0.2">
      <c r="C4550" s="10"/>
    </row>
    <row r="4551" spans="3:3" x14ac:dyDescent="0.2">
      <c r="C4551" s="10"/>
    </row>
    <row r="4552" spans="3:3" x14ac:dyDescent="0.2">
      <c r="C4552" s="10"/>
    </row>
    <row r="4553" spans="3:3" x14ac:dyDescent="0.2">
      <c r="C4553" s="10"/>
    </row>
    <row r="4554" spans="3:3" x14ac:dyDescent="0.2">
      <c r="C4554" s="10"/>
    </row>
    <row r="4555" spans="3:3" x14ac:dyDescent="0.2">
      <c r="C4555" s="10"/>
    </row>
    <row r="4556" spans="3:3" x14ac:dyDescent="0.2">
      <c r="C4556" s="10"/>
    </row>
    <row r="4557" spans="3:3" x14ac:dyDescent="0.2">
      <c r="C4557" s="10"/>
    </row>
    <row r="4558" spans="3:3" x14ac:dyDescent="0.2">
      <c r="C4558" s="10"/>
    </row>
    <row r="4559" spans="3:3" x14ac:dyDescent="0.2">
      <c r="C4559" s="10"/>
    </row>
    <row r="4560" spans="3:3" x14ac:dyDescent="0.2">
      <c r="C4560" s="10"/>
    </row>
    <row r="4561" spans="3:3" x14ac:dyDescent="0.2">
      <c r="C4561" s="10"/>
    </row>
    <row r="4562" spans="3:3" x14ac:dyDescent="0.2">
      <c r="C4562" s="10"/>
    </row>
    <row r="4563" spans="3:3" x14ac:dyDescent="0.2">
      <c r="C4563" s="10"/>
    </row>
    <row r="4564" spans="3:3" x14ac:dyDescent="0.2">
      <c r="C4564" s="10"/>
    </row>
    <row r="4565" spans="3:3" x14ac:dyDescent="0.2">
      <c r="C4565" s="10"/>
    </row>
    <row r="4566" spans="3:3" x14ac:dyDescent="0.2">
      <c r="C4566" s="10"/>
    </row>
    <row r="4567" spans="3:3" x14ac:dyDescent="0.2">
      <c r="C4567" s="10"/>
    </row>
    <row r="4568" spans="3:3" x14ac:dyDescent="0.2">
      <c r="C4568" s="10"/>
    </row>
    <row r="4569" spans="3:3" x14ac:dyDescent="0.2">
      <c r="C4569" s="10"/>
    </row>
    <row r="4570" spans="3:3" x14ac:dyDescent="0.2">
      <c r="C4570" s="10"/>
    </row>
    <row r="4571" spans="3:3" x14ac:dyDescent="0.2">
      <c r="C4571" s="10"/>
    </row>
    <row r="4572" spans="3:3" x14ac:dyDescent="0.2">
      <c r="C4572" s="10"/>
    </row>
    <row r="4573" spans="3:3" x14ac:dyDescent="0.2">
      <c r="C4573" s="10"/>
    </row>
    <row r="4574" spans="3:3" x14ac:dyDescent="0.2">
      <c r="C4574" s="10"/>
    </row>
    <row r="4575" spans="3:3" x14ac:dyDescent="0.2">
      <c r="C4575" s="10"/>
    </row>
    <row r="4576" spans="3:3" x14ac:dyDescent="0.2">
      <c r="C4576" s="10"/>
    </row>
    <row r="4577" spans="3:3" x14ac:dyDescent="0.2">
      <c r="C4577" s="10"/>
    </row>
    <row r="4578" spans="3:3" x14ac:dyDescent="0.2">
      <c r="C4578" s="10"/>
    </row>
    <row r="4579" spans="3:3" x14ac:dyDescent="0.2">
      <c r="C4579" s="10"/>
    </row>
    <row r="4580" spans="3:3" x14ac:dyDescent="0.2">
      <c r="C4580" s="10"/>
    </row>
    <row r="4581" spans="3:3" x14ac:dyDescent="0.2">
      <c r="C4581" s="10"/>
    </row>
    <row r="4582" spans="3:3" x14ac:dyDescent="0.2">
      <c r="C4582" s="10"/>
    </row>
    <row r="4583" spans="3:3" x14ac:dyDescent="0.2">
      <c r="C4583" s="10"/>
    </row>
    <row r="4584" spans="3:3" x14ac:dyDescent="0.2">
      <c r="C4584" s="10"/>
    </row>
    <row r="4585" spans="3:3" x14ac:dyDescent="0.2">
      <c r="C4585" s="10"/>
    </row>
    <row r="4586" spans="3:3" x14ac:dyDescent="0.2">
      <c r="C4586" s="10"/>
    </row>
    <row r="4587" spans="3:3" x14ac:dyDescent="0.2">
      <c r="C4587" s="10"/>
    </row>
    <row r="4588" spans="3:3" x14ac:dyDescent="0.2">
      <c r="C4588" s="10"/>
    </row>
    <row r="4589" spans="3:3" x14ac:dyDescent="0.2">
      <c r="C4589" s="10"/>
    </row>
    <row r="4590" spans="3:3" x14ac:dyDescent="0.2">
      <c r="C4590" s="10"/>
    </row>
    <row r="4591" spans="3:3" x14ac:dyDescent="0.2">
      <c r="C4591" s="10"/>
    </row>
    <row r="4592" spans="3:3" x14ac:dyDescent="0.2">
      <c r="C4592" s="10"/>
    </row>
    <row r="4593" spans="3:3" x14ac:dyDescent="0.2">
      <c r="C4593" s="10"/>
    </row>
    <row r="4594" spans="3:3" x14ac:dyDescent="0.2">
      <c r="C4594" s="10"/>
    </row>
    <row r="4595" spans="3:3" x14ac:dyDescent="0.2">
      <c r="C4595" s="10"/>
    </row>
    <row r="4596" spans="3:3" x14ac:dyDescent="0.2">
      <c r="C4596" s="10"/>
    </row>
    <row r="4597" spans="3:3" x14ac:dyDescent="0.2">
      <c r="C4597" s="10"/>
    </row>
    <row r="4598" spans="3:3" x14ac:dyDescent="0.2">
      <c r="C4598" s="10"/>
    </row>
    <row r="4599" spans="3:3" x14ac:dyDescent="0.2">
      <c r="C4599" s="10"/>
    </row>
    <row r="4600" spans="3:3" x14ac:dyDescent="0.2">
      <c r="C4600" s="10"/>
    </row>
    <row r="4601" spans="3:3" x14ac:dyDescent="0.2">
      <c r="C4601" s="10"/>
    </row>
    <row r="4602" spans="3:3" x14ac:dyDescent="0.2">
      <c r="C4602" s="10"/>
    </row>
    <row r="4603" spans="3:3" x14ac:dyDescent="0.2">
      <c r="C4603" s="10"/>
    </row>
    <row r="4604" spans="3:3" x14ac:dyDescent="0.2">
      <c r="C4604" s="10"/>
    </row>
    <row r="4605" spans="3:3" x14ac:dyDescent="0.2">
      <c r="C4605" s="10"/>
    </row>
    <row r="4606" spans="3:3" x14ac:dyDescent="0.2">
      <c r="C4606" s="10"/>
    </row>
    <row r="4607" spans="3:3" x14ac:dyDescent="0.2">
      <c r="C4607" s="10"/>
    </row>
    <row r="4608" spans="3:3" x14ac:dyDescent="0.2">
      <c r="C4608" s="10"/>
    </row>
    <row r="4609" spans="3:3" x14ac:dyDescent="0.2">
      <c r="C4609" s="10"/>
    </row>
    <row r="4610" spans="3:3" x14ac:dyDescent="0.2">
      <c r="C4610" s="10"/>
    </row>
    <row r="4611" spans="3:3" x14ac:dyDescent="0.2">
      <c r="C4611" s="10"/>
    </row>
    <row r="4612" spans="3:3" x14ac:dyDescent="0.2">
      <c r="C4612" s="10"/>
    </row>
    <row r="4613" spans="3:3" x14ac:dyDescent="0.2">
      <c r="C4613" s="10"/>
    </row>
    <row r="4614" spans="3:3" x14ac:dyDescent="0.2">
      <c r="C4614" s="10"/>
    </row>
    <row r="4615" spans="3:3" x14ac:dyDescent="0.2">
      <c r="C4615" s="10"/>
    </row>
    <row r="4616" spans="3:3" x14ac:dyDescent="0.2">
      <c r="C4616" s="10"/>
    </row>
    <row r="4617" spans="3:3" x14ac:dyDescent="0.2">
      <c r="C4617" s="10"/>
    </row>
    <row r="4618" spans="3:3" x14ac:dyDescent="0.2">
      <c r="C4618" s="10"/>
    </row>
    <row r="4619" spans="3:3" x14ac:dyDescent="0.2">
      <c r="C4619" s="10"/>
    </row>
    <row r="4620" spans="3:3" x14ac:dyDescent="0.2">
      <c r="C4620" s="10"/>
    </row>
    <row r="4621" spans="3:3" x14ac:dyDescent="0.2">
      <c r="C4621" s="10"/>
    </row>
    <row r="4622" spans="3:3" x14ac:dyDescent="0.2">
      <c r="C4622" s="10"/>
    </row>
    <row r="4623" spans="3:3" x14ac:dyDescent="0.2">
      <c r="C4623" s="10"/>
    </row>
    <row r="4624" spans="3:3" x14ac:dyDescent="0.2">
      <c r="C4624" s="10"/>
    </row>
    <row r="4625" spans="3:3" x14ac:dyDescent="0.2">
      <c r="C4625" s="10"/>
    </row>
    <row r="4626" spans="3:3" x14ac:dyDescent="0.2">
      <c r="C4626" s="10"/>
    </row>
    <row r="4627" spans="3:3" x14ac:dyDescent="0.2">
      <c r="C4627" s="10"/>
    </row>
    <row r="4628" spans="3:3" x14ac:dyDescent="0.2">
      <c r="C4628" s="10"/>
    </row>
    <row r="4629" spans="3:3" x14ac:dyDescent="0.2">
      <c r="C4629" s="10"/>
    </row>
    <row r="4630" spans="3:3" x14ac:dyDescent="0.2">
      <c r="C4630" s="10"/>
    </row>
    <row r="4631" spans="3:3" x14ac:dyDescent="0.2">
      <c r="C4631" s="10"/>
    </row>
    <row r="4632" spans="3:3" x14ac:dyDescent="0.2">
      <c r="C4632" s="10"/>
    </row>
    <row r="4633" spans="3:3" x14ac:dyDescent="0.2">
      <c r="C4633" s="10"/>
    </row>
    <row r="4634" spans="3:3" x14ac:dyDescent="0.2">
      <c r="C4634" s="10"/>
    </row>
    <row r="4635" spans="3:3" x14ac:dyDescent="0.2">
      <c r="C4635" s="10"/>
    </row>
    <row r="4636" spans="3:3" x14ac:dyDescent="0.2">
      <c r="C4636" s="10"/>
    </row>
    <row r="4637" spans="3:3" x14ac:dyDescent="0.2">
      <c r="C4637" s="10"/>
    </row>
    <row r="4638" spans="3:3" x14ac:dyDescent="0.2">
      <c r="C4638" s="10"/>
    </row>
    <row r="4639" spans="3:3" x14ac:dyDescent="0.2">
      <c r="C4639" s="10"/>
    </row>
    <row r="4640" spans="3:3" x14ac:dyDescent="0.2">
      <c r="C4640" s="10"/>
    </row>
    <row r="4641" spans="3:3" x14ac:dyDescent="0.2">
      <c r="C4641" s="10"/>
    </row>
    <row r="4642" spans="3:3" x14ac:dyDescent="0.2">
      <c r="C4642" s="10"/>
    </row>
    <row r="4643" spans="3:3" x14ac:dyDescent="0.2">
      <c r="C4643" s="10"/>
    </row>
    <row r="4644" spans="3:3" x14ac:dyDescent="0.2">
      <c r="C4644" s="10"/>
    </row>
    <row r="4645" spans="3:3" x14ac:dyDescent="0.2">
      <c r="C4645" s="10"/>
    </row>
    <row r="4646" spans="3:3" x14ac:dyDescent="0.2">
      <c r="C4646" s="10"/>
    </row>
    <row r="4647" spans="3:3" x14ac:dyDescent="0.2">
      <c r="C4647" s="10"/>
    </row>
    <row r="4648" spans="3:3" x14ac:dyDescent="0.2">
      <c r="C4648" s="10"/>
    </row>
    <row r="4649" spans="3:3" x14ac:dyDescent="0.2">
      <c r="C4649" s="10"/>
    </row>
    <row r="4650" spans="3:3" x14ac:dyDescent="0.2">
      <c r="C4650" s="10"/>
    </row>
    <row r="4651" spans="3:3" x14ac:dyDescent="0.2">
      <c r="C4651" s="10"/>
    </row>
    <row r="4652" spans="3:3" x14ac:dyDescent="0.2">
      <c r="C4652" s="10"/>
    </row>
    <row r="4653" spans="3:3" x14ac:dyDescent="0.2">
      <c r="C4653" s="10"/>
    </row>
    <row r="4654" spans="3:3" x14ac:dyDescent="0.2">
      <c r="C4654" s="10"/>
    </row>
    <row r="4655" spans="3:3" x14ac:dyDescent="0.2">
      <c r="C4655" s="10"/>
    </row>
    <row r="4656" spans="3:3" x14ac:dyDescent="0.2">
      <c r="C4656" s="10"/>
    </row>
    <row r="4657" spans="3:3" x14ac:dyDescent="0.2">
      <c r="C4657" s="10"/>
    </row>
    <row r="4658" spans="3:3" x14ac:dyDescent="0.2">
      <c r="C4658" s="10"/>
    </row>
    <row r="4659" spans="3:3" x14ac:dyDescent="0.2">
      <c r="C4659" s="10"/>
    </row>
    <row r="4660" spans="3:3" x14ac:dyDescent="0.2">
      <c r="C4660" s="10"/>
    </row>
    <row r="4661" spans="3:3" x14ac:dyDescent="0.2">
      <c r="C4661" s="10"/>
    </row>
    <row r="4662" spans="3:3" x14ac:dyDescent="0.2">
      <c r="C4662" s="10"/>
    </row>
    <row r="4663" spans="3:3" x14ac:dyDescent="0.2">
      <c r="C4663" s="10"/>
    </row>
    <row r="4664" spans="3:3" x14ac:dyDescent="0.2">
      <c r="C4664" s="10"/>
    </row>
    <row r="4665" spans="3:3" x14ac:dyDescent="0.2">
      <c r="C4665" s="10"/>
    </row>
    <row r="4666" spans="3:3" x14ac:dyDescent="0.2">
      <c r="C4666" s="10"/>
    </row>
    <row r="4667" spans="3:3" x14ac:dyDescent="0.2">
      <c r="C4667" s="10"/>
    </row>
    <row r="4668" spans="3:3" x14ac:dyDescent="0.2">
      <c r="C4668" s="10"/>
    </row>
    <row r="4669" spans="3:3" x14ac:dyDescent="0.2">
      <c r="C4669" s="10"/>
    </row>
    <row r="4670" spans="3:3" x14ac:dyDescent="0.2">
      <c r="C4670" s="10"/>
    </row>
    <row r="4671" spans="3:3" x14ac:dyDescent="0.2">
      <c r="C4671" s="10"/>
    </row>
    <row r="4672" spans="3:3" x14ac:dyDescent="0.2">
      <c r="C4672" s="10"/>
    </row>
    <row r="4673" spans="3:3" x14ac:dyDescent="0.2">
      <c r="C4673" s="10"/>
    </row>
    <row r="4674" spans="3:3" x14ac:dyDescent="0.2">
      <c r="C4674" s="10"/>
    </row>
    <row r="4675" spans="3:3" x14ac:dyDescent="0.2">
      <c r="C4675" s="10"/>
    </row>
    <row r="4676" spans="3:3" x14ac:dyDescent="0.2">
      <c r="C4676" s="10"/>
    </row>
    <row r="4677" spans="3:3" x14ac:dyDescent="0.2">
      <c r="C4677" s="10"/>
    </row>
    <row r="4678" spans="3:3" x14ac:dyDescent="0.2">
      <c r="C4678" s="10"/>
    </row>
    <row r="4679" spans="3:3" x14ac:dyDescent="0.2">
      <c r="C4679" s="10"/>
    </row>
    <row r="4680" spans="3:3" x14ac:dyDescent="0.2">
      <c r="C4680" s="10"/>
    </row>
    <row r="4681" spans="3:3" x14ac:dyDescent="0.2">
      <c r="C4681" s="10"/>
    </row>
    <row r="4682" spans="3:3" x14ac:dyDescent="0.2">
      <c r="C4682" s="10"/>
    </row>
    <row r="4683" spans="3:3" x14ac:dyDescent="0.2">
      <c r="C4683" s="10"/>
    </row>
    <row r="4684" spans="3:3" x14ac:dyDescent="0.2">
      <c r="C4684" s="10"/>
    </row>
    <row r="4685" spans="3:3" x14ac:dyDescent="0.2">
      <c r="C4685" s="10"/>
    </row>
    <row r="4686" spans="3:3" x14ac:dyDescent="0.2">
      <c r="C4686" s="10"/>
    </row>
    <row r="4687" spans="3:3" x14ac:dyDescent="0.2">
      <c r="C4687" s="10"/>
    </row>
    <row r="4688" spans="3:3" x14ac:dyDescent="0.2">
      <c r="C4688" s="10"/>
    </row>
    <row r="4689" spans="3:3" x14ac:dyDescent="0.2">
      <c r="C4689" s="10"/>
    </row>
    <row r="4690" spans="3:3" x14ac:dyDescent="0.2">
      <c r="C4690" s="10"/>
    </row>
    <row r="4691" spans="3:3" x14ac:dyDescent="0.2">
      <c r="C4691" s="10"/>
    </row>
    <row r="4692" spans="3:3" x14ac:dyDescent="0.2">
      <c r="C4692" s="10"/>
    </row>
    <row r="4693" spans="3:3" x14ac:dyDescent="0.2">
      <c r="C4693" s="10"/>
    </row>
    <row r="4694" spans="3:3" x14ac:dyDescent="0.2">
      <c r="C4694" s="10"/>
    </row>
    <row r="4695" spans="3:3" x14ac:dyDescent="0.2">
      <c r="C4695" s="10"/>
    </row>
    <row r="4696" spans="3:3" x14ac:dyDescent="0.2">
      <c r="C4696" s="10"/>
    </row>
    <row r="4697" spans="3:3" x14ac:dyDescent="0.2">
      <c r="C4697" s="10"/>
    </row>
    <row r="4698" spans="3:3" x14ac:dyDescent="0.2">
      <c r="C4698" s="10"/>
    </row>
    <row r="4699" spans="3:3" x14ac:dyDescent="0.2">
      <c r="C4699" s="10"/>
    </row>
    <row r="4700" spans="3:3" x14ac:dyDescent="0.2">
      <c r="C4700" s="10"/>
    </row>
    <row r="4701" spans="3:3" x14ac:dyDescent="0.2">
      <c r="C4701" s="10"/>
    </row>
    <row r="4702" spans="3:3" x14ac:dyDescent="0.2">
      <c r="C4702" s="10"/>
    </row>
    <row r="4703" spans="3:3" x14ac:dyDescent="0.2">
      <c r="C4703" s="10"/>
    </row>
    <row r="4704" spans="3:3" x14ac:dyDescent="0.2">
      <c r="C4704" s="10"/>
    </row>
    <row r="4705" spans="3:3" x14ac:dyDescent="0.2">
      <c r="C4705" s="10"/>
    </row>
    <row r="4706" spans="3:3" x14ac:dyDescent="0.2">
      <c r="C4706" s="10"/>
    </row>
    <row r="4707" spans="3:3" x14ac:dyDescent="0.2">
      <c r="C4707" s="10"/>
    </row>
    <row r="4708" spans="3:3" x14ac:dyDescent="0.2">
      <c r="C4708" s="10"/>
    </row>
    <row r="4709" spans="3:3" x14ac:dyDescent="0.2">
      <c r="C4709" s="10"/>
    </row>
    <row r="4710" spans="3:3" x14ac:dyDescent="0.2">
      <c r="C4710" s="10"/>
    </row>
    <row r="4711" spans="3:3" x14ac:dyDescent="0.2">
      <c r="C4711" s="10"/>
    </row>
    <row r="4712" spans="3:3" x14ac:dyDescent="0.2">
      <c r="C4712" s="10"/>
    </row>
    <row r="4713" spans="3:3" x14ac:dyDescent="0.2">
      <c r="C4713" s="10"/>
    </row>
    <row r="4714" spans="3:3" x14ac:dyDescent="0.2">
      <c r="C4714" s="10"/>
    </row>
    <row r="4715" spans="3:3" x14ac:dyDescent="0.2">
      <c r="C4715" s="10"/>
    </row>
    <row r="4716" spans="3:3" x14ac:dyDescent="0.2">
      <c r="C4716" s="10"/>
    </row>
    <row r="4717" spans="3:3" x14ac:dyDescent="0.2">
      <c r="C4717" s="10"/>
    </row>
    <row r="4718" spans="3:3" x14ac:dyDescent="0.2">
      <c r="C4718" s="10"/>
    </row>
    <row r="4719" spans="3:3" x14ac:dyDescent="0.2">
      <c r="C4719" s="10"/>
    </row>
    <row r="4720" spans="3:3" x14ac:dyDescent="0.2">
      <c r="C4720" s="10"/>
    </row>
    <row r="4721" spans="3:3" x14ac:dyDescent="0.2">
      <c r="C4721" s="10"/>
    </row>
    <row r="4722" spans="3:3" x14ac:dyDescent="0.2">
      <c r="C4722" s="10"/>
    </row>
    <row r="4723" spans="3:3" x14ac:dyDescent="0.2">
      <c r="C4723" s="10"/>
    </row>
    <row r="4724" spans="3:3" x14ac:dyDescent="0.2">
      <c r="C4724" s="10"/>
    </row>
    <row r="4725" spans="3:3" x14ac:dyDescent="0.2">
      <c r="C4725" s="10"/>
    </row>
    <row r="4726" spans="3:3" x14ac:dyDescent="0.2">
      <c r="C4726" s="10"/>
    </row>
    <row r="4727" spans="3:3" x14ac:dyDescent="0.2">
      <c r="C4727" s="10"/>
    </row>
    <row r="4728" spans="3:3" x14ac:dyDescent="0.2">
      <c r="C4728" s="10"/>
    </row>
    <row r="4729" spans="3:3" x14ac:dyDescent="0.2">
      <c r="C4729" s="10"/>
    </row>
    <row r="4730" spans="3:3" x14ac:dyDescent="0.2">
      <c r="C4730" s="10"/>
    </row>
    <row r="4731" spans="3:3" x14ac:dyDescent="0.2">
      <c r="C4731" s="10"/>
    </row>
    <row r="4732" spans="3:3" x14ac:dyDescent="0.2">
      <c r="C4732" s="10"/>
    </row>
    <row r="4733" spans="3:3" x14ac:dyDescent="0.2">
      <c r="C4733" s="10"/>
    </row>
    <row r="4734" spans="3:3" x14ac:dyDescent="0.2">
      <c r="C4734" s="10"/>
    </row>
    <row r="4735" spans="3:3" x14ac:dyDescent="0.2">
      <c r="C4735" s="10"/>
    </row>
    <row r="4736" spans="3:3" x14ac:dyDescent="0.2">
      <c r="C4736" s="10"/>
    </row>
    <row r="4737" spans="3:3" x14ac:dyDescent="0.2">
      <c r="C4737" s="10"/>
    </row>
    <row r="4738" spans="3:3" x14ac:dyDescent="0.2">
      <c r="C4738" s="10"/>
    </row>
    <row r="4739" spans="3:3" x14ac:dyDescent="0.2">
      <c r="C4739" s="10"/>
    </row>
    <row r="4740" spans="3:3" x14ac:dyDescent="0.2">
      <c r="C4740" s="10"/>
    </row>
    <row r="4741" spans="3:3" x14ac:dyDescent="0.2">
      <c r="C4741" s="10"/>
    </row>
    <row r="4742" spans="3:3" x14ac:dyDescent="0.2">
      <c r="C4742" s="10"/>
    </row>
    <row r="4743" spans="3:3" x14ac:dyDescent="0.2">
      <c r="C4743" s="10"/>
    </row>
    <row r="4744" spans="3:3" x14ac:dyDescent="0.2">
      <c r="C4744" s="10"/>
    </row>
    <row r="4745" spans="3:3" x14ac:dyDescent="0.2">
      <c r="C4745" s="10"/>
    </row>
    <row r="4746" spans="3:3" x14ac:dyDescent="0.2">
      <c r="C4746" s="10"/>
    </row>
    <row r="4747" spans="3:3" x14ac:dyDescent="0.2">
      <c r="C4747" s="10"/>
    </row>
    <row r="4748" spans="3:3" x14ac:dyDescent="0.2">
      <c r="C4748" s="10"/>
    </row>
    <row r="4749" spans="3:3" x14ac:dyDescent="0.2">
      <c r="C4749" s="10"/>
    </row>
    <row r="4750" spans="3:3" x14ac:dyDescent="0.2">
      <c r="C4750" s="10"/>
    </row>
    <row r="4751" spans="3:3" x14ac:dyDescent="0.2">
      <c r="C4751" s="10"/>
    </row>
    <row r="4752" spans="3:3" x14ac:dyDescent="0.2">
      <c r="C4752" s="10"/>
    </row>
    <row r="4753" spans="3:3" x14ac:dyDescent="0.2">
      <c r="C4753" s="10"/>
    </row>
    <row r="4754" spans="3:3" x14ac:dyDescent="0.2">
      <c r="C4754" s="10"/>
    </row>
    <row r="4755" spans="3:3" x14ac:dyDescent="0.2">
      <c r="C4755" s="10"/>
    </row>
    <row r="4756" spans="3:3" x14ac:dyDescent="0.2">
      <c r="C4756" s="10"/>
    </row>
    <row r="4757" spans="3:3" x14ac:dyDescent="0.2">
      <c r="C4757" s="10"/>
    </row>
    <row r="4758" spans="3:3" x14ac:dyDescent="0.2">
      <c r="C4758" s="10"/>
    </row>
    <row r="4759" spans="3:3" x14ac:dyDescent="0.2">
      <c r="C4759" s="10"/>
    </row>
    <row r="4760" spans="3:3" x14ac:dyDescent="0.2">
      <c r="C4760" s="10"/>
    </row>
    <row r="4761" spans="3:3" x14ac:dyDescent="0.2">
      <c r="C4761" s="10"/>
    </row>
    <row r="4762" spans="3:3" x14ac:dyDescent="0.2">
      <c r="C4762" s="10"/>
    </row>
    <row r="4763" spans="3:3" x14ac:dyDescent="0.2">
      <c r="C4763" s="10"/>
    </row>
    <row r="4764" spans="3:3" x14ac:dyDescent="0.2">
      <c r="C4764" s="10"/>
    </row>
    <row r="4765" spans="3:3" x14ac:dyDescent="0.2">
      <c r="C4765" s="10"/>
    </row>
    <row r="4766" spans="3:3" x14ac:dyDescent="0.2">
      <c r="C4766" s="10"/>
    </row>
    <row r="4767" spans="3:3" x14ac:dyDescent="0.2">
      <c r="C4767" s="10"/>
    </row>
    <row r="4768" spans="3:3" x14ac:dyDescent="0.2">
      <c r="C4768" s="10"/>
    </row>
    <row r="4769" spans="3:3" x14ac:dyDescent="0.2">
      <c r="C4769" s="10"/>
    </row>
    <row r="4770" spans="3:3" x14ac:dyDescent="0.2">
      <c r="C4770" s="10"/>
    </row>
    <row r="4771" spans="3:3" x14ac:dyDescent="0.2">
      <c r="C4771" s="10"/>
    </row>
    <row r="4772" spans="3:3" x14ac:dyDescent="0.2">
      <c r="C4772" s="10"/>
    </row>
    <row r="4773" spans="3:3" x14ac:dyDescent="0.2">
      <c r="C4773" s="10"/>
    </row>
    <row r="4774" spans="3:3" x14ac:dyDescent="0.2">
      <c r="C4774" s="10"/>
    </row>
    <row r="4775" spans="3:3" x14ac:dyDescent="0.2">
      <c r="C4775" s="10"/>
    </row>
    <row r="4776" spans="3:3" x14ac:dyDescent="0.2">
      <c r="C4776" s="10"/>
    </row>
    <row r="4777" spans="3:3" x14ac:dyDescent="0.2">
      <c r="C4777" s="10"/>
    </row>
    <row r="4778" spans="3:3" x14ac:dyDescent="0.2">
      <c r="C4778" s="10"/>
    </row>
    <row r="4779" spans="3:3" x14ac:dyDescent="0.2">
      <c r="C4779" s="10"/>
    </row>
    <row r="4780" spans="3:3" x14ac:dyDescent="0.2">
      <c r="C4780" s="10"/>
    </row>
    <row r="4781" spans="3:3" x14ac:dyDescent="0.2">
      <c r="C4781" s="10"/>
    </row>
    <row r="4782" spans="3:3" x14ac:dyDescent="0.2">
      <c r="C4782" s="10"/>
    </row>
    <row r="4783" spans="3:3" x14ac:dyDescent="0.2">
      <c r="C4783" s="10"/>
    </row>
    <row r="4784" spans="3:3" x14ac:dyDescent="0.2">
      <c r="C4784" s="10"/>
    </row>
    <row r="4785" spans="3:3" x14ac:dyDescent="0.2">
      <c r="C4785" s="10"/>
    </row>
    <row r="4786" spans="3:3" x14ac:dyDescent="0.2">
      <c r="C4786" s="10"/>
    </row>
    <row r="4787" spans="3:3" x14ac:dyDescent="0.2">
      <c r="C4787" s="10"/>
    </row>
    <row r="4788" spans="3:3" x14ac:dyDescent="0.2">
      <c r="C4788" s="10"/>
    </row>
    <row r="4789" spans="3:3" x14ac:dyDescent="0.2">
      <c r="C4789" s="10"/>
    </row>
    <row r="4790" spans="3:3" x14ac:dyDescent="0.2">
      <c r="C4790" s="10"/>
    </row>
    <row r="4791" spans="3:3" x14ac:dyDescent="0.2">
      <c r="C4791" s="10"/>
    </row>
    <row r="4792" spans="3:3" x14ac:dyDescent="0.2">
      <c r="C4792" s="10"/>
    </row>
    <row r="4793" spans="3:3" x14ac:dyDescent="0.2">
      <c r="C4793" s="10"/>
    </row>
    <row r="4794" spans="3:3" x14ac:dyDescent="0.2">
      <c r="C4794" s="10"/>
    </row>
    <row r="4795" spans="3:3" x14ac:dyDescent="0.2">
      <c r="C4795" s="10"/>
    </row>
    <row r="4796" spans="3:3" x14ac:dyDescent="0.2">
      <c r="C4796" s="10"/>
    </row>
    <row r="4797" spans="3:3" x14ac:dyDescent="0.2">
      <c r="C4797" s="10"/>
    </row>
    <row r="4798" spans="3:3" x14ac:dyDescent="0.2">
      <c r="C4798" s="10"/>
    </row>
    <row r="4799" spans="3:3" x14ac:dyDescent="0.2">
      <c r="C4799" s="10"/>
    </row>
    <row r="4800" spans="3:3" x14ac:dyDescent="0.2">
      <c r="C4800" s="10"/>
    </row>
    <row r="4801" spans="3:3" x14ac:dyDescent="0.2">
      <c r="C4801" s="10"/>
    </row>
    <row r="4802" spans="3:3" x14ac:dyDescent="0.2">
      <c r="C4802" s="10"/>
    </row>
    <row r="4803" spans="3:3" x14ac:dyDescent="0.2">
      <c r="C4803" s="10"/>
    </row>
    <row r="4804" spans="3:3" x14ac:dyDescent="0.2">
      <c r="C4804" s="10"/>
    </row>
    <row r="4805" spans="3:3" x14ac:dyDescent="0.2">
      <c r="C4805" s="10"/>
    </row>
    <row r="4806" spans="3:3" x14ac:dyDescent="0.2">
      <c r="C4806" s="10"/>
    </row>
    <row r="4807" spans="3:3" x14ac:dyDescent="0.2">
      <c r="C4807" s="10"/>
    </row>
    <row r="4808" spans="3:3" x14ac:dyDescent="0.2">
      <c r="C4808" s="10"/>
    </row>
    <row r="4809" spans="3:3" x14ac:dyDescent="0.2">
      <c r="C4809" s="10"/>
    </row>
    <row r="4810" spans="3:3" x14ac:dyDescent="0.2">
      <c r="C4810" s="10"/>
    </row>
    <row r="4811" spans="3:3" x14ac:dyDescent="0.2">
      <c r="C4811" s="10"/>
    </row>
    <row r="4812" spans="3:3" x14ac:dyDescent="0.2">
      <c r="C4812" s="10"/>
    </row>
    <row r="4813" spans="3:3" x14ac:dyDescent="0.2">
      <c r="C4813" s="10"/>
    </row>
    <row r="4814" spans="3:3" x14ac:dyDescent="0.2">
      <c r="C4814" s="10"/>
    </row>
    <row r="4815" spans="3:3" x14ac:dyDescent="0.2">
      <c r="C4815" s="10"/>
    </row>
    <row r="4816" spans="3:3" x14ac:dyDescent="0.2">
      <c r="C4816" s="10"/>
    </row>
    <row r="4817" spans="3:3" x14ac:dyDescent="0.2">
      <c r="C4817" s="10"/>
    </row>
    <row r="4818" spans="3:3" x14ac:dyDescent="0.2">
      <c r="C4818" s="10"/>
    </row>
    <row r="4819" spans="3:3" x14ac:dyDescent="0.2">
      <c r="C4819" s="10"/>
    </row>
    <row r="4820" spans="3:3" x14ac:dyDescent="0.2">
      <c r="C4820" s="10"/>
    </row>
    <row r="4821" spans="3:3" x14ac:dyDescent="0.2">
      <c r="C4821" s="10"/>
    </row>
    <row r="4822" spans="3:3" x14ac:dyDescent="0.2">
      <c r="C4822" s="10"/>
    </row>
    <row r="4823" spans="3:3" x14ac:dyDescent="0.2">
      <c r="C4823" s="10"/>
    </row>
    <row r="4824" spans="3:3" x14ac:dyDescent="0.2">
      <c r="C4824" s="10"/>
    </row>
    <row r="4825" spans="3:3" x14ac:dyDescent="0.2">
      <c r="C4825" s="10"/>
    </row>
    <row r="4826" spans="3:3" x14ac:dyDescent="0.2">
      <c r="C4826" s="10"/>
    </row>
    <row r="4827" spans="3:3" x14ac:dyDescent="0.2">
      <c r="C4827" s="10"/>
    </row>
    <row r="4828" spans="3:3" x14ac:dyDescent="0.2">
      <c r="C4828" s="10"/>
    </row>
    <row r="4829" spans="3:3" x14ac:dyDescent="0.2">
      <c r="C4829" s="10"/>
    </row>
    <row r="4830" spans="3:3" x14ac:dyDescent="0.2">
      <c r="C4830" s="10"/>
    </row>
    <row r="4831" spans="3:3" x14ac:dyDescent="0.2">
      <c r="C4831" s="10"/>
    </row>
    <row r="4832" spans="3:3" x14ac:dyDescent="0.2">
      <c r="C4832" s="10"/>
    </row>
    <row r="4833" spans="3:3" x14ac:dyDescent="0.2">
      <c r="C4833" s="10"/>
    </row>
    <row r="4834" spans="3:3" x14ac:dyDescent="0.2">
      <c r="C4834" s="10"/>
    </row>
    <row r="4835" spans="3:3" x14ac:dyDescent="0.2">
      <c r="C4835" s="10"/>
    </row>
    <row r="4836" spans="3:3" x14ac:dyDescent="0.2">
      <c r="C4836" s="10"/>
    </row>
    <row r="4837" spans="3:3" x14ac:dyDescent="0.2">
      <c r="C4837" s="10"/>
    </row>
    <row r="4838" spans="3:3" x14ac:dyDescent="0.2">
      <c r="C4838" s="10"/>
    </row>
    <row r="4839" spans="3:3" x14ac:dyDescent="0.2">
      <c r="C4839" s="10"/>
    </row>
    <row r="4840" spans="3:3" x14ac:dyDescent="0.2">
      <c r="C4840" s="10"/>
    </row>
    <row r="4841" spans="3:3" x14ac:dyDescent="0.2">
      <c r="C4841" s="10"/>
    </row>
    <row r="4842" spans="3:3" x14ac:dyDescent="0.2">
      <c r="C4842" s="10"/>
    </row>
    <row r="4843" spans="3:3" x14ac:dyDescent="0.2">
      <c r="C4843" s="10"/>
    </row>
    <row r="4844" spans="3:3" x14ac:dyDescent="0.2">
      <c r="C4844" s="10"/>
    </row>
    <row r="4845" spans="3:3" x14ac:dyDescent="0.2">
      <c r="C4845" s="10"/>
    </row>
    <row r="4846" spans="3:3" x14ac:dyDescent="0.2">
      <c r="C4846" s="10"/>
    </row>
    <row r="4847" spans="3:3" x14ac:dyDescent="0.2">
      <c r="C4847" s="10"/>
    </row>
    <row r="4848" spans="3:3" x14ac:dyDescent="0.2">
      <c r="C4848" s="10"/>
    </row>
    <row r="4849" spans="3:3" x14ac:dyDescent="0.2">
      <c r="C4849" s="10"/>
    </row>
    <row r="4850" spans="3:3" x14ac:dyDescent="0.2">
      <c r="C4850" s="10"/>
    </row>
    <row r="4851" spans="3:3" x14ac:dyDescent="0.2">
      <c r="C4851" s="10"/>
    </row>
    <row r="4852" spans="3:3" x14ac:dyDescent="0.2">
      <c r="C4852" s="10"/>
    </row>
    <row r="4853" spans="3:3" x14ac:dyDescent="0.2">
      <c r="C4853" s="10"/>
    </row>
    <row r="4854" spans="3:3" x14ac:dyDescent="0.2">
      <c r="C4854" s="10"/>
    </row>
    <row r="4855" spans="3:3" x14ac:dyDescent="0.2">
      <c r="C4855" s="10"/>
    </row>
    <row r="4856" spans="3:3" x14ac:dyDescent="0.2">
      <c r="C4856" s="10"/>
    </row>
    <row r="4857" spans="3:3" x14ac:dyDescent="0.2">
      <c r="C4857" s="10"/>
    </row>
    <row r="4858" spans="3:3" x14ac:dyDescent="0.2">
      <c r="C4858" s="10"/>
    </row>
    <row r="4859" spans="3:3" x14ac:dyDescent="0.2">
      <c r="C4859" s="10"/>
    </row>
    <row r="4860" spans="3:3" x14ac:dyDescent="0.2">
      <c r="C4860" s="10"/>
    </row>
    <row r="4861" spans="3:3" x14ac:dyDescent="0.2">
      <c r="C4861" s="10"/>
    </row>
    <row r="4862" spans="3:3" x14ac:dyDescent="0.2">
      <c r="C4862" s="10"/>
    </row>
    <row r="4863" spans="3:3" x14ac:dyDescent="0.2">
      <c r="C4863" s="10"/>
    </row>
    <row r="4864" spans="3:3" x14ac:dyDescent="0.2">
      <c r="C4864" s="10"/>
    </row>
    <row r="4865" spans="3:3" x14ac:dyDescent="0.2">
      <c r="C4865" s="10"/>
    </row>
    <row r="4866" spans="3:3" x14ac:dyDescent="0.2">
      <c r="C4866" s="10"/>
    </row>
    <row r="4867" spans="3:3" x14ac:dyDescent="0.2">
      <c r="C4867" s="10"/>
    </row>
    <row r="4868" spans="3:3" x14ac:dyDescent="0.2">
      <c r="C4868" s="10"/>
    </row>
    <row r="4869" spans="3:3" x14ac:dyDescent="0.2">
      <c r="C4869" s="10"/>
    </row>
    <row r="4870" spans="3:3" x14ac:dyDescent="0.2">
      <c r="C4870" s="10"/>
    </row>
    <row r="4871" spans="3:3" x14ac:dyDescent="0.2">
      <c r="C4871" s="10"/>
    </row>
    <row r="4872" spans="3:3" x14ac:dyDescent="0.2">
      <c r="C4872" s="10"/>
    </row>
    <row r="4873" spans="3:3" x14ac:dyDescent="0.2">
      <c r="C4873" s="10"/>
    </row>
    <row r="4874" spans="3:3" x14ac:dyDescent="0.2">
      <c r="C4874" s="10"/>
    </row>
    <row r="4875" spans="3:3" x14ac:dyDescent="0.2">
      <c r="C4875" s="10"/>
    </row>
    <row r="4876" spans="3:3" x14ac:dyDescent="0.2">
      <c r="C4876" s="10"/>
    </row>
    <row r="4877" spans="3:3" x14ac:dyDescent="0.2">
      <c r="C4877" s="10"/>
    </row>
    <row r="4878" spans="3:3" x14ac:dyDescent="0.2">
      <c r="C4878" s="10"/>
    </row>
    <row r="4879" spans="3:3" x14ac:dyDescent="0.2">
      <c r="C4879" s="10"/>
    </row>
    <row r="4880" spans="3:3" x14ac:dyDescent="0.2">
      <c r="C4880" s="10"/>
    </row>
    <row r="4881" spans="3:3" x14ac:dyDescent="0.2">
      <c r="C4881" s="10"/>
    </row>
    <row r="4882" spans="3:3" x14ac:dyDescent="0.2">
      <c r="C4882" s="10"/>
    </row>
    <row r="4883" spans="3:3" x14ac:dyDescent="0.2">
      <c r="C4883" s="10"/>
    </row>
    <row r="4884" spans="3:3" x14ac:dyDescent="0.2">
      <c r="C4884" s="10"/>
    </row>
    <row r="4885" spans="3:3" x14ac:dyDescent="0.2">
      <c r="C4885" s="10"/>
    </row>
    <row r="4886" spans="3:3" x14ac:dyDescent="0.2">
      <c r="C4886" s="10"/>
    </row>
    <row r="4887" spans="3:3" x14ac:dyDescent="0.2">
      <c r="C4887" s="10"/>
    </row>
    <row r="4888" spans="3:3" x14ac:dyDescent="0.2">
      <c r="C4888" s="10"/>
    </row>
    <row r="4889" spans="3:3" x14ac:dyDescent="0.2">
      <c r="C4889" s="10"/>
    </row>
    <row r="4890" spans="3:3" x14ac:dyDescent="0.2">
      <c r="C4890" s="10"/>
    </row>
    <row r="4891" spans="3:3" x14ac:dyDescent="0.2">
      <c r="C4891" s="10"/>
    </row>
    <row r="4892" spans="3:3" x14ac:dyDescent="0.2">
      <c r="C4892" s="10"/>
    </row>
    <row r="4893" spans="3:3" x14ac:dyDescent="0.2">
      <c r="C4893" s="10"/>
    </row>
    <row r="4894" spans="3:3" x14ac:dyDescent="0.2">
      <c r="C4894" s="10"/>
    </row>
    <row r="4895" spans="3:3" x14ac:dyDescent="0.2">
      <c r="C4895" s="10"/>
    </row>
    <row r="4896" spans="3:3" x14ac:dyDescent="0.2">
      <c r="C4896" s="10"/>
    </row>
    <row r="4897" spans="3:3" x14ac:dyDescent="0.2">
      <c r="C4897" s="10"/>
    </row>
    <row r="4898" spans="3:3" x14ac:dyDescent="0.2">
      <c r="C4898" s="10"/>
    </row>
    <row r="4899" spans="3:3" x14ac:dyDescent="0.2">
      <c r="C4899" s="10"/>
    </row>
    <row r="4900" spans="3:3" x14ac:dyDescent="0.2">
      <c r="C4900" s="10"/>
    </row>
    <row r="4901" spans="3:3" x14ac:dyDescent="0.2">
      <c r="C4901" s="10"/>
    </row>
    <row r="4902" spans="3:3" x14ac:dyDescent="0.2">
      <c r="C4902" s="10"/>
    </row>
    <row r="4903" spans="3:3" x14ac:dyDescent="0.2">
      <c r="C4903" s="10"/>
    </row>
    <row r="4904" spans="3:3" x14ac:dyDescent="0.2">
      <c r="C4904" s="10"/>
    </row>
    <row r="4905" spans="3:3" x14ac:dyDescent="0.2">
      <c r="C4905" s="10"/>
    </row>
    <row r="4906" spans="3:3" x14ac:dyDescent="0.2">
      <c r="C4906" s="10"/>
    </row>
    <row r="4907" spans="3:3" x14ac:dyDescent="0.2">
      <c r="C4907" s="10"/>
    </row>
    <row r="4908" spans="3:3" x14ac:dyDescent="0.2">
      <c r="C4908" s="10"/>
    </row>
    <row r="4909" spans="3:3" x14ac:dyDescent="0.2">
      <c r="C4909" s="10"/>
    </row>
    <row r="4910" spans="3:3" x14ac:dyDescent="0.2">
      <c r="C4910" s="10"/>
    </row>
    <row r="4911" spans="3:3" x14ac:dyDescent="0.2">
      <c r="C4911" s="10"/>
    </row>
    <row r="4912" spans="3:3" x14ac:dyDescent="0.2">
      <c r="C4912" s="10"/>
    </row>
    <row r="4913" spans="3:3" x14ac:dyDescent="0.2">
      <c r="C4913" s="10"/>
    </row>
    <row r="4914" spans="3:3" x14ac:dyDescent="0.2">
      <c r="C4914" s="10"/>
    </row>
    <row r="4915" spans="3:3" x14ac:dyDescent="0.2">
      <c r="C4915" s="10"/>
    </row>
    <row r="4916" spans="3:3" x14ac:dyDescent="0.2">
      <c r="C4916" s="10"/>
    </row>
    <row r="4917" spans="3:3" x14ac:dyDescent="0.2">
      <c r="C4917" s="10"/>
    </row>
    <row r="4918" spans="3:3" x14ac:dyDescent="0.2">
      <c r="C4918" s="10"/>
    </row>
    <row r="4919" spans="3:3" x14ac:dyDescent="0.2">
      <c r="C4919" s="10"/>
    </row>
    <row r="4920" spans="3:3" x14ac:dyDescent="0.2">
      <c r="C4920" s="10"/>
    </row>
    <row r="4921" spans="3:3" x14ac:dyDescent="0.2">
      <c r="C4921" s="10"/>
    </row>
    <row r="4922" spans="3:3" x14ac:dyDescent="0.2">
      <c r="C4922" s="10"/>
    </row>
    <row r="4923" spans="3:3" x14ac:dyDescent="0.2">
      <c r="C4923" s="10"/>
    </row>
    <row r="4924" spans="3:3" x14ac:dyDescent="0.2">
      <c r="C4924" s="10"/>
    </row>
    <row r="4925" spans="3:3" x14ac:dyDescent="0.2">
      <c r="C4925" s="10"/>
    </row>
    <row r="4926" spans="3:3" x14ac:dyDescent="0.2">
      <c r="C4926" s="10"/>
    </row>
    <row r="4927" spans="3:3" x14ac:dyDescent="0.2">
      <c r="C4927" s="10"/>
    </row>
    <row r="4928" spans="3:3" x14ac:dyDescent="0.2">
      <c r="C4928" s="10"/>
    </row>
    <row r="4929" spans="3:3" x14ac:dyDescent="0.2">
      <c r="C4929" s="10"/>
    </row>
    <row r="4930" spans="3:3" x14ac:dyDescent="0.2">
      <c r="C4930" s="10"/>
    </row>
    <row r="4931" spans="3:3" x14ac:dyDescent="0.2">
      <c r="C4931" s="10"/>
    </row>
    <row r="4932" spans="3:3" x14ac:dyDescent="0.2">
      <c r="C4932" s="10"/>
    </row>
    <row r="4933" spans="3:3" x14ac:dyDescent="0.2">
      <c r="C4933" s="10"/>
    </row>
    <row r="4934" spans="3:3" x14ac:dyDescent="0.2">
      <c r="C4934" s="10"/>
    </row>
    <row r="4935" spans="3:3" x14ac:dyDescent="0.2">
      <c r="C4935" s="10"/>
    </row>
    <row r="4936" spans="3:3" x14ac:dyDescent="0.2">
      <c r="C4936" s="10"/>
    </row>
    <row r="4937" spans="3:3" x14ac:dyDescent="0.2">
      <c r="C4937" s="10"/>
    </row>
    <row r="4938" spans="3:3" x14ac:dyDescent="0.2">
      <c r="C4938" s="10"/>
    </row>
    <row r="4939" spans="3:3" x14ac:dyDescent="0.2">
      <c r="C4939" s="10"/>
    </row>
    <row r="4940" spans="3:3" x14ac:dyDescent="0.2">
      <c r="C4940" s="10"/>
    </row>
    <row r="4941" spans="3:3" x14ac:dyDescent="0.2">
      <c r="C4941" s="10"/>
    </row>
    <row r="4942" spans="3:3" x14ac:dyDescent="0.2">
      <c r="C4942" s="10"/>
    </row>
    <row r="4943" spans="3:3" x14ac:dyDescent="0.2">
      <c r="C4943" s="10"/>
    </row>
    <row r="4944" spans="3:3" x14ac:dyDescent="0.2">
      <c r="C4944" s="10"/>
    </row>
    <row r="4945" spans="3:3" x14ac:dyDescent="0.2">
      <c r="C4945" s="10"/>
    </row>
    <row r="4946" spans="3:3" x14ac:dyDescent="0.2">
      <c r="C4946" s="10"/>
    </row>
    <row r="4947" spans="3:3" x14ac:dyDescent="0.2">
      <c r="C4947" s="10"/>
    </row>
    <row r="4948" spans="3:3" x14ac:dyDescent="0.2">
      <c r="C4948" s="10"/>
    </row>
    <row r="4949" spans="3:3" x14ac:dyDescent="0.2">
      <c r="C4949" s="10"/>
    </row>
    <row r="4950" spans="3:3" x14ac:dyDescent="0.2">
      <c r="C4950" s="10"/>
    </row>
    <row r="4951" spans="3:3" x14ac:dyDescent="0.2">
      <c r="C4951" s="10"/>
    </row>
    <row r="4952" spans="3:3" x14ac:dyDescent="0.2">
      <c r="C4952" s="10"/>
    </row>
    <row r="4953" spans="3:3" x14ac:dyDescent="0.2">
      <c r="C4953" s="10"/>
    </row>
    <row r="4954" spans="3:3" x14ac:dyDescent="0.2">
      <c r="C4954" s="10"/>
    </row>
    <row r="4955" spans="3:3" x14ac:dyDescent="0.2">
      <c r="C4955" s="10"/>
    </row>
    <row r="4956" spans="3:3" x14ac:dyDescent="0.2">
      <c r="C4956" s="10"/>
    </row>
    <row r="4957" spans="3:3" x14ac:dyDescent="0.2">
      <c r="C4957" s="10"/>
    </row>
    <row r="4958" spans="3:3" x14ac:dyDescent="0.2">
      <c r="C4958" s="10"/>
    </row>
    <row r="4959" spans="3:3" x14ac:dyDescent="0.2">
      <c r="C4959" s="10"/>
    </row>
    <row r="4960" spans="3:3" x14ac:dyDescent="0.2">
      <c r="C4960" s="10"/>
    </row>
    <row r="4961" spans="3:3" x14ac:dyDescent="0.2">
      <c r="C4961" s="10"/>
    </row>
    <row r="4962" spans="3:3" x14ac:dyDescent="0.2">
      <c r="C4962" s="10"/>
    </row>
    <row r="4963" spans="3:3" x14ac:dyDescent="0.2">
      <c r="C4963" s="10"/>
    </row>
    <row r="4964" spans="3:3" x14ac:dyDescent="0.2">
      <c r="C4964" s="10"/>
    </row>
    <row r="4965" spans="3:3" x14ac:dyDescent="0.2">
      <c r="C4965" s="10"/>
    </row>
    <row r="4966" spans="3:3" x14ac:dyDescent="0.2">
      <c r="C4966" s="10"/>
    </row>
    <row r="4967" spans="3:3" x14ac:dyDescent="0.2">
      <c r="C4967" s="10"/>
    </row>
    <row r="4968" spans="3:3" x14ac:dyDescent="0.2">
      <c r="C4968" s="10"/>
    </row>
    <row r="4969" spans="3:3" x14ac:dyDescent="0.2">
      <c r="C4969" s="10"/>
    </row>
    <row r="4970" spans="3:3" x14ac:dyDescent="0.2">
      <c r="C4970" s="10"/>
    </row>
    <row r="4971" spans="3:3" x14ac:dyDescent="0.2">
      <c r="C4971" s="10"/>
    </row>
    <row r="4972" spans="3:3" x14ac:dyDescent="0.2">
      <c r="C4972" s="10"/>
    </row>
    <row r="4973" spans="3:3" x14ac:dyDescent="0.2">
      <c r="C4973" s="10"/>
    </row>
    <row r="4974" spans="3:3" x14ac:dyDescent="0.2">
      <c r="C4974" s="10"/>
    </row>
    <row r="4975" spans="3:3" x14ac:dyDescent="0.2">
      <c r="C4975" s="10"/>
    </row>
    <row r="4976" spans="3:3" x14ac:dyDescent="0.2">
      <c r="C4976" s="10"/>
    </row>
    <row r="4977" spans="3:3" x14ac:dyDescent="0.2">
      <c r="C4977" s="10"/>
    </row>
    <row r="4978" spans="3:3" x14ac:dyDescent="0.2">
      <c r="C4978" s="10"/>
    </row>
    <row r="4979" spans="3:3" x14ac:dyDescent="0.2">
      <c r="C4979" s="10"/>
    </row>
    <row r="4980" spans="3:3" x14ac:dyDescent="0.2">
      <c r="C4980" s="10"/>
    </row>
    <row r="4981" spans="3:3" x14ac:dyDescent="0.2">
      <c r="C4981" s="10"/>
    </row>
    <row r="4982" spans="3:3" x14ac:dyDescent="0.2">
      <c r="C4982" s="10"/>
    </row>
    <row r="4983" spans="3:3" x14ac:dyDescent="0.2">
      <c r="C4983" s="10"/>
    </row>
    <row r="4984" spans="3:3" x14ac:dyDescent="0.2">
      <c r="C4984" s="10"/>
    </row>
    <row r="4985" spans="3:3" x14ac:dyDescent="0.2">
      <c r="C4985" s="10"/>
    </row>
    <row r="4986" spans="3:3" x14ac:dyDescent="0.2">
      <c r="C4986" s="10"/>
    </row>
    <row r="4987" spans="3:3" x14ac:dyDescent="0.2">
      <c r="C4987" s="10"/>
    </row>
    <row r="4988" spans="3:3" x14ac:dyDescent="0.2">
      <c r="C4988" s="10"/>
    </row>
    <row r="4989" spans="3:3" x14ac:dyDescent="0.2">
      <c r="C4989" s="10"/>
    </row>
    <row r="4990" spans="3:3" x14ac:dyDescent="0.2">
      <c r="C4990" s="10"/>
    </row>
    <row r="4991" spans="3:3" x14ac:dyDescent="0.2">
      <c r="C4991" s="10"/>
    </row>
    <row r="4992" spans="3:3" x14ac:dyDescent="0.2">
      <c r="C4992" s="10"/>
    </row>
    <row r="4993" spans="3:3" x14ac:dyDescent="0.2">
      <c r="C4993" s="10"/>
    </row>
    <row r="4994" spans="3:3" x14ac:dyDescent="0.2">
      <c r="C4994" s="10"/>
    </row>
    <row r="4995" spans="3:3" x14ac:dyDescent="0.2">
      <c r="C4995" s="10"/>
    </row>
    <row r="4996" spans="3:3" x14ac:dyDescent="0.2">
      <c r="C4996" s="10"/>
    </row>
    <row r="4997" spans="3:3" x14ac:dyDescent="0.2">
      <c r="C4997" s="10"/>
    </row>
    <row r="4998" spans="3:3" x14ac:dyDescent="0.2">
      <c r="C4998" s="10"/>
    </row>
    <row r="4999" spans="3:3" x14ac:dyDescent="0.2">
      <c r="C4999" s="10"/>
    </row>
    <row r="5000" spans="3:3" x14ac:dyDescent="0.2">
      <c r="C5000" s="10"/>
    </row>
    <row r="5001" spans="3:3" x14ac:dyDescent="0.2">
      <c r="C5001" s="10"/>
    </row>
    <row r="5002" spans="3:3" x14ac:dyDescent="0.2">
      <c r="C5002" s="10"/>
    </row>
    <row r="5003" spans="3:3" x14ac:dyDescent="0.2">
      <c r="C5003" s="10"/>
    </row>
    <row r="5004" spans="3:3" x14ac:dyDescent="0.2">
      <c r="C5004" s="10"/>
    </row>
    <row r="5005" spans="3:3" x14ac:dyDescent="0.2">
      <c r="C5005" s="10"/>
    </row>
    <row r="5006" spans="3:3" x14ac:dyDescent="0.2">
      <c r="C5006" s="10"/>
    </row>
    <row r="5007" spans="3:3" x14ac:dyDescent="0.2">
      <c r="C5007" s="10"/>
    </row>
    <row r="5008" spans="3:3" x14ac:dyDescent="0.2">
      <c r="C5008" s="10"/>
    </row>
    <row r="5009" spans="3:3" x14ac:dyDescent="0.2">
      <c r="C5009" s="10"/>
    </row>
    <row r="5010" spans="3:3" x14ac:dyDescent="0.2">
      <c r="C5010" s="10"/>
    </row>
    <row r="5011" spans="3:3" x14ac:dyDescent="0.2">
      <c r="C5011" s="10"/>
    </row>
    <row r="5012" spans="3:3" x14ac:dyDescent="0.2">
      <c r="C5012" s="10"/>
    </row>
    <row r="5013" spans="3:3" x14ac:dyDescent="0.2">
      <c r="C5013" s="10"/>
    </row>
    <row r="5014" spans="3:3" x14ac:dyDescent="0.2">
      <c r="C5014" s="10"/>
    </row>
    <row r="5015" spans="3:3" x14ac:dyDescent="0.2">
      <c r="C5015" s="10"/>
    </row>
    <row r="5016" spans="3:3" x14ac:dyDescent="0.2">
      <c r="C5016" s="10"/>
    </row>
    <row r="5017" spans="3:3" x14ac:dyDescent="0.2">
      <c r="C5017" s="10"/>
    </row>
    <row r="5018" spans="3:3" x14ac:dyDescent="0.2">
      <c r="C5018" s="10"/>
    </row>
    <row r="5019" spans="3:3" x14ac:dyDescent="0.2">
      <c r="C5019" s="10"/>
    </row>
    <row r="5020" spans="3:3" x14ac:dyDescent="0.2">
      <c r="C5020" s="10"/>
    </row>
    <row r="5021" spans="3:3" x14ac:dyDescent="0.2">
      <c r="C5021" s="10"/>
    </row>
    <row r="5022" spans="3:3" x14ac:dyDescent="0.2">
      <c r="C5022" s="10"/>
    </row>
    <row r="5023" spans="3:3" x14ac:dyDescent="0.2">
      <c r="C5023" s="10"/>
    </row>
    <row r="5024" spans="3:3" x14ac:dyDescent="0.2">
      <c r="C5024" s="10"/>
    </row>
    <row r="5025" spans="3:3" x14ac:dyDescent="0.2">
      <c r="C5025" s="10"/>
    </row>
    <row r="5026" spans="3:3" x14ac:dyDescent="0.2">
      <c r="C5026" s="10"/>
    </row>
    <row r="5027" spans="3:3" x14ac:dyDescent="0.2">
      <c r="C5027" s="10"/>
    </row>
    <row r="5028" spans="3:3" x14ac:dyDescent="0.2">
      <c r="C5028" s="10"/>
    </row>
    <row r="5029" spans="3:3" x14ac:dyDescent="0.2">
      <c r="C5029" s="10"/>
    </row>
    <row r="5030" spans="3:3" x14ac:dyDescent="0.2">
      <c r="C5030" s="10"/>
    </row>
    <row r="5031" spans="3:3" x14ac:dyDescent="0.2">
      <c r="C5031" s="10"/>
    </row>
    <row r="5032" spans="3:3" x14ac:dyDescent="0.2">
      <c r="C5032" s="10"/>
    </row>
    <row r="5033" spans="3:3" x14ac:dyDescent="0.2">
      <c r="C5033" s="10"/>
    </row>
    <row r="5034" spans="3:3" x14ac:dyDescent="0.2">
      <c r="C5034" s="10"/>
    </row>
    <row r="5035" spans="3:3" x14ac:dyDescent="0.2">
      <c r="C5035" s="10"/>
    </row>
    <row r="5036" spans="3:3" x14ac:dyDescent="0.2">
      <c r="C5036" s="10"/>
    </row>
    <row r="5037" spans="3:3" x14ac:dyDescent="0.2">
      <c r="C5037" s="10"/>
    </row>
    <row r="5038" spans="3:3" x14ac:dyDescent="0.2">
      <c r="C5038" s="10"/>
    </row>
    <row r="5039" spans="3:3" x14ac:dyDescent="0.2">
      <c r="C5039" s="10"/>
    </row>
    <row r="5040" spans="3:3" x14ac:dyDescent="0.2">
      <c r="C5040" s="10"/>
    </row>
    <row r="5041" spans="3:3" x14ac:dyDescent="0.2">
      <c r="C5041" s="10"/>
    </row>
    <row r="5042" spans="3:3" x14ac:dyDescent="0.2">
      <c r="C5042" s="10"/>
    </row>
    <row r="5043" spans="3:3" x14ac:dyDescent="0.2">
      <c r="C5043" s="10"/>
    </row>
    <row r="5044" spans="3:3" x14ac:dyDescent="0.2">
      <c r="C5044" s="10"/>
    </row>
    <row r="5045" spans="3:3" x14ac:dyDescent="0.2">
      <c r="C5045" s="10"/>
    </row>
    <row r="5046" spans="3:3" x14ac:dyDescent="0.2">
      <c r="C5046" s="10"/>
    </row>
    <row r="5047" spans="3:3" x14ac:dyDescent="0.2">
      <c r="C5047" s="10"/>
    </row>
    <row r="5048" spans="3:3" x14ac:dyDescent="0.2">
      <c r="C5048" s="10"/>
    </row>
    <row r="5049" spans="3:3" x14ac:dyDescent="0.2">
      <c r="C5049" s="10"/>
    </row>
    <row r="5050" spans="3:3" x14ac:dyDescent="0.2">
      <c r="C5050" s="10"/>
    </row>
    <row r="5051" spans="3:3" x14ac:dyDescent="0.2">
      <c r="C5051" s="10"/>
    </row>
    <row r="5052" spans="3:3" x14ac:dyDescent="0.2">
      <c r="C5052" s="10"/>
    </row>
    <row r="5053" spans="3:3" x14ac:dyDescent="0.2">
      <c r="C5053" s="10"/>
    </row>
    <row r="5054" spans="3:3" x14ac:dyDescent="0.2">
      <c r="C5054" s="10"/>
    </row>
    <row r="5055" spans="3:3" x14ac:dyDescent="0.2">
      <c r="C5055" s="10"/>
    </row>
    <row r="5056" spans="3:3" x14ac:dyDescent="0.2">
      <c r="C5056" s="10"/>
    </row>
    <row r="5057" spans="3:3" x14ac:dyDescent="0.2">
      <c r="C5057" s="10"/>
    </row>
    <row r="5058" spans="3:3" x14ac:dyDescent="0.2">
      <c r="C5058" s="10"/>
    </row>
    <row r="5059" spans="3:3" x14ac:dyDescent="0.2">
      <c r="C5059" s="10"/>
    </row>
    <row r="5060" spans="3:3" x14ac:dyDescent="0.2">
      <c r="C5060" s="10"/>
    </row>
    <row r="5061" spans="3:3" x14ac:dyDescent="0.2">
      <c r="C5061" s="10"/>
    </row>
    <row r="5062" spans="3:3" x14ac:dyDescent="0.2">
      <c r="C5062" s="10"/>
    </row>
    <row r="5063" spans="3:3" x14ac:dyDescent="0.2">
      <c r="C5063" s="10"/>
    </row>
    <row r="5064" spans="3:3" x14ac:dyDescent="0.2">
      <c r="C5064" s="10"/>
    </row>
    <row r="5065" spans="3:3" x14ac:dyDescent="0.2">
      <c r="C5065" s="10"/>
    </row>
    <row r="5066" spans="3:3" x14ac:dyDescent="0.2">
      <c r="C5066" s="10"/>
    </row>
    <row r="5067" spans="3:3" x14ac:dyDescent="0.2">
      <c r="C5067" s="10"/>
    </row>
    <row r="5068" spans="3:3" x14ac:dyDescent="0.2">
      <c r="C5068" s="10"/>
    </row>
    <row r="5069" spans="3:3" x14ac:dyDescent="0.2">
      <c r="C5069" s="10"/>
    </row>
    <row r="5070" spans="3:3" x14ac:dyDescent="0.2">
      <c r="C5070" s="10"/>
    </row>
    <row r="5071" spans="3:3" x14ac:dyDescent="0.2">
      <c r="C5071" s="10"/>
    </row>
    <row r="5072" spans="3:3" x14ac:dyDescent="0.2">
      <c r="C5072" s="10"/>
    </row>
    <row r="5073" spans="3:3" x14ac:dyDescent="0.2">
      <c r="C5073" s="10"/>
    </row>
    <row r="5074" spans="3:3" x14ac:dyDescent="0.2">
      <c r="C5074" s="10"/>
    </row>
    <row r="5075" spans="3:3" x14ac:dyDescent="0.2">
      <c r="C5075" s="10"/>
    </row>
    <row r="5076" spans="3:3" x14ac:dyDescent="0.2">
      <c r="C5076" s="10"/>
    </row>
    <row r="5077" spans="3:3" x14ac:dyDescent="0.2">
      <c r="C5077" s="10"/>
    </row>
    <row r="5078" spans="3:3" x14ac:dyDescent="0.2">
      <c r="C5078" s="10"/>
    </row>
    <row r="5079" spans="3:3" x14ac:dyDescent="0.2">
      <c r="C5079" s="10"/>
    </row>
    <row r="5080" spans="3:3" x14ac:dyDescent="0.2">
      <c r="C5080" s="10"/>
    </row>
    <row r="5081" spans="3:3" x14ac:dyDescent="0.2">
      <c r="C5081" s="10"/>
    </row>
    <row r="5082" spans="3:3" x14ac:dyDescent="0.2">
      <c r="C5082" s="10"/>
    </row>
    <row r="5083" spans="3:3" x14ac:dyDescent="0.2">
      <c r="C5083" s="10"/>
    </row>
    <row r="5084" spans="3:3" x14ac:dyDescent="0.2">
      <c r="C5084" s="10"/>
    </row>
    <row r="5085" spans="3:3" x14ac:dyDescent="0.2">
      <c r="C5085" s="10"/>
    </row>
    <row r="5086" spans="3:3" x14ac:dyDescent="0.2">
      <c r="C5086" s="10"/>
    </row>
    <row r="5087" spans="3:3" x14ac:dyDescent="0.2">
      <c r="C5087" s="10"/>
    </row>
    <row r="5088" spans="3:3" x14ac:dyDescent="0.2">
      <c r="C5088" s="10"/>
    </row>
    <row r="5089" spans="3:3" x14ac:dyDescent="0.2">
      <c r="C5089" s="10"/>
    </row>
    <row r="5090" spans="3:3" x14ac:dyDescent="0.2">
      <c r="C5090" s="10"/>
    </row>
    <row r="5091" spans="3:3" x14ac:dyDescent="0.2">
      <c r="C5091" s="10"/>
    </row>
    <row r="5092" spans="3:3" x14ac:dyDescent="0.2">
      <c r="C5092" s="10"/>
    </row>
    <row r="5093" spans="3:3" x14ac:dyDescent="0.2">
      <c r="C5093" s="10"/>
    </row>
    <row r="5094" spans="3:3" x14ac:dyDescent="0.2">
      <c r="C5094" s="10"/>
    </row>
    <row r="5095" spans="3:3" x14ac:dyDescent="0.2">
      <c r="C5095" s="10"/>
    </row>
    <row r="5096" spans="3:3" x14ac:dyDescent="0.2">
      <c r="C5096" s="10"/>
    </row>
    <row r="5097" spans="3:3" x14ac:dyDescent="0.2">
      <c r="C5097" s="10"/>
    </row>
    <row r="5098" spans="3:3" x14ac:dyDescent="0.2">
      <c r="C5098" s="10"/>
    </row>
    <row r="5099" spans="3:3" x14ac:dyDescent="0.2">
      <c r="C5099" s="10"/>
    </row>
    <row r="5100" spans="3:3" x14ac:dyDescent="0.2">
      <c r="C5100" s="10"/>
    </row>
    <row r="5101" spans="3:3" x14ac:dyDescent="0.2">
      <c r="C5101" s="10"/>
    </row>
    <row r="5102" spans="3:3" x14ac:dyDescent="0.2">
      <c r="C5102" s="10"/>
    </row>
    <row r="5103" spans="3:3" x14ac:dyDescent="0.2">
      <c r="C5103" s="10"/>
    </row>
    <row r="5104" spans="3:3" x14ac:dyDescent="0.2">
      <c r="C5104" s="10"/>
    </row>
    <row r="5105" spans="3:3" x14ac:dyDescent="0.2">
      <c r="C5105" s="10"/>
    </row>
    <row r="5106" spans="3:3" x14ac:dyDescent="0.2">
      <c r="C5106" s="10"/>
    </row>
    <row r="5107" spans="3:3" x14ac:dyDescent="0.2">
      <c r="C5107" s="10"/>
    </row>
    <row r="5108" spans="3:3" x14ac:dyDescent="0.2">
      <c r="C5108" s="10"/>
    </row>
    <row r="5109" spans="3:3" x14ac:dyDescent="0.2">
      <c r="C5109" s="10"/>
    </row>
    <row r="5110" spans="3:3" x14ac:dyDescent="0.2">
      <c r="C5110" s="10"/>
    </row>
    <row r="5111" spans="3:3" x14ac:dyDescent="0.2">
      <c r="C5111" s="10"/>
    </row>
    <row r="5112" spans="3:3" x14ac:dyDescent="0.2">
      <c r="C5112" s="10"/>
    </row>
    <row r="5113" spans="3:3" x14ac:dyDescent="0.2">
      <c r="C5113" s="10"/>
    </row>
    <row r="5114" spans="3:3" x14ac:dyDescent="0.2">
      <c r="C5114" s="10"/>
    </row>
    <row r="5115" spans="3:3" x14ac:dyDescent="0.2">
      <c r="C5115" s="10"/>
    </row>
    <row r="5116" spans="3:3" x14ac:dyDescent="0.2">
      <c r="C5116" s="10"/>
    </row>
    <row r="5117" spans="3:3" x14ac:dyDescent="0.2">
      <c r="C5117" s="10"/>
    </row>
    <row r="5118" spans="3:3" x14ac:dyDescent="0.2">
      <c r="C5118" s="10"/>
    </row>
    <row r="5119" spans="3:3" x14ac:dyDescent="0.2">
      <c r="C5119" s="10"/>
    </row>
    <row r="5120" spans="3:3" x14ac:dyDescent="0.2">
      <c r="C5120" s="10"/>
    </row>
    <row r="5121" spans="3:3" x14ac:dyDescent="0.2">
      <c r="C5121" s="10"/>
    </row>
    <row r="5122" spans="3:3" x14ac:dyDescent="0.2">
      <c r="C5122" s="10"/>
    </row>
    <row r="5123" spans="3:3" x14ac:dyDescent="0.2">
      <c r="C5123" s="10"/>
    </row>
    <row r="5124" spans="3:3" x14ac:dyDescent="0.2">
      <c r="C5124" s="10"/>
    </row>
    <row r="5125" spans="3:3" x14ac:dyDescent="0.2">
      <c r="C5125" s="10"/>
    </row>
    <row r="5126" spans="3:3" x14ac:dyDescent="0.2">
      <c r="C5126" s="10"/>
    </row>
    <row r="5127" spans="3:3" x14ac:dyDescent="0.2">
      <c r="C5127" s="10"/>
    </row>
    <row r="5128" spans="3:3" x14ac:dyDescent="0.2">
      <c r="C5128" s="10"/>
    </row>
    <row r="5129" spans="3:3" x14ac:dyDescent="0.2">
      <c r="C5129" s="10"/>
    </row>
    <row r="5130" spans="3:3" x14ac:dyDescent="0.2">
      <c r="C5130" s="10"/>
    </row>
    <row r="5131" spans="3:3" x14ac:dyDescent="0.2">
      <c r="C5131" s="10"/>
    </row>
    <row r="5132" spans="3:3" x14ac:dyDescent="0.2">
      <c r="C5132" s="10"/>
    </row>
    <row r="5133" spans="3:3" x14ac:dyDescent="0.2">
      <c r="C5133" s="10"/>
    </row>
    <row r="5134" spans="3:3" x14ac:dyDescent="0.2">
      <c r="C5134" s="10"/>
    </row>
    <row r="5135" spans="3:3" x14ac:dyDescent="0.2">
      <c r="C5135" s="10"/>
    </row>
    <row r="5136" spans="3:3" x14ac:dyDescent="0.2">
      <c r="C5136" s="10"/>
    </row>
    <row r="5137" spans="3:3" x14ac:dyDescent="0.2">
      <c r="C5137" s="10"/>
    </row>
    <row r="5138" spans="3:3" x14ac:dyDescent="0.2">
      <c r="C5138" s="10"/>
    </row>
    <row r="5139" spans="3:3" x14ac:dyDescent="0.2">
      <c r="C5139" s="10"/>
    </row>
    <row r="5140" spans="3:3" x14ac:dyDescent="0.2">
      <c r="C5140" s="10"/>
    </row>
    <row r="5141" spans="3:3" x14ac:dyDescent="0.2">
      <c r="C5141" s="10"/>
    </row>
    <row r="5142" spans="3:3" x14ac:dyDescent="0.2">
      <c r="C5142" s="10"/>
    </row>
    <row r="5143" spans="3:3" x14ac:dyDescent="0.2">
      <c r="C5143" s="10"/>
    </row>
    <row r="5144" spans="3:3" x14ac:dyDescent="0.2">
      <c r="C5144" s="10"/>
    </row>
    <row r="5145" spans="3:3" x14ac:dyDescent="0.2">
      <c r="C5145" s="10"/>
    </row>
    <row r="5146" spans="3:3" x14ac:dyDescent="0.2">
      <c r="C5146" s="10"/>
    </row>
    <row r="5147" spans="3:3" x14ac:dyDescent="0.2">
      <c r="C5147" s="10"/>
    </row>
    <row r="5148" spans="3:3" x14ac:dyDescent="0.2">
      <c r="C5148" s="10"/>
    </row>
    <row r="5149" spans="3:3" x14ac:dyDescent="0.2">
      <c r="C5149" s="10"/>
    </row>
    <row r="5150" spans="3:3" x14ac:dyDescent="0.2">
      <c r="C5150" s="10"/>
    </row>
    <row r="5151" spans="3:3" x14ac:dyDescent="0.2">
      <c r="C5151" s="10"/>
    </row>
    <row r="5152" spans="3:3" x14ac:dyDescent="0.2">
      <c r="C5152" s="10"/>
    </row>
    <row r="5153" spans="3:3" x14ac:dyDescent="0.2">
      <c r="C5153" s="10"/>
    </row>
    <row r="5154" spans="3:3" x14ac:dyDescent="0.2">
      <c r="C5154" s="10"/>
    </row>
    <row r="5155" spans="3:3" x14ac:dyDescent="0.2">
      <c r="C5155" s="10"/>
    </row>
    <row r="5156" spans="3:3" x14ac:dyDescent="0.2">
      <c r="C5156" s="10"/>
    </row>
    <row r="5157" spans="3:3" x14ac:dyDescent="0.2">
      <c r="C5157" s="10"/>
    </row>
    <row r="5158" spans="3:3" x14ac:dyDescent="0.2">
      <c r="C5158" s="10"/>
    </row>
    <row r="5159" spans="3:3" x14ac:dyDescent="0.2">
      <c r="C5159" s="10"/>
    </row>
    <row r="5160" spans="3:3" x14ac:dyDescent="0.2">
      <c r="C5160" s="10"/>
    </row>
    <row r="5161" spans="3:3" x14ac:dyDescent="0.2">
      <c r="C5161" s="10"/>
    </row>
    <row r="5162" spans="3:3" x14ac:dyDescent="0.2">
      <c r="C5162" s="10"/>
    </row>
    <row r="5163" spans="3:3" x14ac:dyDescent="0.2">
      <c r="C5163" s="10"/>
    </row>
    <row r="5164" spans="3:3" x14ac:dyDescent="0.2">
      <c r="C5164" s="10"/>
    </row>
    <row r="5165" spans="3:3" x14ac:dyDescent="0.2">
      <c r="C5165" s="10"/>
    </row>
    <row r="5166" spans="3:3" x14ac:dyDescent="0.2">
      <c r="C5166" s="10"/>
    </row>
    <row r="5167" spans="3:3" x14ac:dyDescent="0.2">
      <c r="C5167" s="10"/>
    </row>
    <row r="5168" spans="3:3" x14ac:dyDescent="0.2">
      <c r="C5168" s="10"/>
    </row>
    <row r="5169" spans="3:3" x14ac:dyDescent="0.2">
      <c r="C5169" s="10"/>
    </row>
    <row r="5170" spans="3:3" x14ac:dyDescent="0.2">
      <c r="C5170" s="10"/>
    </row>
    <row r="5171" spans="3:3" x14ac:dyDescent="0.2">
      <c r="C5171" s="10"/>
    </row>
    <row r="5172" spans="3:3" x14ac:dyDescent="0.2">
      <c r="C5172" s="10"/>
    </row>
    <row r="5173" spans="3:3" x14ac:dyDescent="0.2">
      <c r="C5173" s="10"/>
    </row>
    <row r="5174" spans="3:3" x14ac:dyDescent="0.2">
      <c r="C5174" s="10"/>
    </row>
    <row r="5175" spans="3:3" x14ac:dyDescent="0.2">
      <c r="C5175" s="10"/>
    </row>
    <row r="5176" spans="3:3" x14ac:dyDescent="0.2">
      <c r="C5176" s="10"/>
    </row>
    <row r="5177" spans="3:3" x14ac:dyDescent="0.2">
      <c r="C5177" s="10"/>
    </row>
    <row r="5178" spans="3:3" x14ac:dyDescent="0.2">
      <c r="C5178" s="10"/>
    </row>
    <row r="5179" spans="3:3" x14ac:dyDescent="0.2">
      <c r="C5179" s="10"/>
    </row>
    <row r="5180" spans="3:3" x14ac:dyDescent="0.2">
      <c r="C5180" s="10"/>
    </row>
    <row r="5181" spans="3:3" x14ac:dyDescent="0.2">
      <c r="C5181" s="10"/>
    </row>
    <row r="5182" spans="3:3" x14ac:dyDescent="0.2">
      <c r="C5182" s="10"/>
    </row>
    <row r="5183" spans="3:3" x14ac:dyDescent="0.2">
      <c r="C5183" s="10"/>
    </row>
    <row r="5184" spans="3:3" x14ac:dyDescent="0.2">
      <c r="C5184" s="10"/>
    </row>
    <row r="5185" spans="3:3" x14ac:dyDescent="0.2">
      <c r="C5185" s="10"/>
    </row>
    <row r="5186" spans="3:3" x14ac:dyDescent="0.2">
      <c r="C5186" s="10"/>
    </row>
    <row r="5187" spans="3:3" x14ac:dyDescent="0.2">
      <c r="C5187" s="10"/>
    </row>
    <row r="5188" spans="3:3" x14ac:dyDescent="0.2">
      <c r="C5188" s="10"/>
    </row>
    <row r="5189" spans="3:3" x14ac:dyDescent="0.2">
      <c r="C5189" s="10"/>
    </row>
    <row r="5190" spans="3:3" x14ac:dyDescent="0.2">
      <c r="C5190" s="10"/>
    </row>
    <row r="5191" spans="3:3" x14ac:dyDescent="0.2">
      <c r="C5191" s="10"/>
    </row>
    <row r="5192" spans="3:3" x14ac:dyDescent="0.2">
      <c r="C5192" s="10"/>
    </row>
    <row r="5193" spans="3:3" x14ac:dyDescent="0.2">
      <c r="C5193" s="10"/>
    </row>
    <row r="5194" spans="3:3" x14ac:dyDescent="0.2">
      <c r="C5194" s="10"/>
    </row>
    <row r="5195" spans="3:3" x14ac:dyDescent="0.2">
      <c r="C5195" s="10"/>
    </row>
    <row r="5196" spans="3:3" x14ac:dyDescent="0.2">
      <c r="C5196" s="10"/>
    </row>
    <row r="5197" spans="3:3" x14ac:dyDescent="0.2">
      <c r="C5197" s="10"/>
    </row>
    <row r="5198" spans="3:3" x14ac:dyDescent="0.2">
      <c r="C5198" s="10"/>
    </row>
    <row r="5199" spans="3:3" x14ac:dyDescent="0.2">
      <c r="C5199" s="10"/>
    </row>
    <row r="5200" spans="3:3" x14ac:dyDescent="0.2">
      <c r="C5200" s="10"/>
    </row>
    <row r="5201" spans="3:3" x14ac:dyDescent="0.2">
      <c r="C5201" s="10"/>
    </row>
    <row r="5202" spans="3:3" x14ac:dyDescent="0.2">
      <c r="C5202" s="10"/>
    </row>
    <row r="5203" spans="3:3" x14ac:dyDescent="0.2">
      <c r="C5203" s="10"/>
    </row>
    <row r="5204" spans="3:3" x14ac:dyDescent="0.2">
      <c r="C5204" s="10"/>
    </row>
    <row r="5205" spans="3:3" x14ac:dyDescent="0.2">
      <c r="C5205" s="10"/>
    </row>
    <row r="5206" spans="3:3" x14ac:dyDescent="0.2">
      <c r="C5206" s="10"/>
    </row>
    <row r="5207" spans="3:3" x14ac:dyDescent="0.2">
      <c r="C5207" s="10"/>
    </row>
    <row r="5208" spans="3:3" x14ac:dyDescent="0.2">
      <c r="C5208" s="10"/>
    </row>
    <row r="5209" spans="3:3" x14ac:dyDescent="0.2">
      <c r="C5209" s="10"/>
    </row>
    <row r="5210" spans="3:3" x14ac:dyDescent="0.2">
      <c r="C5210" s="10"/>
    </row>
    <row r="5211" spans="3:3" x14ac:dyDescent="0.2">
      <c r="C5211" s="10"/>
    </row>
    <row r="5212" spans="3:3" x14ac:dyDescent="0.2">
      <c r="C5212" s="10"/>
    </row>
    <row r="5213" spans="3:3" x14ac:dyDescent="0.2">
      <c r="C5213" s="10"/>
    </row>
    <row r="5214" spans="3:3" x14ac:dyDescent="0.2">
      <c r="C5214" s="10"/>
    </row>
    <row r="5215" spans="3:3" x14ac:dyDescent="0.2">
      <c r="C5215" s="10"/>
    </row>
    <row r="5216" spans="3:3" x14ac:dyDescent="0.2">
      <c r="C5216" s="10"/>
    </row>
    <row r="5217" spans="3:3" x14ac:dyDescent="0.2">
      <c r="C5217" s="10"/>
    </row>
    <row r="5218" spans="3:3" x14ac:dyDescent="0.2">
      <c r="C5218" s="10"/>
    </row>
    <row r="5219" spans="3:3" x14ac:dyDescent="0.2">
      <c r="C5219" s="10"/>
    </row>
    <row r="5220" spans="3:3" x14ac:dyDescent="0.2">
      <c r="C5220" s="10"/>
    </row>
    <row r="5221" spans="3:3" x14ac:dyDescent="0.2">
      <c r="C5221" s="10"/>
    </row>
    <row r="5222" spans="3:3" x14ac:dyDescent="0.2">
      <c r="C5222" s="10"/>
    </row>
    <row r="5223" spans="3:3" x14ac:dyDescent="0.2">
      <c r="C5223" s="10"/>
    </row>
    <row r="5224" spans="3:3" x14ac:dyDescent="0.2">
      <c r="C5224" s="10"/>
    </row>
    <row r="5225" spans="3:3" x14ac:dyDescent="0.2">
      <c r="C5225" s="10"/>
    </row>
    <row r="5226" spans="3:3" x14ac:dyDescent="0.2">
      <c r="C5226" s="10"/>
    </row>
    <row r="5227" spans="3:3" x14ac:dyDescent="0.2">
      <c r="C5227" s="10"/>
    </row>
    <row r="5228" spans="3:3" x14ac:dyDescent="0.2">
      <c r="C5228" s="10"/>
    </row>
    <row r="5229" spans="3:3" x14ac:dyDescent="0.2">
      <c r="C5229" s="10"/>
    </row>
    <row r="5230" spans="3:3" x14ac:dyDescent="0.2">
      <c r="C5230" s="10"/>
    </row>
    <row r="5231" spans="3:3" x14ac:dyDescent="0.2">
      <c r="C5231" s="10"/>
    </row>
    <row r="5232" spans="3:3" x14ac:dyDescent="0.2">
      <c r="C5232" s="10"/>
    </row>
    <row r="5233" spans="3:3" x14ac:dyDescent="0.2">
      <c r="C5233" s="10"/>
    </row>
    <row r="5234" spans="3:3" x14ac:dyDescent="0.2">
      <c r="C5234" s="10"/>
    </row>
    <row r="5235" spans="3:3" x14ac:dyDescent="0.2">
      <c r="C5235" s="10"/>
    </row>
    <row r="5236" spans="3:3" x14ac:dyDescent="0.2">
      <c r="C5236" s="10"/>
    </row>
    <row r="5237" spans="3:3" x14ac:dyDescent="0.2">
      <c r="C5237" s="10"/>
    </row>
    <row r="5238" spans="3:3" x14ac:dyDescent="0.2">
      <c r="C5238" s="10"/>
    </row>
    <row r="5239" spans="3:3" x14ac:dyDescent="0.2">
      <c r="C5239" s="10"/>
    </row>
    <row r="5240" spans="3:3" x14ac:dyDescent="0.2">
      <c r="C5240" s="10"/>
    </row>
    <row r="5241" spans="3:3" x14ac:dyDescent="0.2">
      <c r="C5241" s="10"/>
    </row>
    <row r="5242" spans="3:3" x14ac:dyDescent="0.2">
      <c r="C5242" s="10"/>
    </row>
    <row r="5243" spans="3:3" x14ac:dyDescent="0.2">
      <c r="C5243" s="10"/>
    </row>
    <row r="5244" spans="3:3" x14ac:dyDescent="0.2">
      <c r="C5244" s="10"/>
    </row>
    <row r="5245" spans="3:3" x14ac:dyDescent="0.2">
      <c r="C5245" s="10"/>
    </row>
    <row r="5246" spans="3:3" x14ac:dyDescent="0.2">
      <c r="C5246" s="10"/>
    </row>
    <row r="5247" spans="3:3" x14ac:dyDescent="0.2">
      <c r="C5247" s="10"/>
    </row>
    <row r="5248" spans="3:3" x14ac:dyDescent="0.2">
      <c r="C5248" s="10"/>
    </row>
    <row r="5249" spans="3:3" x14ac:dyDescent="0.2">
      <c r="C5249" s="10"/>
    </row>
    <row r="5250" spans="3:3" x14ac:dyDescent="0.2">
      <c r="C5250" s="10"/>
    </row>
    <row r="5251" spans="3:3" x14ac:dyDescent="0.2">
      <c r="C5251" s="10"/>
    </row>
    <row r="5252" spans="3:3" x14ac:dyDescent="0.2">
      <c r="C5252" s="10"/>
    </row>
    <row r="5253" spans="3:3" x14ac:dyDescent="0.2">
      <c r="C5253" s="10"/>
    </row>
    <row r="5254" spans="3:3" x14ac:dyDescent="0.2">
      <c r="C5254" s="10"/>
    </row>
    <row r="5255" spans="3:3" x14ac:dyDescent="0.2">
      <c r="C5255" s="10"/>
    </row>
    <row r="5256" spans="3:3" x14ac:dyDescent="0.2">
      <c r="C5256" s="10"/>
    </row>
    <row r="5257" spans="3:3" x14ac:dyDescent="0.2">
      <c r="C5257" s="10"/>
    </row>
    <row r="5258" spans="3:3" x14ac:dyDescent="0.2">
      <c r="C5258" s="10"/>
    </row>
    <row r="5259" spans="3:3" x14ac:dyDescent="0.2">
      <c r="C5259" s="10"/>
    </row>
    <row r="5260" spans="3:3" x14ac:dyDescent="0.2">
      <c r="C5260" s="10"/>
    </row>
    <row r="5261" spans="3:3" x14ac:dyDescent="0.2">
      <c r="C5261" s="10"/>
    </row>
    <row r="5262" spans="3:3" x14ac:dyDescent="0.2">
      <c r="C5262" s="10"/>
    </row>
    <row r="5263" spans="3:3" x14ac:dyDescent="0.2">
      <c r="C5263" s="10"/>
    </row>
    <row r="5264" spans="3:3" x14ac:dyDescent="0.2">
      <c r="C5264" s="10"/>
    </row>
    <row r="5265" spans="3:3" x14ac:dyDescent="0.2">
      <c r="C5265" s="10"/>
    </row>
    <row r="5266" spans="3:3" x14ac:dyDescent="0.2">
      <c r="C5266" s="10"/>
    </row>
    <row r="5267" spans="3:3" x14ac:dyDescent="0.2">
      <c r="C5267" s="10"/>
    </row>
    <row r="5268" spans="3:3" x14ac:dyDescent="0.2">
      <c r="C5268" s="10"/>
    </row>
    <row r="5269" spans="3:3" x14ac:dyDescent="0.2">
      <c r="C5269" s="10"/>
    </row>
    <row r="5270" spans="3:3" x14ac:dyDescent="0.2">
      <c r="C5270" s="10"/>
    </row>
    <row r="5271" spans="3:3" x14ac:dyDescent="0.2">
      <c r="C5271" s="10"/>
    </row>
    <row r="5272" spans="3:3" x14ac:dyDescent="0.2">
      <c r="C5272" s="10"/>
    </row>
    <row r="5273" spans="3:3" x14ac:dyDescent="0.2">
      <c r="C5273" s="10"/>
    </row>
    <row r="5274" spans="3:3" x14ac:dyDescent="0.2">
      <c r="C5274" s="10"/>
    </row>
    <row r="5275" spans="3:3" x14ac:dyDescent="0.2">
      <c r="C5275" s="10"/>
    </row>
    <row r="5276" spans="3:3" x14ac:dyDescent="0.2">
      <c r="C5276" s="10"/>
    </row>
    <row r="5277" spans="3:3" x14ac:dyDescent="0.2">
      <c r="C5277" s="10"/>
    </row>
    <row r="5278" spans="3:3" x14ac:dyDescent="0.2">
      <c r="C5278" s="10"/>
    </row>
    <row r="5279" spans="3:3" x14ac:dyDescent="0.2">
      <c r="C5279" s="10"/>
    </row>
    <row r="5280" spans="3:3" x14ac:dyDescent="0.2">
      <c r="C5280" s="10"/>
    </row>
    <row r="5281" spans="3:3" x14ac:dyDescent="0.2">
      <c r="C5281" s="10"/>
    </row>
    <row r="5282" spans="3:3" x14ac:dyDescent="0.2">
      <c r="C5282" s="10"/>
    </row>
    <row r="5283" spans="3:3" x14ac:dyDescent="0.2">
      <c r="C5283" s="10"/>
    </row>
    <row r="5284" spans="3:3" x14ac:dyDescent="0.2">
      <c r="C5284" s="10"/>
    </row>
    <row r="5285" spans="3:3" x14ac:dyDescent="0.2">
      <c r="C5285" s="10"/>
    </row>
    <row r="5286" spans="3:3" x14ac:dyDescent="0.2">
      <c r="C5286" s="10"/>
    </row>
    <row r="5287" spans="3:3" x14ac:dyDescent="0.2">
      <c r="C5287" s="10"/>
    </row>
    <row r="5288" spans="3:3" x14ac:dyDescent="0.2">
      <c r="C5288" s="10"/>
    </row>
    <row r="5289" spans="3:3" x14ac:dyDescent="0.2">
      <c r="C5289" s="10"/>
    </row>
    <row r="5290" spans="3:3" x14ac:dyDescent="0.2">
      <c r="C5290" s="10"/>
    </row>
    <row r="5291" spans="3:3" x14ac:dyDescent="0.2">
      <c r="C5291" s="10"/>
    </row>
    <row r="5292" spans="3:3" x14ac:dyDescent="0.2">
      <c r="C5292" s="10"/>
    </row>
    <row r="5293" spans="3:3" x14ac:dyDescent="0.2">
      <c r="C5293" s="10"/>
    </row>
    <row r="5294" spans="3:3" x14ac:dyDescent="0.2">
      <c r="C5294" s="10"/>
    </row>
    <row r="5295" spans="3:3" x14ac:dyDescent="0.2">
      <c r="C5295" s="10"/>
    </row>
    <row r="5296" spans="3:3" x14ac:dyDescent="0.2">
      <c r="C5296" s="10"/>
    </row>
    <row r="5297" spans="3:3" x14ac:dyDescent="0.2">
      <c r="C5297" s="10"/>
    </row>
    <row r="5298" spans="3:3" x14ac:dyDescent="0.2">
      <c r="C5298" s="10"/>
    </row>
    <row r="5299" spans="3:3" x14ac:dyDescent="0.2">
      <c r="C5299" s="10"/>
    </row>
    <row r="5300" spans="3:3" x14ac:dyDescent="0.2">
      <c r="C5300" s="10"/>
    </row>
    <row r="5301" spans="3:3" x14ac:dyDescent="0.2">
      <c r="C5301" s="10"/>
    </row>
    <row r="5302" spans="3:3" x14ac:dyDescent="0.2">
      <c r="C5302" s="10"/>
    </row>
    <row r="5303" spans="3:3" x14ac:dyDescent="0.2">
      <c r="C5303" s="10"/>
    </row>
    <row r="5304" spans="3:3" x14ac:dyDescent="0.2">
      <c r="C5304" s="10"/>
    </row>
    <row r="5305" spans="3:3" x14ac:dyDescent="0.2">
      <c r="C5305" s="10"/>
    </row>
    <row r="5306" spans="3:3" x14ac:dyDescent="0.2">
      <c r="C5306" s="10"/>
    </row>
    <row r="5307" spans="3:3" x14ac:dyDescent="0.2">
      <c r="C5307" s="10"/>
    </row>
    <row r="5308" spans="3:3" x14ac:dyDescent="0.2">
      <c r="C5308" s="10"/>
    </row>
    <row r="5309" spans="3:3" x14ac:dyDescent="0.2">
      <c r="C5309" s="10"/>
    </row>
    <row r="5310" spans="3:3" x14ac:dyDescent="0.2">
      <c r="C5310" s="10"/>
    </row>
    <row r="5311" spans="3:3" x14ac:dyDescent="0.2">
      <c r="C5311" s="10"/>
    </row>
    <row r="5312" spans="3:3" x14ac:dyDescent="0.2">
      <c r="C5312" s="10"/>
    </row>
    <row r="5313" spans="3:3" x14ac:dyDescent="0.2">
      <c r="C5313" s="10"/>
    </row>
    <row r="5314" spans="3:3" x14ac:dyDescent="0.2">
      <c r="C5314" s="10"/>
    </row>
    <row r="5315" spans="3:3" x14ac:dyDescent="0.2">
      <c r="C5315" s="10"/>
    </row>
    <row r="5316" spans="3:3" x14ac:dyDescent="0.2">
      <c r="C5316" s="10"/>
    </row>
    <row r="5317" spans="3:3" x14ac:dyDescent="0.2">
      <c r="C5317" s="10"/>
    </row>
    <row r="5318" spans="3:3" x14ac:dyDescent="0.2">
      <c r="C5318" s="10"/>
    </row>
    <row r="5319" spans="3:3" x14ac:dyDescent="0.2">
      <c r="C5319" s="10"/>
    </row>
    <row r="5320" spans="3:3" x14ac:dyDescent="0.2">
      <c r="C5320" s="10"/>
    </row>
    <row r="5321" spans="3:3" x14ac:dyDescent="0.2">
      <c r="C5321" s="10"/>
    </row>
    <row r="5322" spans="3:3" x14ac:dyDescent="0.2">
      <c r="C5322" s="10"/>
    </row>
    <row r="5323" spans="3:3" x14ac:dyDescent="0.2">
      <c r="C5323" s="10"/>
    </row>
    <row r="5324" spans="3:3" x14ac:dyDescent="0.2">
      <c r="C5324" s="10"/>
    </row>
    <row r="5325" spans="3:3" x14ac:dyDescent="0.2">
      <c r="C5325" s="10"/>
    </row>
    <row r="5326" spans="3:3" x14ac:dyDescent="0.2">
      <c r="C5326" s="10"/>
    </row>
    <row r="5327" spans="3:3" x14ac:dyDescent="0.2">
      <c r="C5327" s="10"/>
    </row>
    <row r="5328" spans="3:3" x14ac:dyDescent="0.2">
      <c r="C5328" s="10"/>
    </row>
    <row r="5329" spans="3:3" x14ac:dyDescent="0.2">
      <c r="C5329" s="10"/>
    </row>
    <row r="5330" spans="3:3" x14ac:dyDescent="0.2">
      <c r="C5330" s="10"/>
    </row>
    <row r="5331" spans="3:3" x14ac:dyDescent="0.2">
      <c r="C5331" s="10"/>
    </row>
    <row r="5332" spans="3:3" x14ac:dyDescent="0.2">
      <c r="C5332" s="10"/>
    </row>
    <row r="5333" spans="3:3" x14ac:dyDescent="0.2">
      <c r="C5333" s="10"/>
    </row>
    <row r="5334" spans="3:3" x14ac:dyDescent="0.2">
      <c r="C5334" s="10"/>
    </row>
    <row r="5335" spans="3:3" x14ac:dyDescent="0.2">
      <c r="C5335" s="10"/>
    </row>
    <row r="5336" spans="3:3" x14ac:dyDescent="0.2">
      <c r="C5336" s="10"/>
    </row>
    <row r="5337" spans="3:3" x14ac:dyDescent="0.2">
      <c r="C5337" s="10"/>
    </row>
    <row r="5338" spans="3:3" x14ac:dyDescent="0.2">
      <c r="C5338" s="10"/>
    </row>
    <row r="5339" spans="3:3" x14ac:dyDescent="0.2">
      <c r="C5339" s="10"/>
    </row>
    <row r="5340" spans="3:3" x14ac:dyDescent="0.2">
      <c r="C5340" s="10"/>
    </row>
    <row r="5341" spans="3:3" x14ac:dyDescent="0.2">
      <c r="C5341" s="10"/>
    </row>
    <row r="5342" spans="3:3" x14ac:dyDescent="0.2">
      <c r="C5342" s="10"/>
    </row>
    <row r="5343" spans="3:3" x14ac:dyDescent="0.2">
      <c r="C5343" s="10"/>
    </row>
    <row r="5344" spans="3:3" x14ac:dyDescent="0.2">
      <c r="C5344" s="10"/>
    </row>
    <row r="5345" spans="3:3" x14ac:dyDescent="0.2">
      <c r="C5345" s="10"/>
    </row>
    <row r="5346" spans="3:3" x14ac:dyDescent="0.2">
      <c r="C5346" s="10"/>
    </row>
    <row r="5347" spans="3:3" x14ac:dyDescent="0.2">
      <c r="C5347" s="10"/>
    </row>
    <row r="5348" spans="3:3" x14ac:dyDescent="0.2">
      <c r="C5348" s="10"/>
    </row>
    <row r="5349" spans="3:3" x14ac:dyDescent="0.2">
      <c r="C5349" s="10"/>
    </row>
    <row r="5350" spans="3:3" x14ac:dyDescent="0.2">
      <c r="C5350" s="10"/>
    </row>
    <row r="5351" spans="3:3" x14ac:dyDescent="0.2">
      <c r="C5351" s="10"/>
    </row>
    <row r="5352" spans="3:3" x14ac:dyDescent="0.2">
      <c r="C5352" s="10"/>
    </row>
    <row r="5353" spans="3:3" x14ac:dyDescent="0.2">
      <c r="C5353" s="10"/>
    </row>
    <row r="5354" spans="3:3" x14ac:dyDescent="0.2">
      <c r="C5354" s="10"/>
    </row>
    <row r="5355" spans="3:3" x14ac:dyDescent="0.2">
      <c r="C5355" s="10"/>
    </row>
    <row r="5356" spans="3:3" x14ac:dyDescent="0.2">
      <c r="C5356" s="10"/>
    </row>
    <row r="5357" spans="3:3" x14ac:dyDescent="0.2">
      <c r="C5357" s="10"/>
    </row>
    <row r="5358" spans="3:3" x14ac:dyDescent="0.2">
      <c r="C5358" s="10"/>
    </row>
    <row r="5359" spans="3:3" x14ac:dyDescent="0.2">
      <c r="C5359" s="10"/>
    </row>
    <row r="5360" spans="3:3" x14ac:dyDescent="0.2">
      <c r="C5360" s="10"/>
    </row>
    <row r="5361" spans="3:3" x14ac:dyDescent="0.2">
      <c r="C5361" s="10"/>
    </row>
    <row r="5362" spans="3:3" x14ac:dyDescent="0.2">
      <c r="C5362" s="10"/>
    </row>
    <row r="5363" spans="3:3" x14ac:dyDescent="0.2">
      <c r="C5363" s="10"/>
    </row>
    <row r="5364" spans="3:3" x14ac:dyDescent="0.2">
      <c r="C5364" s="10"/>
    </row>
    <row r="5365" spans="3:3" x14ac:dyDescent="0.2">
      <c r="C5365" s="10"/>
    </row>
    <row r="5366" spans="3:3" x14ac:dyDescent="0.2">
      <c r="C5366" s="10"/>
    </row>
    <row r="5367" spans="3:3" x14ac:dyDescent="0.2">
      <c r="C5367" s="10"/>
    </row>
    <row r="5368" spans="3:3" x14ac:dyDescent="0.2">
      <c r="C5368" s="10"/>
    </row>
    <row r="5369" spans="3:3" x14ac:dyDescent="0.2">
      <c r="C5369" s="10"/>
    </row>
    <row r="5370" spans="3:3" x14ac:dyDescent="0.2">
      <c r="C5370" s="10"/>
    </row>
    <row r="5371" spans="3:3" x14ac:dyDescent="0.2">
      <c r="C5371" s="10"/>
    </row>
    <row r="5372" spans="3:3" x14ac:dyDescent="0.2">
      <c r="C5372" s="10"/>
    </row>
    <row r="5373" spans="3:3" x14ac:dyDescent="0.2">
      <c r="C5373" s="10"/>
    </row>
    <row r="5374" spans="3:3" x14ac:dyDescent="0.2">
      <c r="C5374" s="10"/>
    </row>
    <row r="5375" spans="3:3" x14ac:dyDescent="0.2">
      <c r="C5375" s="10"/>
    </row>
    <row r="5376" spans="3:3" x14ac:dyDescent="0.2">
      <c r="C5376" s="10"/>
    </row>
    <row r="5377" spans="3:3" x14ac:dyDescent="0.2">
      <c r="C5377" s="10"/>
    </row>
    <row r="5378" spans="3:3" x14ac:dyDescent="0.2">
      <c r="C5378" s="10"/>
    </row>
    <row r="5379" spans="3:3" x14ac:dyDescent="0.2">
      <c r="C5379" s="10"/>
    </row>
    <row r="5380" spans="3:3" x14ac:dyDescent="0.2">
      <c r="C5380" s="10"/>
    </row>
    <row r="5381" spans="3:3" x14ac:dyDescent="0.2">
      <c r="C5381" s="10"/>
    </row>
    <row r="5382" spans="3:3" x14ac:dyDescent="0.2">
      <c r="C5382" s="10"/>
    </row>
    <row r="5383" spans="3:3" x14ac:dyDescent="0.2">
      <c r="C5383" s="10"/>
    </row>
    <row r="5384" spans="3:3" x14ac:dyDescent="0.2">
      <c r="C5384" s="10"/>
    </row>
    <row r="5385" spans="3:3" x14ac:dyDescent="0.2">
      <c r="C5385" s="10"/>
    </row>
    <row r="5386" spans="3:3" x14ac:dyDescent="0.2">
      <c r="C5386" s="10"/>
    </row>
    <row r="5387" spans="3:3" x14ac:dyDescent="0.2">
      <c r="C5387" s="10"/>
    </row>
    <row r="5388" spans="3:3" x14ac:dyDescent="0.2">
      <c r="C5388" s="10"/>
    </row>
    <row r="5389" spans="3:3" x14ac:dyDescent="0.2">
      <c r="C5389" s="10"/>
    </row>
    <row r="5390" spans="3:3" x14ac:dyDescent="0.2">
      <c r="C5390" s="10"/>
    </row>
    <row r="5391" spans="3:3" x14ac:dyDescent="0.2">
      <c r="C5391" s="10"/>
    </row>
    <row r="5392" spans="3:3" x14ac:dyDescent="0.2">
      <c r="C5392" s="10"/>
    </row>
    <row r="5393" spans="3:3" x14ac:dyDescent="0.2">
      <c r="C5393" s="10"/>
    </row>
    <row r="5394" spans="3:3" x14ac:dyDescent="0.2">
      <c r="C5394" s="10"/>
    </row>
    <row r="5395" spans="3:3" x14ac:dyDescent="0.2">
      <c r="C5395" s="10"/>
    </row>
    <row r="5396" spans="3:3" x14ac:dyDescent="0.2">
      <c r="C5396" s="10"/>
    </row>
    <row r="5397" spans="3:3" x14ac:dyDescent="0.2">
      <c r="C5397" s="10"/>
    </row>
    <row r="5398" spans="3:3" x14ac:dyDescent="0.2">
      <c r="C5398" s="10"/>
    </row>
    <row r="5399" spans="3:3" x14ac:dyDescent="0.2">
      <c r="C5399" s="10"/>
    </row>
    <row r="5400" spans="3:3" x14ac:dyDescent="0.2">
      <c r="C5400" s="10"/>
    </row>
    <row r="5401" spans="3:3" x14ac:dyDescent="0.2">
      <c r="C5401" s="10"/>
    </row>
    <row r="5402" spans="3:3" x14ac:dyDescent="0.2">
      <c r="C5402" s="10"/>
    </row>
    <row r="5403" spans="3:3" x14ac:dyDescent="0.2">
      <c r="C5403" s="10"/>
    </row>
    <row r="5404" spans="3:3" x14ac:dyDescent="0.2">
      <c r="C5404" s="10"/>
    </row>
    <row r="5405" spans="3:3" x14ac:dyDescent="0.2">
      <c r="C5405" s="10"/>
    </row>
    <row r="5406" spans="3:3" x14ac:dyDescent="0.2">
      <c r="C5406" s="10"/>
    </row>
    <row r="5407" spans="3:3" x14ac:dyDescent="0.2">
      <c r="C5407" s="10"/>
    </row>
    <row r="5408" spans="3:3" x14ac:dyDescent="0.2">
      <c r="C5408" s="10"/>
    </row>
    <row r="5409" spans="3:3" x14ac:dyDescent="0.2">
      <c r="C5409" s="10"/>
    </row>
    <row r="5410" spans="3:3" x14ac:dyDescent="0.2">
      <c r="C5410" s="10"/>
    </row>
    <row r="5411" spans="3:3" x14ac:dyDescent="0.2">
      <c r="C5411" s="10"/>
    </row>
    <row r="5412" spans="3:3" x14ac:dyDescent="0.2">
      <c r="C5412" s="10"/>
    </row>
    <row r="5413" spans="3:3" x14ac:dyDescent="0.2">
      <c r="C5413" s="10"/>
    </row>
    <row r="5414" spans="3:3" x14ac:dyDescent="0.2">
      <c r="C5414" s="10"/>
    </row>
    <row r="5415" spans="3:3" x14ac:dyDescent="0.2">
      <c r="C5415" s="10"/>
    </row>
    <row r="5416" spans="3:3" x14ac:dyDescent="0.2">
      <c r="C5416" s="10"/>
    </row>
    <row r="5417" spans="3:3" x14ac:dyDescent="0.2">
      <c r="C5417" s="10"/>
    </row>
    <row r="5418" spans="3:3" x14ac:dyDescent="0.2">
      <c r="C5418" s="10"/>
    </row>
    <row r="5419" spans="3:3" x14ac:dyDescent="0.2">
      <c r="C5419" s="10"/>
    </row>
    <row r="5420" spans="3:3" x14ac:dyDescent="0.2">
      <c r="C5420" s="10"/>
    </row>
    <row r="5421" spans="3:3" x14ac:dyDescent="0.2">
      <c r="C5421" s="10"/>
    </row>
    <row r="5422" spans="3:3" x14ac:dyDescent="0.2">
      <c r="C5422" s="10"/>
    </row>
    <row r="5423" spans="3:3" x14ac:dyDescent="0.2">
      <c r="C5423" s="10"/>
    </row>
    <row r="5424" spans="3:3" x14ac:dyDescent="0.2">
      <c r="C5424" s="10"/>
    </row>
    <row r="5425" spans="3:3" x14ac:dyDescent="0.2">
      <c r="C5425" s="10"/>
    </row>
    <row r="5426" spans="3:3" x14ac:dyDescent="0.2">
      <c r="C5426" s="10"/>
    </row>
    <row r="5427" spans="3:3" x14ac:dyDescent="0.2">
      <c r="C5427" s="10"/>
    </row>
    <row r="5428" spans="3:3" x14ac:dyDescent="0.2">
      <c r="C5428" s="10"/>
    </row>
    <row r="5429" spans="3:3" x14ac:dyDescent="0.2">
      <c r="C5429" s="10"/>
    </row>
    <row r="5430" spans="3:3" x14ac:dyDescent="0.2">
      <c r="C5430" s="10"/>
    </row>
    <row r="5431" spans="3:3" x14ac:dyDescent="0.2">
      <c r="C5431" s="10"/>
    </row>
    <row r="5432" spans="3:3" x14ac:dyDescent="0.2">
      <c r="C5432" s="10"/>
    </row>
    <row r="5433" spans="3:3" x14ac:dyDescent="0.2">
      <c r="C5433" s="10"/>
    </row>
    <row r="5434" spans="3:3" x14ac:dyDescent="0.2">
      <c r="C5434" s="10"/>
    </row>
    <row r="5435" spans="3:3" x14ac:dyDescent="0.2">
      <c r="C5435" s="10"/>
    </row>
    <row r="5436" spans="3:3" x14ac:dyDescent="0.2">
      <c r="C5436" s="10"/>
    </row>
    <row r="5437" spans="3:3" x14ac:dyDescent="0.2">
      <c r="C5437" s="10"/>
    </row>
    <row r="5438" spans="3:3" x14ac:dyDescent="0.2">
      <c r="C5438" s="10"/>
    </row>
    <row r="5439" spans="3:3" x14ac:dyDescent="0.2">
      <c r="C5439" s="10"/>
    </row>
    <row r="5440" spans="3:3" x14ac:dyDescent="0.2">
      <c r="C5440" s="10"/>
    </row>
    <row r="5441" spans="3:3" x14ac:dyDescent="0.2">
      <c r="C5441" s="10"/>
    </row>
    <row r="5442" spans="3:3" x14ac:dyDescent="0.2">
      <c r="C5442" s="10"/>
    </row>
    <row r="5443" spans="3:3" x14ac:dyDescent="0.2">
      <c r="C5443" s="10"/>
    </row>
    <row r="5444" spans="3:3" x14ac:dyDescent="0.2">
      <c r="C5444" s="10"/>
    </row>
    <row r="5445" spans="3:3" x14ac:dyDescent="0.2">
      <c r="C5445" s="10"/>
    </row>
    <row r="5446" spans="3:3" x14ac:dyDescent="0.2">
      <c r="C5446" s="10"/>
    </row>
    <row r="5447" spans="3:3" x14ac:dyDescent="0.2">
      <c r="C5447" s="10"/>
    </row>
    <row r="5448" spans="3:3" x14ac:dyDescent="0.2">
      <c r="C5448" s="10"/>
    </row>
    <row r="5449" spans="3:3" x14ac:dyDescent="0.2">
      <c r="C5449" s="10"/>
    </row>
    <row r="5450" spans="3:3" x14ac:dyDescent="0.2">
      <c r="C5450" s="10"/>
    </row>
    <row r="5451" spans="3:3" x14ac:dyDescent="0.2">
      <c r="C5451" s="10"/>
    </row>
    <row r="5452" spans="3:3" x14ac:dyDescent="0.2">
      <c r="C5452" s="10"/>
    </row>
    <row r="5453" spans="3:3" x14ac:dyDescent="0.2">
      <c r="C5453" s="10"/>
    </row>
    <row r="5454" spans="3:3" x14ac:dyDescent="0.2">
      <c r="C5454" s="10"/>
    </row>
    <row r="5455" spans="3:3" x14ac:dyDescent="0.2">
      <c r="C5455" s="10"/>
    </row>
    <row r="5456" spans="3:3" x14ac:dyDescent="0.2">
      <c r="C5456" s="10"/>
    </row>
    <row r="5457" spans="3:3" x14ac:dyDescent="0.2">
      <c r="C5457" s="10"/>
    </row>
    <row r="5458" spans="3:3" x14ac:dyDescent="0.2">
      <c r="C5458" s="10"/>
    </row>
    <row r="5459" spans="3:3" x14ac:dyDescent="0.2">
      <c r="C5459" s="10"/>
    </row>
    <row r="5460" spans="3:3" x14ac:dyDescent="0.2">
      <c r="C5460" s="10"/>
    </row>
    <row r="5461" spans="3:3" x14ac:dyDescent="0.2">
      <c r="C5461" s="10"/>
    </row>
    <row r="5462" spans="3:3" x14ac:dyDescent="0.2">
      <c r="C5462" s="10"/>
    </row>
    <row r="5463" spans="3:3" x14ac:dyDescent="0.2">
      <c r="C5463" s="10"/>
    </row>
    <row r="5464" spans="3:3" x14ac:dyDescent="0.2">
      <c r="C5464" s="10"/>
    </row>
    <row r="5465" spans="3:3" x14ac:dyDescent="0.2">
      <c r="C5465" s="10"/>
    </row>
    <row r="5466" spans="3:3" x14ac:dyDescent="0.2">
      <c r="C5466" s="10"/>
    </row>
    <row r="5467" spans="3:3" x14ac:dyDescent="0.2">
      <c r="C5467" s="10"/>
    </row>
    <row r="5468" spans="3:3" x14ac:dyDescent="0.2">
      <c r="C5468" s="10"/>
    </row>
    <row r="5469" spans="3:3" x14ac:dyDescent="0.2">
      <c r="C5469" s="10"/>
    </row>
    <row r="5470" spans="3:3" x14ac:dyDescent="0.2">
      <c r="C5470" s="10"/>
    </row>
    <row r="5471" spans="3:3" x14ac:dyDescent="0.2">
      <c r="C5471" s="10"/>
    </row>
    <row r="5472" spans="3:3" x14ac:dyDescent="0.2">
      <c r="C5472" s="10"/>
    </row>
    <row r="5473" spans="3:3" x14ac:dyDescent="0.2">
      <c r="C5473" s="10"/>
    </row>
    <row r="5474" spans="3:3" x14ac:dyDescent="0.2">
      <c r="C5474" s="10"/>
    </row>
    <row r="5475" spans="3:3" x14ac:dyDescent="0.2">
      <c r="C5475" s="10"/>
    </row>
    <row r="5476" spans="3:3" x14ac:dyDescent="0.2">
      <c r="C5476" s="10"/>
    </row>
    <row r="5477" spans="3:3" x14ac:dyDescent="0.2">
      <c r="C5477" s="10"/>
    </row>
    <row r="5478" spans="3:3" x14ac:dyDescent="0.2">
      <c r="C5478" s="10"/>
    </row>
    <row r="5479" spans="3:3" x14ac:dyDescent="0.2">
      <c r="C5479" s="10"/>
    </row>
    <row r="5480" spans="3:3" x14ac:dyDescent="0.2">
      <c r="C5480" s="10"/>
    </row>
    <row r="5481" spans="3:3" x14ac:dyDescent="0.2">
      <c r="C5481" s="10"/>
    </row>
    <row r="5482" spans="3:3" x14ac:dyDescent="0.2">
      <c r="C5482" s="10"/>
    </row>
    <row r="5483" spans="3:3" x14ac:dyDescent="0.2">
      <c r="C5483" s="10"/>
    </row>
    <row r="5484" spans="3:3" x14ac:dyDescent="0.2">
      <c r="C5484" s="10"/>
    </row>
    <row r="5485" spans="3:3" x14ac:dyDescent="0.2">
      <c r="C5485" s="10"/>
    </row>
    <row r="5486" spans="3:3" x14ac:dyDescent="0.2">
      <c r="C5486" s="10"/>
    </row>
    <row r="5487" spans="3:3" x14ac:dyDescent="0.2">
      <c r="C5487" s="10"/>
    </row>
    <row r="5488" spans="3:3" x14ac:dyDescent="0.2">
      <c r="C5488" s="10"/>
    </row>
    <row r="5489" spans="3:3" x14ac:dyDescent="0.2">
      <c r="C5489" s="10"/>
    </row>
    <row r="5490" spans="3:3" x14ac:dyDescent="0.2">
      <c r="C5490" s="10"/>
    </row>
    <row r="5491" spans="3:3" x14ac:dyDescent="0.2">
      <c r="C5491" s="10"/>
    </row>
    <row r="5492" spans="3:3" x14ac:dyDescent="0.2">
      <c r="C5492" s="10"/>
    </row>
    <row r="5493" spans="3:3" x14ac:dyDescent="0.2">
      <c r="C5493" s="10"/>
    </row>
    <row r="5494" spans="3:3" x14ac:dyDescent="0.2">
      <c r="C5494" s="10"/>
    </row>
    <row r="5495" spans="3:3" x14ac:dyDescent="0.2">
      <c r="C5495" s="10"/>
    </row>
    <row r="5496" spans="3:3" x14ac:dyDescent="0.2">
      <c r="C5496" s="10"/>
    </row>
    <row r="5497" spans="3:3" x14ac:dyDescent="0.2">
      <c r="C5497" s="10"/>
    </row>
    <row r="5498" spans="3:3" x14ac:dyDescent="0.2">
      <c r="C5498" s="10"/>
    </row>
    <row r="5499" spans="3:3" x14ac:dyDescent="0.2">
      <c r="C5499" s="10"/>
    </row>
    <row r="5500" spans="3:3" x14ac:dyDescent="0.2">
      <c r="C5500" s="10"/>
    </row>
    <row r="5501" spans="3:3" x14ac:dyDescent="0.2">
      <c r="C5501" s="10"/>
    </row>
    <row r="5502" spans="3:3" x14ac:dyDescent="0.2">
      <c r="C5502" s="10"/>
    </row>
    <row r="5503" spans="3:3" x14ac:dyDescent="0.2">
      <c r="C5503" s="10"/>
    </row>
    <row r="5504" spans="3:3" x14ac:dyDescent="0.2">
      <c r="C5504" s="10"/>
    </row>
    <row r="5505" spans="3:3" x14ac:dyDescent="0.2">
      <c r="C5505" s="10"/>
    </row>
    <row r="5506" spans="3:3" x14ac:dyDescent="0.2">
      <c r="C5506" s="10"/>
    </row>
    <row r="5507" spans="3:3" x14ac:dyDescent="0.2">
      <c r="C5507" s="10"/>
    </row>
    <row r="5508" spans="3:3" x14ac:dyDescent="0.2">
      <c r="C5508" s="10"/>
    </row>
    <row r="5509" spans="3:3" x14ac:dyDescent="0.2">
      <c r="C5509" s="10"/>
    </row>
    <row r="5510" spans="3:3" x14ac:dyDescent="0.2">
      <c r="C5510" s="10"/>
    </row>
    <row r="5511" spans="3:3" x14ac:dyDescent="0.2">
      <c r="C5511" s="10"/>
    </row>
    <row r="5512" spans="3:3" x14ac:dyDescent="0.2">
      <c r="C5512" s="10"/>
    </row>
    <row r="5513" spans="3:3" x14ac:dyDescent="0.2">
      <c r="C5513" s="10"/>
    </row>
    <row r="5514" spans="3:3" x14ac:dyDescent="0.2">
      <c r="C5514" s="10"/>
    </row>
    <row r="5515" spans="3:3" x14ac:dyDescent="0.2">
      <c r="C5515" s="10"/>
    </row>
    <row r="5516" spans="3:3" x14ac:dyDescent="0.2">
      <c r="C5516" s="10"/>
    </row>
    <row r="5517" spans="3:3" x14ac:dyDescent="0.2">
      <c r="C5517" s="10"/>
    </row>
    <row r="5518" spans="3:3" x14ac:dyDescent="0.2">
      <c r="C5518" s="10"/>
    </row>
    <row r="5519" spans="3:3" x14ac:dyDescent="0.2">
      <c r="C5519" s="10"/>
    </row>
    <row r="5520" spans="3:3" x14ac:dyDescent="0.2">
      <c r="C5520" s="10"/>
    </row>
    <row r="5521" spans="3:3" x14ac:dyDescent="0.2">
      <c r="C5521" s="10"/>
    </row>
    <row r="5522" spans="3:3" x14ac:dyDescent="0.2">
      <c r="C5522" s="10"/>
    </row>
    <row r="5523" spans="3:3" x14ac:dyDescent="0.2">
      <c r="C5523" s="10"/>
    </row>
    <row r="5524" spans="3:3" x14ac:dyDescent="0.2">
      <c r="C5524" s="10"/>
    </row>
    <row r="5525" spans="3:3" x14ac:dyDescent="0.2">
      <c r="C5525" s="10"/>
    </row>
    <row r="5526" spans="3:3" x14ac:dyDescent="0.2">
      <c r="C5526" s="10"/>
    </row>
    <row r="5527" spans="3:3" x14ac:dyDescent="0.2">
      <c r="C5527" s="10"/>
    </row>
    <row r="5528" spans="3:3" x14ac:dyDescent="0.2">
      <c r="C5528" s="10"/>
    </row>
    <row r="5529" spans="3:3" x14ac:dyDescent="0.2">
      <c r="C5529" s="10"/>
    </row>
    <row r="5530" spans="3:3" x14ac:dyDescent="0.2">
      <c r="C5530" s="10"/>
    </row>
    <row r="5531" spans="3:3" x14ac:dyDescent="0.2">
      <c r="C5531" s="10"/>
    </row>
    <row r="5532" spans="3:3" x14ac:dyDescent="0.2">
      <c r="C5532" s="10"/>
    </row>
    <row r="5533" spans="3:3" x14ac:dyDescent="0.2">
      <c r="C5533" s="10"/>
    </row>
    <row r="5534" spans="3:3" x14ac:dyDescent="0.2">
      <c r="C5534" s="10"/>
    </row>
    <row r="5535" spans="3:3" x14ac:dyDescent="0.2">
      <c r="C5535" s="10"/>
    </row>
    <row r="5536" spans="3:3" x14ac:dyDescent="0.2">
      <c r="C5536" s="10"/>
    </row>
    <row r="5537" spans="3:3" x14ac:dyDescent="0.2">
      <c r="C5537" s="10"/>
    </row>
    <row r="5538" spans="3:3" x14ac:dyDescent="0.2">
      <c r="C5538" s="10"/>
    </row>
    <row r="5539" spans="3:3" x14ac:dyDescent="0.2">
      <c r="C5539" s="10"/>
    </row>
    <row r="5540" spans="3:3" x14ac:dyDescent="0.2">
      <c r="C5540" s="10"/>
    </row>
    <row r="5541" spans="3:3" x14ac:dyDescent="0.2">
      <c r="C5541" s="10"/>
    </row>
    <row r="5542" spans="3:3" x14ac:dyDescent="0.2">
      <c r="C5542" s="10"/>
    </row>
    <row r="5543" spans="3:3" x14ac:dyDescent="0.2">
      <c r="C5543" s="10"/>
    </row>
    <row r="5544" spans="3:3" x14ac:dyDescent="0.2">
      <c r="C5544" s="10"/>
    </row>
    <row r="5545" spans="3:3" x14ac:dyDescent="0.2">
      <c r="C5545" s="10"/>
    </row>
    <row r="5546" spans="3:3" x14ac:dyDescent="0.2">
      <c r="C5546" s="10"/>
    </row>
    <row r="5547" spans="3:3" x14ac:dyDescent="0.2">
      <c r="C5547" s="10"/>
    </row>
    <row r="5548" spans="3:3" x14ac:dyDescent="0.2">
      <c r="C5548" s="10"/>
    </row>
    <row r="5549" spans="3:3" x14ac:dyDescent="0.2">
      <c r="C5549" s="10"/>
    </row>
    <row r="5550" spans="3:3" x14ac:dyDescent="0.2">
      <c r="C5550" s="10"/>
    </row>
    <row r="5551" spans="3:3" x14ac:dyDescent="0.2">
      <c r="C5551" s="10"/>
    </row>
    <row r="5552" spans="3:3" x14ac:dyDescent="0.2">
      <c r="C5552" s="10"/>
    </row>
    <row r="5553" spans="3:3" x14ac:dyDescent="0.2">
      <c r="C5553" s="10"/>
    </row>
    <row r="5554" spans="3:3" x14ac:dyDescent="0.2">
      <c r="C5554" s="10"/>
    </row>
    <row r="5555" spans="3:3" x14ac:dyDescent="0.2">
      <c r="C5555" s="10"/>
    </row>
    <row r="5556" spans="3:3" x14ac:dyDescent="0.2">
      <c r="C5556" s="10"/>
    </row>
    <row r="5557" spans="3:3" x14ac:dyDescent="0.2">
      <c r="C5557" s="10"/>
    </row>
    <row r="5558" spans="3:3" x14ac:dyDescent="0.2">
      <c r="C5558" s="10"/>
    </row>
    <row r="5559" spans="3:3" x14ac:dyDescent="0.2">
      <c r="C5559" s="10"/>
    </row>
    <row r="5560" spans="3:3" x14ac:dyDescent="0.2">
      <c r="C5560" s="10"/>
    </row>
    <row r="5561" spans="3:3" x14ac:dyDescent="0.2">
      <c r="C5561" s="10"/>
    </row>
    <row r="5562" spans="3:3" x14ac:dyDescent="0.2">
      <c r="C5562" s="10"/>
    </row>
    <row r="5563" spans="3:3" x14ac:dyDescent="0.2">
      <c r="C5563" s="10"/>
    </row>
    <row r="5564" spans="3:3" x14ac:dyDescent="0.2">
      <c r="C5564" s="10"/>
    </row>
    <row r="5565" spans="3:3" x14ac:dyDescent="0.2">
      <c r="C5565" s="10"/>
    </row>
    <row r="5566" spans="3:3" x14ac:dyDescent="0.2">
      <c r="C5566" s="10"/>
    </row>
    <row r="5567" spans="3:3" x14ac:dyDescent="0.2">
      <c r="C5567" s="10"/>
    </row>
    <row r="5568" spans="3:3" x14ac:dyDescent="0.2">
      <c r="C5568" s="10"/>
    </row>
    <row r="5569" spans="3:3" x14ac:dyDescent="0.2">
      <c r="C5569" s="10"/>
    </row>
    <row r="5570" spans="3:3" x14ac:dyDescent="0.2">
      <c r="C5570" s="10"/>
    </row>
    <row r="5571" spans="3:3" x14ac:dyDescent="0.2">
      <c r="C5571" s="10"/>
    </row>
    <row r="5572" spans="3:3" x14ac:dyDescent="0.2">
      <c r="C5572" s="10"/>
    </row>
    <row r="5573" spans="3:3" x14ac:dyDescent="0.2">
      <c r="C5573" s="10"/>
    </row>
    <row r="5574" spans="3:3" x14ac:dyDescent="0.2">
      <c r="C5574" s="10"/>
    </row>
    <row r="5575" spans="3:3" x14ac:dyDescent="0.2">
      <c r="C5575" s="10"/>
    </row>
    <row r="5576" spans="3:3" x14ac:dyDescent="0.2">
      <c r="C5576" s="10"/>
    </row>
    <row r="5577" spans="3:3" x14ac:dyDescent="0.2">
      <c r="C5577" s="10"/>
    </row>
    <row r="5578" spans="3:3" x14ac:dyDescent="0.2">
      <c r="C5578" s="10"/>
    </row>
    <row r="5579" spans="3:3" x14ac:dyDescent="0.2">
      <c r="C5579" s="10"/>
    </row>
    <row r="5580" spans="3:3" x14ac:dyDescent="0.2">
      <c r="C5580" s="10"/>
    </row>
    <row r="5581" spans="3:3" x14ac:dyDescent="0.2">
      <c r="C5581" s="10"/>
    </row>
    <row r="5582" spans="3:3" x14ac:dyDescent="0.2">
      <c r="C5582" s="10"/>
    </row>
    <row r="5583" spans="3:3" x14ac:dyDescent="0.2">
      <c r="C5583" s="10"/>
    </row>
    <row r="5584" spans="3:3" x14ac:dyDescent="0.2">
      <c r="C5584" s="10"/>
    </row>
    <row r="5585" spans="3:3" x14ac:dyDescent="0.2">
      <c r="C5585" s="10"/>
    </row>
    <row r="5586" spans="3:3" x14ac:dyDescent="0.2">
      <c r="C5586" s="10"/>
    </row>
    <row r="5587" spans="3:3" x14ac:dyDescent="0.2">
      <c r="C5587" s="10"/>
    </row>
    <row r="5588" spans="3:3" x14ac:dyDescent="0.2">
      <c r="C5588" s="10"/>
    </row>
    <row r="5589" spans="3:3" x14ac:dyDescent="0.2">
      <c r="C5589" s="10"/>
    </row>
    <row r="5590" spans="3:3" x14ac:dyDescent="0.2">
      <c r="C5590" s="10"/>
    </row>
    <row r="5591" spans="3:3" x14ac:dyDescent="0.2">
      <c r="C5591" s="10"/>
    </row>
    <row r="5592" spans="3:3" x14ac:dyDescent="0.2">
      <c r="C5592" s="10"/>
    </row>
    <row r="5593" spans="3:3" x14ac:dyDescent="0.2">
      <c r="C5593" s="10"/>
    </row>
    <row r="5594" spans="3:3" x14ac:dyDescent="0.2">
      <c r="C5594" s="10"/>
    </row>
    <row r="5595" spans="3:3" x14ac:dyDescent="0.2">
      <c r="C5595" s="10"/>
    </row>
    <row r="5596" spans="3:3" x14ac:dyDescent="0.2">
      <c r="C5596" s="10"/>
    </row>
    <row r="5597" spans="3:3" x14ac:dyDescent="0.2">
      <c r="C5597" s="10"/>
    </row>
    <row r="5598" spans="3:3" x14ac:dyDescent="0.2">
      <c r="C5598" s="10"/>
    </row>
    <row r="5599" spans="3:3" x14ac:dyDescent="0.2">
      <c r="C5599" s="10"/>
    </row>
    <row r="5600" spans="3:3" x14ac:dyDescent="0.2">
      <c r="C5600" s="10"/>
    </row>
    <row r="5601" spans="3:3" x14ac:dyDescent="0.2">
      <c r="C5601" s="10"/>
    </row>
    <row r="5602" spans="3:3" x14ac:dyDescent="0.2">
      <c r="C5602" s="10"/>
    </row>
    <row r="5603" spans="3:3" x14ac:dyDescent="0.2">
      <c r="C5603" s="10"/>
    </row>
    <row r="5604" spans="3:3" x14ac:dyDescent="0.2">
      <c r="C5604" s="10"/>
    </row>
    <row r="5605" spans="3:3" x14ac:dyDescent="0.2">
      <c r="C5605" s="10"/>
    </row>
    <row r="5606" spans="3:3" x14ac:dyDescent="0.2">
      <c r="C5606" s="10"/>
    </row>
    <row r="5607" spans="3:3" x14ac:dyDescent="0.2">
      <c r="C5607" s="10"/>
    </row>
    <row r="5608" spans="3:3" x14ac:dyDescent="0.2">
      <c r="C5608" s="10"/>
    </row>
    <row r="5609" spans="3:3" x14ac:dyDescent="0.2">
      <c r="C5609" s="10"/>
    </row>
    <row r="5610" spans="3:3" x14ac:dyDescent="0.2">
      <c r="C5610" s="10"/>
    </row>
    <row r="5611" spans="3:3" x14ac:dyDescent="0.2">
      <c r="C5611" s="10"/>
    </row>
    <row r="5612" spans="3:3" x14ac:dyDescent="0.2">
      <c r="C5612" s="10"/>
    </row>
    <row r="5613" spans="3:3" x14ac:dyDescent="0.2">
      <c r="C5613" s="10"/>
    </row>
    <row r="5614" spans="3:3" x14ac:dyDescent="0.2">
      <c r="C5614" s="10"/>
    </row>
    <row r="5615" spans="3:3" x14ac:dyDescent="0.2">
      <c r="C5615" s="10"/>
    </row>
    <row r="5616" spans="3:3" x14ac:dyDescent="0.2">
      <c r="C5616" s="10"/>
    </row>
    <row r="5617" spans="3:3" x14ac:dyDescent="0.2">
      <c r="C5617" s="10"/>
    </row>
    <row r="5618" spans="3:3" x14ac:dyDescent="0.2">
      <c r="C5618" s="10"/>
    </row>
    <row r="5619" spans="3:3" x14ac:dyDescent="0.2">
      <c r="C5619" s="10"/>
    </row>
    <row r="5620" spans="3:3" x14ac:dyDescent="0.2">
      <c r="C5620" s="10"/>
    </row>
    <row r="5621" spans="3:3" x14ac:dyDescent="0.2">
      <c r="C5621" s="10"/>
    </row>
    <row r="5622" spans="3:3" x14ac:dyDescent="0.2">
      <c r="C5622" s="10"/>
    </row>
    <row r="5623" spans="3:3" x14ac:dyDescent="0.2">
      <c r="C5623" s="10"/>
    </row>
    <row r="5624" spans="3:3" x14ac:dyDescent="0.2">
      <c r="C5624" s="10"/>
    </row>
    <row r="5625" spans="3:3" x14ac:dyDescent="0.2">
      <c r="C5625" s="10"/>
    </row>
    <row r="5626" spans="3:3" x14ac:dyDescent="0.2">
      <c r="C5626" s="10"/>
    </row>
    <row r="5627" spans="3:3" x14ac:dyDescent="0.2">
      <c r="C5627" s="10"/>
    </row>
    <row r="5628" spans="3:3" x14ac:dyDescent="0.2">
      <c r="C5628" s="10"/>
    </row>
    <row r="5629" spans="3:3" x14ac:dyDescent="0.2">
      <c r="C5629" s="10"/>
    </row>
    <row r="5630" spans="3:3" x14ac:dyDescent="0.2">
      <c r="C5630" s="10"/>
    </row>
    <row r="5631" spans="3:3" x14ac:dyDescent="0.2">
      <c r="C5631" s="10"/>
    </row>
    <row r="5632" spans="3:3" x14ac:dyDescent="0.2">
      <c r="C5632" s="10"/>
    </row>
    <row r="5633" spans="3:3" x14ac:dyDescent="0.2">
      <c r="C5633" s="10"/>
    </row>
    <row r="5634" spans="3:3" x14ac:dyDescent="0.2">
      <c r="C5634" s="10"/>
    </row>
    <row r="5635" spans="3:3" x14ac:dyDescent="0.2">
      <c r="C5635" s="10"/>
    </row>
    <row r="5636" spans="3:3" x14ac:dyDescent="0.2">
      <c r="C5636" s="10"/>
    </row>
    <row r="5637" spans="3:3" x14ac:dyDescent="0.2">
      <c r="C5637" s="10"/>
    </row>
    <row r="5638" spans="3:3" x14ac:dyDescent="0.2">
      <c r="C5638" s="10"/>
    </row>
    <row r="5639" spans="3:3" x14ac:dyDescent="0.2">
      <c r="C5639" s="10"/>
    </row>
    <row r="5640" spans="3:3" x14ac:dyDescent="0.2">
      <c r="C5640" s="10"/>
    </row>
    <row r="5641" spans="3:3" x14ac:dyDescent="0.2">
      <c r="C5641" s="10"/>
    </row>
    <row r="5642" spans="3:3" x14ac:dyDescent="0.2">
      <c r="C5642" s="10"/>
    </row>
    <row r="5643" spans="3:3" x14ac:dyDescent="0.2">
      <c r="C5643" s="10"/>
    </row>
    <row r="5644" spans="3:3" x14ac:dyDescent="0.2">
      <c r="C5644" s="10"/>
    </row>
    <row r="5645" spans="3:3" x14ac:dyDescent="0.2">
      <c r="C5645" s="10"/>
    </row>
    <row r="5646" spans="3:3" x14ac:dyDescent="0.2">
      <c r="C5646" s="10"/>
    </row>
    <row r="5647" spans="3:3" x14ac:dyDescent="0.2">
      <c r="C5647" s="10"/>
    </row>
    <row r="5648" spans="3:3" x14ac:dyDescent="0.2">
      <c r="C5648" s="10"/>
    </row>
    <row r="5649" spans="3:3" x14ac:dyDescent="0.2">
      <c r="C5649" s="10"/>
    </row>
    <row r="5650" spans="3:3" x14ac:dyDescent="0.2">
      <c r="C5650" s="10"/>
    </row>
    <row r="5651" spans="3:3" x14ac:dyDescent="0.2">
      <c r="C5651" s="10"/>
    </row>
    <row r="5652" spans="3:3" x14ac:dyDescent="0.2">
      <c r="C5652" s="10"/>
    </row>
    <row r="5653" spans="3:3" x14ac:dyDescent="0.2">
      <c r="C5653" s="10"/>
    </row>
    <row r="5654" spans="3:3" x14ac:dyDescent="0.2">
      <c r="C5654" s="10"/>
    </row>
    <row r="5655" spans="3:3" x14ac:dyDescent="0.2">
      <c r="C5655" s="10"/>
    </row>
    <row r="5656" spans="3:3" x14ac:dyDescent="0.2">
      <c r="C5656" s="10"/>
    </row>
    <row r="5657" spans="3:3" x14ac:dyDescent="0.2">
      <c r="C5657" s="10"/>
    </row>
    <row r="5658" spans="3:3" x14ac:dyDescent="0.2">
      <c r="C5658" s="10"/>
    </row>
    <row r="5659" spans="3:3" x14ac:dyDescent="0.2">
      <c r="C5659" s="10"/>
    </row>
    <row r="5660" spans="3:3" x14ac:dyDescent="0.2">
      <c r="C5660" s="10"/>
    </row>
    <row r="5661" spans="3:3" x14ac:dyDescent="0.2">
      <c r="C5661" s="10"/>
    </row>
    <row r="5662" spans="3:3" x14ac:dyDescent="0.2">
      <c r="C5662" s="10"/>
    </row>
    <row r="5663" spans="3:3" x14ac:dyDescent="0.2">
      <c r="C5663" s="10"/>
    </row>
    <row r="5664" spans="3:3" x14ac:dyDescent="0.2">
      <c r="C5664" s="10"/>
    </row>
    <row r="5665" spans="3:3" x14ac:dyDescent="0.2">
      <c r="C5665" s="10"/>
    </row>
    <row r="5666" spans="3:3" x14ac:dyDescent="0.2">
      <c r="C5666" s="10"/>
    </row>
    <row r="5667" spans="3:3" x14ac:dyDescent="0.2">
      <c r="C5667" s="10"/>
    </row>
    <row r="5668" spans="3:3" x14ac:dyDescent="0.2">
      <c r="C5668" s="10"/>
    </row>
    <row r="5669" spans="3:3" x14ac:dyDescent="0.2">
      <c r="C5669" s="10"/>
    </row>
    <row r="5670" spans="3:3" x14ac:dyDescent="0.2">
      <c r="C5670" s="10"/>
    </row>
    <row r="5671" spans="3:3" x14ac:dyDescent="0.2">
      <c r="C5671" s="10"/>
    </row>
    <row r="5672" spans="3:3" x14ac:dyDescent="0.2">
      <c r="C5672" s="10"/>
    </row>
    <row r="5673" spans="3:3" x14ac:dyDescent="0.2">
      <c r="C5673" s="10"/>
    </row>
    <row r="5674" spans="3:3" x14ac:dyDescent="0.2">
      <c r="C5674" s="10"/>
    </row>
    <row r="5675" spans="3:3" x14ac:dyDescent="0.2">
      <c r="C5675" s="10"/>
    </row>
    <row r="5676" spans="3:3" x14ac:dyDescent="0.2">
      <c r="C5676" s="10"/>
    </row>
    <row r="5677" spans="3:3" x14ac:dyDescent="0.2">
      <c r="C5677" s="10"/>
    </row>
    <row r="5678" spans="3:3" x14ac:dyDescent="0.2">
      <c r="C5678" s="10"/>
    </row>
    <row r="5679" spans="3:3" x14ac:dyDescent="0.2">
      <c r="C5679" s="10"/>
    </row>
    <row r="5680" spans="3:3" x14ac:dyDescent="0.2">
      <c r="C5680" s="10"/>
    </row>
    <row r="5681" spans="3:3" x14ac:dyDescent="0.2">
      <c r="C5681" s="10"/>
    </row>
    <row r="5682" spans="3:3" x14ac:dyDescent="0.2">
      <c r="C5682" s="10"/>
    </row>
    <row r="5683" spans="3:3" x14ac:dyDescent="0.2">
      <c r="C5683" s="10"/>
    </row>
    <row r="5684" spans="3:3" x14ac:dyDescent="0.2">
      <c r="C5684" s="10"/>
    </row>
    <row r="5685" spans="3:3" x14ac:dyDescent="0.2">
      <c r="C5685" s="10"/>
    </row>
    <row r="5686" spans="3:3" x14ac:dyDescent="0.2">
      <c r="C5686" s="10"/>
    </row>
    <row r="5687" spans="3:3" x14ac:dyDescent="0.2">
      <c r="C5687" s="10"/>
    </row>
    <row r="5688" spans="3:3" x14ac:dyDescent="0.2">
      <c r="C5688" s="10"/>
    </row>
    <row r="5689" spans="3:3" x14ac:dyDescent="0.2">
      <c r="C5689" s="10"/>
    </row>
    <row r="5690" spans="3:3" x14ac:dyDescent="0.2">
      <c r="C5690" s="10"/>
    </row>
    <row r="5691" spans="3:3" x14ac:dyDescent="0.2">
      <c r="C5691" s="10"/>
    </row>
    <row r="5692" spans="3:3" x14ac:dyDescent="0.2">
      <c r="C5692" s="10"/>
    </row>
    <row r="5693" spans="3:3" x14ac:dyDescent="0.2">
      <c r="C5693" s="10"/>
    </row>
    <row r="5694" spans="3:3" x14ac:dyDescent="0.2">
      <c r="C5694" s="10"/>
    </row>
    <row r="5695" spans="3:3" x14ac:dyDescent="0.2">
      <c r="C5695" s="10"/>
    </row>
    <row r="5696" spans="3:3" x14ac:dyDescent="0.2">
      <c r="C5696" s="10"/>
    </row>
    <row r="5697" spans="3:3" x14ac:dyDescent="0.2">
      <c r="C5697" s="10"/>
    </row>
    <row r="5698" spans="3:3" x14ac:dyDescent="0.2">
      <c r="C5698" s="10"/>
    </row>
    <row r="5699" spans="3:3" x14ac:dyDescent="0.2">
      <c r="C5699" s="10"/>
    </row>
    <row r="5700" spans="3:3" x14ac:dyDescent="0.2">
      <c r="C5700" s="10"/>
    </row>
    <row r="5701" spans="3:3" x14ac:dyDescent="0.2">
      <c r="C5701" s="10"/>
    </row>
    <row r="5702" spans="3:3" x14ac:dyDescent="0.2">
      <c r="C5702" s="10"/>
    </row>
    <row r="5703" spans="3:3" x14ac:dyDescent="0.2">
      <c r="C5703" s="10"/>
    </row>
    <row r="5704" spans="3:3" x14ac:dyDescent="0.2">
      <c r="C5704" s="10"/>
    </row>
    <row r="5705" spans="3:3" x14ac:dyDescent="0.2">
      <c r="C5705" s="10"/>
    </row>
    <row r="5706" spans="3:3" x14ac:dyDescent="0.2">
      <c r="C5706" s="10"/>
    </row>
    <row r="5707" spans="3:3" x14ac:dyDescent="0.2">
      <c r="C5707" s="10"/>
    </row>
    <row r="5708" spans="3:3" x14ac:dyDescent="0.2">
      <c r="C5708" s="10"/>
    </row>
    <row r="5709" spans="3:3" x14ac:dyDescent="0.2">
      <c r="C5709" s="10"/>
    </row>
    <row r="5710" spans="3:3" x14ac:dyDescent="0.2">
      <c r="C5710" s="10"/>
    </row>
    <row r="5711" spans="3:3" x14ac:dyDescent="0.2">
      <c r="C5711" s="10"/>
    </row>
    <row r="5712" spans="3:3" x14ac:dyDescent="0.2">
      <c r="C5712" s="10"/>
    </row>
    <row r="5713" spans="3:3" x14ac:dyDescent="0.2">
      <c r="C5713" s="10"/>
    </row>
    <row r="5714" spans="3:3" x14ac:dyDescent="0.2">
      <c r="C5714" s="10"/>
    </row>
    <row r="5715" spans="3:3" x14ac:dyDescent="0.2">
      <c r="C5715" s="10"/>
    </row>
    <row r="5716" spans="3:3" x14ac:dyDescent="0.2">
      <c r="C5716" s="10"/>
    </row>
    <row r="5717" spans="3:3" x14ac:dyDescent="0.2">
      <c r="C5717" s="10"/>
    </row>
    <row r="5718" spans="3:3" x14ac:dyDescent="0.2">
      <c r="C5718" s="10"/>
    </row>
    <row r="5719" spans="3:3" x14ac:dyDescent="0.2">
      <c r="C5719" s="10"/>
    </row>
    <row r="5720" spans="3:3" x14ac:dyDescent="0.2">
      <c r="C5720" s="10"/>
    </row>
    <row r="5721" spans="3:3" x14ac:dyDescent="0.2">
      <c r="C5721" s="10"/>
    </row>
    <row r="5722" spans="3:3" x14ac:dyDescent="0.2">
      <c r="C5722" s="10"/>
    </row>
    <row r="5723" spans="3:3" x14ac:dyDescent="0.2">
      <c r="C5723" s="10"/>
    </row>
    <row r="5724" spans="3:3" x14ac:dyDescent="0.2">
      <c r="C5724" s="10"/>
    </row>
    <row r="5725" spans="3:3" x14ac:dyDescent="0.2">
      <c r="C5725" s="10"/>
    </row>
    <row r="5726" spans="3:3" x14ac:dyDescent="0.2">
      <c r="C5726" s="10"/>
    </row>
    <row r="5727" spans="3:3" x14ac:dyDescent="0.2">
      <c r="C5727" s="10"/>
    </row>
    <row r="5728" spans="3:3" x14ac:dyDescent="0.2">
      <c r="C5728" s="10"/>
    </row>
    <row r="5729" spans="3:3" x14ac:dyDescent="0.2">
      <c r="C5729" s="10"/>
    </row>
    <row r="5730" spans="3:3" x14ac:dyDescent="0.2">
      <c r="C5730" s="10"/>
    </row>
    <row r="5731" spans="3:3" x14ac:dyDescent="0.2">
      <c r="C5731" s="10"/>
    </row>
    <row r="5732" spans="3:3" x14ac:dyDescent="0.2">
      <c r="C5732" s="10"/>
    </row>
    <row r="5733" spans="3:3" x14ac:dyDescent="0.2">
      <c r="C5733" s="10"/>
    </row>
    <row r="5734" spans="3:3" x14ac:dyDescent="0.2">
      <c r="C5734" s="10"/>
    </row>
    <row r="5735" spans="3:3" x14ac:dyDescent="0.2">
      <c r="C5735" s="10"/>
    </row>
    <row r="5736" spans="3:3" x14ac:dyDescent="0.2">
      <c r="C5736" s="10"/>
    </row>
    <row r="5737" spans="3:3" x14ac:dyDescent="0.2">
      <c r="C5737" s="10"/>
    </row>
    <row r="5738" spans="3:3" x14ac:dyDescent="0.2">
      <c r="C5738" s="10"/>
    </row>
    <row r="5739" spans="3:3" x14ac:dyDescent="0.2">
      <c r="C5739" s="10"/>
    </row>
    <row r="5740" spans="3:3" x14ac:dyDescent="0.2">
      <c r="C5740" s="10"/>
    </row>
    <row r="5741" spans="3:3" x14ac:dyDescent="0.2">
      <c r="C5741" s="10"/>
    </row>
    <row r="5742" spans="3:3" x14ac:dyDescent="0.2">
      <c r="C5742" s="10"/>
    </row>
    <row r="5743" spans="3:3" x14ac:dyDescent="0.2">
      <c r="C5743" s="10"/>
    </row>
    <row r="5744" spans="3:3" x14ac:dyDescent="0.2">
      <c r="C5744" s="10"/>
    </row>
    <row r="5745" spans="3:3" x14ac:dyDescent="0.2">
      <c r="C5745" s="10"/>
    </row>
    <row r="5746" spans="3:3" x14ac:dyDescent="0.2">
      <c r="C5746" s="10"/>
    </row>
    <row r="5747" spans="3:3" x14ac:dyDescent="0.2">
      <c r="C5747" s="10"/>
    </row>
    <row r="5748" spans="3:3" x14ac:dyDescent="0.2">
      <c r="C5748" s="10"/>
    </row>
    <row r="5749" spans="3:3" x14ac:dyDescent="0.2">
      <c r="C5749" s="10"/>
    </row>
    <row r="5750" spans="3:3" x14ac:dyDescent="0.2">
      <c r="C5750" s="10"/>
    </row>
    <row r="5751" spans="3:3" x14ac:dyDescent="0.2">
      <c r="C5751" s="10"/>
    </row>
    <row r="5752" spans="3:3" x14ac:dyDescent="0.2">
      <c r="C5752" s="10"/>
    </row>
    <row r="5753" spans="3:3" x14ac:dyDescent="0.2">
      <c r="C5753" s="10"/>
    </row>
    <row r="5754" spans="3:3" x14ac:dyDescent="0.2">
      <c r="C5754" s="10"/>
    </row>
    <row r="5755" spans="3:3" x14ac:dyDescent="0.2">
      <c r="C5755" s="10"/>
    </row>
    <row r="5756" spans="3:3" x14ac:dyDescent="0.2">
      <c r="C5756" s="10"/>
    </row>
    <row r="5757" spans="3:3" x14ac:dyDescent="0.2">
      <c r="C5757" s="10"/>
    </row>
    <row r="5758" spans="3:3" x14ac:dyDescent="0.2">
      <c r="C5758" s="10"/>
    </row>
    <row r="5759" spans="3:3" x14ac:dyDescent="0.2">
      <c r="C5759" s="10"/>
    </row>
    <row r="5760" spans="3:3" x14ac:dyDescent="0.2">
      <c r="C5760" s="10"/>
    </row>
    <row r="5761" spans="3:3" x14ac:dyDescent="0.2">
      <c r="C5761" s="10"/>
    </row>
    <row r="5762" spans="3:3" x14ac:dyDescent="0.2">
      <c r="C5762" s="10"/>
    </row>
    <row r="5763" spans="3:3" x14ac:dyDescent="0.2">
      <c r="C5763" s="10"/>
    </row>
    <row r="5764" spans="3:3" x14ac:dyDescent="0.2">
      <c r="C5764" s="10"/>
    </row>
    <row r="5765" spans="3:3" x14ac:dyDescent="0.2">
      <c r="C5765" s="10"/>
    </row>
    <row r="5766" spans="3:3" x14ac:dyDescent="0.2">
      <c r="C5766" s="10"/>
    </row>
    <row r="5767" spans="3:3" x14ac:dyDescent="0.2">
      <c r="C5767" s="10"/>
    </row>
    <row r="5768" spans="3:3" x14ac:dyDescent="0.2">
      <c r="C5768" s="10"/>
    </row>
    <row r="5769" spans="3:3" x14ac:dyDescent="0.2">
      <c r="C5769" s="10"/>
    </row>
    <row r="5770" spans="3:3" x14ac:dyDescent="0.2">
      <c r="C5770" s="10"/>
    </row>
    <row r="5771" spans="3:3" x14ac:dyDescent="0.2">
      <c r="C5771" s="10"/>
    </row>
    <row r="5772" spans="3:3" x14ac:dyDescent="0.2">
      <c r="C5772" s="10"/>
    </row>
    <row r="5773" spans="3:3" x14ac:dyDescent="0.2">
      <c r="C5773" s="10"/>
    </row>
    <row r="5774" spans="3:3" x14ac:dyDescent="0.2">
      <c r="C5774" s="10"/>
    </row>
    <row r="5775" spans="3:3" x14ac:dyDescent="0.2">
      <c r="C5775" s="10"/>
    </row>
    <row r="5776" spans="3:3" x14ac:dyDescent="0.2">
      <c r="C5776" s="10"/>
    </row>
    <row r="5777" spans="3:3" x14ac:dyDescent="0.2">
      <c r="C5777" s="10"/>
    </row>
    <row r="5778" spans="3:3" x14ac:dyDescent="0.2">
      <c r="C5778" s="10"/>
    </row>
    <row r="5779" spans="3:3" x14ac:dyDescent="0.2">
      <c r="C5779" s="10"/>
    </row>
    <row r="5780" spans="3:3" x14ac:dyDescent="0.2">
      <c r="C5780" s="10"/>
    </row>
    <row r="5781" spans="3:3" x14ac:dyDescent="0.2">
      <c r="C5781" s="10"/>
    </row>
    <row r="5782" spans="3:3" x14ac:dyDescent="0.2">
      <c r="C5782" s="10"/>
    </row>
    <row r="5783" spans="3:3" x14ac:dyDescent="0.2">
      <c r="C5783" s="10"/>
    </row>
    <row r="5784" spans="3:3" x14ac:dyDescent="0.2">
      <c r="C5784" s="10"/>
    </row>
    <row r="5785" spans="3:3" x14ac:dyDescent="0.2">
      <c r="C5785" s="10"/>
    </row>
    <row r="5786" spans="3:3" x14ac:dyDescent="0.2">
      <c r="C5786" s="10"/>
    </row>
    <row r="5787" spans="3:3" x14ac:dyDescent="0.2">
      <c r="C5787" s="10"/>
    </row>
    <row r="5788" spans="3:3" x14ac:dyDescent="0.2">
      <c r="C5788" s="10"/>
    </row>
    <row r="5789" spans="3:3" x14ac:dyDescent="0.2">
      <c r="C5789" s="10"/>
    </row>
    <row r="5790" spans="3:3" x14ac:dyDescent="0.2">
      <c r="C5790" s="10"/>
    </row>
    <row r="5791" spans="3:3" x14ac:dyDescent="0.2">
      <c r="C5791" s="10"/>
    </row>
    <row r="5792" spans="3:3" x14ac:dyDescent="0.2">
      <c r="C5792" s="10"/>
    </row>
    <row r="5793" spans="3:3" x14ac:dyDescent="0.2">
      <c r="C5793" s="10"/>
    </row>
    <row r="5794" spans="3:3" x14ac:dyDescent="0.2">
      <c r="C5794" s="10"/>
    </row>
    <row r="5795" spans="3:3" x14ac:dyDescent="0.2">
      <c r="C5795" s="10"/>
    </row>
    <row r="5796" spans="3:3" x14ac:dyDescent="0.2">
      <c r="C5796" s="10"/>
    </row>
    <row r="5797" spans="3:3" x14ac:dyDescent="0.2">
      <c r="C5797" s="10"/>
    </row>
    <row r="5798" spans="3:3" x14ac:dyDescent="0.2">
      <c r="C5798" s="10"/>
    </row>
    <row r="5799" spans="3:3" x14ac:dyDescent="0.2">
      <c r="C5799" s="10"/>
    </row>
    <row r="5800" spans="3:3" x14ac:dyDescent="0.2">
      <c r="C5800" s="10"/>
    </row>
    <row r="5801" spans="3:3" x14ac:dyDescent="0.2">
      <c r="C5801" s="10"/>
    </row>
    <row r="5802" spans="3:3" x14ac:dyDescent="0.2">
      <c r="C5802" s="10"/>
    </row>
    <row r="5803" spans="3:3" x14ac:dyDescent="0.2">
      <c r="C5803" s="10"/>
    </row>
    <row r="5804" spans="3:3" x14ac:dyDescent="0.2">
      <c r="C5804" s="10"/>
    </row>
    <row r="5805" spans="3:3" x14ac:dyDescent="0.2">
      <c r="C5805" s="10"/>
    </row>
    <row r="5806" spans="3:3" x14ac:dyDescent="0.2">
      <c r="C5806" s="10"/>
    </row>
    <row r="5807" spans="3:3" x14ac:dyDescent="0.2">
      <c r="C5807" s="10"/>
    </row>
    <row r="5808" spans="3:3" x14ac:dyDescent="0.2">
      <c r="C5808" s="10"/>
    </row>
    <row r="5809" spans="3:3" x14ac:dyDescent="0.2">
      <c r="C5809" s="10"/>
    </row>
    <row r="5810" spans="3:3" x14ac:dyDescent="0.2">
      <c r="C5810" s="10"/>
    </row>
    <row r="5811" spans="3:3" x14ac:dyDescent="0.2">
      <c r="C5811" s="10"/>
    </row>
    <row r="5812" spans="3:3" x14ac:dyDescent="0.2">
      <c r="C5812" s="10"/>
    </row>
    <row r="5813" spans="3:3" x14ac:dyDescent="0.2">
      <c r="C5813" s="10"/>
    </row>
    <row r="5814" spans="3:3" x14ac:dyDescent="0.2">
      <c r="C5814" s="10"/>
    </row>
    <row r="5815" spans="3:3" x14ac:dyDescent="0.2">
      <c r="C5815" s="10"/>
    </row>
    <row r="5816" spans="3:3" x14ac:dyDescent="0.2">
      <c r="C5816" s="10"/>
    </row>
    <row r="5817" spans="3:3" x14ac:dyDescent="0.2">
      <c r="C5817" s="10"/>
    </row>
    <row r="5818" spans="3:3" x14ac:dyDescent="0.2">
      <c r="C5818" s="10"/>
    </row>
    <row r="5819" spans="3:3" x14ac:dyDescent="0.2">
      <c r="C5819" s="10"/>
    </row>
    <row r="5820" spans="3:3" x14ac:dyDescent="0.2">
      <c r="C5820" s="10"/>
    </row>
    <row r="5821" spans="3:3" x14ac:dyDescent="0.2">
      <c r="C5821" s="10"/>
    </row>
    <row r="5822" spans="3:3" x14ac:dyDescent="0.2">
      <c r="C5822" s="10"/>
    </row>
    <row r="5823" spans="3:3" x14ac:dyDescent="0.2">
      <c r="C5823" s="10"/>
    </row>
    <row r="5824" spans="3:3" x14ac:dyDescent="0.2">
      <c r="C5824" s="10"/>
    </row>
    <row r="5825" spans="3:3" x14ac:dyDescent="0.2">
      <c r="C5825" s="10"/>
    </row>
    <row r="5826" spans="3:3" x14ac:dyDescent="0.2">
      <c r="C5826" s="10"/>
    </row>
    <row r="5827" spans="3:3" x14ac:dyDescent="0.2">
      <c r="C5827" s="10"/>
    </row>
    <row r="5828" spans="3:3" x14ac:dyDescent="0.2">
      <c r="C5828" s="10"/>
    </row>
    <row r="5829" spans="3:3" x14ac:dyDescent="0.2">
      <c r="C5829" s="10"/>
    </row>
    <row r="5830" spans="3:3" x14ac:dyDescent="0.2">
      <c r="C5830" s="10"/>
    </row>
    <row r="5831" spans="3:3" x14ac:dyDescent="0.2">
      <c r="C5831" s="10"/>
    </row>
    <row r="5832" spans="3:3" x14ac:dyDescent="0.2">
      <c r="C5832" s="10"/>
    </row>
    <row r="5833" spans="3:3" x14ac:dyDescent="0.2">
      <c r="C5833" s="10"/>
    </row>
    <row r="5834" spans="3:3" x14ac:dyDescent="0.2">
      <c r="C5834" s="10"/>
    </row>
    <row r="5835" spans="3:3" x14ac:dyDescent="0.2">
      <c r="C5835" s="10"/>
    </row>
    <row r="5836" spans="3:3" x14ac:dyDescent="0.2">
      <c r="C5836" s="10"/>
    </row>
    <row r="5837" spans="3:3" x14ac:dyDescent="0.2">
      <c r="C5837" s="10"/>
    </row>
    <row r="5838" spans="3:3" x14ac:dyDescent="0.2">
      <c r="C5838" s="10"/>
    </row>
    <row r="5839" spans="3:3" x14ac:dyDescent="0.2">
      <c r="C5839" s="10"/>
    </row>
    <row r="5840" spans="3:3" x14ac:dyDescent="0.2">
      <c r="C5840" s="10"/>
    </row>
    <row r="5841" spans="3:3" x14ac:dyDescent="0.2">
      <c r="C5841" s="10"/>
    </row>
    <row r="5842" spans="3:3" x14ac:dyDescent="0.2">
      <c r="C5842" s="10"/>
    </row>
    <row r="5843" spans="3:3" x14ac:dyDescent="0.2">
      <c r="C5843" s="10"/>
    </row>
    <row r="5844" spans="3:3" x14ac:dyDescent="0.2">
      <c r="C5844" s="10"/>
    </row>
    <row r="5845" spans="3:3" x14ac:dyDescent="0.2">
      <c r="C5845" s="10"/>
    </row>
    <row r="5846" spans="3:3" x14ac:dyDescent="0.2">
      <c r="C5846" s="10"/>
    </row>
    <row r="5847" spans="3:3" x14ac:dyDescent="0.2">
      <c r="C5847" s="10"/>
    </row>
    <row r="5848" spans="3:3" x14ac:dyDescent="0.2">
      <c r="C5848" s="10"/>
    </row>
    <row r="5849" spans="3:3" x14ac:dyDescent="0.2">
      <c r="C5849" s="10"/>
    </row>
    <row r="5850" spans="3:3" x14ac:dyDescent="0.2">
      <c r="C5850" s="10"/>
    </row>
    <row r="5851" spans="3:3" x14ac:dyDescent="0.2">
      <c r="C5851" s="10"/>
    </row>
    <row r="5852" spans="3:3" x14ac:dyDescent="0.2">
      <c r="C5852" s="10"/>
    </row>
    <row r="5853" spans="3:3" x14ac:dyDescent="0.2">
      <c r="C5853" s="10"/>
    </row>
    <row r="5854" spans="3:3" x14ac:dyDescent="0.2">
      <c r="C5854" s="10"/>
    </row>
    <row r="5855" spans="3:3" x14ac:dyDescent="0.2">
      <c r="C5855" s="10"/>
    </row>
    <row r="5856" spans="3:3" x14ac:dyDescent="0.2">
      <c r="C5856" s="10"/>
    </row>
    <row r="5857" spans="3:3" x14ac:dyDescent="0.2">
      <c r="C5857" s="10"/>
    </row>
    <row r="5858" spans="3:3" x14ac:dyDescent="0.2">
      <c r="C5858" s="10"/>
    </row>
    <row r="5859" spans="3:3" x14ac:dyDescent="0.2">
      <c r="C5859" s="10"/>
    </row>
    <row r="5860" spans="3:3" x14ac:dyDescent="0.2">
      <c r="C5860" s="10"/>
    </row>
    <row r="5861" spans="3:3" x14ac:dyDescent="0.2">
      <c r="C5861" s="10"/>
    </row>
    <row r="5862" spans="3:3" x14ac:dyDescent="0.2">
      <c r="C5862" s="10"/>
    </row>
    <row r="5863" spans="3:3" x14ac:dyDescent="0.2">
      <c r="C5863" s="10"/>
    </row>
    <row r="5864" spans="3:3" x14ac:dyDescent="0.2">
      <c r="C5864" s="10"/>
    </row>
    <row r="5865" spans="3:3" x14ac:dyDescent="0.2">
      <c r="C5865" s="10"/>
    </row>
    <row r="5866" spans="3:3" x14ac:dyDescent="0.2">
      <c r="C5866" s="10"/>
    </row>
    <row r="5867" spans="3:3" x14ac:dyDescent="0.2">
      <c r="C5867" s="10"/>
    </row>
    <row r="5868" spans="3:3" x14ac:dyDescent="0.2">
      <c r="C5868" s="10"/>
    </row>
    <row r="5869" spans="3:3" x14ac:dyDescent="0.2">
      <c r="C5869" s="10"/>
    </row>
    <row r="5870" spans="3:3" x14ac:dyDescent="0.2">
      <c r="C5870" s="10"/>
    </row>
    <row r="5871" spans="3:3" x14ac:dyDescent="0.2">
      <c r="C5871" s="10"/>
    </row>
    <row r="5872" spans="3:3" x14ac:dyDescent="0.2">
      <c r="C5872" s="10"/>
    </row>
    <row r="5873" spans="3:3" x14ac:dyDescent="0.2">
      <c r="C5873" s="10"/>
    </row>
    <row r="5874" spans="3:3" x14ac:dyDescent="0.2">
      <c r="C5874" s="10"/>
    </row>
    <row r="5875" spans="3:3" x14ac:dyDescent="0.2">
      <c r="C5875" s="10"/>
    </row>
    <row r="5876" spans="3:3" x14ac:dyDescent="0.2">
      <c r="C5876" s="10"/>
    </row>
    <row r="5877" spans="3:3" x14ac:dyDescent="0.2">
      <c r="C5877" s="10"/>
    </row>
    <row r="5878" spans="3:3" x14ac:dyDescent="0.2">
      <c r="C5878" s="10"/>
    </row>
    <row r="5879" spans="3:3" x14ac:dyDescent="0.2">
      <c r="C5879" s="10"/>
    </row>
    <row r="5880" spans="3:3" x14ac:dyDescent="0.2">
      <c r="C5880" s="10"/>
    </row>
    <row r="5881" spans="3:3" x14ac:dyDescent="0.2">
      <c r="C5881" s="10"/>
    </row>
    <row r="5882" spans="3:3" x14ac:dyDescent="0.2">
      <c r="C5882" s="10"/>
    </row>
    <row r="5883" spans="3:3" x14ac:dyDescent="0.2">
      <c r="C5883" s="10"/>
    </row>
    <row r="5884" spans="3:3" x14ac:dyDescent="0.2">
      <c r="C5884" s="10"/>
    </row>
    <row r="5885" spans="3:3" x14ac:dyDescent="0.2">
      <c r="C5885" s="10"/>
    </row>
    <row r="5886" spans="3:3" x14ac:dyDescent="0.2">
      <c r="C5886" s="10"/>
    </row>
    <row r="5887" spans="3:3" x14ac:dyDescent="0.2">
      <c r="C5887" s="10"/>
    </row>
    <row r="5888" spans="3:3" x14ac:dyDescent="0.2">
      <c r="C5888" s="10"/>
    </row>
    <row r="5889" spans="3:3" x14ac:dyDescent="0.2">
      <c r="C5889" s="10"/>
    </row>
    <row r="5890" spans="3:3" x14ac:dyDescent="0.2">
      <c r="C5890" s="10"/>
    </row>
    <row r="5891" spans="3:3" x14ac:dyDescent="0.2">
      <c r="C5891" s="10"/>
    </row>
    <row r="5892" spans="3:3" x14ac:dyDescent="0.2">
      <c r="C5892" s="10"/>
    </row>
    <row r="5893" spans="3:3" x14ac:dyDescent="0.2">
      <c r="C5893" s="10"/>
    </row>
    <row r="5894" spans="3:3" x14ac:dyDescent="0.2">
      <c r="C5894" s="10"/>
    </row>
    <row r="5895" spans="3:3" x14ac:dyDescent="0.2">
      <c r="C5895" s="10"/>
    </row>
    <row r="5896" spans="3:3" x14ac:dyDescent="0.2">
      <c r="C5896" s="10"/>
    </row>
    <row r="5897" spans="3:3" x14ac:dyDescent="0.2">
      <c r="C5897" s="10"/>
    </row>
    <row r="5898" spans="3:3" x14ac:dyDescent="0.2">
      <c r="C5898" s="10"/>
    </row>
    <row r="5899" spans="3:3" x14ac:dyDescent="0.2">
      <c r="C5899" s="10"/>
    </row>
    <row r="5900" spans="3:3" x14ac:dyDescent="0.2">
      <c r="C5900" s="10"/>
    </row>
    <row r="5901" spans="3:3" x14ac:dyDescent="0.2">
      <c r="C5901" s="10"/>
    </row>
    <row r="5902" spans="3:3" x14ac:dyDescent="0.2">
      <c r="C5902" s="10"/>
    </row>
    <row r="5903" spans="3:3" x14ac:dyDescent="0.2">
      <c r="C5903" s="10"/>
    </row>
    <row r="5904" spans="3:3" x14ac:dyDescent="0.2">
      <c r="C5904" s="10"/>
    </row>
    <row r="5905" spans="3:3" x14ac:dyDescent="0.2">
      <c r="C5905" s="10"/>
    </row>
    <row r="5906" spans="3:3" x14ac:dyDescent="0.2">
      <c r="C5906" s="10"/>
    </row>
    <row r="5907" spans="3:3" x14ac:dyDescent="0.2">
      <c r="C5907" s="10"/>
    </row>
    <row r="5908" spans="3:3" x14ac:dyDescent="0.2">
      <c r="C5908" s="10"/>
    </row>
    <row r="5909" spans="3:3" x14ac:dyDescent="0.2">
      <c r="C5909" s="10"/>
    </row>
    <row r="5910" spans="3:3" x14ac:dyDescent="0.2">
      <c r="C5910" s="10"/>
    </row>
    <row r="5911" spans="3:3" x14ac:dyDescent="0.2">
      <c r="C5911" s="10"/>
    </row>
    <row r="5912" spans="3:3" x14ac:dyDescent="0.2">
      <c r="C5912" s="10"/>
    </row>
    <row r="5913" spans="3:3" x14ac:dyDescent="0.2">
      <c r="C5913" s="10"/>
    </row>
    <row r="5914" spans="3:3" x14ac:dyDescent="0.2">
      <c r="C5914" s="10"/>
    </row>
    <row r="5915" spans="3:3" x14ac:dyDescent="0.2">
      <c r="C5915" s="10"/>
    </row>
    <row r="5916" spans="3:3" x14ac:dyDescent="0.2">
      <c r="C5916" s="10"/>
    </row>
    <row r="5917" spans="3:3" x14ac:dyDescent="0.2">
      <c r="C5917" s="10"/>
    </row>
    <row r="5918" spans="3:3" x14ac:dyDescent="0.2">
      <c r="C5918" s="10"/>
    </row>
    <row r="5919" spans="3:3" x14ac:dyDescent="0.2">
      <c r="C5919" s="10"/>
    </row>
    <row r="5920" spans="3:3" x14ac:dyDescent="0.2">
      <c r="C5920" s="10"/>
    </row>
    <row r="5921" spans="3:3" x14ac:dyDescent="0.2">
      <c r="C5921" s="10"/>
    </row>
    <row r="5922" spans="3:3" x14ac:dyDescent="0.2">
      <c r="C5922" s="10"/>
    </row>
    <row r="5923" spans="3:3" x14ac:dyDescent="0.2">
      <c r="C5923" s="10"/>
    </row>
    <row r="5924" spans="3:3" x14ac:dyDescent="0.2">
      <c r="C5924" s="10"/>
    </row>
    <row r="5925" spans="3:3" x14ac:dyDescent="0.2">
      <c r="C5925" s="10"/>
    </row>
    <row r="5926" spans="3:3" x14ac:dyDescent="0.2">
      <c r="C5926" s="10"/>
    </row>
    <row r="5927" spans="3:3" x14ac:dyDescent="0.2">
      <c r="C5927" s="10"/>
    </row>
    <row r="5928" spans="3:3" x14ac:dyDescent="0.2">
      <c r="C5928" s="10"/>
    </row>
    <row r="5929" spans="3:3" x14ac:dyDescent="0.2">
      <c r="C5929" s="10"/>
    </row>
    <row r="5930" spans="3:3" x14ac:dyDescent="0.2">
      <c r="C5930" s="10"/>
    </row>
    <row r="5931" spans="3:3" x14ac:dyDescent="0.2">
      <c r="C5931" s="10"/>
    </row>
    <row r="5932" spans="3:3" x14ac:dyDescent="0.2">
      <c r="C5932" s="10"/>
    </row>
    <row r="5933" spans="3:3" x14ac:dyDescent="0.2">
      <c r="C5933" s="10"/>
    </row>
    <row r="5934" spans="3:3" x14ac:dyDescent="0.2">
      <c r="C5934" s="10"/>
    </row>
    <row r="5935" spans="3:3" x14ac:dyDescent="0.2">
      <c r="C5935" s="10"/>
    </row>
    <row r="5936" spans="3:3" x14ac:dyDescent="0.2">
      <c r="C5936" s="10"/>
    </row>
    <row r="5937" spans="3:3" x14ac:dyDescent="0.2">
      <c r="C5937" s="10"/>
    </row>
    <row r="5938" spans="3:3" x14ac:dyDescent="0.2">
      <c r="C5938" s="10"/>
    </row>
    <row r="5939" spans="3:3" x14ac:dyDescent="0.2">
      <c r="C5939" s="10"/>
    </row>
    <row r="5940" spans="3:3" x14ac:dyDescent="0.2">
      <c r="C5940" s="10"/>
    </row>
    <row r="5941" spans="3:3" x14ac:dyDescent="0.2">
      <c r="C5941" s="10"/>
    </row>
    <row r="5942" spans="3:3" x14ac:dyDescent="0.2">
      <c r="C5942" s="10"/>
    </row>
    <row r="5943" spans="3:3" x14ac:dyDescent="0.2">
      <c r="C5943" s="10"/>
    </row>
    <row r="5944" spans="3:3" x14ac:dyDescent="0.2">
      <c r="C5944" s="10"/>
    </row>
    <row r="5945" spans="3:3" x14ac:dyDescent="0.2">
      <c r="C5945" s="10"/>
    </row>
    <row r="5946" spans="3:3" x14ac:dyDescent="0.2">
      <c r="C5946" s="10"/>
    </row>
    <row r="5947" spans="3:3" x14ac:dyDescent="0.2">
      <c r="C5947" s="10"/>
    </row>
    <row r="5948" spans="3:3" x14ac:dyDescent="0.2">
      <c r="C5948" s="10"/>
    </row>
    <row r="5949" spans="3:3" x14ac:dyDescent="0.2">
      <c r="C5949" s="10"/>
    </row>
    <row r="5950" spans="3:3" x14ac:dyDescent="0.2">
      <c r="C5950" s="10"/>
    </row>
    <row r="5951" spans="3:3" x14ac:dyDescent="0.2">
      <c r="C5951" s="10"/>
    </row>
    <row r="5952" spans="3:3" x14ac:dyDescent="0.2">
      <c r="C5952" s="10"/>
    </row>
    <row r="5953" spans="3:3" x14ac:dyDescent="0.2">
      <c r="C5953" s="10"/>
    </row>
    <row r="5954" spans="3:3" x14ac:dyDescent="0.2">
      <c r="C5954" s="10"/>
    </row>
    <row r="5955" spans="3:3" x14ac:dyDescent="0.2">
      <c r="C5955" s="10"/>
    </row>
    <row r="5956" spans="3:3" x14ac:dyDescent="0.2">
      <c r="C5956" s="10"/>
    </row>
    <row r="5957" spans="3:3" x14ac:dyDescent="0.2">
      <c r="C5957" s="10"/>
    </row>
    <row r="5958" spans="3:3" x14ac:dyDescent="0.2">
      <c r="C5958" s="10"/>
    </row>
    <row r="5959" spans="3:3" x14ac:dyDescent="0.2">
      <c r="C5959" s="10"/>
    </row>
    <row r="5960" spans="3:3" x14ac:dyDescent="0.2">
      <c r="C5960" s="10"/>
    </row>
    <row r="5961" spans="3:3" x14ac:dyDescent="0.2">
      <c r="C5961" s="10"/>
    </row>
    <row r="5962" spans="3:3" x14ac:dyDescent="0.2">
      <c r="C5962" s="10"/>
    </row>
    <row r="5963" spans="3:3" x14ac:dyDescent="0.2">
      <c r="C5963" s="10"/>
    </row>
    <row r="5964" spans="3:3" x14ac:dyDescent="0.2">
      <c r="C5964" s="10"/>
    </row>
    <row r="5965" spans="3:3" x14ac:dyDescent="0.2">
      <c r="C5965" s="10"/>
    </row>
    <row r="5966" spans="3:3" x14ac:dyDescent="0.2">
      <c r="C5966" s="10"/>
    </row>
    <row r="5967" spans="3:3" x14ac:dyDescent="0.2">
      <c r="C5967" s="10"/>
    </row>
    <row r="5968" spans="3:3" x14ac:dyDescent="0.2">
      <c r="C5968" s="10"/>
    </row>
    <row r="5969" spans="3:3" x14ac:dyDescent="0.2">
      <c r="C5969" s="10"/>
    </row>
    <row r="5970" spans="3:3" x14ac:dyDescent="0.2">
      <c r="C5970" s="10"/>
    </row>
    <row r="5971" spans="3:3" x14ac:dyDescent="0.2">
      <c r="C5971" s="10"/>
    </row>
    <row r="5972" spans="3:3" x14ac:dyDescent="0.2">
      <c r="C5972" s="10"/>
    </row>
    <row r="5973" spans="3:3" x14ac:dyDescent="0.2">
      <c r="C5973" s="10"/>
    </row>
    <row r="5974" spans="3:3" x14ac:dyDescent="0.2">
      <c r="C5974" s="10"/>
    </row>
    <row r="5975" spans="3:3" x14ac:dyDescent="0.2">
      <c r="C5975" s="10"/>
    </row>
    <row r="5976" spans="3:3" x14ac:dyDescent="0.2">
      <c r="C5976" s="10"/>
    </row>
    <row r="5977" spans="3:3" x14ac:dyDescent="0.2">
      <c r="C5977" s="10"/>
    </row>
    <row r="5978" spans="3:3" x14ac:dyDescent="0.2">
      <c r="C5978" s="10"/>
    </row>
    <row r="5979" spans="3:3" x14ac:dyDescent="0.2">
      <c r="C5979" s="10"/>
    </row>
    <row r="5980" spans="3:3" x14ac:dyDescent="0.2">
      <c r="C5980" s="10"/>
    </row>
    <row r="5981" spans="3:3" x14ac:dyDescent="0.2">
      <c r="C5981" s="10"/>
    </row>
    <row r="5982" spans="3:3" x14ac:dyDescent="0.2">
      <c r="C5982" s="10"/>
    </row>
    <row r="5983" spans="3:3" x14ac:dyDescent="0.2">
      <c r="C5983" s="10"/>
    </row>
    <row r="5984" spans="3:3" x14ac:dyDescent="0.2">
      <c r="C5984" s="10"/>
    </row>
    <row r="5985" spans="3:3" x14ac:dyDescent="0.2">
      <c r="C5985" s="10"/>
    </row>
    <row r="5986" spans="3:3" x14ac:dyDescent="0.2">
      <c r="C5986" s="10"/>
    </row>
    <row r="5987" spans="3:3" x14ac:dyDescent="0.2">
      <c r="C5987" s="10"/>
    </row>
    <row r="5988" spans="3:3" x14ac:dyDescent="0.2">
      <c r="C5988" s="10"/>
    </row>
    <row r="5989" spans="3:3" x14ac:dyDescent="0.2">
      <c r="C5989" s="10"/>
    </row>
    <row r="5990" spans="3:3" x14ac:dyDescent="0.2">
      <c r="C5990" s="10"/>
    </row>
    <row r="5991" spans="3:3" x14ac:dyDescent="0.2">
      <c r="C5991" s="10"/>
    </row>
    <row r="5992" spans="3:3" x14ac:dyDescent="0.2">
      <c r="C5992" s="10"/>
    </row>
    <row r="5993" spans="3:3" x14ac:dyDescent="0.2">
      <c r="C5993" s="10"/>
    </row>
    <row r="5994" spans="3:3" x14ac:dyDescent="0.2">
      <c r="C5994" s="10"/>
    </row>
    <row r="5995" spans="3:3" x14ac:dyDescent="0.2">
      <c r="C5995" s="10"/>
    </row>
    <row r="5996" spans="3:3" x14ac:dyDescent="0.2">
      <c r="C5996" s="10"/>
    </row>
    <row r="5997" spans="3:3" x14ac:dyDescent="0.2">
      <c r="C5997" s="10"/>
    </row>
    <row r="5998" spans="3:3" x14ac:dyDescent="0.2">
      <c r="C5998" s="10"/>
    </row>
    <row r="5999" spans="3:3" x14ac:dyDescent="0.2">
      <c r="C5999" s="10"/>
    </row>
    <row r="6000" spans="3:3" x14ac:dyDescent="0.2">
      <c r="C6000" s="10"/>
    </row>
    <row r="6001" spans="3:3" x14ac:dyDescent="0.2">
      <c r="C6001" s="10"/>
    </row>
    <row r="6002" spans="3:3" x14ac:dyDescent="0.2">
      <c r="C6002" s="10"/>
    </row>
    <row r="6003" spans="3:3" x14ac:dyDescent="0.2">
      <c r="C6003" s="10"/>
    </row>
    <row r="6004" spans="3:3" x14ac:dyDescent="0.2">
      <c r="C6004" s="10"/>
    </row>
    <row r="6005" spans="3:3" x14ac:dyDescent="0.2">
      <c r="C6005" s="10"/>
    </row>
    <row r="6006" spans="3:3" x14ac:dyDescent="0.2">
      <c r="C6006" s="10"/>
    </row>
    <row r="6007" spans="3:3" x14ac:dyDescent="0.2">
      <c r="C6007" s="10"/>
    </row>
    <row r="6008" spans="3:3" x14ac:dyDescent="0.2">
      <c r="C6008" s="10"/>
    </row>
    <row r="6009" spans="3:3" x14ac:dyDescent="0.2">
      <c r="C6009" s="10"/>
    </row>
    <row r="6010" spans="3:3" x14ac:dyDescent="0.2">
      <c r="C6010" s="10"/>
    </row>
    <row r="6011" spans="3:3" x14ac:dyDescent="0.2">
      <c r="C6011" s="10"/>
    </row>
    <row r="6012" spans="3:3" x14ac:dyDescent="0.2">
      <c r="C6012" s="10"/>
    </row>
    <row r="6013" spans="3:3" x14ac:dyDescent="0.2">
      <c r="C6013" s="10"/>
    </row>
    <row r="6014" spans="3:3" x14ac:dyDescent="0.2">
      <c r="C6014" s="10"/>
    </row>
    <row r="6015" spans="3:3" x14ac:dyDescent="0.2">
      <c r="C6015" s="10"/>
    </row>
    <row r="6016" spans="3:3" x14ac:dyDescent="0.2">
      <c r="C6016" s="10"/>
    </row>
    <row r="6017" spans="3:3" x14ac:dyDescent="0.2">
      <c r="C6017" s="10"/>
    </row>
    <row r="6018" spans="3:3" x14ac:dyDescent="0.2">
      <c r="C6018" s="10"/>
    </row>
    <row r="6019" spans="3:3" x14ac:dyDescent="0.2">
      <c r="C6019" s="10"/>
    </row>
    <row r="6020" spans="3:3" x14ac:dyDescent="0.2">
      <c r="C6020" s="10"/>
    </row>
    <row r="6021" spans="3:3" x14ac:dyDescent="0.2">
      <c r="C6021" s="10"/>
    </row>
    <row r="6022" spans="3:3" x14ac:dyDescent="0.2">
      <c r="C6022" s="10"/>
    </row>
    <row r="6023" spans="3:3" x14ac:dyDescent="0.2">
      <c r="C6023" s="10"/>
    </row>
    <row r="6024" spans="3:3" x14ac:dyDescent="0.2">
      <c r="C6024" s="10"/>
    </row>
    <row r="6025" spans="3:3" x14ac:dyDescent="0.2">
      <c r="C6025" s="10"/>
    </row>
    <row r="6026" spans="3:3" x14ac:dyDescent="0.2">
      <c r="C6026" s="10"/>
    </row>
    <row r="6027" spans="3:3" x14ac:dyDescent="0.2">
      <c r="C6027" s="10"/>
    </row>
    <row r="6028" spans="3:3" x14ac:dyDescent="0.2">
      <c r="C6028" s="10"/>
    </row>
    <row r="6029" spans="3:3" x14ac:dyDescent="0.2">
      <c r="C6029" s="10"/>
    </row>
    <row r="6030" spans="3:3" x14ac:dyDescent="0.2">
      <c r="C6030" s="10"/>
    </row>
    <row r="6031" spans="3:3" x14ac:dyDescent="0.2">
      <c r="C6031" s="10"/>
    </row>
    <row r="6032" spans="3:3" x14ac:dyDescent="0.2">
      <c r="C6032" s="10"/>
    </row>
    <row r="6033" spans="3:3" x14ac:dyDescent="0.2">
      <c r="C6033" s="10"/>
    </row>
    <row r="6034" spans="3:3" x14ac:dyDescent="0.2">
      <c r="C6034" s="10"/>
    </row>
    <row r="6035" spans="3:3" x14ac:dyDescent="0.2">
      <c r="C6035" s="10"/>
    </row>
    <row r="6036" spans="3:3" x14ac:dyDescent="0.2">
      <c r="C6036" s="10"/>
    </row>
    <row r="6037" spans="3:3" x14ac:dyDescent="0.2">
      <c r="C6037" s="10"/>
    </row>
    <row r="6038" spans="3:3" x14ac:dyDescent="0.2">
      <c r="C6038" s="10"/>
    </row>
    <row r="6039" spans="3:3" x14ac:dyDescent="0.2">
      <c r="C6039" s="10"/>
    </row>
    <row r="6040" spans="3:3" x14ac:dyDescent="0.2">
      <c r="C6040" s="10"/>
    </row>
    <row r="6041" spans="3:3" x14ac:dyDescent="0.2">
      <c r="C6041" s="10"/>
    </row>
    <row r="6042" spans="3:3" x14ac:dyDescent="0.2">
      <c r="C6042" s="10"/>
    </row>
    <row r="6043" spans="3:3" x14ac:dyDescent="0.2">
      <c r="C6043" s="10"/>
    </row>
    <row r="6044" spans="3:3" x14ac:dyDescent="0.2">
      <c r="C6044" s="10"/>
    </row>
    <row r="6045" spans="3:3" x14ac:dyDescent="0.2">
      <c r="C6045" s="10"/>
    </row>
    <row r="6046" spans="3:3" x14ac:dyDescent="0.2">
      <c r="C6046" s="10"/>
    </row>
    <row r="6047" spans="3:3" x14ac:dyDescent="0.2">
      <c r="C6047" s="10"/>
    </row>
    <row r="6048" spans="3:3" x14ac:dyDescent="0.2">
      <c r="C6048" s="10"/>
    </row>
    <row r="6049" spans="3:3" x14ac:dyDescent="0.2">
      <c r="C6049" s="10"/>
    </row>
    <row r="6050" spans="3:3" x14ac:dyDescent="0.2">
      <c r="C6050" s="10"/>
    </row>
    <row r="6051" spans="3:3" x14ac:dyDescent="0.2">
      <c r="C6051" s="10"/>
    </row>
    <row r="6052" spans="3:3" x14ac:dyDescent="0.2">
      <c r="C6052" s="10"/>
    </row>
    <row r="6053" spans="3:3" x14ac:dyDescent="0.2">
      <c r="C6053" s="10"/>
    </row>
    <row r="6054" spans="3:3" x14ac:dyDescent="0.2">
      <c r="C6054" s="10"/>
    </row>
    <row r="6055" spans="3:3" x14ac:dyDescent="0.2">
      <c r="C6055" s="10"/>
    </row>
    <row r="6056" spans="3:3" x14ac:dyDescent="0.2">
      <c r="C6056" s="10"/>
    </row>
    <row r="6057" spans="3:3" x14ac:dyDescent="0.2">
      <c r="C6057" s="10"/>
    </row>
    <row r="6058" spans="3:3" x14ac:dyDescent="0.2">
      <c r="C6058" s="10"/>
    </row>
    <row r="6059" spans="3:3" x14ac:dyDescent="0.2">
      <c r="C6059" s="10"/>
    </row>
    <row r="6060" spans="3:3" x14ac:dyDescent="0.2">
      <c r="C6060" s="10"/>
    </row>
    <row r="6061" spans="3:3" x14ac:dyDescent="0.2">
      <c r="C6061" s="10"/>
    </row>
    <row r="6062" spans="3:3" x14ac:dyDescent="0.2">
      <c r="C6062" s="10"/>
    </row>
    <row r="6063" spans="3:3" x14ac:dyDescent="0.2">
      <c r="C6063" s="10"/>
    </row>
    <row r="6064" spans="3:3" x14ac:dyDescent="0.2">
      <c r="C6064" s="10"/>
    </row>
    <row r="6065" spans="3:3" x14ac:dyDescent="0.2">
      <c r="C6065" s="10"/>
    </row>
    <row r="6066" spans="3:3" x14ac:dyDescent="0.2">
      <c r="C6066" s="10"/>
    </row>
    <row r="6067" spans="3:3" x14ac:dyDescent="0.2">
      <c r="C6067" s="10"/>
    </row>
    <row r="6068" spans="3:3" x14ac:dyDescent="0.2">
      <c r="C6068" s="10"/>
    </row>
    <row r="6069" spans="3:3" x14ac:dyDescent="0.2">
      <c r="C6069" s="10"/>
    </row>
    <row r="6070" spans="3:3" x14ac:dyDescent="0.2">
      <c r="C6070" s="10"/>
    </row>
    <row r="6071" spans="3:3" x14ac:dyDescent="0.2">
      <c r="C6071" s="10"/>
    </row>
    <row r="6072" spans="3:3" x14ac:dyDescent="0.2">
      <c r="C6072" s="10"/>
    </row>
    <row r="6073" spans="3:3" x14ac:dyDescent="0.2">
      <c r="C6073" s="10"/>
    </row>
    <row r="6074" spans="3:3" x14ac:dyDescent="0.2">
      <c r="C6074" s="10"/>
    </row>
    <row r="6075" spans="3:3" x14ac:dyDescent="0.2">
      <c r="C6075" s="10"/>
    </row>
    <row r="6076" spans="3:3" x14ac:dyDescent="0.2">
      <c r="C6076" s="10"/>
    </row>
    <row r="6077" spans="3:3" x14ac:dyDescent="0.2">
      <c r="C6077" s="10"/>
    </row>
    <row r="6078" spans="3:3" x14ac:dyDescent="0.2">
      <c r="C6078" s="10"/>
    </row>
    <row r="6079" spans="3:3" x14ac:dyDescent="0.2">
      <c r="C6079" s="10"/>
    </row>
    <row r="6080" spans="3:3" x14ac:dyDescent="0.2">
      <c r="C6080" s="10"/>
    </row>
    <row r="6081" spans="3:3" x14ac:dyDescent="0.2">
      <c r="C6081" s="10"/>
    </row>
    <row r="6082" spans="3:3" x14ac:dyDescent="0.2">
      <c r="C6082" s="10"/>
    </row>
    <row r="6083" spans="3:3" x14ac:dyDescent="0.2">
      <c r="C6083" s="10"/>
    </row>
    <row r="6084" spans="3:3" x14ac:dyDescent="0.2">
      <c r="C6084" s="10"/>
    </row>
    <row r="6085" spans="3:3" x14ac:dyDescent="0.2">
      <c r="C6085" s="10"/>
    </row>
    <row r="6086" spans="3:3" x14ac:dyDescent="0.2">
      <c r="C6086" s="10"/>
    </row>
    <row r="6087" spans="3:3" x14ac:dyDescent="0.2">
      <c r="C6087" s="10"/>
    </row>
    <row r="6088" spans="3:3" x14ac:dyDescent="0.2">
      <c r="C6088" s="10"/>
    </row>
    <row r="6089" spans="3:3" x14ac:dyDescent="0.2">
      <c r="C6089" s="10"/>
    </row>
    <row r="6090" spans="3:3" x14ac:dyDescent="0.2">
      <c r="C6090" s="10"/>
    </row>
    <row r="6091" spans="3:3" x14ac:dyDescent="0.2">
      <c r="C6091" s="10"/>
    </row>
    <row r="6092" spans="3:3" x14ac:dyDescent="0.2">
      <c r="C6092" s="10"/>
    </row>
    <row r="6093" spans="3:3" x14ac:dyDescent="0.2">
      <c r="C6093" s="10"/>
    </row>
    <row r="6094" spans="3:3" x14ac:dyDescent="0.2">
      <c r="C6094" s="10"/>
    </row>
    <row r="6095" spans="3:3" x14ac:dyDescent="0.2">
      <c r="C6095" s="10"/>
    </row>
    <row r="6096" spans="3:3" x14ac:dyDescent="0.2">
      <c r="C6096" s="10"/>
    </row>
    <row r="6097" spans="3:3" x14ac:dyDescent="0.2">
      <c r="C6097" s="10"/>
    </row>
    <row r="6098" spans="3:3" x14ac:dyDescent="0.2">
      <c r="C6098" s="10"/>
    </row>
    <row r="6099" spans="3:3" x14ac:dyDescent="0.2">
      <c r="C6099" s="10"/>
    </row>
    <row r="6100" spans="3:3" x14ac:dyDescent="0.2">
      <c r="C6100" s="10"/>
    </row>
    <row r="6101" spans="3:3" x14ac:dyDescent="0.2">
      <c r="C6101" s="10"/>
    </row>
    <row r="6102" spans="3:3" x14ac:dyDescent="0.2">
      <c r="C6102" s="10"/>
    </row>
    <row r="6103" spans="3:3" x14ac:dyDescent="0.2">
      <c r="C6103" s="10"/>
    </row>
    <row r="6104" spans="3:3" x14ac:dyDescent="0.2">
      <c r="C6104" s="10"/>
    </row>
    <row r="6105" spans="3:3" x14ac:dyDescent="0.2">
      <c r="C6105" s="10"/>
    </row>
    <row r="6106" spans="3:3" x14ac:dyDescent="0.2">
      <c r="C6106" s="10"/>
    </row>
    <row r="6107" spans="3:3" x14ac:dyDescent="0.2">
      <c r="C6107" s="10"/>
    </row>
    <row r="6108" spans="3:3" x14ac:dyDescent="0.2">
      <c r="C6108" s="10"/>
    </row>
    <row r="6109" spans="3:3" x14ac:dyDescent="0.2">
      <c r="C6109" s="10"/>
    </row>
    <row r="6110" spans="3:3" x14ac:dyDescent="0.2">
      <c r="C6110" s="10"/>
    </row>
    <row r="6111" spans="3:3" x14ac:dyDescent="0.2">
      <c r="C6111" s="10"/>
    </row>
    <row r="6112" spans="3:3" x14ac:dyDescent="0.2">
      <c r="C6112" s="10"/>
    </row>
    <row r="6113" spans="3:3" x14ac:dyDescent="0.2">
      <c r="C6113" s="10"/>
    </row>
    <row r="6114" spans="3:3" x14ac:dyDescent="0.2">
      <c r="C6114" s="10"/>
    </row>
    <row r="6115" spans="3:3" x14ac:dyDescent="0.2">
      <c r="C6115" s="10"/>
    </row>
    <row r="6116" spans="3:3" x14ac:dyDescent="0.2">
      <c r="C6116" s="10"/>
    </row>
    <row r="6117" spans="3:3" x14ac:dyDescent="0.2">
      <c r="C6117" s="10"/>
    </row>
    <row r="6118" spans="3:3" x14ac:dyDescent="0.2">
      <c r="C6118" s="10"/>
    </row>
    <row r="6119" spans="3:3" x14ac:dyDescent="0.2">
      <c r="C6119" s="10"/>
    </row>
    <row r="6120" spans="3:3" x14ac:dyDescent="0.2">
      <c r="C6120" s="10"/>
    </row>
    <row r="6121" spans="3:3" x14ac:dyDescent="0.2">
      <c r="C6121" s="10"/>
    </row>
    <row r="6122" spans="3:3" x14ac:dyDescent="0.2">
      <c r="C6122" s="10"/>
    </row>
    <row r="6123" spans="3:3" x14ac:dyDescent="0.2">
      <c r="C6123" s="10"/>
    </row>
    <row r="6124" spans="3:3" x14ac:dyDescent="0.2">
      <c r="C6124" s="10"/>
    </row>
    <row r="6125" spans="3:3" x14ac:dyDescent="0.2">
      <c r="C6125" s="10"/>
    </row>
    <row r="6126" spans="3:3" x14ac:dyDescent="0.2">
      <c r="C6126" s="10"/>
    </row>
    <row r="6127" spans="3:3" x14ac:dyDescent="0.2">
      <c r="C6127" s="10"/>
    </row>
    <row r="6128" spans="3:3" x14ac:dyDescent="0.2">
      <c r="C6128" s="10"/>
    </row>
    <row r="6129" spans="3:3" x14ac:dyDescent="0.2">
      <c r="C6129" s="10"/>
    </row>
    <row r="6130" spans="3:3" x14ac:dyDescent="0.2">
      <c r="C6130" s="10"/>
    </row>
    <row r="6131" spans="3:3" x14ac:dyDescent="0.2">
      <c r="C6131" s="10"/>
    </row>
    <row r="6132" spans="3:3" x14ac:dyDescent="0.2">
      <c r="C6132" s="10"/>
    </row>
    <row r="6133" spans="3:3" x14ac:dyDescent="0.2">
      <c r="C6133" s="10"/>
    </row>
    <row r="6134" spans="3:3" x14ac:dyDescent="0.2">
      <c r="C6134" s="10"/>
    </row>
    <row r="6135" spans="3:3" x14ac:dyDescent="0.2">
      <c r="C6135" s="10"/>
    </row>
    <row r="6136" spans="3:3" x14ac:dyDescent="0.2">
      <c r="C6136" s="10"/>
    </row>
    <row r="6137" spans="3:3" x14ac:dyDescent="0.2">
      <c r="C6137" s="10"/>
    </row>
    <row r="6138" spans="3:3" x14ac:dyDescent="0.2">
      <c r="C6138" s="10"/>
    </row>
    <row r="6139" spans="3:3" x14ac:dyDescent="0.2">
      <c r="C6139" s="10"/>
    </row>
    <row r="6140" spans="3:3" x14ac:dyDescent="0.2">
      <c r="C6140" s="10"/>
    </row>
    <row r="6141" spans="3:3" x14ac:dyDescent="0.2">
      <c r="C6141" s="10"/>
    </row>
    <row r="6142" spans="3:3" x14ac:dyDescent="0.2">
      <c r="C6142" s="10"/>
    </row>
    <row r="6143" spans="3:3" x14ac:dyDescent="0.2">
      <c r="C6143" s="10"/>
    </row>
    <row r="6144" spans="3:3" x14ac:dyDescent="0.2">
      <c r="C6144" s="10"/>
    </row>
    <row r="6145" spans="3:3" x14ac:dyDescent="0.2">
      <c r="C6145" s="10"/>
    </row>
    <row r="6146" spans="3:3" x14ac:dyDescent="0.2">
      <c r="C6146" s="10"/>
    </row>
    <row r="6147" spans="3:3" x14ac:dyDescent="0.2">
      <c r="C6147" s="10"/>
    </row>
    <row r="6148" spans="3:3" x14ac:dyDescent="0.2">
      <c r="C6148" s="10"/>
    </row>
    <row r="6149" spans="3:3" x14ac:dyDescent="0.2">
      <c r="C6149" s="10"/>
    </row>
    <row r="6150" spans="3:3" x14ac:dyDescent="0.2">
      <c r="C6150" s="10"/>
    </row>
    <row r="6151" spans="3:3" x14ac:dyDescent="0.2">
      <c r="C6151" s="10"/>
    </row>
    <row r="6152" spans="3:3" x14ac:dyDescent="0.2">
      <c r="C6152" s="10"/>
    </row>
    <row r="6153" spans="3:3" x14ac:dyDescent="0.2">
      <c r="C6153" s="10"/>
    </row>
    <row r="6154" spans="3:3" x14ac:dyDescent="0.2">
      <c r="C6154" s="10"/>
    </row>
    <row r="6155" spans="3:3" x14ac:dyDescent="0.2">
      <c r="C6155" s="10"/>
    </row>
    <row r="6156" spans="3:3" x14ac:dyDescent="0.2">
      <c r="C6156" s="10"/>
    </row>
    <row r="6157" spans="3:3" x14ac:dyDescent="0.2">
      <c r="C6157" s="10"/>
    </row>
    <row r="6158" spans="3:3" x14ac:dyDescent="0.2">
      <c r="C6158" s="10"/>
    </row>
    <row r="6159" spans="3:3" x14ac:dyDescent="0.2">
      <c r="C6159" s="10"/>
    </row>
    <row r="6160" spans="3:3" x14ac:dyDescent="0.2">
      <c r="C6160" s="10"/>
    </row>
    <row r="6161" spans="3:3" x14ac:dyDescent="0.2">
      <c r="C6161" s="10"/>
    </row>
    <row r="6162" spans="3:3" x14ac:dyDescent="0.2">
      <c r="C6162" s="10"/>
    </row>
    <row r="6163" spans="3:3" x14ac:dyDescent="0.2">
      <c r="C6163" s="10"/>
    </row>
    <row r="6164" spans="3:3" x14ac:dyDescent="0.2">
      <c r="C6164" s="10"/>
    </row>
    <row r="6165" spans="3:3" x14ac:dyDescent="0.2">
      <c r="C6165" s="10"/>
    </row>
    <row r="6166" spans="3:3" x14ac:dyDescent="0.2">
      <c r="C6166" s="10"/>
    </row>
    <row r="6167" spans="3:3" x14ac:dyDescent="0.2">
      <c r="C6167" s="10"/>
    </row>
    <row r="6168" spans="3:3" x14ac:dyDescent="0.2">
      <c r="C6168" s="10"/>
    </row>
    <row r="6169" spans="3:3" x14ac:dyDescent="0.2">
      <c r="C6169" s="10"/>
    </row>
    <row r="6170" spans="3:3" x14ac:dyDescent="0.2">
      <c r="C6170" s="10"/>
    </row>
    <row r="6171" spans="3:3" x14ac:dyDescent="0.2">
      <c r="C6171" s="10"/>
    </row>
    <row r="6172" spans="3:3" x14ac:dyDescent="0.2">
      <c r="C6172" s="10"/>
    </row>
    <row r="6173" spans="3:3" x14ac:dyDescent="0.2">
      <c r="C6173" s="10"/>
    </row>
    <row r="6174" spans="3:3" x14ac:dyDescent="0.2">
      <c r="C6174" s="10"/>
    </row>
    <row r="6175" spans="3:3" x14ac:dyDescent="0.2">
      <c r="C6175" s="10"/>
    </row>
    <row r="6176" spans="3:3" x14ac:dyDescent="0.2">
      <c r="C6176" s="10"/>
    </row>
    <row r="6177" spans="3:3" x14ac:dyDescent="0.2">
      <c r="C6177" s="10"/>
    </row>
    <row r="6178" spans="3:3" x14ac:dyDescent="0.2">
      <c r="C6178" s="10"/>
    </row>
    <row r="6179" spans="3:3" x14ac:dyDescent="0.2">
      <c r="C6179" s="10"/>
    </row>
    <row r="6180" spans="3:3" x14ac:dyDescent="0.2">
      <c r="C6180" s="10"/>
    </row>
    <row r="6181" spans="3:3" x14ac:dyDescent="0.2">
      <c r="C6181" s="10"/>
    </row>
    <row r="6182" spans="3:3" x14ac:dyDescent="0.2">
      <c r="C6182" s="10"/>
    </row>
    <row r="6183" spans="3:3" x14ac:dyDescent="0.2">
      <c r="C6183" s="10"/>
    </row>
    <row r="6184" spans="3:3" x14ac:dyDescent="0.2">
      <c r="C6184" s="10"/>
    </row>
    <row r="6185" spans="3:3" x14ac:dyDescent="0.2">
      <c r="C6185" s="10"/>
    </row>
    <row r="6186" spans="3:3" x14ac:dyDescent="0.2">
      <c r="C6186" s="10"/>
    </row>
    <row r="6187" spans="3:3" x14ac:dyDescent="0.2">
      <c r="C6187" s="10"/>
    </row>
    <row r="6188" spans="3:3" x14ac:dyDescent="0.2">
      <c r="C6188" s="10"/>
    </row>
    <row r="6189" spans="3:3" x14ac:dyDescent="0.2">
      <c r="C6189" s="10"/>
    </row>
    <row r="6190" spans="3:3" x14ac:dyDescent="0.2">
      <c r="C6190" s="10"/>
    </row>
    <row r="6191" spans="3:3" x14ac:dyDescent="0.2">
      <c r="C6191" s="10"/>
    </row>
    <row r="6192" spans="3:3" x14ac:dyDescent="0.2">
      <c r="C6192" s="10"/>
    </row>
    <row r="6193" spans="3:3" x14ac:dyDescent="0.2">
      <c r="C6193" s="10"/>
    </row>
    <row r="6194" spans="3:3" x14ac:dyDescent="0.2">
      <c r="C6194" s="10"/>
    </row>
    <row r="6195" spans="3:3" x14ac:dyDescent="0.2">
      <c r="C6195" s="10"/>
    </row>
    <row r="6196" spans="3:3" x14ac:dyDescent="0.2">
      <c r="C6196" s="10"/>
    </row>
    <row r="6197" spans="3:3" x14ac:dyDescent="0.2">
      <c r="C6197" s="10"/>
    </row>
    <row r="6198" spans="3:3" x14ac:dyDescent="0.2">
      <c r="C6198" s="10"/>
    </row>
    <row r="6199" spans="3:3" x14ac:dyDescent="0.2">
      <c r="C6199" s="10"/>
    </row>
    <row r="6200" spans="3:3" x14ac:dyDescent="0.2">
      <c r="C6200" s="10"/>
    </row>
    <row r="6201" spans="3:3" x14ac:dyDescent="0.2">
      <c r="C6201" s="10"/>
    </row>
    <row r="6202" spans="3:3" x14ac:dyDescent="0.2">
      <c r="C6202" s="10"/>
    </row>
    <row r="6203" spans="3:3" x14ac:dyDescent="0.2">
      <c r="C6203" s="10"/>
    </row>
    <row r="6204" spans="3:3" x14ac:dyDescent="0.2">
      <c r="C6204" s="10"/>
    </row>
    <row r="6205" spans="3:3" x14ac:dyDescent="0.2">
      <c r="C6205" s="10"/>
    </row>
    <row r="6206" spans="3:3" x14ac:dyDescent="0.2">
      <c r="C6206" s="10"/>
    </row>
    <row r="6207" spans="3:3" x14ac:dyDescent="0.2">
      <c r="C6207" s="10"/>
    </row>
    <row r="6208" spans="3:3" x14ac:dyDescent="0.2">
      <c r="C6208" s="10"/>
    </row>
    <row r="6209" spans="3:3" x14ac:dyDescent="0.2">
      <c r="C6209" s="10"/>
    </row>
    <row r="6210" spans="3:3" x14ac:dyDescent="0.2">
      <c r="C6210" s="10"/>
    </row>
    <row r="6211" spans="3:3" x14ac:dyDescent="0.2">
      <c r="C6211" s="10"/>
    </row>
    <row r="6212" spans="3:3" x14ac:dyDescent="0.2">
      <c r="C6212" s="10"/>
    </row>
    <row r="6213" spans="3:3" x14ac:dyDescent="0.2">
      <c r="C6213" s="10"/>
    </row>
    <row r="6214" spans="3:3" x14ac:dyDescent="0.2">
      <c r="C6214" s="10"/>
    </row>
    <row r="6215" spans="3:3" x14ac:dyDescent="0.2">
      <c r="C6215" s="10"/>
    </row>
    <row r="6216" spans="3:3" x14ac:dyDescent="0.2">
      <c r="C6216" s="10"/>
    </row>
    <row r="6217" spans="3:3" x14ac:dyDescent="0.2">
      <c r="C6217" s="10"/>
    </row>
    <row r="6218" spans="3:3" x14ac:dyDescent="0.2">
      <c r="C6218" s="10"/>
    </row>
    <row r="6219" spans="3:3" x14ac:dyDescent="0.2">
      <c r="C6219" s="10"/>
    </row>
    <row r="6220" spans="3:3" x14ac:dyDescent="0.2">
      <c r="C6220" s="10"/>
    </row>
    <row r="6221" spans="3:3" x14ac:dyDescent="0.2">
      <c r="C6221" s="10"/>
    </row>
    <row r="6222" spans="3:3" x14ac:dyDescent="0.2">
      <c r="C6222" s="10"/>
    </row>
    <row r="6223" spans="3:3" x14ac:dyDescent="0.2">
      <c r="C6223" s="10"/>
    </row>
    <row r="6224" spans="3:3" x14ac:dyDescent="0.2">
      <c r="C6224" s="10"/>
    </row>
    <row r="6225" spans="3:3" x14ac:dyDescent="0.2">
      <c r="C6225" s="10"/>
    </row>
    <row r="6226" spans="3:3" x14ac:dyDescent="0.2">
      <c r="C6226" s="10"/>
    </row>
    <row r="6227" spans="3:3" x14ac:dyDescent="0.2">
      <c r="C6227" s="10"/>
    </row>
    <row r="6228" spans="3:3" x14ac:dyDescent="0.2">
      <c r="C6228" s="10"/>
    </row>
    <row r="6229" spans="3:3" x14ac:dyDescent="0.2">
      <c r="C6229" s="10"/>
    </row>
    <row r="6230" spans="3:3" x14ac:dyDescent="0.2">
      <c r="C6230" s="10"/>
    </row>
    <row r="6231" spans="3:3" x14ac:dyDescent="0.2">
      <c r="C6231" s="10"/>
    </row>
    <row r="6232" spans="3:3" x14ac:dyDescent="0.2">
      <c r="C6232" s="10"/>
    </row>
    <row r="6233" spans="3:3" x14ac:dyDescent="0.2">
      <c r="C6233" s="10"/>
    </row>
    <row r="6234" spans="3:3" x14ac:dyDescent="0.2">
      <c r="C6234" s="10"/>
    </row>
    <row r="6235" spans="3:3" x14ac:dyDescent="0.2">
      <c r="C6235" s="10"/>
    </row>
    <row r="6236" spans="3:3" x14ac:dyDescent="0.2">
      <c r="C6236" s="10"/>
    </row>
    <row r="6237" spans="3:3" x14ac:dyDescent="0.2">
      <c r="C6237" s="10"/>
    </row>
    <row r="6238" spans="3:3" x14ac:dyDescent="0.2">
      <c r="C6238" s="10"/>
    </row>
    <row r="6239" spans="3:3" x14ac:dyDescent="0.2">
      <c r="C6239" s="10"/>
    </row>
    <row r="6240" spans="3:3" x14ac:dyDescent="0.2">
      <c r="C6240" s="10"/>
    </row>
    <row r="6241" spans="3:3" x14ac:dyDescent="0.2">
      <c r="C6241" s="10"/>
    </row>
    <row r="6242" spans="3:3" x14ac:dyDescent="0.2">
      <c r="C6242" s="10"/>
    </row>
    <row r="6243" spans="3:3" x14ac:dyDescent="0.2">
      <c r="C6243" s="10"/>
    </row>
    <row r="6244" spans="3:3" x14ac:dyDescent="0.2">
      <c r="C6244" s="10"/>
    </row>
    <row r="6245" spans="3:3" x14ac:dyDescent="0.2">
      <c r="C6245" s="10"/>
    </row>
    <row r="6246" spans="3:3" x14ac:dyDescent="0.2">
      <c r="C6246" s="10"/>
    </row>
    <row r="6247" spans="3:3" x14ac:dyDescent="0.2">
      <c r="C6247" s="10"/>
    </row>
    <row r="6248" spans="3:3" x14ac:dyDescent="0.2">
      <c r="C6248" s="10"/>
    </row>
    <row r="6249" spans="3:3" x14ac:dyDescent="0.2">
      <c r="C6249" s="10"/>
    </row>
    <row r="6250" spans="3:3" x14ac:dyDescent="0.2">
      <c r="C6250" s="10"/>
    </row>
    <row r="6251" spans="3:3" x14ac:dyDescent="0.2">
      <c r="C6251" s="10"/>
    </row>
    <row r="6252" spans="3:3" x14ac:dyDescent="0.2">
      <c r="C6252" s="10"/>
    </row>
    <row r="6253" spans="3:3" x14ac:dyDescent="0.2">
      <c r="C6253" s="10"/>
    </row>
    <row r="6254" spans="3:3" x14ac:dyDescent="0.2">
      <c r="C6254" s="10"/>
    </row>
    <row r="6255" spans="3:3" x14ac:dyDescent="0.2">
      <c r="C6255" s="10"/>
    </row>
    <row r="6256" spans="3:3" x14ac:dyDescent="0.2">
      <c r="C6256" s="10"/>
    </row>
    <row r="6257" spans="3:3" x14ac:dyDescent="0.2">
      <c r="C6257" s="10"/>
    </row>
    <row r="6258" spans="3:3" x14ac:dyDescent="0.2">
      <c r="C6258" s="10"/>
    </row>
    <row r="6259" spans="3:3" x14ac:dyDescent="0.2">
      <c r="C6259" s="10"/>
    </row>
    <row r="6260" spans="3:3" x14ac:dyDescent="0.2">
      <c r="C6260" s="10"/>
    </row>
    <row r="6261" spans="3:3" x14ac:dyDescent="0.2">
      <c r="C6261" s="10"/>
    </row>
    <row r="6262" spans="3:3" x14ac:dyDescent="0.2">
      <c r="C6262" s="10"/>
    </row>
    <row r="6263" spans="3:3" x14ac:dyDescent="0.2">
      <c r="C6263" s="10"/>
    </row>
    <row r="6264" spans="3:3" x14ac:dyDescent="0.2">
      <c r="C6264" s="10"/>
    </row>
    <row r="6265" spans="3:3" x14ac:dyDescent="0.2">
      <c r="C6265" s="10"/>
    </row>
    <row r="6266" spans="3:3" x14ac:dyDescent="0.2">
      <c r="C6266" s="10"/>
    </row>
    <row r="6267" spans="3:3" x14ac:dyDescent="0.2">
      <c r="C6267" s="10"/>
    </row>
    <row r="6268" spans="3:3" x14ac:dyDescent="0.2">
      <c r="C6268" s="10"/>
    </row>
    <row r="6269" spans="3:3" x14ac:dyDescent="0.2">
      <c r="C6269" s="10"/>
    </row>
    <row r="6270" spans="3:3" x14ac:dyDescent="0.2">
      <c r="C6270" s="10"/>
    </row>
    <row r="6271" spans="3:3" x14ac:dyDescent="0.2">
      <c r="C6271" s="10"/>
    </row>
    <row r="6272" spans="3:3" x14ac:dyDescent="0.2">
      <c r="C6272" s="10"/>
    </row>
    <row r="6273" spans="3:3" x14ac:dyDescent="0.2">
      <c r="C6273" s="10"/>
    </row>
    <row r="6274" spans="3:3" x14ac:dyDescent="0.2">
      <c r="C6274" s="10"/>
    </row>
    <row r="6275" spans="3:3" x14ac:dyDescent="0.2">
      <c r="C6275" s="10"/>
    </row>
    <row r="6276" spans="3:3" x14ac:dyDescent="0.2">
      <c r="C6276" s="10"/>
    </row>
    <row r="6277" spans="3:3" x14ac:dyDescent="0.2">
      <c r="C6277" s="10"/>
    </row>
    <row r="6278" spans="3:3" x14ac:dyDescent="0.2">
      <c r="C6278" s="10"/>
    </row>
    <row r="6279" spans="3:3" x14ac:dyDescent="0.2">
      <c r="C6279" s="10"/>
    </row>
    <row r="6280" spans="3:3" x14ac:dyDescent="0.2">
      <c r="C6280" s="10"/>
    </row>
    <row r="6281" spans="3:3" x14ac:dyDescent="0.2">
      <c r="C6281" s="10"/>
    </row>
    <row r="6282" spans="3:3" x14ac:dyDescent="0.2">
      <c r="C6282" s="10"/>
    </row>
    <row r="6283" spans="3:3" x14ac:dyDescent="0.2">
      <c r="C6283" s="10"/>
    </row>
    <row r="6284" spans="3:3" x14ac:dyDescent="0.2">
      <c r="C6284" s="10"/>
    </row>
    <row r="6285" spans="3:3" x14ac:dyDescent="0.2">
      <c r="C6285" s="10"/>
    </row>
    <row r="6286" spans="3:3" x14ac:dyDescent="0.2">
      <c r="C6286" s="10"/>
    </row>
    <row r="6287" spans="3:3" x14ac:dyDescent="0.2">
      <c r="C6287" s="10"/>
    </row>
    <row r="6288" spans="3:3" x14ac:dyDescent="0.2">
      <c r="C6288" s="10"/>
    </row>
    <row r="6289" spans="3:3" x14ac:dyDescent="0.2">
      <c r="C6289" s="10"/>
    </row>
    <row r="6290" spans="3:3" x14ac:dyDescent="0.2">
      <c r="C6290" s="10"/>
    </row>
    <row r="6291" spans="3:3" x14ac:dyDescent="0.2">
      <c r="C6291" s="10"/>
    </row>
    <row r="6292" spans="3:3" x14ac:dyDescent="0.2">
      <c r="C6292" s="10"/>
    </row>
    <row r="6293" spans="3:3" x14ac:dyDescent="0.2">
      <c r="C6293" s="10"/>
    </row>
    <row r="6294" spans="3:3" x14ac:dyDescent="0.2">
      <c r="C6294" s="10"/>
    </row>
    <row r="6295" spans="3:3" x14ac:dyDescent="0.2">
      <c r="C6295" s="10"/>
    </row>
    <row r="6296" spans="3:3" x14ac:dyDescent="0.2">
      <c r="C6296" s="10"/>
    </row>
    <row r="6297" spans="3:3" x14ac:dyDescent="0.2">
      <c r="C6297" s="10"/>
    </row>
    <row r="6298" spans="3:3" x14ac:dyDescent="0.2">
      <c r="C6298" s="10"/>
    </row>
    <row r="6299" spans="3:3" x14ac:dyDescent="0.2">
      <c r="C6299" s="10"/>
    </row>
    <row r="6300" spans="3:3" x14ac:dyDescent="0.2">
      <c r="C6300" s="10"/>
    </row>
    <row r="6301" spans="3:3" x14ac:dyDescent="0.2">
      <c r="C6301" s="10"/>
    </row>
    <row r="6302" spans="3:3" x14ac:dyDescent="0.2">
      <c r="C6302" s="10"/>
    </row>
    <row r="6303" spans="3:3" x14ac:dyDescent="0.2">
      <c r="C6303" s="10"/>
    </row>
    <row r="6304" spans="3:3" x14ac:dyDescent="0.2">
      <c r="C6304" s="10"/>
    </row>
    <row r="6305" spans="3:3" x14ac:dyDescent="0.2">
      <c r="C6305" s="10"/>
    </row>
    <row r="6306" spans="3:3" x14ac:dyDescent="0.2">
      <c r="C6306" s="10"/>
    </row>
    <row r="6307" spans="3:3" x14ac:dyDescent="0.2">
      <c r="C6307" s="10"/>
    </row>
    <row r="6308" spans="3:3" x14ac:dyDescent="0.2">
      <c r="C6308" s="10"/>
    </row>
    <row r="6309" spans="3:3" x14ac:dyDescent="0.2">
      <c r="C6309" s="10"/>
    </row>
    <row r="6310" spans="3:3" x14ac:dyDescent="0.2">
      <c r="C6310" s="10"/>
    </row>
    <row r="6311" spans="3:3" x14ac:dyDescent="0.2">
      <c r="C6311" s="10"/>
    </row>
    <row r="6312" spans="3:3" x14ac:dyDescent="0.2">
      <c r="C6312" s="10"/>
    </row>
    <row r="6313" spans="3:3" x14ac:dyDescent="0.2">
      <c r="C6313" s="10"/>
    </row>
    <row r="6314" spans="3:3" x14ac:dyDescent="0.2">
      <c r="C6314" s="10"/>
    </row>
    <row r="6315" spans="3:3" x14ac:dyDescent="0.2">
      <c r="C6315" s="10"/>
    </row>
    <row r="6316" spans="3:3" x14ac:dyDescent="0.2">
      <c r="C6316" s="10"/>
    </row>
    <row r="6317" spans="3:3" x14ac:dyDescent="0.2">
      <c r="C6317" s="10"/>
    </row>
    <row r="6318" spans="3:3" x14ac:dyDescent="0.2">
      <c r="C6318" s="10"/>
    </row>
    <row r="6319" spans="3:3" x14ac:dyDescent="0.2">
      <c r="C6319" s="10"/>
    </row>
    <row r="6320" spans="3:3" x14ac:dyDescent="0.2">
      <c r="C6320" s="10"/>
    </row>
    <row r="6321" spans="3:3" x14ac:dyDescent="0.2">
      <c r="C6321" s="10"/>
    </row>
    <row r="6322" spans="3:3" x14ac:dyDescent="0.2">
      <c r="C6322" s="10"/>
    </row>
    <row r="6323" spans="3:3" x14ac:dyDescent="0.2">
      <c r="C6323" s="10"/>
    </row>
    <row r="6324" spans="3:3" x14ac:dyDescent="0.2">
      <c r="C6324" s="10"/>
    </row>
    <row r="6325" spans="3:3" x14ac:dyDescent="0.2">
      <c r="C6325" s="10"/>
    </row>
    <row r="6326" spans="3:3" x14ac:dyDescent="0.2">
      <c r="C6326" s="10"/>
    </row>
    <row r="6327" spans="3:3" x14ac:dyDescent="0.2">
      <c r="C6327" s="10"/>
    </row>
    <row r="6328" spans="3:3" x14ac:dyDescent="0.2">
      <c r="C6328" s="10"/>
    </row>
    <row r="6329" spans="3:3" x14ac:dyDescent="0.2">
      <c r="C6329" s="10"/>
    </row>
    <row r="6330" spans="3:3" x14ac:dyDescent="0.2">
      <c r="C6330" s="10"/>
    </row>
    <row r="6331" spans="3:3" x14ac:dyDescent="0.2">
      <c r="C6331" s="10"/>
    </row>
    <row r="6332" spans="3:3" x14ac:dyDescent="0.2">
      <c r="C6332" s="10"/>
    </row>
    <row r="6333" spans="3:3" x14ac:dyDescent="0.2">
      <c r="C6333" s="10"/>
    </row>
    <row r="6334" spans="3:3" x14ac:dyDescent="0.2">
      <c r="C6334" s="10"/>
    </row>
    <row r="6335" spans="3:3" x14ac:dyDescent="0.2">
      <c r="C6335" s="10"/>
    </row>
    <row r="6336" spans="3:3" x14ac:dyDescent="0.2">
      <c r="C6336" s="10"/>
    </row>
    <row r="6337" spans="3:3" x14ac:dyDescent="0.2">
      <c r="C6337" s="10"/>
    </row>
    <row r="6338" spans="3:3" x14ac:dyDescent="0.2">
      <c r="C6338" s="10"/>
    </row>
    <row r="6339" spans="3:3" x14ac:dyDescent="0.2">
      <c r="C6339" s="10"/>
    </row>
    <row r="6340" spans="3:3" x14ac:dyDescent="0.2">
      <c r="C6340" s="10"/>
    </row>
    <row r="6341" spans="3:3" x14ac:dyDescent="0.2">
      <c r="C6341" s="10"/>
    </row>
    <row r="6342" spans="3:3" x14ac:dyDescent="0.2">
      <c r="C6342" s="10"/>
    </row>
    <row r="6343" spans="3:3" x14ac:dyDescent="0.2">
      <c r="C6343" s="10"/>
    </row>
    <row r="6344" spans="3:3" x14ac:dyDescent="0.2">
      <c r="C6344" s="10"/>
    </row>
    <row r="6345" spans="3:3" x14ac:dyDescent="0.2">
      <c r="C6345" s="10"/>
    </row>
    <row r="6346" spans="3:3" x14ac:dyDescent="0.2">
      <c r="C6346" s="10"/>
    </row>
    <row r="6347" spans="3:3" x14ac:dyDescent="0.2">
      <c r="C6347" s="10"/>
    </row>
    <row r="6348" spans="3:3" x14ac:dyDescent="0.2">
      <c r="C6348" s="10"/>
    </row>
    <row r="6349" spans="3:3" x14ac:dyDescent="0.2">
      <c r="C6349" s="10"/>
    </row>
    <row r="6350" spans="3:3" x14ac:dyDescent="0.2">
      <c r="C6350" s="10"/>
    </row>
    <row r="6351" spans="3:3" x14ac:dyDescent="0.2">
      <c r="C6351" s="10"/>
    </row>
    <row r="6352" spans="3:3" x14ac:dyDescent="0.2">
      <c r="C6352" s="10"/>
    </row>
    <row r="6353" spans="3:3" x14ac:dyDescent="0.2">
      <c r="C6353" s="10"/>
    </row>
    <row r="6354" spans="3:3" x14ac:dyDescent="0.2">
      <c r="C6354" s="10"/>
    </row>
    <row r="6355" spans="3:3" x14ac:dyDescent="0.2">
      <c r="C6355" s="10"/>
    </row>
    <row r="6356" spans="3:3" x14ac:dyDescent="0.2">
      <c r="C6356" s="10"/>
    </row>
    <row r="6357" spans="3:3" x14ac:dyDescent="0.2">
      <c r="C6357" s="10"/>
    </row>
    <row r="6358" spans="3:3" x14ac:dyDescent="0.2">
      <c r="C6358" s="10"/>
    </row>
    <row r="6359" spans="3:3" x14ac:dyDescent="0.2">
      <c r="C6359" s="10"/>
    </row>
    <row r="6360" spans="3:3" x14ac:dyDescent="0.2">
      <c r="C6360" s="10"/>
    </row>
    <row r="6361" spans="3:3" x14ac:dyDescent="0.2">
      <c r="C6361" s="10"/>
    </row>
    <row r="6362" spans="3:3" x14ac:dyDescent="0.2">
      <c r="C6362" s="10"/>
    </row>
    <row r="6363" spans="3:3" x14ac:dyDescent="0.2">
      <c r="C6363" s="10"/>
    </row>
    <row r="6364" spans="3:3" x14ac:dyDescent="0.2">
      <c r="C6364" s="10"/>
    </row>
    <row r="6365" spans="3:3" x14ac:dyDescent="0.2">
      <c r="C6365" s="10"/>
    </row>
    <row r="6366" spans="3:3" x14ac:dyDescent="0.2">
      <c r="C6366" s="10"/>
    </row>
    <row r="6367" spans="3:3" x14ac:dyDescent="0.2">
      <c r="C6367" s="10"/>
    </row>
    <row r="6368" spans="3:3" x14ac:dyDescent="0.2">
      <c r="C6368" s="10"/>
    </row>
    <row r="6369" spans="3:3" x14ac:dyDescent="0.2">
      <c r="C6369" s="10"/>
    </row>
    <row r="6370" spans="3:3" x14ac:dyDescent="0.2">
      <c r="C6370" s="10"/>
    </row>
    <row r="6371" spans="3:3" x14ac:dyDescent="0.2">
      <c r="C6371" s="10"/>
    </row>
    <row r="6372" spans="3:3" x14ac:dyDescent="0.2">
      <c r="C6372" s="10"/>
    </row>
    <row r="6373" spans="3:3" x14ac:dyDescent="0.2">
      <c r="C6373" s="10"/>
    </row>
    <row r="6374" spans="3:3" x14ac:dyDescent="0.2">
      <c r="C6374" s="10"/>
    </row>
    <row r="6375" spans="3:3" x14ac:dyDescent="0.2">
      <c r="C6375" s="10"/>
    </row>
    <row r="6376" spans="3:3" x14ac:dyDescent="0.2">
      <c r="C6376" s="10"/>
    </row>
    <row r="6377" spans="3:3" x14ac:dyDescent="0.2">
      <c r="C6377" s="10"/>
    </row>
    <row r="6378" spans="3:3" x14ac:dyDescent="0.2">
      <c r="C6378" s="10"/>
    </row>
    <row r="6379" spans="3:3" x14ac:dyDescent="0.2">
      <c r="C6379" s="10"/>
    </row>
    <row r="6380" spans="3:3" x14ac:dyDescent="0.2">
      <c r="C6380" s="10"/>
    </row>
    <row r="6381" spans="3:3" x14ac:dyDescent="0.2">
      <c r="C6381" s="10"/>
    </row>
    <row r="6382" spans="3:3" x14ac:dyDescent="0.2">
      <c r="C6382" s="10"/>
    </row>
    <row r="6383" spans="3:3" x14ac:dyDescent="0.2">
      <c r="C6383" s="10"/>
    </row>
    <row r="6384" spans="3:3" x14ac:dyDescent="0.2">
      <c r="C6384" s="10"/>
    </row>
    <row r="6385" spans="3:3" x14ac:dyDescent="0.2">
      <c r="C6385" s="10"/>
    </row>
    <row r="6386" spans="3:3" x14ac:dyDescent="0.2">
      <c r="C6386" s="10"/>
    </row>
    <row r="6387" spans="3:3" x14ac:dyDescent="0.2">
      <c r="C6387" s="10"/>
    </row>
    <row r="6388" spans="3:3" x14ac:dyDescent="0.2">
      <c r="C6388" s="10"/>
    </row>
    <row r="6389" spans="3:3" x14ac:dyDescent="0.2">
      <c r="C6389" s="10"/>
    </row>
    <row r="6390" spans="3:3" x14ac:dyDescent="0.2">
      <c r="C6390" s="10"/>
    </row>
    <row r="6391" spans="3:3" x14ac:dyDescent="0.2">
      <c r="C6391" s="10"/>
    </row>
    <row r="6392" spans="3:3" x14ac:dyDescent="0.2">
      <c r="C6392" s="10"/>
    </row>
    <row r="6393" spans="3:3" x14ac:dyDescent="0.2">
      <c r="C6393" s="10"/>
    </row>
    <row r="6394" spans="3:3" x14ac:dyDescent="0.2">
      <c r="C6394" s="10"/>
    </row>
    <row r="6395" spans="3:3" x14ac:dyDescent="0.2">
      <c r="C6395" s="10"/>
    </row>
    <row r="6396" spans="3:3" x14ac:dyDescent="0.2">
      <c r="C6396" s="10"/>
    </row>
    <row r="6397" spans="3:3" x14ac:dyDescent="0.2">
      <c r="C6397" s="10"/>
    </row>
    <row r="6398" spans="3:3" x14ac:dyDescent="0.2">
      <c r="C6398" s="10"/>
    </row>
    <row r="6399" spans="3:3" x14ac:dyDescent="0.2">
      <c r="C6399" s="10"/>
    </row>
    <row r="6400" spans="3:3" x14ac:dyDescent="0.2">
      <c r="C6400" s="10"/>
    </row>
    <row r="6401" spans="3:3" x14ac:dyDescent="0.2">
      <c r="C6401" s="10"/>
    </row>
    <row r="6402" spans="3:3" x14ac:dyDescent="0.2">
      <c r="C6402" s="10"/>
    </row>
    <row r="6403" spans="3:3" x14ac:dyDescent="0.2">
      <c r="C6403" s="10"/>
    </row>
    <row r="6404" spans="3:3" x14ac:dyDescent="0.2">
      <c r="C6404" s="10"/>
    </row>
    <row r="6405" spans="3:3" x14ac:dyDescent="0.2">
      <c r="C6405" s="10"/>
    </row>
    <row r="6406" spans="3:3" x14ac:dyDescent="0.2">
      <c r="C6406" s="10"/>
    </row>
    <row r="6407" spans="3:3" x14ac:dyDescent="0.2">
      <c r="C6407" s="10"/>
    </row>
    <row r="6408" spans="3:3" x14ac:dyDescent="0.2">
      <c r="C6408" s="10"/>
    </row>
    <row r="6409" spans="3:3" x14ac:dyDescent="0.2">
      <c r="C6409" s="10"/>
    </row>
    <row r="6410" spans="3:3" x14ac:dyDescent="0.2">
      <c r="C6410" s="10"/>
    </row>
    <row r="6411" spans="3:3" x14ac:dyDescent="0.2">
      <c r="C6411" s="10"/>
    </row>
    <row r="6412" spans="3:3" x14ac:dyDescent="0.2">
      <c r="C6412" s="10"/>
    </row>
    <row r="6413" spans="3:3" x14ac:dyDescent="0.2">
      <c r="C6413" s="10"/>
    </row>
    <row r="6414" spans="3:3" x14ac:dyDescent="0.2">
      <c r="C6414" s="10"/>
    </row>
    <row r="6415" spans="3:3" x14ac:dyDescent="0.2">
      <c r="C6415" s="10"/>
    </row>
    <row r="6416" spans="3:3" x14ac:dyDescent="0.2">
      <c r="C6416" s="10"/>
    </row>
    <row r="6417" spans="3:3" x14ac:dyDescent="0.2">
      <c r="C6417" s="10"/>
    </row>
    <row r="6418" spans="3:3" x14ac:dyDescent="0.2">
      <c r="C6418" s="10"/>
    </row>
    <row r="6419" spans="3:3" x14ac:dyDescent="0.2">
      <c r="C6419" s="10"/>
    </row>
    <row r="6420" spans="3:3" x14ac:dyDescent="0.2">
      <c r="C6420" s="10"/>
    </row>
    <row r="6421" spans="3:3" x14ac:dyDescent="0.2">
      <c r="C6421" s="10"/>
    </row>
    <row r="6422" spans="3:3" x14ac:dyDescent="0.2">
      <c r="C6422" s="10"/>
    </row>
    <row r="6423" spans="3:3" x14ac:dyDescent="0.2">
      <c r="C6423" s="10"/>
    </row>
    <row r="6424" spans="3:3" x14ac:dyDescent="0.2">
      <c r="C6424" s="10"/>
    </row>
    <row r="6425" spans="3:3" x14ac:dyDescent="0.2">
      <c r="C6425" s="10"/>
    </row>
    <row r="6426" spans="3:3" x14ac:dyDescent="0.2">
      <c r="C6426" s="10"/>
    </row>
    <row r="6427" spans="3:3" x14ac:dyDescent="0.2">
      <c r="C6427" s="10"/>
    </row>
    <row r="6428" spans="3:3" x14ac:dyDescent="0.2">
      <c r="C6428" s="10"/>
    </row>
    <row r="6429" spans="3:3" x14ac:dyDescent="0.2">
      <c r="C6429" s="10"/>
    </row>
    <row r="6430" spans="3:3" x14ac:dyDescent="0.2">
      <c r="C6430" s="10"/>
    </row>
    <row r="6431" spans="3:3" x14ac:dyDescent="0.2">
      <c r="C6431" s="10"/>
    </row>
    <row r="6432" spans="3:3" x14ac:dyDescent="0.2">
      <c r="C6432" s="10"/>
    </row>
    <row r="6433" spans="3:3" x14ac:dyDescent="0.2">
      <c r="C6433" s="10"/>
    </row>
    <row r="6434" spans="3:3" x14ac:dyDescent="0.2">
      <c r="C6434" s="10"/>
    </row>
    <row r="6435" spans="3:3" x14ac:dyDescent="0.2">
      <c r="C6435" s="10"/>
    </row>
    <row r="6436" spans="3:3" x14ac:dyDescent="0.2">
      <c r="C6436" s="10"/>
    </row>
    <row r="6437" spans="3:3" x14ac:dyDescent="0.2">
      <c r="C6437" s="10"/>
    </row>
    <row r="6438" spans="3:3" x14ac:dyDescent="0.2">
      <c r="C6438" s="10"/>
    </row>
    <row r="6439" spans="3:3" x14ac:dyDescent="0.2">
      <c r="C6439" s="10"/>
    </row>
    <row r="6440" spans="3:3" x14ac:dyDescent="0.2">
      <c r="C6440" s="10"/>
    </row>
    <row r="6441" spans="3:3" x14ac:dyDescent="0.2">
      <c r="C6441" s="10"/>
    </row>
    <row r="6442" spans="3:3" x14ac:dyDescent="0.2">
      <c r="C6442" s="10"/>
    </row>
    <row r="6443" spans="3:3" x14ac:dyDescent="0.2">
      <c r="C6443" s="10"/>
    </row>
    <row r="6444" spans="3:3" x14ac:dyDescent="0.2">
      <c r="C6444" s="10"/>
    </row>
    <row r="6445" spans="3:3" x14ac:dyDescent="0.2">
      <c r="C6445" s="10"/>
    </row>
    <row r="6446" spans="3:3" x14ac:dyDescent="0.2">
      <c r="C6446" s="10"/>
    </row>
    <row r="6447" spans="3:3" x14ac:dyDescent="0.2">
      <c r="C6447" s="10"/>
    </row>
    <row r="6448" spans="3:3" x14ac:dyDescent="0.2">
      <c r="C6448" s="10"/>
    </row>
    <row r="6449" spans="3:3" x14ac:dyDescent="0.2">
      <c r="C6449" s="10"/>
    </row>
    <row r="6450" spans="3:3" x14ac:dyDescent="0.2">
      <c r="C6450" s="10"/>
    </row>
    <row r="6451" spans="3:3" x14ac:dyDescent="0.2">
      <c r="C6451" s="10"/>
    </row>
    <row r="6452" spans="3:3" x14ac:dyDescent="0.2">
      <c r="C6452" s="10"/>
    </row>
    <row r="6453" spans="3:3" x14ac:dyDescent="0.2">
      <c r="C6453" s="10"/>
    </row>
    <row r="6454" spans="3:3" x14ac:dyDescent="0.2">
      <c r="C6454" s="10"/>
    </row>
    <row r="6455" spans="3:3" x14ac:dyDescent="0.2">
      <c r="C6455" s="10"/>
    </row>
    <row r="6456" spans="3:3" x14ac:dyDescent="0.2">
      <c r="C6456" s="10"/>
    </row>
    <row r="6457" spans="3:3" x14ac:dyDescent="0.2">
      <c r="C6457" s="10"/>
    </row>
    <row r="6458" spans="3:3" x14ac:dyDescent="0.2">
      <c r="C6458" s="10"/>
    </row>
    <row r="6459" spans="3:3" x14ac:dyDescent="0.2">
      <c r="C6459" s="10"/>
    </row>
    <row r="6460" spans="3:3" x14ac:dyDescent="0.2">
      <c r="C6460" s="10"/>
    </row>
    <row r="6461" spans="3:3" x14ac:dyDescent="0.2">
      <c r="C6461" s="10"/>
    </row>
    <row r="6462" spans="3:3" x14ac:dyDescent="0.2">
      <c r="C6462" s="10"/>
    </row>
    <row r="6463" spans="3:3" x14ac:dyDescent="0.2">
      <c r="C6463" s="10"/>
    </row>
    <row r="6464" spans="3:3" x14ac:dyDescent="0.2">
      <c r="C6464" s="10"/>
    </row>
    <row r="6465" spans="3:3" x14ac:dyDescent="0.2">
      <c r="C6465" s="10"/>
    </row>
    <row r="6466" spans="3:3" x14ac:dyDescent="0.2">
      <c r="C6466" s="10"/>
    </row>
    <row r="6467" spans="3:3" x14ac:dyDescent="0.2">
      <c r="C6467" s="10"/>
    </row>
    <row r="6468" spans="3:3" x14ac:dyDescent="0.2">
      <c r="C6468" s="10"/>
    </row>
    <row r="6469" spans="3:3" x14ac:dyDescent="0.2">
      <c r="C6469" s="10"/>
    </row>
    <row r="6470" spans="3:3" x14ac:dyDescent="0.2">
      <c r="C6470" s="10"/>
    </row>
    <row r="6471" spans="3:3" x14ac:dyDescent="0.2">
      <c r="C6471" s="10"/>
    </row>
    <row r="6472" spans="3:3" x14ac:dyDescent="0.2">
      <c r="C6472" s="10"/>
    </row>
    <row r="6473" spans="3:3" x14ac:dyDescent="0.2">
      <c r="C6473" s="10"/>
    </row>
    <row r="6474" spans="3:3" x14ac:dyDescent="0.2">
      <c r="C6474" s="10"/>
    </row>
    <row r="6475" spans="3:3" x14ac:dyDescent="0.2">
      <c r="C6475" s="10"/>
    </row>
    <row r="6476" spans="3:3" x14ac:dyDescent="0.2">
      <c r="C6476" s="10"/>
    </row>
    <row r="6477" spans="3:3" x14ac:dyDescent="0.2">
      <c r="C6477" s="10"/>
    </row>
    <row r="6478" spans="3:3" x14ac:dyDescent="0.2">
      <c r="C6478" s="10"/>
    </row>
    <row r="6479" spans="3:3" x14ac:dyDescent="0.2">
      <c r="C6479" s="10"/>
    </row>
    <row r="6480" spans="3:3" x14ac:dyDescent="0.2">
      <c r="C6480" s="10"/>
    </row>
    <row r="6481" spans="3:3" x14ac:dyDescent="0.2">
      <c r="C6481" s="10"/>
    </row>
    <row r="6482" spans="3:3" x14ac:dyDescent="0.2">
      <c r="C6482" s="10"/>
    </row>
    <row r="6483" spans="3:3" x14ac:dyDescent="0.2">
      <c r="C6483" s="10"/>
    </row>
    <row r="6484" spans="3:3" x14ac:dyDescent="0.2">
      <c r="C6484" s="10"/>
    </row>
    <row r="6485" spans="3:3" x14ac:dyDescent="0.2">
      <c r="C6485" s="10"/>
    </row>
    <row r="6486" spans="3:3" x14ac:dyDescent="0.2">
      <c r="C6486" s="10"/>
    </row>
    <row r="6487" spans="3:3" x14ac:dyDescent="0.2">
      <c r="C6487" s="10"/>
    </row>
    <row r="6488" spans="3:3" x14ac:dyDescent="0.2">
      <c r="C6488" s="10"/>
    </row>
    <row r="6489" spans="3:3" x14ac:dyDescent="0.2">
      <c r="C6489" s="10"/>
    </row>
    <row r="6490" spans="3:3" x14ac:dyDescent="0.2">
      <c r="C6490" s="10"/>
    </row>
    <row r="6491" spans="3:3" x14ac:dyDescent="0.2">
      <c r="C6491" s="10"/>
    </row>
    <row r="6492" spans="3:3" x14ac:dyDescent="0.2">
      <c r="C6492" s="10"/>
    </row>
    <row r="6493" spans="3:3" x14ac:dyDescent="0.2">
      <c r="C6493" s="10"/>
    </row>
    <row r="6494" spans="3:3" x14ac:dyDescent="0.2">
      <c r="C6494" s="10"/>
    </row>
    <row r="6495" spans="3:3" x14ac:dyDescent="0.2">
      <c r="C6495" s="10"/>
    </row>
    <row r="6496" spans="3:3" x14ac:dyDescent="0.2">
      <c r="C6496" s="10"/>
    </row>
    <row r="6497" spans="3:3" x14ac:dyDescent="0.2">
      <c r="C6497" s="10"/>
    </row>
    <row r="6498" spans="3:3" x14ac:dyDescent="0.2">
      <c r="C6498" s="10"/>
    </row>
    <row r="6499" spans="3:3" x14ac:dyDescent="0.2">
      <c r="C6499" s="10"/>
    </row>
    <row r="6500" spans="3:3" x14ac:dyDescent="0.2">
      <c r="C6500" s="10"/>
    </row>
    <row r="6501" spans="3:3" x14ac:dyDescent="0.2">
      <c r="C6501" s="10"/>
    </row>
    <row r="6502" spans="3:3" x14ac:dyDescent="0.2">
      <c r="C6502" s="10"/>
    </row>
    <row r="6503" spans="3:3" x14ac:dyDescent="0.2">
      <c r="C6503" s="10"/>
    </row>
    <row r="6504" spans="3:3" x14ac:dyDescent="0.2">
      <c r="C6504" s="10"/>
    </row>
    <row r="6505" spans="3:3" x14ac:dyDescent="0.2">
      <c r="C6505" s="10"/>
    </row>
    <row r="6506" spans="3:3" x14ac:dyDescent="0.2">
      <c r="C6506" s="10"/>
    </row>
    <row r="6507" spans="3:3" x14ac:dyDescent="0.2">
      <c r="C6507" s="10"/>
    </row>
    <row r="6508" spans="3:3" x14ac:dyDescent="0.2">
      <c r="C6508" s="10"/>
    </row>
    <row r="6509" spans="3:3" x14ac:dyDescent="0.2">
      <c r="C6509" s="10"/>
    </row>
    <row r="6510" spans="3:3" x14ac:dyDescent="0.2">
      <c r="C6510" s="10"/>
    </row>
    <row r="6511" spans="3:3" x14ac:dyDescent="0.2">
      <c r="C6511" s="10"/>
    </row>
    <row r="6512" spans="3:3" x14ac:dyDescent="0.2">
      <c r="C6512" s="10"/>
    </row>
    <row r="6513" spans="3:3" x14ac:dyDescent="0.2">
      <c r="C6513" s="10"/>
    </row>
    <row r="6514" spans="3:3" x14ac:dyDescent="0.2">
      <c r="C6514" s="10"/>
    </row>
    <row r="6515" spans="3:3" x14ac:dyDescent="0.2">
      <c r="C6515" s="10"/>
    </row>
    <row r="6516" spans="3:3" x14ac:dyDescent="0.2">
      <c r="C6516" s="10"/>
    </row>
    <row r="6517" spans="3:3" x14ac:dyDescent="0.2">
      <c r="C6517" s="10"/>
    </row>
    <row r="6518" spans="3:3" x14ac:dyDescent="0.2">
      <c r="C6518" s="10"/>
    </row>
    <row r="6519" spans="3:3" x14ac:dyDescent="0.2">
      <c r="C6519" s="10"/>
    </row>
    <row r="6520" spans="3:3" x14ac:dyDescent="0.2">
      <c r="C6520" s="10"/>
    </row>
    <row r="6521" spans="3:3" x14ac:dyDescent="0.2">
      <c r="C6521" s="10"/>
    </row>
    <row r="6522" spans="3:3" x14ac:dyDescent="0.2">
      <c r="C6522" s="10"/>
    </row>
    <row r="6523" spans="3:3" x14ac:dyDescent="0.2">
      <c r="C6523" s="10"/>
    </row>
    <row r="6524" spans="3:3" x14ac:dyDescent="0.2">
      <c r="C6524" s="10"/>
    </row>
    <row r="6525" spans="3:3" x14ac:dyDescent="0.2">
      <c r="C6525" s="10"/>
    </row>
    <row r="6526" spans="3:3" x14ac:dyDescent="0.2">
      <c r="C6526" s="10"/>
    </row>
    <row r="6527" spans="3:3" x14ac:dyDescent="0.2">
      <c r="C6527" s="10"/>
    </row>
    <row r="6528" spans="3:3" x14ac:dyDescent="0.2">
      <c r="C6528" s="10"/>
    </row>
    <row r="6529" spans="3:3" x14ac:dyDescent="0.2">
      <c r="C6529" s="10"/>
    </row>
    <row r="6530" spans="3:3" x14ac:dyDescent="0.2">
      <c r="C6530" s="10"/>
    </row>
    <row r="6531" spans="3:3" x14ac:dyDescent="0.2">
      <c r="C6531" s="10"/>
    </row>
    <row r="6532" spans="3:3" x14ac:dyDescent="0.2">
      <c r="C6532" s="10"/>
    </row>
    <row r="6533" spans="3:3" x14ac:dyDescent="0.2">
      <c r="C6533" s="10"/>
    </row>
    <row r="6534" spans="3:3" x14ac:dyDescent="0.2">
      <c r="C6534" s="10"/>
    </row>
    <row r="6535" spans="3:3" x14ac:dyDescent="0.2">
      <c r="C6535" s="10"/>
    </row>
    <row r="6536" spans="3:3" x14ac:dyDescent="0.2">
      <c r="C6536" s="10"/>
    </row>
    <row r="6537" spans="3:3" x14ac:dyDescent="0.2">
      <c r="C6537" s="10"/>
    </row>
    <row r="6538" spans="3:3" x14ac:dyDescent="0.2">
      <c r="C6538" s="10"/>
    </row>
    <row r="6539" spans="3:3" x14ac:dyDescent="0.2">
      <c r="C6539" s="10"/>
    </row>
    <row r="6540" spans="3:3" x14ac:dyDescent="0.2">
      <c r="C6540" s="10"/>
    </row>
    <row r="6541" spans="3:3" x14ac:dyDescent="0.2">
      <c r="C6541" s="10"/>
    </row>
    <row r="6542" spans="3:3" x14ac:dyDescent="0.2">
      <c r="C6542" s="10"/>
    </row>
    <row r="6543" spans="3:3" x14ac:dyDescent="0.2">
      <c r="C6543" s="10"/>
    </row>
    <row r="6544" spans="3:3" x14ac:dyDescent="0.2">
      <c r="C6544" s="10"/>
    </row>
    <row r="6545" spans="3:3" x14ac:dyDescent="0.2">
      <c r="C6545" s="10"/>
    </row>
    <row r="6546" spans="3:3" x14ac:dyDescent="0.2">
      <c r="C6546" s="10"/>
    </row>
    <row r="6547" spans="3:3" x14ac:dyDescent="0.2">
      <c r="C6547" s="10"/>
    </row>
    <row r="6548" spans="3:3" x14ac:dyDescent="0.2">
      <c r="C6548" s="10"/>
    </row>
    <row r="6549" spans="3:3" x14ac:dyDescent="0.2">
      <c r="C6549" s="10"/>
    </row>
    <row r="6550" spans="3:3" x14ac:dyDescent="0.2">
      <c r="C6550" s="10"/>
    </row>
    <row r="6551" spans="3:3" x14ac:dyDescent="0.2">
      <c r="C6551" s="10"/>
    </row>
    <row r="6552" spans="3:3" x14ac:dyDescent="0.2">
      <c r="C6552" s="10"/>
    </row>
    <row r="6553" spans="3:3" x14ac:dyDescent="0.2">
      <c r="C6553" s="10"/>
    </row>
    <row r="6554" spans="3:3" x14ac:dyDescent="0.2">
      <c r="C6554" s="10"/>
    </row>
    <row r="6555" spans="3:3" x14ac:dyDescent="0.2">
      <c r="C6555" s="10"/>
    </row>
    <row r="6556" spans="3:3" x14ac:dyDescent="0.2">
      <c r="C6556" s="10"/>
    </row>
    <row r="6557" spans="3:3" x14ac:dyDescent="0.2">
      <c r="C6557" s="10"/>
    </row>
    <row r="6558" spans="3:3" x14ac:dyDescent="0.2">
      <c r="C6558" s="10"/>
    </row>
    <row r="6559" spans="3:3" x14ac:dyDescent="0.2">
      <c r="C6559" s="10"/>
    </row>
    <row r="6560" spans="3:3" x14ac:dyDescent="0.2">
      <c r="C6560" s="10"/>
    </row>
    <row r="6561" spans="3:3" x14ac:dyDescent="0.2">
      <c r="C6561" s="10"/>
    </row>
    <row r="6562" spans="3:3" x14ac:dyDescent="0.2">
      <c r="C6562" s="10"/>
    </row>
    <row r="6563" spans="3:3" x14ac:dyDescent="0.2">
      <c r="C6563" s="10"/>
    </row>
    <row r="6564" spans="3:3" x14ac:dyDescent="0.2">
      <c r="C6564" s="10"/>
    </row>
    <row r="6565" spans="3:3" x14ac:dyDescent="0.2">
      <c r="C6565" s="10"/>
    </row>
    <row r="6566" spans="3:3" x14ac:dyDescent="0.2">
      <c r="C6566" s="10"/>
    </row>
    <row r="6567" spans="3:3" x14ac:dyDescent="0.2">
      <c r="C6567" s="10"/>
    </row>
    <row r="6568" spans="3:3" x14ac:dyDescent="0.2">
      <c r="C6568" s="10"/>
    </row>
    <row r="6569" spans="3:3" x14ac:dyDescent="0.2">
      <c r="C6569" s="10"/>
    </row>
    <row r="6570" spans="3:3" x14ac:dyDescent="0.2">
      <c r="C6570" s="10"/>
    </row>
    <row r="6571" spans="3:3" x14ac:dyDescent="0.2">
      <c r="C6571" s="10"/>
    </row>
    <row r="6572" spans="3:3" x14ac:dyDescent="0.2">
      <c r="C6572" s="10"/>
    </row>
    <row r="6573" spans="3:3" x14ac:dyDescent="0.2">
      <c r="C6573" s="10"/>
    </row>
    <row r="6574" spans="3:3" x14ac:dyDescent="0.2">
      <c r="C6574" s="10"/>
    </row>
    <row r="6575" spans="3:3" x14ac:dyDescent="0.2">
      <c r="C6575" s="10"/>
    </row>
    <row r="6576" spans="3:3" x14ac:dyDescent="0.2">
      <c r="C6576" s="10"/>
    </row>
    <row r="6577" spans="3:3" x14ac:dyDescent="0.2">
      <c r="C6577" s="10"/>
    </row>
    <row r="6578" spans="3:3" x14ac:dyDescent="0.2">
      <c r="C6578" s="10"/>
    </row>
    <row r="6579" spans="3:3" x14ac:dyDescent="0.2">
      <c r="C6579" s="10"/>
    </row>
    <row r="6580" spans="3:3" x14ac:dyDescent="0.2">
      <c r="C6580" s="10"/>
    </row>
    <row r="6581" spans="3:3" x14ac:dyDescent="0.2">
      <c r="C6581" s="10"/>
    </row>
    <row r="6582" spans="3:3" x14ac:dyDescent="0.2">
      <c r="C6582" s="10"/>
    </row>
    <row r="6583" spans="3:3" x14ac:dyDescent="0.2">
      <c r="C6583" s="10"/>
    </row>
    <row r="6584" spans="3:3" x14ac:dyDescent="0.2">
      <c r="C6584" s="10"/>
    </row>
    <row r="6585" spans="3:3" x14ac:dyDescent="0.2">
      <c r="C6585" s="10"/>
    </row>
    <row r="6586" spans="3:3" x14ac:dyDescent="0.2">
      <c r="C6586" s="10"/>
    </row>
    <row r="6587" spans="3:3" x14ac:dyDescent="0.2">
      <c r="C6587" s="10"/>
    </row>
    <row r="6588" spans="3:3" x14ac:dyDescent="0.2">
      <c r="C6588" s="10"/>
    </row>
    <row r="6589" spans="3:3" x14ac:dyDescent="0.2">
      <c r="C6589" s="10"/>
    </row>
    <row r="6590" spans="3:3" x14ac:dyDescent="0.2">
      <c r="C6590" s="10"/>
    </row>
    <row r="6591" spans="3:3" x14ac:dyDescent="0.2">
      <c r="C6591" s="10"/>
    </row>
    <row r="6592" spans="3:3" x14ac:dyDescent="0.2">
      <c r="C6592" s="10"/>
    </row>
    <row r="6593" spans="3:3" x14ac:dyDescent="0.2">
      <c r="C6593" s="10"/>
    </row>
    <row r="6594" spans="3:3" x14ac:dyDescent="0.2">
      <c r="C6594" s="10"/>
    </row>
    <row r="6595" spans="3:3" x14ac:dyDescent="0.2">
      <c r="C6595" s="10"/>
    </row>
    <row r="6596" spans="3:3" x14ac:dyDescent="0.2">
      <c r="C6596" s="10"/>
    </row>
    <row r="6597" spans="3:3" x14ac:dyDescent="0.2">
      <c r="C6597" s="10"/>
    </row>
    <row r="6598" spans="3:3" x14ac:dyDescent="0.2">
      <c r="C6598" s="10"/>
    </row>
    <row r="6599" spans="3:3" x14ac:dyDescent="0.2">
      <c r="C6599" s="10"/>
    </row>
    <row r="6600" spans="3:3" x14ac:dyDescent="0.2">
      <c r="C6600" s="10"/>
    </row>
    <row r="6601" spans="3:3" x14ac:dyDescent="0.2">
      <c r="C6601" s="10"/>
    </row>
    <row r="6602" spans="3:3" x14ac:dyDescent="0.2">
      <c r="C6602" s="10"/>
    </row>
    <row r="6603" spans="3:3" x14ac:dyDescent="0.2">
      <c r="C6603" s="10"/>
    </row>
    <row r="6604" spans="3:3" x14ac:dyDescent="0.2">
      <c r="C6604" s="10"/>
    </row>
    <row r="6605" spans="3:3" x14ac:dyDescent="0.2">
      <c r="C6605" s="10"/>
    </row>
    <row r="6606" spans="3:3" x14ac:dyDescent="0.2">
      <c r="C6606" s="10"/>
    </row>
    <row r="6607" spans="3:3" x14ac:dyDescent="0.2">
      <c r="C6607" s="10"/>
    </row>
    <row r="6608" spans="3:3" x14ac:dyDescent="0.2">
      <c r="C6608" s="10"/>
    </row>
    <row r="6609" spans="3:3" x14ac:dyDescent="0.2">
      <c r="C6609" s="10"/>
    </row>
    <row r="6610" spans="3:3" x14ac:dyDescent="0.2">
      <c r="C6610" s="10"/>
    </row>
    <row r="6611" spans="3:3" x14ac:dyDescent="0.2">
      <c r="C6611" s="10"/>
    </row>
    <row r="6612" spans="3:3" x14ac:dyDescent="0.2">
      <c r="C6612" s="10"/>
    </row>
    <row r="6613" spans="3:3" x14ac:dyDescent="0.2">
      <c r="C6613" s="10"/>
    </row>
    <row r="6614" spans="3:3" x14ac:dyDescent="0.2">
      <c r="C6614" s="10"/>
    </row>
    <row r="6615" spans="3:3" x14ac:dyDescent="0.2">
      <c r="C6615" s="10"/>
    </row>
    <row r="6616" spans="3:3" x14ac:dyDescent="0.2">
      <c r="C6616" s="10"/>
    </row>
    <row r="6617" spans="3:3" x14ac:dyDescent="0.2">
      <c r="C6617" s="10"/>
    </row>
    <row r="6618" spans="3:3" x14ac:dyDescent="0.2">
      <c r="C6618" s="10"/>
    </row>
    <row r="6619" spans="3:3" x14ac:dyDescent="0.2">
      <c r="C6619" s="10"/>
    </row>
    <row r="6620" spans="3:3" x14ac:dyDescent="0.2">
      <c r="C6620" s="10"/>
    </row>
    <row r="6621" spans="3:3" x14ac:dyDescent="0.2">
      <c r="C6621" s="10"/>
    </row>
    <row r="6622" spans="3:3" x14ac:dyDescent="0.2">
      <c r="C6622" s="10"/>
    </row>
    <row r="6623" spans="3:3" x14ac:dyDescent="0.2">
      <c r="C6623" s="10"/>
    </row>
    <row r="6624" spans="3:3" x14ac:dyDescent="0.2">
      <c r="C6624" s="10"/>
    </row>
    <row r="6625" spans="3:3" x14ac:dyDescent="0.2">
      <c r="C6625" s="10"/>
    </row>
    <row r="6626" spans="3:3" x14ac:dyDescent="0.2">
      <c r="C6626" s="10"/>
    </row>
    <row r="6627" spans="3:3" x14ac:dyDescent="0.2">
      <c r="C6627" s="10"/>
    </row>
    <row r="6628" spans="3:3" x14ac:dyDescent="0.2">
      <c r="C6628" s="10"/>
    </row>
    <row r="6629" spans="3:3" x14ac:dyDescent="0.2">
      <c r="C6629" s="10"/>
    </row>
    <row r="6630" spans="3:3" x14ac:dyDescent="0.2">
      <c r="C6630" s="10"/>
    </row>
    <row r="6631" spans="3:3" x14ac:dyDescent="0.2">
      <c r="C6631" s="10"/>
    </row>
    <row r="6632" spans="3:3" x14ac:dyDescent="0.2">
      <c r="C6632" s="10"/>
    </row>
    <row r="6633" spans="3:3" x14ac:dyDescent="0.2">
      <c r="C6633" s="10"/>
    </row>
    <row r="6634" spans="3:3" x14ac:dyDescent="0.2">
      <c r="C6634" s="10"/>
    </row>
    <row r="6635" spans="3:3" x14ac:dyDescent="0.2">
      <c r="C6635" s="10"/>
    </row>
    <row r="6636" spans="3:3" x14ac:dyDescent="0.2">
      <c r="C6636" s="10"/>
    </row>
    <row r="6637" spans="3:3" x14ac:dyDescent="0.2">
      <c r="C6637" s="10"/>
    </row>
    <row r="6638" spans="3:3" x14ac:dyDescent="0.2">
      <c r="C6638" s="10"/>
    </row>
    <row r="6639" spans="3:3" x14ac:dyDescent="0.2">
      <c r="C6639" s="10"/>
    </row>
    <row r="6640" spans="3:3" x14ac:dyDescent="0.2">
      <c r="C6640" s="10"/>
    </row>
    <row r="6641" spans="3:3" x14ac:dyDescent="0.2">
      <c r="C6641" s="10"/>
    </row>
    <row r="6642" spans="3:3" x14ac:dyDescent="0.2">
      <c r="C6642" s="10"/>
    </row>
    <row r="6643" spans="3:3" x14ac:dyDescent="0.2">
      <c r="C6643" s="10"/>
    </row>
    <row r="6644" spans="3:3" x14ac:dyDescent="0.2">
      <c r="C6644" s="10"/>
    </row>
    <row r="6645" spans="3:3" x14ac:dyDescent="0.2">
      <c r="C6645" s="10"/>
    </row>
    <row r="6646" spans="3:3" x14ac:dyDescent="0.2">
      <c r="C6646" s="10"/>
    </row>
    <row r="6647" spans="3:3" x14ac:dyDescent="0.2">
      <c r="C6647" s="10"/>
    </row>
    <row r="6648" spans="3:3" x14ac:dyDescent="0.2">
      <c r="C6648" s="10"/>
    </row>
    <row r="6649" spans="3:3" x14ac:dyDescent="0.2">
      <c r="C6649" s="10"/>
    </row>
    <row r="6650" spans="3:3" x14ac:dyDescent="0.2">
      <c r="C6650" s="10"/>
    </row>
    <row r="6651" spans="3:3" x14ac:dyDescent="0.2">
      <c r="C6651" s="10"/>
    </row>
    <row r="6652" spans="3:3" x14ac:dyDescent="0.2">
      <c r="C6652" s="10"/>
    </row>
    <row r="6653" spans="3:3" x14ac:dyDescent="0.2">
      <c r="C6653" s="10"/>
    </row>
    <row r="6654" spans="3:3" x14ac:dyDescent="0.2">
      <c r="C6654" s="10"/>
    </row>
    <row r="6655" spans="3:3" x14ac:dyDescent="0.2">
      <c r="C6655" s="10"/>
    </row>
    <row r="6656" spans="3:3" x14ac:dyDescent="0.2">
      <c r="C6656" s="10"/>
    </row>
    <row r="6657" spans="3:3" x14ac:dyDescent="0.2">
      <c r="C6657" s="10"/>
    </row>
    <row r="6658" spans="3:3" x14ac:dyDescent="0.2">
      <c r="C6658" s="10"/>
    </row>
    <row r="6659" spans="3:3" x14ac:dyDescent="0.2">
      <c r="C6659" s="10"/>
    </row>
    <row r="6660" spans="3:3" x14ac:dyDescent="0.2">
      <c r="C6660" s="10"/>
    </row>
    <row r="6661" spans="3:3" x14ac:dyDescent="0.2">
      <c r="C6661" s="10"/>
    </row>
    <row r="6662" spans="3:3" x14ac:dyDescent="0.2">
      <c r="C6662" s="10"/>
    </row>
    <row r="6663" spans="3:3" x14ac:dyDescent="0.2">
      <c r="C6663" s="10"/>
    </row>
    <row r="6664" spans="3:3" x14ac:dyDescent="0.2">
      <c r="C6664" s="10"/>
    </row>
    <row r="6665" spans="3:3" x14ac:dyDescent="0.2">
      <c r="C6665" s="10"/>
    </row>
    <row r="6666" spans="3:3" x14ac:dyDescent="0.2">
      <c r="C6666" s="10"/>
    </row>
    <row r="6667" spans="3:3" x14ac:dyDescent="0.2">
      <c r="C6667" s="10"/>
    </row>
    <row r="6668" spans="3:3" x14ac:dyDescent="0.2">
      <c r="C6668" s="10"/>
    </row>
    <row r="6669" spans="3:3" x14ac:dyDescent="0.2">
      <c r="C6669" s="10"/>
    </row>
    <row r="6670" spans="3:3" x14ac:dyDescent="0.2">
      <c r="C6670" s="10"/>
    </row>
    <row r="6671" spans="3:3" x14ac:dyDescent="0.2">
      <c r="C6671" s="10"/>
    </row>
    <row r="6672" spans="3:3" x14ac:dyDescent="0.2">
      <c r="C6672" s="10"/>
    </row>
    <row r="6673" spans="3:3" x14ac:dyDescent="0.2">
      <c r="C6673" s="10"/>
    </row>
    <row r="6674" spans="3:3" x14ac:dyDescent="0.2">
      <c r="C6674" s="10"/>
    </row>
    <row r="6675" spans="3:3" x14ac:dyDescent="0.2">
      <c r="C6675" s="10"/>
    </row>
    <row r="6676" spans="3:3" x14ac:dyDescent="0.2">
      <c r="C6676" s="10"/>
    </row>
    <row r="6677" spans="3:3" x14ac:dyDescent="0.2">
      <c r="C6677" s="10"/>
    </row>
    <row r="6678" spans="3:3" x14ac:dyDescent="0.2">
      <c r="C6678" s="10"/>
    </row>
    <row r="6679" spans="3:3" x14ac:dyDescent="0.2">
      <c r="C6679" s="10"/>
    </row>
    <row r="6680" spans="3:3" x14ac:dyDescent="0.2">
      <c r="C6680" s="10"/>
    </row>
    <row r="6681" spans="3:3" x14ac:dyDescent="0.2">
      <c r="C6681" s="10"/>
    </row>
    <row r="6682" spans="3:3" x14ac:dyDescent="0.2">
      <c r="C6682" s="10"/>
    </row>
    <row r="6683" spans="3:3" x14ac:dyDescent="0.2">
      <c r="C6683" s="10"/>
    </row>
    <row r="6684" spans="3:3" x14ac:dyDescent="0.2">
      <c r="C6684" s="10"/>
    </row>
    <row r="6685" spans="3:3" x14ac:dyDescent="0.2">
      <c r="C6685" s="10"/>
    </row>
    <row r="6686" spans="3:3" x14ac:dyDescent="0.2">
      <c r="C6686" s="10"/>
    </row>
    <row r="6687" spans="3:3" x14ac:dyDescent="0.2">
      <c r="C6687" s="10"/>
    </row>
    <row r="6688" spans="3:3" x14ac:dyDescent="0.2">
      <c r="C6688" s="10"/>
    </row>
    <row r="6689" spans="3:3" x14ac:dyDescent="0.2">
      <c r="C6689" s="10"/>
    </row>
    <row r="6690" spans="3:3" x14ac:dyDescent="0.2">
      <c r="C6690" s="10"/>
    </row>
    <row r="6691" spans="3:3" x14ac:dyDescent="0.2">
      <c r="C6691" s="10"/>
    </row>
    <row r="6692" spans="3:3" x14ac:dyDescent="0.2">
      <c r="C6692" s="10"/>
    </row>
    <row r="6693" spans="3:3" x14ac:dyDescent="0.2">
      <c r="C6693" s="10"/>
    </row>
    <row r="6694" spans="3:3" x14ac:dyDescent="0.2">
      <c r="C6694" s="10"/>
    </row>
    <row r="6695" spans="3:3" x14ac:dyDescent="0.2">
      <c r="C6695" s="10"/>
    </row>
    <row r="6696" spans="3:3" x14ac:dyDescent="0.2">
      <c r="C6696" s="10"/>
    </row>
    <row r="6697" spans="3:3" x14ac:dyDescent="0.2">
      <c r="C6697" s="10"/>
    </row>
    <row r="6698" spans="3:3" x14ac:dyDescent="0.2">
      <c r="C6698" s="10"/>
    </row>
    <row r="6699" spans="3:3" x14ac:dyDescent="0.2">
      <c r="C6699" s="10"/>
    </row>
    <row r="6700" spans="3:3" x14ac:dyDescent="0.2">
      <c r="C6700" s="10"/>
    </row>
    <row r="6701" spans="3:3" x14ac:dyDescent="0.2">
      <c r="C6701" s="10"/>
    </row>
    <row r="6702" spans="3:3" x14ac:dyDescent="0.2">
      <c r="C6702" s="10"/>
    </row>
    <row r="6703" spans="3:3" x14ac:dyDescent="0.2">
      <c r="C6703" s="10"/>
    </row>
    <row r="6704" spans="3:3" x14ac:dyDescent="0.2">
      <c r="C6704" s="10"/>
    </row>
    <row r="6705" spans="3:3" x14ac:dyDescent="0.2">
      <c r="C6705" s="10"/>
    </row>
    <row r="6706" spans="3:3" x14ac:dyDescent="0.2">
      <c r="C6706" s="10"/>
    </row>
    <row r="6707" spans="3:3" x14ac:dyDescent="0.2">
      <c r="C6707" s="10"/>
    </row>
    <row r="6708" spans="3:3" x14ac:dyDescent="0.2">
      <c r="C6708" s="10"/>
    </row>
    <row r="6709" spans="3:3" x14ac:dyDescent="0.2">
      <c r="C6709" s="10"/>
    </row>
    <row r="6710" spans="3:3" x14ac:dyDescent="0.2">
      <c r="C6710" s="10"/>
    </row>
    <row r="6711" spans="3:3" x14ac:dyDescent="0.2">
      <c r="C6711" s="10"/>
    </row>
    <row r="6712" spans="3:3" x14ac:dyDescent="0.2">
      <c r="C6712" s="10"/>
    </row>
    <row r="6713" spans="3:3" x14ac:dyDescent="0.2">
      <c r="C6713" s="10"/>
    </row>
    <row r="6714" spans="3:3" x14ac:dyDescent="0.2">
      <c r="C6714" s="10"/>
    </row>
    <row r="6715" spans="3:3" x14ac:dyDescent="0.2">
      <c r="C6715" s="10"/>
    </row>
    <row r="6716" spans="3:3" x14ac:dyDescent="0.2">
      <c r="C6716" s="10"/>
    </row>
    <row r="6717" spans="3:3" x14ac:dyDescent="0.2">
      <c r="C6717" s="10"/>
    </row>
    <row r="6718" spans="3:3" x14ac:dyDescent="0.2">
      <c r="C6718" s="10"/>
    </row>
    <row r="6719" spans="3:3" x14ac:dyDescent="0.2">
      <c r="C6719" s="10"/>
    </row>
    <row r="6720" spans="3:3" x14ac:dyDescent="0.2">
      <c r="C6720" s="10"/>
    </row>
    <row r="6721" spans="3:3" x14ac:dyDescent="0.2">
      <c r="C6721" s="10"/>
    </row>
    <row r="6722" spans="3:3" x14ac:dyDescent="0.2">
      <c r="C6722" s="10"/>
    </row>
    <row r="6723" spans="3:3" x14ac:dyDescent="0.2">
      <c r="C6723" s="10"/>
    </row>
    <row r="6724" spans="3:3" x14ac:dyDescent="0.2">
      <c r="C6724" s="10"/>
    </row>
    <row r="6725" spans="3:3" x14ac:dyDescent="0.2">
      <c r="C6725" s="10"/>
    </row>
    <row r="6726" spans="3:3" x14ac:dyDescent="0.2">
      <c r="C6726" s="10"/>
    </row>
    <row r="6727" spans="3:3" x14ac:dyDescent="0.2">
      <c r="C6727" s="10"/>
    </row>
    <row r="6728" spans="3:3" x14ac:dyDescent="0.2">
      <c r="C6728" s="10"/>
    </row>
    <row r="6729" spans="3:3" x14ac:dyDescent="0.2">
      <c r="C6729" s="10"/>
    </row>
    <row r="6730" spans="3:3" x14ac:dyDescent="0.2">
      <c r="C6730" s="10"/>
    </row>
    <row r="6731" spans="3:3" x14ac:dyDescent="0.2">
      <c r="C6731" s="10"/>
    </row>
    <row r="6732" spans="3:3" x14ac:dyDescent="0.2">
      <c r="C6732" s="10"/>
    </row>
    <row r="6733" spans="3:3" x14ac:dyDescent="0.2">
      <c r="C6733" s="10"/>
    </row>
    <row r="6734" spans="3:3" x14ac:dyDescent="0.2">
      <c r="C6734" s="10"/>
    </row>
    <row r="6735" spans="3:3" x14ac:dyDescent="0.2">
      <c r="C6735" s="10"/>
    </row>
    <row r="6736" spans="3:3" x14ac:dyDescent="0.2">
      <c r="C6736" s="10"/>
    </row>
    <row r="6737" spans="3:3" x14ac:dyDescent="0.2">
      <c r="C6737" s="10"/>
    </row>
    <row r="6738" spans="3:3" x14ac:dyDescent="0.2">
      <c r="C6738" s="10"/>
    </row>
    <row r="6739" spans="3:3" x14ac:dyDescent="0.2">
      <c r="C6739" s="10"/>
    </row>
    <row r="6740" spans="3:3" x14ac:dyDescent="0.2">
      <c r="C6740" s="10"/>
    </row>
    <row r="6741" spans="3:3" x14ac:dyDescent="0.2">
      <c r="C6741" s="10"/>
    </row>
    <row r="6742" spans="3:3" x14ac:dyDescent="0.2">
      <c r="C6742" s="10"/>
    </row>
    <row r="6743" spans="3:3" x14ac:dyDescent="0.2">
      <c r="C6743" s="10"/>
    </row>
    <row r="6744" spans="3:3" x14ac:dyDescent="0.2">
      <c r="C6744" s="10"/>
    </row>
    <row r="6745" spans="3:3" x14ac:dyDescent="0.2">
      <c r="C6745" s="10"/>
    </row>
    <row r="6746" spans="3:3" x14ac:dyDescent="0.2">
      <c r="C6746" s="10"/>
    </row>
    <row r="6747" spans="3:3" x14ac:dyDescent="0.2">
      <c r="C6747" s="10"/>
    </row>
    <row r="6748" spans="3:3" x14ac:dyDescent="0.2">
      <c r="C6748" s="10"/>
    </row>
    <row r="6749" spans="3:3" x14ac:dyDescent="0.2">
      <c r="C6749" s="10"/>
    </row>
    <row r="6750" spans="3:3" x14ac:dyDescent="0.2">
      <c r="C6750" s="10"/>
    </row>
    <row r="6751" spans="3:3" x14ac:dyDescent="0.2">
      <c r="C6751" s="10"/>
    </row>
    <row r="6752" spans="3:3" x14ac:dyDescent="0.2">
      <c r="C6752" s="10"/>
    </row>
    <row r="6753" spans="3:3" x14ac:dyDescent="0.2">
      <c r="C6753" s="10"/>
    </row>
    <row r="6754" spans="3:3" x14ac:dyDescent="0.2">
      <c r="C6754" s="10"/>
    </row>
    <row r="6755" spans="3:3" x14ac:dyDescent="0.2">
      <c r="C6755" s="10"/>
    </row>
    <row r="6756" spans="3:3" x14ac:dyDescent="0.2">
      <c r="C6756" s="10"/>
    </row>
    <row r="6757" spans="3:3" x14ac:dyDescent="0.2">
      <c r="C6757" s="10"/>
    </row>
    <row r="6758" spans="3:3" x14ac:dyDescent="0.2">
      <c r="C6758" s="10"/>
    </row>
    <row r="6759" spans="3:3" x14ac:dyDescent="0.2">
      <c r="C6759" s="10"/>
    </row>
    <row r="6760" spans="3:3" x14ac:dyDescent="0.2">
      <c r="C6760" s="10"/>
    </row>
    <row r="6761" spans="3:3" x14ac:dyDescent="0.2">
      <c r="C6761" s="10"/>
    </row>
    <row r="6762" spans="3:3" x14ac:dyDescent="0.2">
      <c r="C6762" s="10"/>
    </row>
    <row r="6763" spans="3:3" x14ac:dyDescent="0.2">
      <c r="C6763" s="10"/>
    </row>
    <row r="6764" spans="3:3" x14ac:dyDescent="0.2">
      <c r="C6764" s="10"/>
    </row>
    <row r="6765" spans="3:3" x14ac:dyDescent="0.2">
      <c r="C6765" s="10"/>
    </row>
    <row r="6766" spans="3:3" x14ac:dyDescent="0.2">
      <c r="C6766" s="10"/>
    </row>
    <row r="6767" spans="3:3" x14ac:dyDescent="0.2">
      <c r="C6767" s="10"/>
    </row>
    <row r="6768" spans="3:3" x14ac:dyDescent="0.2">
      <c r="C6768" s="10"/>
    </row>
    <row r="6769" spans="3:3" x14ac:dyDescent="0.2">
      <c r="C6769" s="10"/>
    </row>
    <row r="6770" spans="3:3" x14ac:dyDescent="0.2">
      <c r="C6770" s="10"/>
    </row>
    <row r="6771" spans="3:3" x14ac:dyDescent="0.2">
      <c r="C6771" s="10"/>
    </row>
    <row r="6772" spans="3:3" x14ac:dyDescent="0.2">
      <c r="C6772" s="10"/>
    </row>
    <row r="6773" spans="3:3" x14ac:dyDescent="0.2">
      <c r="C6773" s="10"/>
    </row>
    <row r="6774" spans="3:3" x14ac:dyDescent="0.2">
      <c r="C6774" s="10"/>
    </row>
    <row r="6775" spans="3:3" x14ac:dyDescent="0.2">
      <c r="C6775" s="10"/>
    </row>
    <row r="6776" spans="3:3" x14ac:dyDescent="0.2">
      <c r="C6776" s="10"/>
    </row>
    <row r="6777" spans="3:3" x14ac:dyDescent="0.2">
      <c r="C6777" s="10"/>
    </row>
    <row r="6778" spans="3:3" x14ac:dyDescent="0.2">
      <c r="C6778" s="10"/>
    </row>
    <row r="6779" spans="3:3" x14ac:dyDescent="0.2">
      <c r="C6779" s="10"/>
    </row>
    <row r="6780" spans="3:3" x14ac:dyDescent="0.2">
      <c r="C6780" s="10"/>
    </row>
    <row r="6781" spans="3:3" x14ac:dyDescent="0.2">
      <c r="C6781" s="10"/>
    </row>
    <row r="6782" spans="3:3" x14ac:dyDescent="0.2">
      <c r="C6782" s="10"/>
    </row>
    <row r="6783" spans="3:3" x14ac:dyDescent="0.2">
      <c r="C6783" s="10"/>
    </row>
    <row r="6784" spans="3:3" x14ac:dyDescent="0.2">
      <c r="C6784" s="10"/>
    </row>
    <row r="6785" spans="3:3" x14ac:dyDescent="0.2">
      <c r="C6785" s="10"/>
    </row>
    <row r="6786" spans="3:3" x14ac:dyDescent="0.2">
      <c r="C6786" s="10"/>
    </row>
    <row r="6787" spans="3:3" x14ac:dyDescent="0.2">
      <c r="C6787" s="10"/>
    </row>
    <row r="6788" spans="3:3" x14ac:dyDescent="0.2">
      <c r="C6788" s="10"/>
    </row>
    <row r="6789" spans="3:3" x14ac:dyDescent="0.2">
      <c r="C6789" s="10"/>
    </row>
    <row r="6790" spans="3:3" x14ac:dyDescent="0.2">
      <c r="C6790" s="10"/>
    </row>
    <row r="6791" spans="3:3" x14ac:dyDescent="0.2">
      <c r="C6791" s="10"/>
    </row>
    <row r="6792" spans="3:3" x14ac:dyDescent="0.2">
      <c r="C6792" s="10"/>
    </row>
    <row r="6793" spans="3:3" x14ac:dyDescent="0.2">
      <c r="C6793" s="10"/>
    </row>
    <row r="6794" spans="3:3" x14ac:dyDescent="0.2">
      <c r="C6794" s="10"/>
    </row>
    <row r="6795" spans="3:3" x14ac:dyDescent="0.2">
      <c r="C6795" s="10"/>
    </row>
    <row r="6796" spans="3:3" x14ac:dyDescent="0.2">
      <c r="C6796" s="10"/>
    </row>
    <row r="6797" spans="3:3" x14ac:dyDescent="0.2">
      <c r="C6797" s="10"/>
    </row>
    <row r="6798" spans="3:3" x14ac:dyDescent="0.2">
      <c r="C6798" s="10"/>
    </row>
    <row r="6799" spans="3:3" x14ac:dyDescent="0.2">
      <c r="C6799" s="10"/>
    </row>
    <row r="6800" spans="3:3" x14ac:dyDescent="0.2">
      <c r="C6800" s="10"/>
    </row>
    <row r="6801" spans="3:3" x14ac:dyDescent="0.2">
      <c r="C6801" s="10"/>
    </row>
    <row r="6802" spans="3:3" x14ac:dyDescent="0.2">
      <c r="C6802" s="10"/>
    </row>
    <row r="6803" spans="3:3" x14ac:dyDescent="0.2">
      <c r="C6803" s="10"/>
    </row>
    <row r="6804" spans="3:3" x14ac:dyDescent="0.2">
      <c r="C6804" s="10"/>
    </row>
    <row r="6805" spans="3:3" x14ac:dyDescent="0.2">
      <c r="C6805" s="10"/>
    </row>
    <row r="6806" spans="3:3" x14ac:dyDescent="0.2">
      <c r="C6806" s="10"/>
    </row>
    <row r="6807" spans="3:3" x14ac:dyDescent="0.2">
      <c r="C6807" s="10"/>
    </row>
    <row r="6808" spans="3:3" x14ac:dyDescent="0.2">
      <c r="C6808" s="10"/>
    </row>
    <row r="6809" spans="3:3" x14ac:dyDescent="0.2">
      <c r="C6809" s="10"/>
    </row>
    <row r="6810" spans="3:3" x14ac:dyDescent="0.2">
      <c r="C6810" s="10"/>
    </row>
    <row r="6811" spans="3:3" x14ac:dyDescent="0.2">
      <c r="C6811" s="10"/>
    </row>
    <row r="6812" spans="3:3" x14ac:dyDescent="0.2">
      <c r="C6812" s="10"/>
    </row>
    <row r="6813" spans="3:3" x14ac:dyDescent="0.2">
      <c r="C6813" s="10"/>
    </row>
    <row r="6814" spans="3:3" x14ac:dyDescent="0.2">
      <c r="C6814" s="10"/>
    </row>
    <row r="6815" spans="3:3" x14ac:dyDescent="0.2">
      <c r="C6815" s="10"/>
    </row>
    <row r="6816" spans="3:3" x14ac:dyDescent="0.2">
      <c r="C6816" s="10"/>
    </row>
    <row r="6817" spans="3:3" x14ac:dyDescent="0.2">
      <c r="C6817" s="10"/>
    </row>
    <row r="6818" spans="3:3" x14ac:dyDescent="0.2">
      <c r="C6818" s="10"/>
    </row>
    <row r="6819" spans="3:3" x14ac:dyDescent="0.2">
      <c r="C6819" s="10"/>
    </row>
    <row r="6820" spans="3:3" x14ac:dyDescent="0.2">
      <c r="C6820" s="10"/>
    </row>
    <row r="6821" spans="3:3" x14ac:dyDescent="0.2">
      <c r="C6821" s="10"/>
    </row>
    <row r="6822" spans="3:3" x14ac:dyDescent="0.2">
      <c r="C6822" s="10"/>
    </row>
    <row r="6823" spans="3:3" x14ac:dyDescent="0.2">
      <c r="C6823" s="10"/>
    </row>
    <row r="6824" spans="3:3" x14ac:dyDescent="0.2">
      <c r="C6824" s="10"/>
    </row>
    <row r="6825" spans="3:3" x14ac:dyDescent="0.2">
      <c r="C6825" s="10"/>
    </row>
    <row r="6826" spans="3:3" x14ac:dyDescent="0.2">
      <c r="C6826" s="10"/>
    </row>
    <row r="6827" spans="3:3" x14ac:dyDescent="0.2">
      <c r="C6827" s="10"/>
    </row>
    <row r="6828" spans="3:3" x14ac:dyDescent="0.2">
      <c r="C6828" s="10"/>
    </row>
    <row r="6829" spans="3:3" x14ac:dyDescent="0.2">
      <c r="C6829" s="10"/>
    </row>
    <row r="6830" spans="3:3" x14ac:dyDescent="0.2">
      <c r="C6830" s="10"/>
    </row>
    <row r="6831" spans="3:3" x14ac:dyDescent="0.2">
      <c r="C6831" s="10"/>
    </row>
    <row r="6832" spans="3:3" x14ac:dyDescent="0.2">
      <c r="C6832" s="10"/>
    </row>
    <row r="6833" spans="3:3" x14ac:dyDescent="0.2">
      <c r="C6833" s="10"/>
    </row>
    <row r="6834" spans="3:3" x14ac:dyDescent="0.2">
      <c r="C6834" s="10"/>
    </row>
    <row r="6835" spans="3:3" x14ac:dyDescent="0.2">
      <c r="C6835" s="10"/>
    </row>
    <row r="6836" spans="3:3" x14ac:dyDescent="0.2">
      <c r="C6836" s="10"/>
    </row>
    <row r="6837" spans="3:3" x14ac:dyDescent="0.2">
      <c r="C6837" s="10"/>
    </row>
    <row r="6838" spans="3:3" x14ac:dyDescent="0.2">
      <c r="C6838" s="10"/>
    </row>
    <row r="6839" spans="3:3" x14ac:dyDescent="0.2">
      <c r="C6839" s="10"/>
    </row>
    <row r="6840" spans="3:3" x14ac:dyDescent="0.2">
      <c r="C6840" s="10"/>
    </row>
    <row r="6841" spans="3:3" x14ac:dyDescent="0.2">
      <c r="C6841" s="10"/>
    </row>
    <row r="6842" spans="3:3" x14ac:dyDescent="0.2">
      <c r="C6842" s="10"/>
    </row>
    <row r="6843" spans="3:3" x14ac:dyDescent="0.2">
      <c r="C6843" s="10"/>
    </row>
    <row r="6844" spans="3:3" x14ac:dyDescent="0.2">
      <c r="C6844" s="10"/>
    </row>
    <row r="6845" spans="3:3" x14ac:dyDescent="0.2">
      <c r="C6845" s="10"/>
    </row>
    <row r="6846" spans="3:3" x14ac:dyDescent="0.2">
      <c r="C6846" s="10"/>
    </row>
    <row r="6847" spans="3:3" x14ac:dyDescent="0.2">
      <c r="C6847" s="10"/>
    </row>
    <row r="6848" spans="3:3" x14ac:dyDescent="0.2">
      <c r="C6848" s="10"/>
    </row>
    <row r="6849" spans="3:3" x14ac:dyDescent="0.2">
      <c r="C6849" s="10"/>
    </row>
    <row r="6850" spans="3:3" x14ac:dyDescent="0.2">
      <c r="C6850" s="10"/>
    </row>
    <row r="6851" spans="3:3" x14ac:dyDescent="0.2">
      <c r="C6851" s="10"/>
    </row>
    <row r="6852" spans="3:3" x14ac:dyDescent="0.2">
      <c r="C6852" s="10"/>
    </row>
    <row r="6853" spans="3:3" x14ac:dyDescent="0.2">
      <c r="C6853" s="10"/>
    </row>
    <row r="6854" spans="3:3" x14ac:dyDescent="0.2">
      <c r="C6854" s="10"/>
    </row>
    <row r="6855" spans="3:3" x14ac:dyDescent="0.2">
      <c r="C6855" s="10"/>
    </row>
    <row r="6856" spans="3:3" x14ac:dyDescent="0.2">
      <c r="C6856" s="10"/>
    </row>
    <row r="6857" spans="3:3" x14ac:dyDescent="0.2">
      <c r="C6857" s="10"/>
    </row>
    <row r="6858" spans="3:3" x14ac:dyDescent="0.2">
      <c r="C6858" s="10"/>
    </row>
    <row r="6859" spans="3:3" x14ac:dyDescent="0.2">
      <c r="C6859" s="10"/>
    </row>
    <row r="6860" spans="3:3" x14ac:dyDescent="0.2">
      <c r="C6860" s="10"/>
    </row>
    <row r="6861" spans="3:3" x14ac:dyDescent="0.2">
      <c r="C6861" s="10"/>
    </row>
    <row r="6862" spans="3:3" x14ac:dyDescent="0.2">
      <c r="C6862" s="10"/>
    </row>
    <row r="6863" spans="3:3" x14ac:dyDescent="0.2">
      <c r="C6863" s="10"/>
    </row>
    <row r="6864" spans="3:3" x14ac:dyDescent="0.2">
      <c r="C6864" s="10"/>
    </row>
    <row r="6865" spans="3:3" x14ac:dyDescent="0.2">
      <c r="C6865" s="10"/>
    </row>
    <row r="6866" spans="3:3" x14ac:dyDescent="0.2">
      <c r="C6866" s="10"/>
    </row>
    <row r="6867" spans="3:3" x14ac:dyDescent="0.2">
      <c r="C6867" s="10"/>
    </row>
    <row r="6868" spans="3:3" x14ac:dyDescent="0.2">
      <c r="C6868" s="10"/>
    </row>
    <row r="6869" spans="3:3" x14ac:dyDescent="0.2">
      <c r="C6869" s="10"/>
    </row>
    <row r="6870" spans="3:3" x14ac:dyDescent="0.2">
      <c r="C6870" s="10"/>
    </row>
    <row r="6871" spans="3:3" x14ac:dyDescent="0.2">
      <c r="C6871" s="10"/>
    </row>
    <row r="6872" spans="3:3" x14ac:dyDescent="0.2">
      <c r="C6872" s="10"/>
    </row>
    <row r="6873" spans="3:3" x14ac:dyDescent="0.2">
      <c r="C6873" s="10"/>
    </row>
    <row r="6874" spans="3:3" x14ac:dyDescent="0.2">
      <c r="C6874" s="10"/>
    </row>
    <row r="6875" spans="3:3" x14ac:dyDescent="0.2">
      <c r="C6875" s="10"/>
    </row>
    <row r="6876" spans="3:3" x14ac:dyDescent="0.2">
      <c r="C6876" s="10"/>
    </row>
    <row r="6877" spans="3:3" x14ac:dyDescent="0.2">
      <c r="C6877" s="10"/>
    </row>
    <row r="6878" spans="3:3" x14ac:dyDescent="0.2">
      <c r="C6878" s="10"/>
    </row>
    <row r="6879" spans="3:3" x14ac:dyDescent="0.2">
      <c r="C6879" s="10"/>
    </row>
    <row r="6880" spans="3:3" x14ac:dyDescent="0.2">
      <c r="C6880" s="10"/>
    </row>
    <row r="6881" spans="3:3" x14ac:dyDescent="0.2">
      <c r="C6881" s="10"/>
    </row>
    <row r="6882" spans="3:3" x14ac:dyDescent="0.2">
      <c r="C6882" s="10"/>
    </row>
    <row r="6883" spans="3:3" x14ac:dyDescent="0.2">
      <c r="C6883" s="10"/>
    </row>
    <row r="6884" spans="3:3" x14ac:dyDescent="0.2">
      <c r="C6884" s="10"/>
    </row>
    <row r="6885" spans="3:3" x14ac:dyDescent="0.2">
      <c r="C6885" s="10"/>
    </row>
    <row r="6886" spans="3:3" x14ac:dyDescent="0.2">
      <c r="C6886" s="10"/>
    </row>
    <row r="6887" spans="3:3" x14ac:dyDescent="0.2">
      <c r="C6887" s="10"/>
    </row>
    <row r="6888" spans="3:3" x14ac:dyDescent="0.2">
      <c r="C6888" s="10"/>
    </row>
    <row r="6889" spans="3:3" x14ac:dyDescent="0.2">
      <c r="C6889" s="10"/>
    </row>
    <row r="6890" spans="3:3" x14ac:dyDescent="0.2">
      <c r="C6890" s="10"/>
    </row>
    <row r="6891" spans="3:3" x14ac:dyDescent="0.2">
      <c r="C6891" s="10"/>
    </row>
    <row r="6892" spans="3:3" x14ac:dyDescent="0.2">
      <c r="C6892" s="10"/>
    </row>
    <row r="6893" spans="3:3" x14ac:dyDescent="0.2">
      <c r="C6893" s="10"/>
    </row>
    <row r="6894" spans="3:3" x14ac:dyDescent="0.2">
      <c r="C6894" s="10"/>
    </row>
    <row r="6895" spans="3:3" x14ac:dyDescent="0.2">
      <c r="C6895" s="10"/>
    </row>
    <row r="6896" spans="3:3" x14ac:dyDescent="0.2">
      <c r="C6896" s="10"/>
    </row>
    <row r="6897" spans="3:3" x14ac:dyDescent="0.2">
      <c r="C6897" s="10"/>
    </row>
    <row r="6898" spans="3:3" x14ac:dyDescent="0.2">
      <c r="C6898" s="10"/>
    </row>
    <row r="6899" spans="3:3" x14ac:dyDescent="0.2">
      <c r="C6899" s="10"/>
    </row>
    <row r="6900" spans="3:3" x14ac:dyDescent="0.2">
      <c r="C6900" s="10"/>
    </row>
    <row r="6901" spans="3:3" x14ac:dyDescent="0.2">
      <c r="C6901" s="10"/>
    </row>
    <row r="6902" spans="3:3" x14ac:dyDescent="0.2">
      <c r="C6902" s="10"/>
    </row>
    <row r="6903" spans="3:3" x14ac:dyDescent="0.2">
      <c r="C6903" s="10"/>
    </row>
    <row r="6904" spans="3:3" x14ac:dyDescent="0.2">
      <c r="C6904" s="10"/>
    </row>
    <row r="6905" spans="3:3" x14ac:dyDescent="0.2">
      <c r="C6905" s="10"/>
    </row>
    <row r="6906" spans="3:3" x14ac:dyDescent="0.2">
      <c r="C6906" s="10"/>
    </row>
    <row r="6907" spans="3:3" x14ac:dyDescent="0.2">
      <c r="C6907" s="10"/>
    </row>
    <row r="6908" spans="3:3" x14ac:dyDescent="0.2">
      <c r="C6908" s="10"/>
    </row>
    <row r="6909" spans="3:3" x14ac:dyDescent="0.2">
      <c r="C6909" s="10"/>
    </row>
    <row r="6910" spans="3:3" x14ac:dyDescent="0.2">
      <c r="C6910" s="10"/>
    </row>
    <row r="6911" spans="3:3" x14ac:dyDescent="0.2">
      <c r="C6911" s="10"/>
    </row>
    <row r="6912" spans="3:3" x14ac:dyDescent="0.2">
      <c r="C6912" s="10"/>
    </row>
    <row r="6913" spans="3:3" x14ac:dyDescent="0.2">
      <c r="C6913" s="10"/>
    </row>
    <row r="6914" spans="3:3" x14ac:dyDescent="0.2">
      <c r="C6914" s="10"/>
    </row>
    <row r="6915" spans="3:3" x14ac:dyDescent="0.2">
      <c r="C6915" s="10"/>
    </row>
    <row r="6916" spans="3:3" x14ac:dyDescent="0.2">
      <c r="C6916" s="10"/>
    </row>
    <row r="6917" spans="3:3" x14ac:dyDescent="0.2">
      <c r="C6917" s="10"/>
    </row>
    <row r="6918" spans="3:3" x14ac:dyDescent="0.2">
      <c r="C6918" s="10"/>
    </row>
    <row r="6919" spans="3:3" x14ac:dyDescent="0.2">
      <c r="C6919" s="10"/>
    </row>
    <row r="6920" spans="3:3" x14ac:dyDescent="0.2">
      <c r="C6920" s="10"/>
    </row>
  </sheetData>
  <phoneticPr fontId="7" type="noConversion"/>
  <hyperlinks>
    <hyperlink ref="H3129" r:id="rId1" display="http://vsolj.cetus-net.org/bulletin.html"/>
    <hyperlink ref="H64881" r:id="rId2" display="http://vsolj.cetus-net.org/bulletin.html"/>
    <hyperlink ref="H64874" r:id="rId3" display="https://www.aavso.org/ejaavso"/>
    <hyperlink ref="I64881" r:id="rId4" display="http://vsolj.cetus-net.org/bulletin.html"/>
    <hyperlink ref="H64878" r:id="rId5" display="https://www.aavso.org/ejaavso"/>
    <hyperlink ref="I3002" r:id="rId6" display="http://vsolj.cetus-net.org/bulletin.html"/>
    <hyperlink ref="H3002" r:id="rId7" display="http://vsolj.cetus-net.org/bulletin.html"/>
  </hyperlinks>
  <pageMargins left="0.75" right="0.75" top="1" bottom="1" header="0.5" footer="0.5"/>
  <pageSetup orientation="portrait" horizontalDpi="300" verticalDpi="300" r:id="rId8"/>
  <headerFooter alignWithMargins="0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6925"/>
  <sheetViews>
    <sheetView workbookViewId="0">
      <selection activeCell="E47" sqref="E4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107</v>
      </c>
      <c r="D1" t="s">
        <v>109</v>
      </c>
    </row>
    <row r="2" spans="1:7" x14ac:dyDescent="0.2">
      <c r="A2" t="s">
        <v>89</v>
      </c>
      <c r="B2" t="s">
        <v>108</v>
      </c>
      <c r="C2" s="3"/>
      <c r="D2" s="3"/>
    </row>
    <row r="3" spans="1:7" ht="13.5" thickBot="1" x14ac:dyDescent="0.25"/>
    <row r="4" spans="1:7" ht="14.25" thickTop="1" thickBot="1" x14ac:dyDescent="0.25">
      <c r="A4" s="5" t="s">
        <v>65</v>
      </c>
      <c r="C4" s="8" t="s">
        <v>95</v>
      </c>
      <c r="D4" s="9" t="s">
        <v>95</v>
      </c>
    </row>
    <row r="6" spans="1:7" x14ac:dyDescent="0.2">
      <c r="A6" s="5" t="s">
        <v>66</v>
      </c>
    </row>
    <row r="7" spans="1:7" x14ac:dyDescent="0.2">
      <c r="A7" t="s">
        <v>67</v>
      </c>
      <c r="C7">
        <v>53354.396000000001</v>
      </c>
      <c r="D7" s="27" t="s">
        <v>111</v>
      </c>
    </row>
    <row r="8" spans="1:7" x14ac:dyDescent="0.2">
      <c r="A8" t="s">
        <v>68</v>
      </c>
      <c r="C8">
        <v>0.31657000000000002</v>
      </c>
      <c r="D8" s="27" t="s">
        <v>110</v>
      </c>
    </row>
    <row r="9" spans="1:7" x14ac:dyDescent="0.2">
      <c r="A9" s="11" t="s">
        <v>97</v>
      </c>
      <c r="B9" s="12"/>
      <c r="C9" s="13">
        <v>8</v>
      </c>
      <c r="D9" s="12" t="s">
        <v>98</v>
      </c>
      <c r="E9" s="12"/>
    </row>
    <row r="10" spans="1:7" ht="13.5" thickBot="1" x14ac:dyDescent="0.25">
      <c r="A10" s="12"/>
      <c r="B10" s="12"/>
      <c r="C10" s="4" t="s">
        <v>85</v>
      </c>
      <c r="D10" s="4" t="s">
        <v>86</v>
      </c>
      <c r="E10" s="12"/>
    </row>
    <row r="11" spans="1:7" x14ac:dyDescent="0.2">
      <c r="A11" s="12" t="s">
        <v>80</v>
      </c>
      <c r="B11" s="12"/>
      <c r="C11" s="31">
        <f ca="1">INTERCEPT(INDIRECT($G$11):G992,INDIRECT($F$11):F992)</f>
        <v>-1.5123720705267213E-3</v>
      </c>
      <c r="D11" s="3"/>
      <c r="E11" s="12"/>
      <c r="F11" s="32" t="str">
        <f>"F"&amp;E19</f>
        <v>F21</v>
      </c>
      <c r="G11" s="33" t="str">
        <f>"G"&amp;E19</f>
        <v>G21</v>
      </c>
    </row>
    <row r="12" spans="1:7" x14ac:dyDescent="0.2">
      <c r="A12" s="12" t="s">
        <v>81</v>
      </c>
      <c r="B12" s="12"/>
      <c r="C12" s="31">
        <f ca="1">SLOPE(INDIRECT($G$11):G992,INDIRECT($F$11):F992)</f>
        <v>-3.3325572552494961E-5</v>
      </c>
      <c r="D12" s="3"/>
      <c r="E12" s="12"/>
    </row>
    <row r="13" spans="1:7" x14ac:dyDescent="0.2">
      <c r="A13" s="12" t="s">
        <v>84</v>
      </c>
      <c r="B13" s="12"/>
      <c r="C13" s="3" t="s">
        <v>78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82</v>
      </c>
      <c r="B15" s="12"/>
      <c r="C15" s="15">
        <f ca="1">(C7+C11)+(C8+C12)*INT(MAX(F21:F3533))</f>
        <v>54777.859912528162</v>
      </c>
      <c r="D15" s="16" t="s">
        <v>99</v>
      </c>
      <c r="E15" s="17">
        <f ca="1">TODAY()+15018.5-B9/24</f>
        <v>59946.5</v>
      </c>
    </row>
    <row r="16" spans="1:7" x14ac:dyDescent="0.2">
      <c r="A16" s="18" t="s">
        <v>69</v>
      </c>
      <c r="B16" s="12"/>
      <c r="C16" s="19">
        <f ca="1">+C8+C12</f>
        <v>0.31653667442744754</v>
      </c>
      <c r="D16" s="16" t="s">
        <v>100</v>
      </c>
      <c r="E16" s="17">
        <f ca="1">ROUND(2*(E15-C15)/C16,0)/2+1</f>
        <v>16329.5</v>
      </c>
    </row>
    <row r="17" spans="1:17" ht="13.5" thickBot="1" x14ac:dyDescent="0.25">
      <c r="A17" s="16" t="s">
        <v>96</v>
      </c>
      <c r="B17" s="12"/>
      <c r="C17" s="12">
        <f>COUNT(C21:C2191)</f>
        <v>20</v>
      </c>
      <c r="D17" s="16" t="s">
        <v>101</v>
      </c>
      <c r="E17" s="20">
        <f ca="1">+C15+C16*E16-15018.5-C9/24</f>
        <v>44927.912204257831</v>
      </c>
    </row>
    <row r="18" spans="1:17" ht="14.25" thickTop="1" thickBot="1" x14ac:dyDescent="0.25">
      <c r="A18" s="18" t="s">
        <v>70</v>
      </c>
      <c r="B18" s="12"/>
      <c r="C18" s="21">
        <f ca="1">+C15</f>
        <v>54777.859912528162</v>
      </c>
      <c r="D18" s="22">
        <f ca="1">+C16</f>
        <v>0.31653667442744754</v>
      </c>
      <c r="E18" s="23" t="s">
        <v>102</v>
      </c>
    </row>
    <row r="19" spans="1:17" ht="13.5" thickTop="1" x14ac:dyDescent="0.2">
      <c r="A19" s="34" t="s">
        <v>114</v>
      </c>
      <c r="E19" s="35">
        <v>21</v>
      </c>
    </row>
    <row r="20" spans="1:17" ht="13.5" thickBot="1" x14ac:dyDescent="0.25">
      <c r="A20" s="4" t="s">
        <v>71</v>
      </c>
      <c r="B20" s="4" t="s">
        <v>72</v>
      </c>
      <c r="C20" s="4" t="s">
        <v>73</v>
      </c>
      <c r="D20" s="4" t="s">
        <v>77</v>
      </c>
      <c r="E20" s="4" t="s">
        <v>74</v>
      </c>
      <c r="F20" s="4" t="s">
        <v>75</v>
      </c>
      <c r="G20" s="4" t="s">
        <v>76</v>
      </c>
      <c r="H20" s="7" t="s">
        <v>94</v>
      </c>
      <c r="I20" s="7" t="s">
        <v>106</v>
      </c>
      <c r="J20" s="7" t="s">
        <v>83</v>
      </c>
      <c r="K20" s="7" t="s">
        <v>90</v>
      </c>
      <c r="L20" s="7" t="s">
        <v>91</v>
      </c>
      <c r="M20" s="7" t="s">
        <v>92</v>
      </c>
      <c r="N20" s="7" t="s">
        <v>93</v>
      </c>
      <c r="O20" s="7" t="s">
        <v>88</v>
      </c>
      <c r="P20" s="6" t="s">
        <v>87</v>
      </c>
      <c r="Q20" s="4" t="s">
        <v>79</v>
      </c>
    </row>
    <row r="21" spans="1:17" x14ac:dyDescent="0.2">
      <c r="A21" s="24" t="s">
        <v>110</v>
      </c>
      <c r="B21" s="25"/>
      <c r="C21" s="26">
        <v>53354.396000000001</v>
      </c>
      <c r="D21" s="26" t="s">
        <v>78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-1.5123720705267213E-3</v>
      </c>
      <c r="Q21" s="2">
        <f>+C21-15018.5</f>
        <v>38335.896000000001</v>
      </c>
    </row>
    <row r="22" spans="1:17" x14ac:dyDescent="0.2">
      <c r="A22" s="24" t="s">
        <v>103</v>
      </c>
      <c r="B22" s="25" t="s">
        <v>104</v>
      </c>
      <c r="C22" s="26">
        <v>53683.4375</v>
      </c>
      <c r="D22" s="26">
        <v>1.5E-3</v>
      </c>
      <c r="E22">
        <f t="shared" ref="E22:E40" si="0">+(C22-C$7)/C$8</f>
        <v>1039.3957102694485</v>
      </c>
      <c r="F22">
        <f t="shared" ref="F22:F38" si="1">ROUND(2*E22,0)/2</f>
        <v>1039.5</v>
      </c>
      <c r="G22">
        <f t="shared" ref="G22:G40" si="2">+C22-(C$7+F22*C$8)</f>
        <v>-3.3015000000887085E-2</v>
      </c>
      <c r="H22">
        <f t="shared" ref="H22:H40" si="3">+G22</f>
        <v>-3.3015000000887085E-2</v>
      </c>
      <c r="O22">
        <f t="shared" ref="O22:O40" ca="1" si="4">+C$11+C$12*$F22</f>
        <v>-3.6154304738845233E-2</v>
      </c>
      <c r="Q22" s="2">
        <f t="shared" ref="Q22:Q40" si="5">+C22-15018.5</f>
        <v>38664.9375</v>
      </c>
    </row>
    <row r="23" spans="1:17" x14ac:dyDescent="0.2">
      <c r="A23" s="24" t="s">
        <v>103</v>
      </c>
      <c r="B23" s="25" t="s">
        <v>105</v>
      </c>
      <c r="C23" s="26">
        <v>53683.5913</v>
      </c>
      <c r="D23" s="26">
        <v>1.1000000000000001E-3</v>
      </c>
      <c r="E23">
        <f t="shared" si="0"/>
        <v>1039.8815427867435</v>
      </c>
      <c r="F23">
        <f t="shared" si="1"/>
        <v>1040</v>
      </c>
      <c r="G23">
        <f t="shared" si="2"/>
        <v>-3.7499999998544808E-2</v>
      </c>
      <c r="H23">
        <f t="shared" si="3"/>
        <v>-3.7499999998544808E-2</v>
      </c>
      <c r="O23">
        <f t="shared" ca="1" si="4"/>
        <v>-3.6170967525121479E-2</v>
      </c>
      <c r="Q23" s="2">
        <f t="shared" si="5"/>
        <v>38665.0913</v>
      </c>
    </row>
    <row r="24" spans="1:17" x14ac:dyDescent="0.2">
      <c r="A24" s="29" t="s">
        <v>113</v>
      </c>
      <c r="B24" s="30"/>
      <c r="C24" s="26">
        <v>53686.441400000003</v>
      </c>
      <c r="D24" s="26" t="s">
        <v>78</v>
      </c>
      <c r="E24">
        <f t="shared" si="0"/>
        <v>1048.8846068800035</v>
      </c>
      <c r="F24">
        <f t="shared" si="1"/>
        <v>1049</v>
      </c>
      <c r="G24">
        <f t="shared" si="2"/>
        <v>-3.6529999997583218E-2</v>
      </c>
      <c r="H24">
        <f t="shared" si="3"/>
        <v>-3.6529999997583218E-2</v>
      </c>
      <c r="O24">
        <f t="shared" ca="1" si="4"/>
        <v>-3.6470897678093937E-2</v>
      </c>
      <c r="Q24" s="2">
        <f t="shared" si="5"/>
        <v>38667.941400000003</v>
      </c>
    </row>
    <row r="25" spans="1:17" x14ac:dyDescent="0.2">
      <c r="A25" s="24" t="s">
        <v>103</v>
      </c>
      <c r="B25" s="25" t="s">
        <v>105</v>
      </c>
      <c r="C25" s="26">
        <v>53686.441599999998</v>
      </c>
      <c r="D25" s="26">
        <v>1.6999999999999999E-3</v>
      </c>
      <c r="E25">
        <f t="shared" si="0"/>
        <v>1048.8852386517915</v>
      </c>
      <c r="F25">
        <f t="shared" si="1"/>
        <v>1049</v>
      </c>
      <c r="G25">
        <f t="shared" si="2"/>
        <v>-3.6330000002635643E-2</v>
      </c>
      <c r="H25">
        <f t="shared" si="3"/>
        <v>-3.6330000002635643E-2</v>
      </c>
      <c r="O25">
        <f t="shared" ca="1" si="4"/>
        <v>-3.6470897678093937E-2</v>
      </c>
      <c r="Q25" s="2">
        <f t="shared" si="5"/>
        <v>38667.941599999998</v>
      </c>
    </row>
    <row r="26" spans="1:17" x14ac:dyDescent="0.2">
      <c r="A26" s="24" t="s">
        <v>103</v>
      </c>
      <c r="B26" s="25" t="s">
        <v>104</v>
      </c>
      <c r="C26" s="26">
        <v>53686.598299999998</v>
      </c>
      <c r="D26" s="26">
        <v>8.0000000000000004E-4</v>
      </c>
      <c r="E26">
        <f t="shared" si="0"/>
        <v>1049.3802318602432</v>
      </c>
      <c r="F26">
        <f t="shared" si="1"/>
        <v>1049.5</v>
      </c>
      <c r="G26">
        <f t="shared" si="2"/>
        <v>-3.7915000000793952E-2</v>
      </c>
      <c r="H26">
        <f t="shared" si="3"/>
        <v>-3.7915000000793952E-2</v>
      </c>
      <c r="O26">
        <f t="shared" ca="1" si="4"/>
        <v>-3.6487560464370183E-2</v>
      </c>
      <c r="Q26" s="2">
        <f t="shared" si="5"/>
        <v>38668.098299999998</v>
      </c>
    </row>
    <row r="27" spans="1:17" x14ac:dyDescent="0.2">
      <c r="A27" s="24" t="s">
        <v>103</v>
      </c>
      <c r="B27" s="25" t="s">
        <v>105</v>
      </c>
      <c r="C27" s="26">
        <v>53694.357100000001</v>
      </c>
      <c r="D27" s="26">
        <v>6.9999999999999999E-4</v>
      </c>
      <c r="E27">
        <f t="shared" si="0"/>
        <v>1073.8891872255754</v>
      </c>
      <c r="F27">
        <f t="shared" si="1"/>
        <v>1074</v>
      </c>
      <c r="G27">
        <f t="shared" si="2"/>
        <v>-3.508000000147149E-2</v>
      </c>
      <c r="H27">
        <f t="shared" si="3"/>
        <v>-3.508000000147149E-2</v>
      </c>
      <c r="O27">
        <f t="shared" ca="1" si="4"/>
        <v>-3.7304036991906313E-2</v>
      </c>
      <c r="Q27" s="2">
        <f t="shared" si="5"/>
        <v>38675.857100000001</v>
      </c>
    </row>
    <row r="28" spans="1:17" x14ac:dyDescent="0.2">
      <c r="A28" s="24" t="s">
        <v>103</v>
      </c>
      <c r="B28" s="25" t="s">
        <v>104</v>
      </c>
      <c r="C28" s="26">
        <v>53694.5141</v>
      </c>
      <c r="D28" s="26">
        <v>2E-3</v>
      </c>
      <c r="E28">
        <f t="shared" si="0"/>
        <v>1074.3851280917322</v>
      </c>
      <c r="F28">
        <f t="shared" si="1"/>
        <v>1074.5</v>
      </c>
      <c r="G28">
        <f t="shared" si="2"/>
        <v>-3.6364999999932479E-2</v>
      </c>
      <c r="H28">
        <f t="shared" si="3"/>
        <v>-3.6364999999932479E-2</v>
      </c>
      <c r="O28">
        <f t="shared" ca="1" si="4"/>
        <v>-3.7320699778182559E-2</v>
      </c>
      <c r="Q28" s="2">
        <f t="shared" si="5"/>
        <v>38676.0141</v>
      </c>
    </row>
    <row r="29" spans="1:17" x14ac:dyDescent="0.2">
      <c r="A29" s="24" t="s">
        <v>103</v>
      </c>
      <c r="B29" s="25" t="s">
        <v>105</v>
      </c>
      <c r="C29" s="26">
        <v>53694.6702</v>
      </c>
      <c r="D29" s="26">
        <v>2.9999999999999997E-4</v>
      </c>
      <c r="E29">
        <f t="shared" si="0"/>
        <v>1074.8782259847737</v>
      </c>
      <c r="F29">
        <f t="shared" si="1"/>
        <v>1075</v>
      </c>
      <c r="G29">
        <f t="shared" si="2"/>
        <v>-3.8549999997485429E-2</v>
      </c>
      <c r="H29">
        <f t="shared" si="3"/>
        <v>-3.8549999997485429E-2</v>
      </c>
      <c r="O29">
        <f t="shared" ca="1" si="4"/>
        <v>-3.7337362564458805E-2</v>
      </c>
      <c r="Q29" s="2">
        <f t="shared" si="5"/>
        <v>38676.1702</v>
      </c>
    </row>
    <row r="30" spans="1:17" x14ac:dyDescent="0.2">
      <c r="A30" s="24" t="s">
        <v>103</v>
      </c>
      <c r="B30" s="25" t="s">
        <v>105</v>
      </c>
      <c r="C30" s="26">
        <v>53705.432999999997</v>
      </c>
      <c r="D30" s="26">
        <v>1E-3</v>
      </c>
      <c r="E30">
        <f t="shared" si="0"/>
        <v>1108.876393846532</v>
      </c>
      <c r="F30">
        <f t="shared" si="1"/>
        <v>1109</v>
      </c>
      <c r="G30">
        <f t="shared" si="2"/>
        <v>-3.9130000004661269E-2</v>
      </c>
      <c r="H30">
        <f t="shared" si="3"/>
        <v>-3.9130000004661269E-2</v>
      </c>
      <c r="O30">
        <f t="shared" ca="1" si="4"/>
        <v>-3.8470432031243632E-2</v>
      </c>
      <c r="Q30" s="2">
        <f t="shared" si="5"/>
        <v>38686.932999999997</v>
      </c>
    </row>
    <row r="31" spans="1:17" x14ac:dyDescent="0.2">
      <c r="A31" s="24" t="s">
        <v>103</v>
      </c>
      <c r="B31" s="25" t="s">
        <v>104</v>
      </c>
      <c r="C31" s="26">
        <v>53705.5913</v>
      </c>
      <c r="D31" s="26">
        <v>1E-3</v>
      </c>
      <c r="E31">
        <f t="shared" si="0"/>
        <v>1109.3764412294261</v>
      </c>
      <c r="F31">
        <f t="shared" si="1"/>
        <v>1109.5</v>
      </c>
      <c r="G31">
        <f t="shared" si="2"/>
        <v>-3.9114999999583233E-2</v>
      </c>
      <c r="H31">
        <f t="shared" si="3"/>
        <v>-3.9114999999583233E-2</v>
      </c>
      <c r="O31">
        <f t="shared" ca="1" si="4"/>
        <v>-3.8487094817519878E-2</v>
      </c>
      <c r="Q31" s="2">
        <f t="shared" si="5"/>
        <v>38687.0913</v>
      </c>
    </row>
    <row r="32" spans="1:17" x14ac:dyDescent="0.2">
      <c r="A32" s="24" t="s">
        <v>103</v>
      </c>
      <c r="B32" s="25" t="s">
        <v>104</v>
      </c>
      <c r="C32" s="26">
        <v>53741.359100000001</v>
      </c>
      <c r="D32" s="26">
        <v>1.1999999999999999E-3</v>
      </c>
      <c r="E32">
        <f t="shared" si="0"/>
        <v>1222.3618788893477</v>
      </c>
      <c r="F32">
        <f t="shared" si="1"/>
        <v>1222.5</v>
      </c>
      <c r="G32">
        <f t="shared" si="2"/>
        <v>-4.3724999995902181E-2</v>
      </c>
      <c r="H32">
        <f t="shared" si="3"/>
        <v>-4.3724999995902181E-2</v>
      </c>
      <c r="O32">
        <f t="shared" ca="1" si="4"/>
        <v>-4.2252884515951813E-2</v>
      </c>
      <c r="Q32" s="2">
        <f t="shared" si="5"/>
        <v>38722.859100000001</v>
      </c>
    </row>
    <row r="33" spans="1:17" x14ac:dyDescent="0.2">
      <c r="A33" s="24" t="s">
        <v>103</v>
      </c>
      <c r="B33" s="25" t="s">
        <v>105</v>
      </c>
      <c r="C33" s="26">
        <v>53741.518799999998</v>
      </c>
      <c r="D33" s="26">
        <v>8.9999999999999998E-4</v>
      </c>
      <c r="E33">
        <f t="shared" si="0"/>
        <v>1222.8663486748503</v>
      </c>
      <c r="F33">
        <f t="shared" si="1"/>
        <v>1223</v>
      </c>
      <c r="G33">
        <f t="shared" si="2"/>
        <v>-4.2310000004363246E-2</v>
      </c>
      <c r="H33">
        <f t="shared" si="3"/>
        <v>-4.2310000004363246E-2</v>
      </c>
      <c r="O33">
        <f t="shared" ca="1" si="4"/>
        <v>-4.226954730222806E-2</v>
      </c>
      <c r="Q33" s="2">
        <f t="shared" si="5"/>
        <v>38723.018799999998</v>
      </c>
    </row>
    <row r="34" spans="1:17" x14ac:dyDescent="0.2">
      <c r="A34" s="24" t="s">
        <v>103</v>
      </c>
      <c r="B34" s="25" t="s">
        <v>104</v>
      </c>
      <c r="C34" s="26">
        <v>53760.348299999998</v>
      </c>
      <c r="D34" s="26">
        <v>1E-3</v>
      </c>
      <c r="E34">
        <f t="shared" si="0"/>
        <v>1282.3460845942357</v>
      </c>
      <c r="F34">
        <f t="shared" si="1"/>
        <v>1282.5</v>
      </c>
      <c r="G34">
        <f t="shared" si="2"/>
        <v>-4.8725000000558794E-2</v>
      </c>
      <c r="H34">
        <f t="shared" si="3"/>
        <v>-4.8725000000558794E-2</v>
      </c>
      <c r="O34">
        <f t="shared" ca="1" si="4"/>
        <v>-4.4252418869101508E-2</v>
      </c>
      <c r="Q34" s="2">
        <f t="shared" si="5"/>
        <v>38741.848299999998</v>
      </c>
    </row>
    <row r="35" spans="1:17" x14ac:dyDescent="0.2">
      <c r="A35" s="24" t="s">
        <v>103</v>
      </c>
      <c r="B35" s="25" t="s">
        <v>105</v>
      </c>
      <c r="C35" s="26">
        <v>53760.512699999999</v>
      </c>
      <c r="D35" s="26">
        <v>8.9999999999999998E-4</v>
      </c>
      <c r="E35">
        <f t="shared" si="0"/>
        <v>1282.8654010171483</v>
      </c>
      <c r="F35">
        <f t="shared" si="1"/>
        <v>1283</v>
      </c>
      <c r="G35">
        <f t="shared" si="2"/>
        <v>-4.2610000004060566E-2</v>
      </c>
      <c r="H35">
        <f t="shared" si="3"/>
        <v>-4.2610000004060566E-2</v>
      </c>
      <c r="O35">
        <f t="shared" ca="1" si="4"/>
        <v>-4.4269081655377754E-2</v>
      </c>
      <c r="Q35" s="2">
        <f t="shared" si="5"/>
        <v>38742.012699999999</v>
      </c>
    </row>
    <row r="36" spans="1:17" x14ac:dyDescent="0.2">
      <c r="A36" s="24" t="s">
        <v>103</v>
      </c>
      <c r="B36" s="25" t="s">
        <v>104</v>
      </c>
      <c r="C36" s="26">
        <v>53768.263800000001</v>
      </c>
      <c r="D36" s="26">
        <v>6.9999999999999999E-4</v>
      </c>
      <c r="E36">
        <f t="shared" si="0"/>
        <v>1307.3500331680195</v>
      </c>
      <c r="F36">
        <f t="shared" si="1"/>
        <v>1307.5</v>
      </c>
      <c r="G36">
        <f t="shared" si="2"/>
        <v>-4.747499999939464E-2</v>
      </c>
      <c r="H36">
        <f t="shared" si="3"/>
        <v>-4.747499999939464E-2</v>
      </c>
      <c r="O36">
        <f t="shared" ca="1" si="4"/>
        <v>-4.5085558182913883E-2</v>
      </c>
      <c r="Q36" s="2">
        <f t="shared" si="5"/>
        <v>38749.763800000001</v>
      </c>
    </row>
    <row r="37" spans="1:17" x14ac:dyDescent="0.2">
      <c r="A37" s="24" t="s">
        <v>103</v>
      </c>
      <c r="B37" s="25" t="s">
        <v>105</v>
      </c>
      <c r="C37" s="26">
        <v>53768.4251</v>
      </c>
      <c r="D37" s="26">
        <v>1.6000000000000001E-3</v>
      </c>
      <c r="E37">
        <f t="shared" si="0"/>
        <v>1307.8595571279645</v>
      </c>
      <c r="F37">
        <f t="shared" si="1"/>
        <v>1308</v>
      </c>
      <c r="G37">
        <f t="shared" si="2"/>
        <v>-4.4459999997343402E-2</v>
      </c>
      <c r="H37">
        <f t="shared" si="3"/>
        <v>-4.4459999997343402E-2</v>
      </c>
      <c r="O37">
        <f t="shared" ca="1" si="4"/>
        <v>-4.5102220969190129E-2</v>
      </c>
      <c r="Q37" s="2">
        <f t="shared" si="5"/>
        <v>38749.9251</v>
      </c>
    </row>
    <row r="38" spans="1:17" x14ac:dyDescent="0.2">
      <c r="A38" s="28" t="s">
        <v>112</v>
      </c>
      <c r="B38" s="3" t="s">
        <v>104</v>
      </c>
      <c r="C38" s="10">
        <v>54130.388700000003</v>
      </c>
      <c r="D38" s="10">
        <v>1.5E-3</v>
      </c>
      <c r="E38">
        <f t="shared" si="0"/>
        <v>2451.2515399437802</v>
      </c>
      <c r="F38">
        <f t="shared" si="1"/>
        <v>2451.5</v>
      </c>
      <c r="G38">
        <f t="shared" si="2"/>
        <v>-7.865499999752501E-2</v>
      </c>
      <c r="H38">
        <f t="shared" si="3"/>
        <v>-7.865499999752501E-2</v>
      </c>
      <c r="O38">
        <f t="shared" ca="1" si="4"/>
        <v>-8.3210013182968126E-2</v>
      </c>
      <c r="Q38" s="2">
        <f t="shared" si="5"/>
        <v>39111.888700000003</v>
      </c>
    </row>
    <row r="39" spans="1:17" x14ac:dyDescent="0.2">
      <c r="A39" s="36" t="s">
        <v>115</v>
      </c>
      <c r="B39" s="37" t="s">
        <v>105</v>
      </c>
      <c r="C39" s="38">
        <v>54504.371599999999</v>
      </c>
      <c r="D39" s="38"/>
      <c r="E39">
        <f t="shared" si="0"/>
        <v>3632.6107969801242</v>
      </c>
      <c r="F39" s="40">
        <f>ROUND(2*E39,0)/2+0.5</f>
        <v>3633</v>
      </c>
      <c r="G39">
        <f t="shared" si="2"/>
        <v>-0.12321000000520144</v>
      </c>
      <c r="H39">
        <f t="shared" si="3"/>
        <v>-0.12321000000520144</v>
      </c>
      <c r="O39">
        <f t="shared" ca="1" si="4"/>
        <v>-0.12258417715374091</v>
      </c>
      <c r="Q39" s="2">
        <f t="shared" si="5"/>
        <v>39485.871599999999</v>
      </c>
    </row>
    <row r="40" spans="1:17" x14ac:dyDescent="0.2">
      <c r="A40" s="39" t="s">
        <v>116</v>
      </c>
      <c r="B40" s="3" t="s">
        <v>105</v>
      </c>
      <c r="C40" s="38">
        <v>54777.859400000001</v>
      </c>
      <c r="D40" s="38">
        <v>8.0000000000000004E-4</v>
      </c>
      <c r="E40">
        <f t="shared" si="0"/>
        <v>4496.5202009034356</v>
      </c>
      <c r="F40" s="40">
        <f>ROUND(2*E40,0)/2+0.5</f>
        <v>4497</v>
      </c>
      <c r="G40">
        <f t="shared" si="2"/>
        <v>-0.1518900000010035</v>
      </c>
      <c r="H40">
        <f t="shared" si="3"/>
        <v>-0.1518900000010035</v>
      </c>
      <c r="O40">
        <f t="shared" ca="1" si="4"/>
        <v>-0.15137747183909656</v>
      </c>
      <c r="Q40" s="2">
        <f t="shared" si="5"/>
        <v>39759.359400000001</v>
      </c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1"/>
  </sheetPr>
  <dimension ref="A1:Q6922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285156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121</v>
      </c>
    </row>
    <row r="2" spans="1:6" x14ac:dyDescent="0.2">
      <c r="A2" t="s">
        <v>89</v>
      </c>
      <c r="B2" t="s">
        <v>108</v>
      </c>
      <c r="C2" s="3"/>
      <c r="D2" s="3"/>
    </row>
    <row r="3" spans="1:6" ht="13.5" thickBot="1" x14ac:dyDescent="0.25"/>
    <row r="4" spans="1:6" ht="14.25" thickTop="1" thickBot="1" x14ac:dyDescent="0.25">
      <c r="A4" s="5" t="s">
        <v>65</v>
      </c>
      <c r="C4" s="8">
        <v>53686.441400000003</v>
      </c>
      <c r="D4" s="9">
        <v>0.31653500000000001</v>
      </c>
    </row>
    <row r="5" spans="1:6" ht="13.5" thickTop="1" x14ac:dyDescent="0.2">
      <c r="A5" s="11" t="s">
        <v>97</v>
      </c>
      <c r="B5" s="12"/>
      <c r="C5" s="13">
        <v>8</v>
      </c>
      <c r="D5" s="12" t="s">
        <v>98</v>
      </c>
    </row>
    <row r="6" spans="1:6" x14ac:dyDescent="0.2">
      <c r="A6" s="5" t="s">
        <v>66</v>
      </c>
    </row>
    <row r="7" spans="1:6" x14ac:dyDescent="0.2">
      <c r="A7" t="s">
        <v>67</v>
      </c>
      <c r="C7">
        <v>54777.859912528162</v>
      </c>
      <c r="D7" s="27" t="s">
        <v>111</v>
      </c>
    </row>
    <row r="8" spans="1:6" x14ac:dyDescent="0.2">
      <c r="A8" t="s">
        <v>68</v>
      </c>
      <c r="C8">
        <v>0.31653667442744754</v>
      </c>
      <c r="D8" s="27" t="s">
        <v>110</v>
      </c>
    </row>
    <row r="9" spans="1:6" x14ac:dyDescent="0.2">
      <c r="A9" s="34" t="s">
        <v>114</v>
      </c>
      <c r="C9" s="35">
        <v>44</v>
      </c>
      <c r="D9" s="32" t="str">
        <f>"F"&amp;C9</f>
        <v>F44</v>
      </c>
      <c r="E9" s="33" t="str">
        <f>"G"&amp;C9</f>
        <v>G44</v>
      </c>
    </row>
    <row r="10" spans="1:6" ht="13.5" thickBot="1" x14ac:dyDescent="0.25">
      <c r="A10" s="12"/>
      <c r="B10" s="12"/>
      <c r="C10" s="4" t="s">
        <v>85</v>
      </c>
      <c r="D10" s="4" t="s">
        <v>86</v>
      </c>
      <c r="E10" s="12"/>
    </row>
    <row r="11" spans="1:6" x14ac:dyDescent="0.2">
      <c r="A11" s="12" t="s">
        <v>80</v>
      </c>
      <c r="B11" s="12"/>
      <c r="C11" s="31">
        <f ca="1">INTERCEPT(INDIRECT($E$9):G989,INDIRECT($D$9):F989)</f>
        <v>1.8538954503187072E-2</v>
      </c>
      <c r="D11" s="3"/>
      <c r="E11" s="12"/>
    </row>
    <row r="12" spans="1:6" x14ac:dyDescent="0.2">
      <c r="A12" s="12" t="s">
        <v>81</v>
      </c>
      <c r="B12" s="12"/>
      <c r="C12" s="31">
        <f ca="1">SLOPE(INDIRECT($E$9):G989,INDIRECT($D$9):F989)</f>
        <v>-5.1027348447971241E-6</v>
      </c>
      <c r="D12" s="3"/>
      <c r="E12" s="12"/>
    </row>
    <row r="13" spans="1:6" x14ac:dyDescent="0.2">
      <c r="A13" s="12" t="s">
        <v>84</v>
      </c>
      <c r="B13" s="12"/>
      <c r="C13" s="3" t="s">
        <v>78</v>
      </c>
    </row>
    <row r="14" spans="1:6" x14ac:dyDescent="0.2">
      <c r="A14" s="12"/>
      <c r="B14" s="12"/>
      <c r="C14" s="12"/>
    </row>
    <row r="15" spans="1:6" x14ac:dyDescent="0.2">
      <c r="A15" s="14" t="s">
        <v>82</v>
      </c>
      <c r="B15" s="12"/>
      <c r="C15" s="15">
        <f ca="1">(C7+C11)+(C8+C12)*INT(MAX(F21:F3530))</f>
        <v>58374.943232197402</v>
      </c>
      <c r="E15" s="16" t="s">
        <v>122</v>
      </c>
      <c r="F15" s="13">
        <v>1</v>
      </c>
    </row>
    <row r="16" spans="1:6" x14ac:dyDescent="0.2">
      <c r="A16" s="18" t="s">
        <v>69</v>
      </c>
      <c r="B16" s="12"/>
      <c r="C16" s="19">
        <f ca="1">+C8+C12</f>
        <v>0.31653157169260276</v>
      </c>
      <c r="E16" s="16" t="s">
        <v>99</v>
      </c>
      <c r="F16" s="17">
        <f ca="1">NOW()+15018.5+$C$5/24</f>
        <v>59947.475846180561</v>
      </c>
    </row>
    <row r="17" spans="1:17" ht="13.5" thickBot="1" x14ac:dyDescent="0.25">
      <c r="A17" s="16" t="s">
        <v>96</v>
      </c>
      <c r="B17" s="12"/>
      <c r="C17" s="12">
        <f>COUNT(C21:C2188)</f>
        <v>37</v>
      </c>
      <c r="E17" s="16" t="s">
        <v>123</v>
      </c>
      <c r="F17" s="17">
        <f ca="1">ROUND(2*(F16-$C$7)/$C$8,0)/2+F15</f>
        <v>16333</v>
      </c>
    </row>
    <row r="18" spans="1:17" ht="14.25" thickTop="1" thickBot="1" x14ac:dyDescent="0.25">
      <c r="A18" s="18" t="s">
        <v>70</v>
      </c>
      <c r="B18" s="12"/>
      <c r="C18" s="21">
        <f ca="1">+C15</f>
        <v>58374.943232197402</v>
      </c>
      <c r="D18" s="22">
        <f ca="1">+C16</f>
        <v>0.31653157169260276</v>
      </c>
      <c r="E18" s="16" t="s">
        <v>100</v>
      </c>
      <c r="F18" s="33">
        <f ca="1">ROUND(2*(F16-$C$15)/$C$16,0)/2+F15</f>
        <v>4969</v>
      </c>
    </row>
    <row r="19" spans="1:17" ht="13.5" thickTop="1" x14ac:dyDescent="0.2">
      <c r="E19" s="16" t="s">
        <v>101</v>
      </c>
      <c r="F19" s="20">
        <f ca="1">+$C$15+$C$16*F18-15018.5-$C$5/24</f>
        <v>44928.955278604612</v>
      </c>
    </row>
    <row r="20" spans="1:17" ht="13.5" thickBot="1" x14ac:dyDescent="0.25">
      <c r="A20" s="4" t="s">
        <v>71</v>
      </c>
      <c r="B20" s="4" t="s">
        <v>72</v>
      </c>
      <c r="C20" s="4" t="s">
        <v>73</v>
      </c>
      <c r="D20" s="4" t="s">
        <v>77</v>
      </c>
      <c r="E20" s="4" t="s">
        <v>74</v>
      </c>
      <c r="F20" s="4" t="s">
        <v>75</v>
      </c>
      <c r="G20" s="4" t="s">
        <v>76</v>
      </c>
      <c r="H20" s="7" t="s">
        <v>64</v>
      </c>
      <c r="I20" s="7" t="s">
        <v>129</v>
      </c>
      <c r="J20" s="7" t="s">
        <v>62</v>
      </c>
      <c r="K20" s="7" t="s">
        <v>63</v>
      </c>
      <c r="L20" s="7" t="s">
        <v>91</v>
      </c>
      <c r="M20" s="7" t="s">
        <v>92</v>
      </c>
      <c r="N20" s="7" t="s">
        <v>93</v>
      </c>
      <c r="O20" s="7" t="s">
        <v>88</v>
      </c>
      <c r="P20" s="6" t="s">
        <v>87</v>
      </c>
      <c r="Q20" s="4" t="s">
        <v>79</v>
      </c>
    </row>
    <row r="21" spans="1:17" x14ac:dyDescent="0.2">
      <c r="A21" s="24" t="s">
        <v>110</v>
      </c>
      <c r="B21" s="25"/>
      <c r="C21" s="26">
        <v>53354.396000000001</v>
      </c>
      <c r="D21" s="26" t="s">
        <v>78</v>
      </c>
      <c r="E21">
        <f t="shared" ref="E21:E57" si="0">+(C21-C$7)/C$8</f>
        <v>-4496.9952221268722</v>
      </c>
      <c r="F21">
        <f t="shared" ref="F21:F57" si="1">ROUND(2*E21,0)/2</f>
        <v>-4497</v>
      </c>
      <c r="G21">
        <f t="shared" ref="G21:G57" si="2">+C21-(C$7+F21*C$8)</f>
        <v>1.5123720731935464E-3</v>
      </c>
      <c r="K21">
        <f>+G21</f>
        <v>1.5123720731935464E-3</v>
      </c>
      <c r="Q21" s="2">
        <f t="shared" ref="Q21:Q57" si="3">+C21-15018.5</f>
        <v>38335.896000000001</v>
      </c>
    </row>
    <row r="22" spans="1:17" x14ac:dyDescent="0.2">
      <c r="A22" s="24" t="s">
        <v>103</v>
      </c>
      <c r="B22" s="25" t="s">
        <v>104</v>
      </c>
      <c r="C22" s="26">
        <v>53683.4375</v>
      </c>
      <c r="D22" s="26">
        <v>1.5E-3</v>
      </c>
      <c r="E22">
        <f t="shared" si="0"/>
        <v>-3457.4900823348703</v>
      </c>
      <c r="F22">
        <f t="shared" si="1"/>
        <v>-3457.5</v>
      </c>
      <c r="G22">
        <f t="shared" si="2"/>
        <v>3.1393047393066809E-3</v>
      </c>
      <c r="J22">
        <f>+G22</f>
        <v>3.1393047393066809E-3</v>
      </c>
      <c r="Q22" s="2">
        <f t="shared" si="3"/>
        <v>38664.9375</v>
      </c>
    </row>
    <row r="23" spans="1:17" x14ac:dyDescent="0.2">
      <c r="A23" s="24" t="s">
        <v>103</v>
      </c>
      <c r="B23" s="25" t="s">
        <v>105</v>
      </c>
      <c r="C23" s="26">
        <v>53683.5913</v>
      </c>
      <c r="D23" s="26">
        <v>1.1000000000000001E-3</v>
      </c>
      <c r="E23">
        <f t="shared" si="0"/>
        <v>-3457.0041986682204</v>
      </c>
      <c r="F23">
        <f t="shared" si="1"/>
        <v>-3457</v>
      </c>
      <c r="G23">
        <f t="shared" si="2"/>
        <v>-1.3290324786794372E-3</v>
      </c>
      <c r="J23">
        <f>+G23</f>
        <v>-1.3290324786794372E-3</v>
      </c>
      <c r="Q23" s="2">
        <f t="shared" si="3"/>
        <v>38665.0913</v>
      </c>
    </row>
    <row r="24" spans="1:17" x14ac:dyDescent="0.2">
      <c r="A24" s="29" t="s">
        <v>113</v>
      </c>
      <c r="B24" s="30"/>
      <c r="C24" s="26">
        <v>53686.441400000003</v>
      </c>
      <c r="D24" s="26" t="s">
        <v>78</v>
      </c>
      <c r="E24">
        <f t="shared" si="0"/>
        <v>-3448.0001867155497</v>
      </c>
      <c r="F24">
        <f t="shared" si="1"/>
        <v>-3448</v>
      </c>
      <c r="G24">
        <f t="shared" si="2"/>
        <v>-5.9102319937665015E-5</v>
      </c>
      <c r="K24">
        <f>+G24</f>
        <v>-5.9102319937665015E-5</v>
      </c>
      <c r="Q24" s="2">
        <f t="shared" si="3"/>
        <v>38667.941400000003</v>
      </c>
    </row>
    <row r="25" spans="1:17" x14ac:dyDescent="0.2">
      <c r="A25" s="24" t="s">
        <v>103</v>
      </c>
      <c r="B25" s="25" t="s">
        <v>105</v>
      </c>
      <c r="C25" s="26">
        <v>53686.441599999998</v>
      </c>
      <c r="D25" s="26">
        <v>1.6999999999999999E-3</v>
      </c>
      <c r="E25">
        <f t="shared" si="0"/>
        <v>-3447.9995548772476</v>
      </c>
      <c r="F25">
        <f t="shared" si="1"/>
        <v>-3448</v>
      </c>
      <c r="G25">
        <f t="shared" si="2"/>
        <v>1.4089767500991002E-4</v>
      </c>
      <c r="J25">
        <f t="shared" ref="J25:J30" si="4">+G25</f>
        <v>1.4089767500991002E-4</v>
      </c>
      <c r="Q25" s="2">
        <f t="shared" si="3"/>
        <v>38667.941599999998</v>
      </c>
    </row>
    <row r="26" spans="1:17" x14ac:dyDescent="0.2">
      <c r="A26" s="24" t="s">
        <v>103</v>
      </c>
      <c r="B26" s="25" t="s">
        <v>104</v>
      </c>
      <c r="C26" s="26">
        <v>53686.598299999998</v>
      </c>
      <c r="D26" s="26">
        <v>8.0000000000000004E-4</v>
      </c>
      <c r="E26">
        <f t="shared" si="0"/>
        <v>-3447.5045095549863</v>
      </c>
      <c r="F26">
        <f t="shared" si="1"/>
        <v>-3447.5</v>
      </c>
      <c r="G26">
        <f t="shared" si="2"/>
        <v>-1.4274395362008363E-3</v>
      </c>
      <c r="J26">
        <f t="shared" si="4"/>
        <v>-1.4274395362008363E-3</v>
      </c>
      <c r="Q26" s="2">
        <f t="shared" si="3"/>
        <v>38668.098299999998</v>
      </c>
    </row>
    <row r="27" spans="1:17" x14ac:dyDescent="0.2">
      <c r="A27" s="24" t="s">
        <v>103</v>
      </c>
      <c r="B27" s="25" t="s">
        <v>105</v>
      </c>
      <c r="C27" s="26">
        <v>53694.357100000001</v>
      </c>
      <c r="D27" s="26">
        <v>6.9999999999999999E-4</v>
      </c>
      <c r="E27">
        <f t="shared" si="0"/>
        <v>-3422.9929738410365</v>
      </c>
      <c r="F27">
        <f t="shared" si="1"/>
        <v>-3423</v>
      </c>
      <c r="G27">
        <f t="shared" si="2"/>
        <v>2.2240369944483973E-3</v>
      </c>
      <c r="J27">
        <f t="shared" si="4"/>
        <v>2.2240369944483973E-3</v>
      </c>
      <c r="Q27" s="2">
        <f t="shared" si="3"/>
        <v>38675.857100000001</v>
      </c>
    </row>
    <row r="28" spans="1:17" x14ac:dyDescent="0.2">
      <c r="A28" s="24" t="s">
        <v>103</v>
      </c>
      <c r="B28" s="25" t="s">
        <v>104</v>
      </c>
      <c r="C28" s="26">
        <v>53694.5141</v>
      </c>
      <c r="D28" s="26">
        <v>2E-3</v>
      </c>
      <c r="E28">
        <f t="shared" si="0"/>
        <v>-3422.4969807612983</v>
      </c>
      <c r="F28">
        <f t="shared" si="1"/>
        <v>-3422.5</v>
      </c>
      <c r="G28">
        <f t="shared" si="2"/>
        <v>9.5569977565901354E-4</v>
      </c>
      <c r="J28">
        <f t="shared" si="4"/>
        <v>9.5569977565901354E-4</v>
      </c>
      <c r="Q28" s="2">
        <f t="shared" si="3"/>
        <v>38676.0141</v>
      </c>
    </row>
    <row r="29" spans="1:17" x14ac:dyDescent="0.2">
      <c r="A29" s="24" t="s">
        <v>103</v>
      </c>
      <c r="B29" s="25" t="s">
        <v>105</v>
      </c>
      <c r="C29" s="26">
        <v>53694.6702</v>
      </c>
      <c r="D29" s="26">
        <v>2.9999999999999997E-4</v>
      </c>
      <c r="E29">
        <f t="shared" si="0"/>
        <v>-3422.0038309539896</v>
      </c>
      <c r="F29">
        <f t="shared" si="1"/>
        <v>-3422</v>
      </c>
      <c r="G29">
        <f t="shared" si="2"/>
        <v>-1.2126374349463731E-3</v>
      </c>
      <c r="J29">
        <f t="shared" si="4"/>
        <v>-1.2126374349463731E-3</v>
      </c>
      <c r="Q29" s="2">
        <f t="shared" si="3"/>
        <v>38676.1702</v>
      </c>
    </row>
    <row r="30" spans="1:17" x14ac:dyDescent="0.2">
      <c r="A30" s="24" t="s">
        <v>103</v>
      </c>
      <c r="B30" s="25" t="s">
        <v>105</v>
      </c>
      <c r="C30" s="26">
        <v>53705.432999999997</v>
      </c>
      <c r="D30" s="26">
        <v>1E-3</v>
      </c>
      <c r="E30">
        <f t="shared" si="0"/>
        <v>-3388.0020837015909</v>
      </c>
      <c r="F30">
        <f t="shared" si="1"/>
        <v>-3388</v>
      </c>
      <c r="G30">
        <f t="shared" si="2"/>
        <v>-6.5956797334365547E-4</v>
      </c>
      <c r="J30">
        <f t="shared" si="4"/>
        <v>-6.5956797334365547E-4</v>
      </c>
      <c r="Q30" s="2">
        <f t="shared" si="3"/>
        <v>38686.932999999997</v>
      </c>
    </row>
    <row r="31" spans="1:17" x14ac:dyDescent="0.2">
      <c r="A31" s="24" t="s">
        <v>103</v>
      </c>
      <c r="B31" s="25" t="s">
        <v>104</v>
      </c>
      <c r="C31" s="26">
        <v>53705.5913</v>
      </c>
      <c r="D31" s="26">
        <v>1E-3</v>
      </c>
      <c r="E31">
        <f t="shared" si="0"/>
        <v>-3387.5019836727743</v>
      </c>
      <c r="F31">
        <f t="shared" si="1"/>
        <v>-3387.5</v>
      </c>
      <c r="G31">
        <f t="shared" si="2"/>
        <v>-6.2790518131805584E-4</v>
      </c>
      <c r="J31">
        <f t="shared" ref="J31:J37" si="5">+G31</f>
        <v>-6.2790518131805584E-4</v>
      </c>
      <c r="Q31" s="2">
        <f t="shared" si="3"/>
        <v>38687.0913</v>
      </c>
    </row>
    <row r="32" spans="1:17" x14ac:dyDescent="0.2">
      <c r="A32" s="24" t="s">
        <v>103</v>
      </c>
      <c r="B32" s="25" t="s">
        <v>104</v>
      </c>
      <c r="C32" s="26">
        <v>53741.359100000001</v>
      </c>
      <c r="D32" s="26">
        <v>1.1999999999999999E-3</v>
      </c>
      <c r="E32">
        <f t="shared" si="0"/>
        <v>-3274.5046506948552</v>
      </c>
      <c r="F32">
        <f t="shared" si="1"/>
        <v>-3274.5</v>
      </c>
      <c r="G32">
        <f t="shared" si="2"/>
        <v>-1.4721154802828096E-3</v>
      </c>
      <c r="J32">
        <f t="shared" si="5"/>
        <v>-1.4721154802828096E-3</v>
      </c>
      <c r="Q32" s="2">
        <f t="shared" si="3"/>
        <v>38722.859100000001</v>
      </c>
    </row>
    <row r="33" spans="1:17" x14ac:dyDescent="0.2">
      <c r="A33" s="24" t="s">
        <v>103</v>
      </c>
      <c r="B33" s="25" t="s">
        <v>105</v>
      </c>
      <c r="C33" s="26">
        <v>53741.518799999998</v>
      </c>
      <c r="D33" s="26">
        <v>8.9999999999999998E-4</v>
      </c>
      <c r="E33">
        <f t="shared" si="0"/>
        <v>-3274.0001277978308</v>
      </c>
      <c r="F33">
        <f t="shared" si="1"/>
        <v>-3274</v>
      </c>
      <c r="G33">
        <f t="shared" si="2"/>
        <v>-4.0452701796311885E-5</v>
      </c>
      <c r="J33">
        <f t="shared" si="5"/>
        <v>-4.0452701796311885E-5</v>
      </c>
      <c r="Q33" s="2">
        <f t="shared" si="3"/>
        <v>38723.018799999998</v>
      </c>
    </row>
    <row r="34" spans="1:17" x14ac:dyDescent="0.2">
      <c r="A34" s="24" t="s">
        <v>103</v>
      </c>
      <c r="B34" s="25" t="s">
        <v>104</v>
      </c>
      <c r="C34" s="26">
        <v>53760.348299999998</v>
      </c>
      <c r="D34" s="26">
        <v>1E-3</v>
      </c>
      <c r="E34">
        <f t="shared" si="0"/>
        <v>-3214.5141297407063</v>
      </c>
      <c r="F34">
        <f t="shared" si="1"/>
        <v>-3214.5</v>
      </c>
      <c r="G34">
        <f t="shared" si="2"/>
        <v>-4.4725811312673613E-3</v>
      </c>
      <c r="J34">
        <f t="shared" si="5"/>
        <v>-4.4725811312673613E-3</v>
      </c>
      <c r="Q34" s="2">
        <f t="shared" si="3"/>
        <v>38741.848299999998</v>
      </c>
    </row>
    <row r="35" spans="1:17" x14ac:dyDescent="0.2">
      <c r="A35" s="24" t="s">
        <v>103</v>
      </c>
      <c r="B35" s="25" t="s">
        <v>105</v>
      </c>
      <c r="C35" s="26">
        <v>53760.512699999999</v>
      </c>
      <c r="D35" s="26">
        <v>8.9999999999999998E-4</v>
      </c>
      <c r="E35">
        <f t="shared" si="0"/>
        <v>-3213.9947586431904</v>
      </c>
      <c r="F35">
        <f t="shared" si="1"/>
        <v>-3214</v>
      </c>
      <c r="G35">
        <f t="shared" si="2"/>
        <v>1.6590816521784291E-3</v>
      </c>
      <c r="J35">
        <f t="shared" si="5"/>
        <v>1.6590816521784291E-3</v>
      </c>
      <c r="Q35" s="2">
        <f t="shared" si="3"/>
        <v>38742.012699999999</v>
      </c>
    </row>
    <row r="36" spans="1:17" x14ac:dyDescent="0.2">
      <c r="A36" s="24" t="s">
        <v>103</v>
      </c>
      <c r="B36" s="25" t="s">
        <v>104</v>
      </c>
      <c r="C36" s="26">
        <v>53768.263800000001</v>
      </c>
      <c r="D36" s="26">
        <v>6.9999999999999999E-4</v>
      </c>
      <c r="E36">
        <f t="shared" si="0"/>
        <v>-3189.5075487044951</v>
      </c>
      <c r="F36">
        <f t="shared" si="1"/>
        <v>-3189.5</v>
      </c>
      <c r="G36">
        <f t="shared" si="2"/>
        <v>-2.3894418191048317E-3</v>
      </c>
      <c r="J36">
        <f t="shared" si="5"/>
        <v>-2.3894418191048317E-3</v>
      </c>
      <c r="Q36" s="2">
        <f t="shared" si="3"/>
        <v>38749.763800000001</v>
      </c>
    </row>
    <row r="37" spans="1:17" x14ac:dyDescent="0.2">
      <c r="A37" s="24" t="s">
        <v>103</v>
      </c>
      <c r="B37" s="25" t="s">
        <v>105</v>
      </c>
      <c r="C37" s="26">
        <v>53768.4251</v>
      </c>
      <c r="D37" s="26">
        <v>1.6000000000000001E-3</v>
      </c>
      <c r="E37">
        <f t="shared" si="0"/>
        <v>-3188.9979711009155</v>
      </c>
      <c r="F37">
        <f t="shared" si="1"/>
        <v>-3189</v>
      </c>
      <c r="G37">
        <f t="shared" si="2"/>
        <v>6.422209698939696E-4</v>
      </c>
      <c r="J37">
        <f t="shared" si="5"/>
        <v>6.422209698939696E-4</v>
      </c>
      <c r="Q37" s="2">
        <f t="shared" si="3"/>
        <v>38749.9251</v>
      </c>
    </row>
    <row r="38" spans="1:17" x14ac:dyDescent="0.2">
      <c r="A38" s="28" t="s">
        <v>112</v>
      </c>
      <c r="B38" s="3" t="s">
        <v>104</v>
      </c>
      <c r="C38" s="10">
        <v>54130.388700000003</v>
      </c>
      <c r="D38" s="10">
        <v>1.5E-3</v>
      </c>
      <c r="E38">
        <f t="shared" si="0"/>
        <v>-2045.485609840649</v>
      </c>
      <c r="F38">
        <f t="shared" si="1"/>
        <v>-2045.5</v>
      </c>
      <c r="G38">
        <f t="shared" si="2"/>
        <v>4.5550131835625507E-3</v>
      </c>
      <c r="K38">
        <f>+G38</f>
        <v>4.5550131835625507E-3</v>
      </c>
      <c r="Q38" s="2">
        <f t="shared" si="3"/>
        <v>39111.888700000003</v>
      </c>
    </row>
    <row r="39" spans="1:17" x14ac:dyDescent="0.2">
      <c r="A39" s="24" t="s">
        <v>115</v>
      </c>
      <c r="B39" s="37" t="s">
        <v>105</v>
      </c>
      <c r="C39" s="38">
        <v>54504.371599999999</v>
      </c>
      <c r="D39" s="38"/>
      <c r="E39">
        <f t="shared" si="0"/>
        <v>-864.00197709427994</v>
      </c>
      <c r="F39">
        <f t="shared" si="1"/>
        <v>-864</v>
      </c>
      <c r="G39">
        <f t="shared" si="2"/>
        <v>-6.2582284590462223E-4</v>
      </c>
      <c r="J39">
        <f>+G39</f>
        <v>-6.2582284590462223E-4</v>
      </c>
      <c r="Q39" s="2">
        <f t="shared" si="3"/>
        <v>39485.871599999999</v>
      </c>
    </row>
    <row r="40" spans="1:17" x14ac:dyDescent="0.2">
      <c r="A40" s="38" t="s">
        <v>116</v>
      </c>
      <c r="B40" s="3" t="s">
        <v>105</v>
      </c>
      <c r="C40" s="38">
        <v>54777.859400000001</v>
      </c>
      <c r="D40" s="38">
        <v>8.0000000000000004E-4</v>
      </c>
      <c r="E40">
        <f t="shared" si="0"/>
        <v>-1.6191746545565384E-3</v>
      </c>
      <c r="F40">
        <f t="shared" si="1"/>
        <v>0</v>
      </c>
      <c r="G40">
        <f t="shared" si="2"/>
        <v>-5.1252816047053784E-4</v>
      </c>
      <c r="K40">
        <f>+G40</f>
        <v>-5.1252816047053784E-4</v>
      </c>
      <c r="Q40" s="2">
        <f t="shared" si="3"/>
        <v>39759.359400000001</v>
      </c>
    </row>
    <row r="41" spans="1:17" x14ac:dyDescent="0.2">
      <c r="A41" s="26" t="s">
        <v>117</v>
      </c>
      <c r="B41" s="25" t="s">
        <v>105</v>
      </c>
      <c r="C41" s="26">
        <v>54862.690900000001</v>
      </c>
      <c r="D41" s="26">
        <v>4.0000000000000002E-4</v>
      </c>
      <c r="E41">
        <f t="shared" si="0"/>
        <v>267.9973422519912</v>
      </c>
      <c r="F41">
        <f t="shared" si="1"/>
        <v>268</v>
      </c>
      <c r="G41">
        <f t="shared" si="2"/>
        <v>-8.4127471927786246E-4</v>
      </c>
      <c r="K41">
        <f>+G41</f>
        <v>-8.4127471927786246E-4</v>
      </c>
      <c r="Q41" s="2">
        <f t="shared" si="3"/>
        <v>39844.190900000001</v>
      </c>
    </row>
    <row r="42" spans="1:17" x14ac:dyDescent="0.2">
      <c r="A42" s="41" t="s">
        <v>118</v>
      </c>
      <c r="B42" s="42" t="s">
        <v>104</v>
      </c>
      <c r="C42" s="41">
        <v>55137.922899999998</v>
      </c>
      <c r="D42" s="41">
        <v>5.9999999999999995E-4</v>
      </c>
      <c r="E42">
        <f t="shared" si="0"/>
        <v>1137.5079621440993</v>
      </c>
      <c r="F42">
        <f t="shared" si="1"/>
        <v>1137.5</v>
      </c>
      <c r="G42">
        <f t="shared" si="2"/>
        <v>2.5203106124536134E-3</v>
      </c>
      <c r="K42">
        <f>+G42</f>
        <v>2.5203106124536134E-3</v>
      </c>
      <c r="Q42" s="2">
        <f t="shared" si="3"/>
        <v>40119.422899999998</v>
      </c>
    </row>
    <row r="43" spans="1:17" x14ac:dyDescent="0.2">
      <c r="A43" s="29" t="s">
        <v>119</v>
      </c>
      <c r="B43" s="25" t="s">
        <v>104</v>
      </c>
      <c r="C43" s="26">
        <v>55508.9</v>
      </c>
      <c r="D43" s="26">
        <v>4.0000000000000002E-4</v>
      </c>
      <c r="E43">
        <f t="shared" si="0"/>
        <v>2309.4956968071624</v>
      </c>
      <c r="F43">
        <f t="shared" si="1"/>
        <v>2309.5</v>
      </c>
      <c r="G43">
        <f t="shared" si="2"/>
        <v>-1.3621183534269221E-3</v>
      </c>
      <c r="K43">
        <f>+G43</f>
        <v>-1.3621183534269221E-3</v>
      </c>
      <c r="O43">
        <f t="shared" ref="O43:O57" ca="1" si="6">+C$11+C$12*$F43</f>
        <v>6.7541883791281138E-3</v>
      </c>
      <c r="Q43" s="2">
        <f t="shared" si="3"/>
        <v>40490.400000000001</v>
      </c>
    </row>
    <row r="44" spans="1:17" x14ac:dyDescent="0.2">
      <c r="A44" s="44" t="s">
        <v>120</v>
      </c>
      <c r="B44" s="45" t="s">
        <v>105</v>
      </c>
      <c r="C44" s="44">
        <v>55882.890500000001</v>
      </c>
      <c r="D44" s="44">
        <v>5.0000000000000001E-4</v>
      </c>
      <c r="E44">
        <f t="shared" si="0"/>
        <v>3491.0033394096349</v>
      </c>
      <c r="F44">
        <f t="shared" si="1"/>
        <v>3491</v>
      </c>
      <c r="G44">
        <f t="shared" si="2"/>
        <v>1.0570456215646118E-3</v>
      </c>
      <c r="K44">
        <f>+G44</f>
        <v>1.0570456215646118E-3</v>
      </c>
      <c r="O44">
        <f t="shared" ca="1" si="6"/>
        <v>7.2530716000031303E-4</v>
      </c>
      <c r="Q44" s="2">
        <f t="shared" si="3"/>
        <v>40864.390500000001</v>
      </c>
    </row>
    <row r="45" spans="1:17" x14ac:dyDescent="0.2">
      <c r="A45" s="46" t="s">
        <v>126</v>
      </c>
      <c r="B45" s="47" t="s">
        <v>105</v>
      </c>
      <c r="C45" s="48">
        <v>56012.348899999997</v>
      </c>
      <c r="D45" s="48">
        <v>2.9999999999999997E-4</v>
      </c>
      <c r="E45">
        <f t="shared" si="0"/>
        <v>3899.9872280353702</v>
      </c>
      <c r="F45">
        <f t="shared" si="1"/>
        <v>3900</v>
      </c>
      <c r="G45">
        <f t="shared" si="2"/>
        <v>-4.0427952117170207E-3</v>
      </c>
      <c r="J45">
        <f>+G45</f>
        <v>-4.0427952117170207E-3</v>
      </c>
      <c r="O45">
        <f t="shared" ca="1" si="6"/>
        <v>-1.3617113915217124E-3</v>
      </c>
      <c r="Q45" s="2">
        <f t="shared" si="3"/>
        <v>40993.848899999997</v>
      </c>
    </row>
    <row r="46" spans="1:17" x14ac:dyDescent="0.2">
      <c r="A46" s="49" t="s">
        <v>125</v>
      </c>
      <c r="B46" s="50"/>
      <c r="C46" s="48">
        <v>56221.893600000003</v>
      </c>
      <c r="D46" s="48">
        <v>2.9999999999999997E-4</v>
      </c>
      <c r="E46" s="43">
        <f t="shared" si="0"/>
        <v>4561.9790821515826</v>
      </c>
      <c r="F46">
        <f t="shared" si="1"/>
        <v>4562</v>
      </c>
      <c r="G46">
        <f t="shared" si="2"/>
        <v>-6.6212661768076941E-3</v>
      </c>
      <c r="K46">
        <f>+G46</f>
        <v>-6.6212661768076941E-3</v>
      </c>
      <c r="O46">
        <f t="shared" ca="1" si="6"/>
        <v>-4.7397218587774091E-3</v>
      </c>
      <c r="Q46" s="2">
        <f t="shared" si="3"/>
        <v>41203.393600000003</v>
      </c>
    </row>
    <row r="47" spans="1:17" x14ac:dyDescent="0.2">
      <c r="A47" s="46" t="s">
        <v>124</v>
      </c>
      <c r="B47" s="47" t="s">
        <v>105</v>
      </c>
      <c r="C47" s="48">
        <v>56246.902600000001</v>
      </c>
      <c r="D47" s="48">
        <v>5.0000000000000001E-4</v>
      </c>
      <c r="E47">
        <f t="shared" si="0"/>
        <v>4640.9873046434459</v>
      </c>
      <c r="F47">
        <f t="shared" si="1"/>
        <v>4641</v>
      </c>
      <c r="G47">
        <f t="shared" si="2"/>
        <v>-4.0185459438362159E-3</v>
      </c>
      <c r="K47">
        <f>+G47</f>
        <v>-4.0185459438362159E-3</v>
      </c>
      <c r="O47">
        <f t="shared" ca="1" si="6"/>
        <v>-5.1428379115163805E-3</v>
      </c>
      <c r="Q47" s="2">
        <f t="shared" si="3"/>
        <v>41228.402600000001</v>
      </c>
    </row>
    <row r="48" spans="1:17" x14ac:dyDescent="0.2">
      <c r="A48" s="51" t="s">
        <v>127</v>
      </c>
      <c r="B48" s="52" t="s">
        <v>105</v>
      </c>
      <c r="C48" s="51">
        <v>56701.284500000002</v>
      </c>
      <c r="D48" s="51">
        <v>1.6000000000000001E-3</v>
      </c>
      <c r="E48">
        <f t="shared" si="0"/>
        <v>6076.466782090688</v>
      </c>
      <c r="F48">
        <f t="shared" si="1"/>
        <v>6076.5</v>
      </c>
      <c r="G48">
        <f t="shared" si="2"/>
        <v>-1.0514686546230223E-2</v>
      </c>
      <c r="J48">
        <f>+G48</f>
        <v>-1.0514686546230223E-2</v>
      </c>
      <c r="O48">
        <f t="shared" ca="1" si="6"/>
        <v>-1.2467813781222654E-2</v>
      </c>
      <c r="Q48" s="2">
        <f t="shared" si="3"/>
        <v>41682.784500000002</v>
      </c>
    </row>
    <row r="49" spans="1:17" x14ac:dyDescent="0.2">
      <c r="A49" s="51" t="s">
        <v>127</v>
      </c>
      <c r="B49" s="52" t="s">
        <v>105</v>
      </c>
      <c r="C49" s="51">
        <v>56701.444600000003</v>
      </c>
      <c r="D49" s="51">
        <v>2.9999999999999997E-4</v>
      </c>
      <c r="E49">
        <f t="shared" si="0"/>
        <v>6076.9725686643624</v>
      </c>
      <c r="F49">
        <f t="shared" si="1"/>
        <v>6077</v>
      </c>
      <c r="G49">
        <f t="shared" si="2"/>
        <v>-8.6830237560207024E-3</v>
      </c>
      <c r="J49">
        <f>+G49</f>
        <v>-8.6830237560207024E-3</v>
      </c>
      <c r="O49">
        <f t="shared" ca="1" si="6"/>
        <v>-1.2470365148645052E-2</v>
      </c>
      <c r="Q49" s="2">
        <f t="shared" si="3"/>
        <v>41682.944600000003</v>
      </c>
    </row>
    <row r="50" spans="1:17" x14ac:dyDescent="0.2">
      <c r="A50" s="53" t="s">
        <v>130</v>
      </c>
      <c r="B50" s="54" t="s">
        <v>105</v>
      </c>
      <c r="C50" s="55">
        <v>57258.535920000002</v>
      </c>
      <c r="D50" s="55">
        <v>5.0000000000000001E-4</v>
      </c>
      <c r="E50" s="43">
        <f t="shared" si="0"/>
        <v>7836.9307820614922</v>
      </c>
      <c r="F50">
        <f t="shared" si="1"/>
        <v>7837</v>
      </c>
      <c r="G50">
        <f t="shared" si="2"/>
        <v>-2.1910016068432014E-2</v>
      </c>
      <c r="K50">
        <f t="shared" ref="K50:K57" si="7">+G50</f>
        <v>-2.1910016068432014E-2</v>
      </c>
      <c r="O50">
        <f t="shared" ca="1" si="6"/>
        <v>-2.1451178475487991E-2</v>
      </c>
      <c r="Q50" s="2">
        <f t="shared" si="3"/>
        <v>42240.035920000002</v>
      </c>
    </row>
    <row r="51" spans="1:17" x14ac:dyDescent="0.2">
      <c r="A51" s="49" t="s">
        <v>128</v>
      </c>
      <c r="B51" s="57"/>
      <c r="C51" s="58">
        <v>57373.594852585185</v>
      </c>
      <c r="D51" s="58">
        <v>5.0000000000000001E-4</v>
      </c>
      <c r="E51" s="43">
        <f t="shared" si="0"/>
        <v>8200.4239943197626</v>
      </c>
      <c r="F51">
        <f t="shared" si="1"/>
        <v>8200.5</v>
      </c>
      <c r="G51">
        <f t="shared" si="2"/>
        <v>-2.4058585258899257E-2</v>
      </c>
      <c r="K51">
        <f t="shared" si="7"/>
        <v>-2.4058585258899257E-2</v>
      </c>
      <c r="O51">
        <f t="shared" ca="1" si="6"/>
        <v>-2.3306022591571746E-2</v>
      </c>
      <c r="Q51" s="2">
        <f t="shared" si="3"/>
        <v>42355.094852585185</v>
      </c>
    </row>
    <row r="52" spans="1:17" x14ac:dyDescent="0.2">
      <c r="A52" s="62" t="s">
        <v>60</v>
      </c>
      <c r="B52" s="63" t="s">
        <v>104</v>
      </c>
      <c r="C52" s="62">
        <v>57415.694000000003</v>
      </c>
      <c r="D52" s="62">
        <v>4.0000000000000002E-4</v>
      </c>
      <c r="E52" s="43">
        <f t="shared" si="0"/>
        <v>8333.4232668083823</v>
      </c>
      <c r="F52">
        <f t="shared" si="1"/>
        <v>8333.5</v>
      </c>
      <c r="G52">
        <f t="shared" si="2"/>
        <v>-2.4288869295560289E-2</v>
      </c>
      <c r="K52">
        <f t="shared" si="7"/>
        <v>-2.4288869295560289E-2</v>
      </c>
      <c r="O52">
        <f t="shared" ca="1" si="6"/>
        <v>-2.398468632592976E-2</v>
      </c>
      <c r="Q52" s="2">
        <f t="shared" si="3"/>
        <v>42397.194000000003</v>
      </c>
    </row>
    <row r="53" spans="1:17" x14ac:dyDescent="0.2">
      <c r="A53" s="57" t="s">
        <v>132</v>
      </c>
      <c r="B53" s="59" t="s">
        <v>105</v>
      </c>
      <c r="C53" s="60">
        <v>57789.042999999998</v>
      </c>
      <c r="D53" s="61" t="s">
        <v>133</v>
      </c>
      <c r="E53" s="43">
        <f t="shared" si="0"/>
        <v>9512.9042880054039</v>
      </c>
      <c r="F53">
        <f t="shared" si="1"/>
        <v>9513</v>
      </c>
      <c r="G53">
        <f t="shared" si="2"/>
        <v>-3.0296356475446373E-2</v>
      </c>
      <c r="K53">
        <f t="shared" si="7"/>
        <v>-3.0296356475446373E-2</v>
      </c>
      <c r="O53">
        <f t="shared" ca="1" si="6"/>
        <v>-3.0003362075367968E-2</v>
      </c>
      <c r="Q53" s="2">
        <f t="shared" si="3"/>
        <v>42770.542999999998</v>
      </c>
    </row>
    <row r="54" spans="1:17" x14ac:dyDescent="0.2">
      <c r="A54" s="49" t="s">
        <v>131</v>
      </c>
      <c r="B54" s="50"/>
      <c r="C54" s="48">
        <v>58066.797100000003</v>
      </c>
      <c r="D54" s="48">
        <v>2.9999999999999997E-4</v>
      </c>
      <c r="E54" s="43">
        <f t="shared" si="0"/>
        <v>10390.382705008451</v>
      </c>
      <c r="F54">
        <f t="shared" si="1"/>
        <v>10390.5</v>
      </c>
      <c r="G54">
        <f t="shared" si="2"/>
        <v>-3.7128166550246533E-2</v>
      </c>
      <c r="K54">
        <f t="shared" si="7"/>
        <v>-3.7128166550246533E-2</v>
      </c>
      <c r="O54">
        <f t="shared" ca="1" si="6"/>
        <v>-3.4481011901677447E-2</v>
      </c>
      <c r="Q54" s="2">
        <f t="shared" si="3"/>
        <v>43048.297100000003</v>
      </c>
    </row>
    <row r="55" spans="1:17" x14ac:dyDescent="0.2">
      <c r="A55" s="62" t="s">
        <v>61</v>
      </c>
      <c r="B55" s="63" t="s">
        <v>104</v>
      </c>
      <c r="C55" s="62">
        <v>58145.933800000232</v>
      </c>
      <c r="D55" s="62" t="s">
        <v>78</v>
      </c>
      <c r="E55" s="43">
        <f t="shared" si="0"/>
        <v>10640.390702165087</v>
      </c>
      <c r="F55">
        <f t="shared" si="1"/>
        <v>10640.5</v>
      </c>
      <c r="G55">
        <f t="shared" si="2"/>
        <v>-3.459677318460308E-2</v>
      </c>
      <c r="K55">
        <f t="shared" si="7"/>
        <v>-3.459677318460308E-2</v>
      </c>
      <c r="O55">
        <f t="shared" ca="1" si="6"/>
        <v>-3.5756695612876727E-2</v>
      </c>
      <c r="Q55" s="2">
        <f t="shared" si="3"/>
        <v>43127.433800000232</v>
      </c>
    </row>
    <row r="56" spans="1:17" x14ac:dyDescent="0.2">
      <c r="A56" s="62" t="s">
        <v>61</v>
      </c>
      <c r="B56" s="63" t="s">
        <v>105</v>
      </c>
      <c r="C56" s="62">
        <v>58146.090199999977</v>
      </c>
      <c r="D56" s="62" t="s">
        <v>78</v>
      </c>
      <c r="E56" s="43">
        <f t="shared" si="0"/>
        <v>10640.884799729069</v>
      </c>
      <c r="F56">
        <f t="shared" si="1"/>
        <v>10641</v>
      </c>
      <c r="G56">
        <f t="shared" si="2"/>
        <v>-3.6465110650169663E-2</v>
      </c>
      <c r="K56">
        <f t="shared" si="7"/>
        <v>-3.6465110650169663E-2</v>
      </c>
      <c r="O56">
        <f t="shared" ca="1" si="6"/>
        <v>-3.5759246980299128E-2</v>
      </c>
      <c r="Q56" s="2">
        <f t="shared" si="3"/>
        <v>43127.590199999977</v>
      </c>
    </row>
    <row r="57" spans="1:17" x14ac:dyDescent="0.2">
      <c r="A57" s="56" t="s">
        <v>134</v>
      </c>
      <c r="C57" s="10">
        <v>58374.944600000003</v>
      </c>
      <c r="D57" s="10">
        <v>2.0000000000000001E-4</v>
      </c>
      <c r="E57" s="43">
        <f t="shared" si="0"/>
        <v>11363.879695704323</v>
      </c>
      <c r="F57">
        <f t="shared" si="1"/>
        <v>11364</v>
      </c>
      <c r="G57">
        <f t="shared" si="2"/>
        <v>-3.8080721671576612E-2</v>
      </c>
      <c r="K57">
        <f t="shared" si="7"/>
        <v>-3.8080721671576612E-2</v>
      </c>
      <c r="O57">
        <f t="shared" ca="1" si="6"/>
        <v>-3.9448524273087447E-2</v>
      </c>
      <c r="Q57" s="2">
        <f t="shared" si="3"/>
        <v>43356.444600000003</v>
      </c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sheetProtection sheet="1"/>
  <phoneticPr fontId="7" type="noConversion"/>
  <hyperlinks>
    <hyperlink ref="H3131" r:id="rId1" display="http://vsolj.cetus-net.org/bulletin.html"/>
    <hyperlink ref="H64883" r:id="rId2" display="http://vsolj.cetus-net.org/bulletin.html"/>
    <hyperlink ref="H64876" r:id="rId3" display="https://www.aavso.org/ejaavso"/>
    <hyperlink ref="I64883" r:id="rId4" display="http://vsolj.cetus-net.org/bulletin.html"/>
    <hyperlink ref="AQ58534" r:id="rId5" display="http://cdsbib.u-strasbg.fr/cgi-bin/cdsbib?1990RMxAA..21..381G"/>
    <hyperlink ref="H64880" r:id="rId6" display="https://www.aavso.org/ejaavso"/>
    <hyperlink ref="AP5898" r:id="rId7" display="http://cdsbib.u-strasbg.fr/cgi-bin/cdsbib?1990RMxAA..21..381G"/>
    <hyperlink ref="AP5901" r:id="rId8" display="http://cdsbib.u-strasbg.fr/cgi-bin/cdsbib?1990RMxAA..21..381G"/>
    <hyperlink ref="AP5899" r:id="rId9" display="http://cdsbib.u-strasbg.fr/cgi-bin/cdsbib?1990RMxAA..21..381G"/>
    <hyperlink ref="AP5883" r:id="rId10" display="http://cdsbib.u-strasbg.fr/cgi-bin/cdsbib?1990RMxAA..21..381G"/>
    <hyperlink ref="AQ6112" r:id="rId11" display="http://cdsbib.u-strasbg.fr/cgi-bin/cdsbib?1990RMxAA..21..381G"/>
    <hyperlink ref="AQ6116" r:id="rId12" display="http://cdsbib.u-strasbg.fr/cgi-bin/cdsbib?1990RMxAA..21..381G"/>
    <hyperlink ref="AQ260" r:id="rId13" display="http://cdsbib.u-strasbg.fr/cgi-bin/cdsbib?1990RMxAA..21..381G"/>
    <hyperlink ref="I3004" r:id="rId14" display="http://vsolj.cetus-net.org/bulletin.html"/>
    <hyperlink ref="H3004" r:id="rId15" display="http://vsolj.cetus-net.org/bulletin.html"/>
    <hyperlink ref="AQ921" r:id="rId16" display="http://cdsbib.u-strasbg.fr/cgi-bin/cdsbib?1990RMxAA..21..381G"/>
    <hyperlink ref="AQ920" r:id="rId17" display="http://cdsbib.u-strasbg.fr/cgi-bin/cdsbib?1990RMxAA..21..381G"/>
    <hyperlink ref="AP4174" r:id="rId18" display="http://cdsbib.u-strasbg.fr/cgi-bin/cdsbib?1990RMxAA..21..381G"/>
    <hyperlink ref="AP4192" r:id="rId19" display="http://cdsbib.u-strasbg.fr/cgi-bin/cdsbib?1990RMxAA..21..381G"/>
    <hyperlink ref="AP4193" r:id="rId20" display="http://cdsbib.u-strasbg.fr/cgi-bin/cdsbib?1990RMxAA..21..381G"/>
    <hyperlink ref="AP4189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8"/>
  <sheetViews>
    <sheetView workbookViewId="0">
      <selection activeCell="A10" sqref="A10:D68"/>
    </sheetView>
  </sheetViews>
  <sheetFormatPr defaultRowHeight="12.75" x14ac:dyDescent="0.2"/>
  <cols>
    <col min="1" max="1" width="21.7109375" customWidth="1"/>
    <col min="2" max="2" width="6.7109375" style="3" customWidth="1"/>
    <col min="3" max="3" width="11.28515625" customWidth="1"/>
    <col min="5" max="5" width="9.140625" style="3"/>
    <col min="9" max="9" width="14.140625" customWidth="1"/>
    <col min="12" max="12" width="9.140625" style="3"/>
  </cols>
  <sheetData>
    <row r="1" spans="1:34" x14ac:dyDescent="0.2">
      <c r="A1" t="s">
        <v>5</v>
      </c>
    </row>
    <row r="10" spans="1:34" x14ac:dyDescent="0.2">
      <c r="A10" s="84" t="s">
        <v>46</v>
      </c>
      <c r="B10" s="85" t="s">
        <v>105</v>
      </c>
      <c r="C10" s="86">
        <v>51515.958029999798</v>
      </c>
      <c r="D10" s="84">
        <v>3.79E-3</v>
      </c>
      <c r="E10" s="3" t="s">
        <v>59</v>
      </c>
      <c r="H10">
        <v>1</v>
      </c>
      <c r="I10">
        <f>VLOOKUP(C10,'Active 1'!$C$21:$E$71,3,FALSE)</f>
        <v>-10304.972996978948</v>
      </c>
      <c r="K10" s="10" t="s">
        <v>6</v>
      </c>
      <c r="L10" s="10" t="s">
        <v>7</v>
      </c>
      <c r="M10" s="10" t="s">
        <v>8</v>
      </c>
      <c r="N10" s="10" t="s">
        <v>9</v>
      </c>
      <c r="O10" s="10" t="s">
        <v>10</v>
      </c>
      <c r="P10" s="10" t="s">
        <v>11</v>
      </c>
      <c r="Q10" s="10" t="s">
        <v>12</v>
      </c>
      <c r="R10" s="10" t="s">
        <v>27</v>
      </c>
      <c r="S10" s="10"/>
      <c r="T10" s="10" t="s">
        <v>14</v>
      </c>
      <c r="U10" s="10" t="s">
        <v>15</v>
      </c>
      <c r="V10" s="10" t="s">
        <v>16</v>
      </c>
      <c r="W10" s="10" t="s">
        <v>17</v>
      </c>
      <c r="X10" s="10" t="s">
        <v>18</v>
      </c>
      <c r="Y10" s="10" t="s">
        <v>19</v>
      </c>
      <c r="Z10" s="10"/>
      <c r="AA10" s="10" t="s">
        <v>20</v>
      </c>
      <c r="AB10" s="10" t="s">
        <v>21</v>
      </c>
      <c r="AC10" s="10" t="s">
        <v>22</v>
      </c>
      <c r="AD10" s="10" t="s">
        <v>23</v>
      </c>
      <c r="AE10" s="10" t="s">
        <v>24</v>
      </c>
      <c r="AF10" s="10" t="s">
        <v>25</v>
      </c>
      <c r="AG10" s="10" t="s">
        <v>26</v>
      </c>
      <c r="AH10" s="10"/>
    </row>
    <row r="11" spans="1:34" x14ac:dyDescent="0.2">
      <c r="A11" s="84" t="s">
        <v>46</v>
      </c>
      <c r="B11" s="85" t="s">
        <v>105</v>
      </c>
      <c r="C11" s="86">
        <v>53249.307940000203</v>
      </c>
      <c r="D11" s="84">
        <v>1.7899999999999999E-3</v>
      </c>
      <c r="E11" s="3" t="s">
        <v>59</v>
      </c>
      <c r="H11">
        <v>1</v>
      </c>
      <c r="I11">
        <f>VLOOKUP(C11,'Active 1'!$C$21:$E$71,3,FALSE)</f>
        <v>-4828.9885375614322</v>
      </c>
      <c r="K11" s="10"/>
      <c r="S11" s="10"/>
    </row>
    <row r="12" spans="1:34" x14ac:dyDescent="0.2">
      <c r="A12" s="84" t="s">
        <v>28</v>
      </c>
      <c r="B12" s="85" t="s">
        <v>105</v>
      </c>
      <c r="C12" s="86">
        <v>53354.396000000183</v>
      </c>
      <c r="D12" s="84">
        <v>1.5E-3</v>
      </c>
      <c r="E12" s="3" t="s">
        <v>133</v>
      </c>
      <c r="H12">
        <v>2</v>
      </c>
      <c r="I12" t="e">
        <f>VLOOKUP(C12,'Active 1'!$C$21:$E$71,3,FALSE)</f>
        <v>#N/A</v>
      </c>
      <c r="S12" s="10"/>
    </row>
    <row r="13" spans="1:34" x14ac:dyDescent="0.2">
      <c r="A13" s="84" t="s">
        <v>28</v>
      </c>
      <c r="B13" s="85" t="s">
        <v>104</v>
      </c>
      <c r="C13" s="86">
        <v>53370.381500000134</v>
      </c>
      <c r="D13" s="84">
        <v>2.5000000000000001E-3</v>
      </c>
      <c r="E13" s="3" t="s">
        <v>133</v>
      </c>
      <c r="H13">
        <v>2</v>
      </c>
      <c r="I13">
        <f>VLOOKUP(C13,'Active 1'!$C$21:$E$71,3,FALSE)</f>
        <v>-4446.4939649532826</v>
      </c>
      <c r="K13" s="10">
        <v>1</v>
      </c>
      <c r="L13" s="10" t="s">
        <v>46</v>
      </c>
    </row>
    <row r="14" spans="1:34" x14ac:dyDescent="0.2">
      <c r="A14" s="84" t="s">
        <v>28</v>
      </c>
      <c r="B14" s="85" t="s">
        <v>105</v>
      </c>
      <c r="C14" s="86">
        <v>53373.389800000004</v>
      </c>
      <c r="D14" s="84">
        <v>2.2000000000000001E-3</v>
      </c>
      <c r="E14" s="3" t="s">
        <v>133</v>
      </c>
      <c r="H14">
        <v>2</v>
      </c>
      <c r="I14">
        <f>VLOOKUP(C14,'Active 1'!$C$21:$E$71,3,FALSE)</f>
        <v>-4436.9901688913833</v>
      </c>
      <c r="K14" s="10">
        <v>2</v>
      </c>
      <c r="L14" s="10" t="s">
        <v>28</v>
      </c>
    </row>
    <row r="15" spans="1:34" x14ac:dyDescent="0.2">
      <c r="A15" s="84" t="s">
        <v>28</v>
      </c>
      <c r="B15" s="85" t="s">
        <v>105</v>
      </c>
      <c r="C15" s="86">
        <v>53374.337199999951</v>
      </c>
      <c r="D15" s="84">
        <v>2.3E-3</v>
      </c>
      <c r="E15" s="3" t="s">
        <v>58</v>
      </c>
      <c r="H15">
        <v>2</v>
      </c>
      <c r="I15">
        <f>VLOOKUP(C15,'Active 1'!$C$21:$E$71,3,FALSE)</f>
        <v>-4433.9971507785212</v>
      </c>
      <c r="K15" s="10">
        <v>3</v>
      </c>
      <c r="L15" s="10" t="s">
        <v>29</v>
      </c>
    </row>
    <row r="16" spans="1:34" x14ac:dyDescent="0.2">
      <c r="A16" s="84" t="s">
        <v>28</v>
      </c>
      <c r="B16" s="85" t="s">
        <v>104</v>
      </c>
      <c r="C16" s="86">
        <v>53374.499199999962</v>
      </c>
      <c r="D16" s="84">
        <v>1.8E-3</v>
      </c>
      <c r="E16" s="3" t="s">
        <v>58</v>
      </c>
      <c r="H16">
        <v>2</v>
      </c>
      <c r="I16">
        <f>VLOOKUP(C16,'Active 1'!$C$21:$E$71,3,FALSE)</f>
        <v>-4433.4853617407925</v>
      </c>
      <c r="K16" s="10">
        <v>4</v>
      </c>
      <c r="L16" s="10" t="s">
        <v>30</v>
      </c>
    </row>
    <row r="17" spans="1:12" x14ac:dyDescent="0.2">
      <c r="A17" s="84" t="s">
        <v>28</v>
      </c>
      <c r="B17" s="85" t="s">
        <v>105</v>
      </c>
      <c r="C17" s="86">
        <v>53375.289100000169</v>
      </c>
      <c r="D17" s="84">
        <v>2E-3</v>
      </c>
      <c r="E17" s="3" t="s">
        <v>58</v>
      </c>
      <c r="H17">
        <v>2</v>
      </c>
      <c r="I17">
        <f>VLOOKUP(C17,'Active 1'!$C$21:$E$71,3,FALSE)</f>
        <v>-4430.9899163026421</v>
      </c>
      <c r="K17" s="10">
        <v>5</v>
      </c>
      <c r="L17" s="10" t="s">
        <v>31</v>
      </c>
    </row>
    <row r="18" spans="1:12" x14ac:dyDescent="0.2">
      <c r="A18" s="84" t="s">
        <v>28</v>
      </c>
      <c r="B18" s="85" t="s">
        <v>104</v>
      </c>
      <c r="C18" s="86">
        <v>53375.440500000026</v>
      </c>
      <c r="D18" s="84">
        <v>5.7000000000000002E-3</v>
      </c>
      <c r="E18" s="3" t="s">
        <v>58</v>
      </c>
      <c r="H18">
        <v>2</v>
      </c>
      <c r="I18">
        <f>VLOOKUP(C18,'Active 1'!$C$21:$E$71,3,FALSE)</f>
        <v>-4430.5116146962619</v>
      </c>
      <c r="K18" s="10">
        <v>6</v>
      </c>
      <c r="L18" s="10" t="s">
        <v>32</v>
      </c>
    </row>
    <row r="19" spans="1:12" x14ac:dyDescent="0.2">
      <c r="A19" s="84" t="s">
        <v>28</v>
      </c>
      <c r="B19" s="85" t="s">
        <v>105</v>
      </c>
      <c r="C19" s="86">
        <v>53376.241400000174</v>
      </c>
      <c r="D19" s="84">
        <v>1.8E-3</v>
      </c>
      <c r="E19" s="3" t="s">
        <v>133</v>
      </c>
      <c r="H19">
        <v>2</v>
      </c>
      <c r="I19">
        <f>VLOOKUP(C19,'Active 1'!$C$21:$E$71,3,FALSE)</f>
        <v>-4427.9814181508027</v>
      </c>
      <c r="K19" s="10">
        <v>7</v>
      </c>
      <c r="L19" s="10" t="s">
        <v>13</v>
      </c>
    </row>
    <row r="20" spans="1:12" x14ac:dyDescent="0.2">
      <c r="A20" s="84" t="s">
        <v>28</v>
      </c>
      <c r="B20" s="85" t="s">
        <v>104</v>
      </c>
      <c r="C20" s="86">
        <v>53377.350699999835</v>
      </c>
      <c r="D20" s="84">
        <v>2.2000000000000001E-3</v>
      </c>
      <c r="E20" s="3" t="s">
        <v>57</v>
      </c>
      <c r="H20">
        <v>2</v>
      </c>
      <c r="I20">
        <f>VLOOKUP(C20,'Active 1'!$C$21:$E$71,3,FALSE)</f>
        <v>-4424.4769269203052</v>
      </c>
      <c r="K20" s="10">
        <v>8</v>
      </c>
      <c r="L20" s="10" t="s">
        <v>13</v>
      </c>
    </row>
    <row r="21" spans="1:12" x14ac:dyDescent="0.2">
      <c r="A21" s="84" t="s">
        <v>28</v>
      </c>
      <c r="B21" s="85" t="s">
        <v>105</v>
      </c>
      <c r="C21" s="86">
        <v>53377.50549999997</v>
      </c>
      <c r="D21" s="84">
        <v>2.2000000000000001E-3</v>
      </c>
      <c r="E21" s="3" t="s">
        <v>57</v>
      </c>
      <c r="H21">
        <v>2</v>
      </c>
      <c r="I21">
        <f>VLOOKUP(C21,'Active 1'!$C$21:$E$71,3,FALSE)</f>
        <v>-4423.9878840616384</v>
      </c>
      <c r="K21" s="10">
        <v>9</v>
      </c>
      <c r="L21" s="10" t="s">
        <v>33</v>
      </c>
    </row>
    <row r="22" spans="1:12" x14ac:dyDescent="0.2">
      <c r="A22" s="84" t="s">
        <v>29</v>
      </c>
      <c r="B22" s="85" t="s">
        <v>104</v>
      </c>
      <c r="C22" s="86">
        <v>53683.4375</v>
      </c>
      <c r="D22" s="84">
        <v>1.5E-3</v>
      </c>
      <c r="E22" s="3" t="s">
        <v>59</v>
      </c>
      <c r="H22">
        <v>3</v>
      </c>
      <c r="I22">
        <f>VLOOKUP(C22,'Active 1'!$C$21:$E$71,3,FALSE)</f>
        <v>-3457.4900823348703</v>
      </c>
      <c r="K22" s="10">
        <v>10</v>
      </c>
      <c r="L22" s="10" t="s">
        <v>34</v>
      </c>
    </row>
    <row r="23" spans="1:12" x14ac:dyDescent="0.2">
      <c r="A23" s="84" t="s">
        <v>29</v>
      </c>
      <c r="B23" s="85" t="s">
        <v>105</v>
      </c>
      <c r="C23" s="86">
        <v>53683.591299999971</v>
      </c>
      <c r="D23" s="84">
        <v>1.1000000000000001E-3</v>
      </c>
      <c r="E23" s="3" t="s">
        <v>59</v>
      </c>
      <c r="H23">
        <v>3</v>
      </c>
      <c r="I23">
        <f>VLOOKUP(C23,'Active 1'!$C$21:$E$71,3,FALSE)</f>
        <v>-3457.0041986683123</v>
      </c>
      <c r="K23" s="10">
        <v>11</v>
      </c>
      <c r="L23" s="10" t="s">
        <v>35</v>
      </c>
    </row>
    <row r="24" spans="1:12" x14ac:dyDescent="0.2">
      <c r="A24" s="84" t="s">
        <v>29</v>
      </c>
      <c r="B24" s="85" t="s">
        <v>105</v>
      </c>
      <c r="C24" s="86">
        <v>53686.44160000002</v>
      </c>
      <c r="D24" s="84">
        <v>1.6999999999999999E-3</v>
      </c>
      <c r="E24" s="3" t="s">
        <v>59</v>
      </c>
      <c r="H24">
        <v>3</v>
      </c>
      <c r="I24" t="e">
        <f>VLOOKUP(C24,'Active 1'!$C$21:$E$71,3,FALSE)</f>
        <v>#N/A</v>
      </c>
      <c r="K24" s="10">
        <v>12</v>
      </c>
      <c r="L24" s="10" t="s">
        <v>36</v>
      </c>
    </row>
    <row r="25" spans="1:12" x14ac:dyDescent="0.2">
      <c r="A25" s="84" t="s">
        <v>29</v>
      </c>
      <c r="B25" s="85" t="s">
        <v>104</v>
      </c>
      <c r="C25" s="86">
        <v>53686.598300000187</v>
      </c>
      <c r="D25" s="84">
        <v>8.0000000000000004E-4</v>
      </c>
      <c r="E25" s="3" t="s">
        <v>59</v>
      </c>
      <c r="H25">
        <v>3</v>
      </c>
      <c r="I25" t="e">
        <f>VLOOKUP(C25,'Active 1'!$C$21:$E$71,3,FALSE)</f>
        <v>#N/A</v>
      </c>
      <c r="K25" s="10">
        <v>13</v>
      </c>
      <c r="L25" s="10" t="s">
        <v>37</v>
      </c>
    </row>
    <row r="26" spans="1:12" x14ac:dyDescent="0.2">
      <c r="A26" s="84" t="s">
        <v>29</v>
      </c>
      <c r="B26" s="85" t="s">
        <v>105</v>
      </c>
      <c r="C26" s="86">
        <v>53694.357100000139</v>
      </c>
      <c r="D26" s="84">
        <v>6.9999999999999999E-4</v>
      </c>
      <c r="E26" s="3" t="s">
        <v>59</v>
      </c>
      <c r="H26">
        <v>3</v>
      </c>
      <c r="I26" t="e">
        <f>VLOOKUP(C26,'Active 1'!$C$21:$E$71,3,FALSE)</f>
        <v>#N/A</v>
      </c>
      <c r="K26" s="10">
        <v>14</v>
      </c>
      <c r="L26" s="10" t="s">
        <v>38</v>
      </c>
    </row>
    <row r="27" spans="1:12" x14ac:dyDescent="0.2">
      <c r="A27" s="84" t="s">
        <v>29</v>
      </c>
      <c r="B27" s="85" t="s">
        <v>104</v>
      </c>
      <c r="C27" s="86">
        <v>53694.514099999797</v>
      </c>
      <c r="D27" s="84">
        <v>2E-3</v>
      </c>
      <c r="E27" s="3" t="s">
        <v>59</v>
      </c>
      <c r="H27">
        <v>3</v>
      </c>
      <c r="I27" t="e">
        <f>VLOOKUP(C27,'Active 1'!$C$21:$E$71,3,FALSE)</f>
        <v>#N/A</v>
      </c>
      <c r="K27" s="10">
        <v>15</v>
      </c>
      <c r="L27" s="10" t="s">
        <v>39</v>
      </c>
    </row>
    <row r="28" spans="1:12" x14ac:dyDescent="0.2">
      <c r="A28" s="84" t="s">
        <v>29</v>
      </c>
      <c r="B28" s="85" t="s">
        <v>105</v>
      </c>
      <c r="C28" s="86">
        <v>53694.670200000051</v>
      </c>
      <c r="D28" s="84">
        <v>2.9999999999999997E-4</v>
      </c>
      <c r="E28" s="3" t="s">
        <v>59</v>
      </c>
      <c r="H28">
        <v>3</v>
      </c>
      <c r="I28" t="e">
        <f>VLOOKUP(C28,'Active 1'!$C$21:$E$71,3,FALSE)</f>
        <v>#N/A</v>
      </c>
      <c r="K28" s="10">
        <v>16</v>
      </c>
      <c r="L28" s="10" t="s">
        <v>40</v>
      </c>
    </row>
    <row r="29" spans="1:12" x14ac:dyDescent="0.2">
      <c r="A29" s="84" t="s">
        <v>29</v>
      </c>
      <c r="B29" s="85" t="s">
        <v>105</v>
      </c>
      <c r="C29" s="86">
        <v>53705.433000000194</v>
      </c>
      <c r="D29" s="84">
        <v>1E-3</v>
      </c>
      <c r="E29" s="3" t="s">
        <v>59</v>
      </c>
      <c r="H29">
        <v>3</v>
      </c>
      <c r="I29" t="e">
        <f>VLOOKUP(C29,'Active 1'!$C$21:$E$71,3,FALSE)</f>
        <v>#N/A</v>
      </c>
      <c r="K29" s="10">
        <v>17</v>
      </c>
      <c r="L29" s="10" t="s">
        <v>41</v>
      </c>
    </row>
    <row r="30" spans="1:12" x14ac:dyDescent="0.2">
      <c r="A30" s="84" t="s">
        <v>29</v>
      </c>
      <c r="B30" s="85" t="s">
        <v>104</v>
      </c>
      <c r="C30" s="86">
        <v>53705.591299999971</v>
      </c>
      <c r="D30" s="84">
        <v>1E-3</v>
      </c>
      <c r="E30" s="3" t="s">
        <v>59</v>
      </c>
      <c r="H30">
        <v>3</v>
      </c>
      <c r="I30" t="e">
        <f>VLOOKUP(C30,'Active 1'!$C$21:$E$71,3,FALSE)</f>
        <v>#N/A</v>
      </c>
      <c r="K30" s="10">
        <v>18</v>
      </c>
      <c r="L30" s="10" t="s">
        <v>42</v>
      </c>
    </row>
    <row r="31" spans="1:12" x14ac:dyDescent="0.2">
      <c r="A31" s="84" t="s">
        <v>29</v>
      </c>
      <c r="B31" s="85" t="s">
        <v>104</v>
      </c>
      <c r="C31" s="86">
        <v>53741.359100000001</v>
      </c>
      <c r="D31" s="84">
        <v>1.1999999999999999E-3</v>
      </c>
      <c r="E31" s="3" t="s">
        <v>59</v>
      </c>
      <c r="H31">
        <v>3</v>
      </c>
      <c r="I31">
        <f>VLOOKUP(C31,'Active 1'!$C$21:$E$71,3,FALSE)</f>
        <v>-3274.5046506948552</v>
      </c>
      <c r="K31" s="10">
        <v>19</v>
      </c>
      <c r="L31" s="10" t="s">
        <v>43</v>
      </c>
    </row>
    <row r="32" spans="1:12" x14ac:dyDescent="0.2">
      <c r="A32" s="84" t="s">
        <v>29</v>
      </c>
      <c r="B32" s="85" t="s">
        <v>105</v>
      </c>
      <c r="C32" s="86">
        <v>53741.518800000194</v>
      </c>
      <c r="D32" s="84">
        <v>8.9999999999999998E-4</v>
      </c>
      <c r="E32" s="3" t="s">
        <v>59</v>
      </c>
      <c r="H32">
        <v>3</v>
      </c>
      <c r="I32" t="e">
        <f>VLOOKUP(C32,'Active 1'!$C$21:$E$71,3,FALSE)</f>
        <v>#N/A</v>
      </c>
      <c r="K32" s="10">
        <v>20</v>
      </c>
      <c r="L32" s="10" t="s">
        <v>44</v>
      </c>
    </row>
    <row r="33" spans="1:12" x14ac:dyDescent="0.2">
      <c r="A33" s="84" t="s">
        <v>29</v>
      </c>
      <c r="B33" s="85" t="s">
        <v>104</v>
      </c>
      <c r="C33" s="86">
        <v>53760.348300000187</v>
      </c>
      <c r="D33" s="84">
        <v>1E-3</v>
      </c>
      <c r="E33" s="3" t="s">
        <v>59</v>
      </c>
      <c r="H33">
        <v>3</v>
      </c>
      <c r="I33" t="e">
        <f>VLOOKUP(C33,'Active 1'!$C$21:$E$71,3,FALSE)</f>
        <v>#N/A</v>
      </c>
      <c r="K33" s="10">
        <v>21</v>
      </c>
      <c r="L33" s="10" t="s">
        <v>45</v>
      </c>
    </row>
    <row r="34" spans="1:12" x14ac:dyDescent="0.2">
      <c r="A34" s="84" t="s">
        <v>29</v>
      </c>
      <c r="B34" s="85" t="s">
        <v>105</v>
      </c>
      <c r="C34" s="86">
        <v>53760.512699999847</v>
      </c>
      <c r="D34" s="84">
        <v>8.9999999999999998E-4</v>
      </c>
      <c r="E34" s="3" t="s">
        <v>59</v>
      </c>
      <c r="H34">
        <v>3</v>
      </c>
      <c r="I34" t="e">
        <f>VLOOKUP(C34,'Active 1'!$C$21:$E$71,3,FALSE)</f>
        <v>#N/A</v>
      </c>
    </row>
    <row r="35" spans="1:12" x14ac:dyDescent="0.2">
      <c r="A35" s="84" t="s">
        <v>29</v>
      </c>
      <c r="B35" s="85" t="s">
        <v>104</v>
      </c>
      <c r="C35" s="86">
        <v>53768.263799999841</v>
      </c>
      <c r="D35" s="84">
        <v>6.9999999999999999E-4</v>
      </c>
      <c r="E35" s="3" t="s">
        <v>59</v>
      </c>
      <c r="H35">
        <v>3</v>
      </c>
      <c r="I35" t="e">
        <f>VLOOKUP(C35,'Active 1'!$C$21:$E$71,3,FALSE)</f>
        <v>#N/A</v>
      </c>
    </row>
    <row r="36" spans="1:12" x14ac:dyDescent="0.2">
      <c r="A36" s="84" t="s">
        <v>29</v>
      </c>
      <c r="B36" s="85" t="s">
        <v>105</v>
      </c>
      <c r="C36" s="86">
        <v>53768.42510000011</v>
      </c>
      <c r="D36" s="84">
        <v>1.6000000000000001E-3</v>
      </c>
      <c r="E36" s="3" t="s">
        <v>59</v>
      </c>
      <c r="H36">
        <v>3</v>
      </c>
      <c r="I36" t="e">
        <f>VLOOKUP(C36,'Active 1'!$C$21:$E$71,3,FALSE)</f>
        <v>#N/A</v>
      </c>
    </row>
    <row r="37" spans="1:12" x14ac:dyDescent="0.2">
      <c r="A37" s="84" t="s">
        <v>46</v>
      </c>
      <c r="B37" s="85" t="s">
        <v>105</v>
      </c>
      <c r="C37" s="86">
        <v>54069.134320000187</v>
      </c>
      <c r="D37" s="84">
        <v>1.67E-3</v>
      </c>
      <c r="E37" s="3" t="s">
        <v>59</v>
      </c>
      <c r="H37">
        <v>1</v>
      </c>
      <c r="I37">
        <f>VLOOKUP(C37,'Active 1'!$C$21:$E$71,3,FALSE)</f>
        <v>-2238.9999320297402</v>
      </c>
    </row>
    <row r="38" spans="1:12" x14ac:dyDescent="0.2">
      <c r="A38" s="84" t="s">
        <v>30</v>
      </c>
      <c r="B38" s="85" t="s">
        <v>104</v>
      </c>
      <c r="C38" s="86">
        <v>54130.38870000001</v>
      </c>
      <c r="D38" s="84">
        <v>1.5E-3</v>
      </c>
      <c r="E38" s="3" t="s">
        <v>59</v>
      </c>
      <c r="H38">
        <v>4</v>
      </c>
      <c r="I38" t="e">
        <f>VLOOKUP(C38,'Active 1'!$C$21:$E$71,3,FALSE)</f>
        <v>#N/A</v>
      </c>
    </row>
    <row r="39" spans="1:12" x14ac:dyDescent="0.2">
      <c r="A39" s="84" t="s">
        <v>46</v>
      </c>
      <c r="B39" s="85" t="s">
        <v>105</v>
      </c>
      <c r="C39" s="86">
        <v>54458.471859999998</v>
      </c>
      <c r="D39" s="84">
        <v>1.0200000000000001E-3</v>
      </c>
      <c r="E39" s="3" t="s">
        <v>59</v>
      </c>
      <c r="H39">
        <v>1</v>
      </c>
      <c r="I39">
        <f>VLOOKUP(C39,'Active 1'!$C$21:$E$71,3,FALSE)</f>
        <v>-1009.008049717695</v>
      </c>
    </row>
    <row r="40" spans="1:12" x14ac:dyDescent="0.2">
      <c r="A40" s="84" t="s">
        <v>31</v>
      </c>
      <c r="B40" s="85" t="s">
        <v>104</v>
      </c>
      <c r="C40" s="86">
        <v>54462.114800000098</v>
      </c>
      <c r="D40" s="84">
        <v>1E-3</v>
      </c>
      <c r="E40" s="3" t="s">
        <v>1</v>
      </c>
      <c r="H40">
        <v>5</v>
      </c>
      <c r="I40">
        <f>VLOOKUP(C40,'Active 1'!$C$21:$E$71,3,FALSE)</f>
        <v>-997.4993043039475</v>
      </c>
    </row>
    <row r="41" spans="1:12" x14ac:dyDescent="0.2">
      <c r="A41" s="84" t="s">
        <v>31</v>
      </c>
      <c r="B41" s="85" t="s">
        <v>105</v>
      </c>
      <c r="C41" s="86">
        <v>54462.271600000095</v>
      </c>
      <c r="D41" s="84">
        <v>1E-3</v>
      </c>
      <c r="E41" s="3" t="s">
        <v>1</v>
      </c>
      <c r="H41">
        <v>5</v>
      </c>
      <c r="I41">
        <f>VLOOKUP(C41,'Active 1'!$C$21:$E$71,3,FALSE)</f>
        <v>-997.00394306253486</v>
      </c>
    </row>
    <row r="42" spans="1:12" x14ac:dyDescent="0.2">
      <c r="A42" s="84" t="s">
        <v>31</v>
      </c>
      <c r="B42" s="85" t="s">
        <v>105</v>
      </c>
      <c r="C42" s="86">
        <v>54472.084600000177</v>
      </c>
      <c r="D42" s="84">
        <v>2.9999999999999997E-4</v>
      </c>
      <c r="E42" s="3" t="s">
        <v>1</v>
      </c>
      <c r="H42">
        <v>5</v>
      </c>
      <c r="I42">
        <f>VLOOKUP(C42,'Active 1'!$C$21:$E$71,3,FALSE)</f>
        <v>-966.00279598271629</v>
      </c>
    </row>
    <row r="43" spans="1:12" x14ac:dyDescent="0.2">
      <c r="A43" s="84" t="s">
        <v>31</v>
      </c>
      <c r="B43" s="85" t="s">
        <v>104</v>
      </c>
      <c r="C43" s="86">
        <v>54472.24459999986</v>
      </c>
      <c r="D43" s="84">
        <v>4.0000000000000002E-4</v>
      </c>
      <c r="E43" s="3" t="s">
        <v>1</v>
      </c>
      <c r="H43">
        <v>5</v>
      </c>
      <c r="I43">
        <f>VLOOKUP(C43,'Active 1'!$C$21:$E$71,3,FALSE)</f>
        <v>-965.49732532920427</v>
      </c>
    </row>
    <row r="44" spans="1:12" x14ac:dyDescent="0.2">
      <c r="A44" s="84" t="s">
        <v>32</v>
      </c>
      <c r="B44" s="85" t="s">
        <v>105</v>
      </c>
      <c r="C44" s="86">
        <v>54504.371600000188</v>
      </c>
      <c r="D44" s="84">
        <v>1.1000000000000001E-3</v>
      </c>
      <c r="E44" s="3" t="s">
        <v>133</v>
      </c>
      <c r="H44">
        <v>6</v>
      </c>
      <c r="I44" t="e">
        <f>VLOOKUP(C44,'Active 1'!$C$21:$E$71,3,FALSE)</f>
        <v>#N/A</v>
      </c>
    </row>
    <row r="45" spans="1:12" x14ac:dyDescent="0.2">
      <c r="A45" s="84" t="s">
        <v>13</v>
      </c>
      <c r="B45" s="85" t="s">
        <v>105</v>
      </c>
      <c r="C45" s="86">
        <v>54777.859399999958</v>
      </c>
      <c r="D45" s="84">
        <v>8.0000000000000004E-4</v>
      </c>
      <c r="E45" s="3" t="s">
        <v>133</v>
      </c>
      <c r="H45">
        <v>7</v>
      </c>
      <c r="I45" t="e">
        <f>VLOOKUP(C45,'Active 1'!$C$21:$E$71,3,FALSE)</f>
        <v>#N/A</v>
      </c>
    </row>
    <row r="46" spans="1:12" x14ac:dyDescent="0.2">
      <c r="A46" s="84" t="s">
        <v>13</v>
      </c>
      <c r="B46" s="85" t="s">
        <v>105</v>
      </c>
      <c r="C46" s="86">
        <v>54862.690899999812</v>
      </c>
      <c r="D46" s="84">
        <v>4.0000000000000002E-4</v>
      </c>
      <c r="E46" s="3" t="s">
        <v>133</v>
      </c>
      <c r="H46">
        <v>8</v>
      </c>
      <c r="I46" t="e">
        <f>VLOOKUP(C46,'Active 1'!$C$21:$E$71,3,FALSE)</f>
        <v>#N/A</v>
      </c>
    </row>
    <row r="47" spans="1:12" x14ac:dyDescent="0.2">
      <c r="A47" s="84" t="s">
        <v>33</v>
      </c>
      <c r="B47" s="85" t="s">
        <v>104</v>
      </c>
      <c r="C47" s="86">
        <v>55137.922900000121</v>
      </c>
      <c r="D47" s="84">
        <v>5.9999999999999995E-4</v>
      </c>
      <c r="E47" s="3" t="s">
        <v>133</v>
      </c>
      <c r="H47">
        <v>9</v>
      </c>
      <c r="I47" t="e">
        <f>VLOOKUP(C47,'Active 1'!$C$21:$E$71,3,FALSE)</f>
        <v>#N/A</v>
      </c>
    </row>
    <row r="48" spans="1:12" x14ac:dyDescent="0.2">
      <c r="A48" s="84" t="s">
        <v>34</v>
      </c>
      <c r="B48" s="85" t="s">
        <v>104</v>
      </c>
      <c r="C48" s="86">
        <v>55508.899999999907</v>
      </c>
      <c r="D48" s="84">
        <v>4.0000000000000002E-4</v>
      </c>
      <c r="E48" s="3" t="s">
        <v>133</v>
      </c>
      <c r="H48">
        <v>10</v>
      </c>
      <c r="I48" t="e">
        <f>VLOOKUP(C48,'Active 1'!$C$21:$E$71,3,FALSE)</f>
        <v>#N/A</v>
      </c>
    </row>
    <row r="49" spans="1:9" x14ac:dyDescent="0.2">
      <c r="A49" s="84" t="s">
        <v>35</v>
      </c>
      <c r="B49" s="85" t="s">
        <v>105</v>
      </c>
      <c r="C49" s="86">
        <v>55882.890500000212</v>
      </c>
      <c r="D49" s="84">
        <v>5.0000000000000001E-4</v>
      </c>
      <c r="E49" s="3" t="s">
        <v>133</v>
      </c>
      <c r="H49">
        <v>11</v>
      </c>
      <c r="I49" t="e">
        <f>VLOOKUP(C49,'Active 1'!$C$21:$E$71,3,FALSE)</f>
        <v>#N/A</v>
      </c>
    </row>
    <row r="50" spans="1:9" x14ac:dyDescent="0.2">
      <c r="A50" s="84" t="s">
        <v>36</v>
      </c>
      <c r="B50" s="85" t="s">
        <v>105</v>
      </c>
      <c r="C50" s="86">
        <v>56012.348900000099</v>
      </c>
      <c r="D50" s="84">
        <v>2.9999999999999997E-4</v>
      </c>
      <c r="E50" s="3" t="s">
        <v>2</v>
      </c>
      <c r="H50">
        <v>12</v>
      </c>
      <c r="I50" t="e">
        <f>VLOOKUP(C50,'Active 1'!$C$21:$E$71,3,FALSE)</f>
        <v>#N/A</v>
      </c>
    </row>
    <row r="51" spans="1:9" x14ac:dyDescent="0.2">
      <c r="A51" s="84" t="s">
        <v>37</v>
      </c>
      <c r="B51" s="85" t="s">
        <v>105</v>
      </c>
      <c r="C51" s="86">
        <v>56221.893600000069</v>
      </c>
      <c r="D51" s="84">
        <v>2.9999999999999997E-4</v>
      </c>
      <c r="E51" s="3" t="s">
        <v>3</v>
      </c>
      <c r="H51">
        <v>13</v>
      </c>
      <c r="I51" t="e">
        <f>VLOOKUP(C51,'Active 1'!$C$21:$E$71,3,FALSE)</f>
        <v>#N/A</v>
      </c>
    </row>
    <row r="52" spans="1:9" x14ac:dyDescent="0.2">
      <c r="A52" s="84" t="s">
        <v>38</v>
      </c>
      <c r="B52" s="85" t="s">
        <v>105</v>
      </c>
      <c r="C52" s="86">
        <v>56246.902600000147</v>
      </c>
      <c r="D52" s="84">
        <v>5.0000000000000001E-4</v>
      </c>
      <c r="E52" s="3" t="s">
        <v>133</v>
      </c>
      <c r="H52">
        <v>14</v>
      </c>
      <c r="I52" t="e">
        <f>VLOOKUP(C52,'Active 1'!$C$21:$E$71,3,FALSE)</f>
        <v>#N/A</v>
      </c>
    </row>
    <row r="53" spans="1:9" x14ac:dyDescent="0.2">
      <c r="A53" s="84" t="s">
        <v>39</v>
      </c>
      <c r="B53" s="85" t="s">
        <v>104</v>
      </c>
      <c r="C53" s="86">
        <v>56701.284500000067</v>
      </c>
      <c r="D53" s="84">
        <v>1.6000000000000001E-3</v>
      </c>
      <c r="E53" s="3" t="s">
        <v>4</v>
      </c>
      <c r="H53">
        <v>15</v>
      </c>
      <c r="I53" t="e">
        <f>VLOOKUP(C53,'Active 1'!$C$21:$E$71,3,FALSE)</f>
        <v>#N/A</v>
      </c>
    </row>
    <row r="54" spans="1:9" x14ac:dyDescent="0.2">
      <c r="A54" s="84" t="s">
        <v>39</v>
      </c>
      <c r="B54" s="85" t="s">
        <v>105</v>
      </c>
      <c r="C54" s="86">
        <v>56701.444600000046</v>
      </c>
      <c r="D54" s="84">
        <v>2.9999999999999997E-4</v>
      </c>
      <c r="E54" s="3" t="s">
        <v>4</v>
      </c>
      <c r="H54">
        <v>15</v>
      </c>
      <c r="I54" t="e">
        <f>VLOOKUP(C54,'Active 1'!$C$21:$E$71,3,FALSE)</f>
        <v>#N/A</v>
      </c>
    </row>
    <row r="55" spans="1:9" x14ac:dyDescent="0.2">
      <c r="A55" s="84" t="s">
        <v>40</v>
      </c>
      <c r="B55" s="85" t="s">
        <v>105</v>
      </c>
      <c r="C55" s="86">
        <v>57258.535920000169</v>
      </c>
      <c r="D55" s="84">
        <v>5.0000000000000001E-4</v>
      </c>
      <c r="E55" s="3" t="s">
        <v>3</v>
      </c>
      <c r="H55">
        <v>16</v>
      </c>
      <c r="I55" t="e">
        <f>VLOOKUP(C55,'Active 1'!$C$21:$E$71,3,FALSE)</f>
        <v>#N/A</v>
      </c>
    </row>
    <row r="56" spans="1:9" x14ac:dyDescent="0.2">
      <c r="A56" s="84" t="s">
        <v>46</v>
      </c>
      <c r="B56" s="85" t="s">
        <v>105</v>
      </c>
      <c r="C56" s="86">
        <v>57351.911270000041</v>
      </c>
      <c r="D56" s="84">
        <v>2.5799999999999998E-3</v>
      </c>
      <c r="E56" s="3" t="s">
        <v>133</v>
      </c>
      <c r="H56">
        <v>1</v>
      </c>
      <c r="I56">
        <f>VLOOKUP(C56,'Active 1'!$C$21:$E$71,3,FALSE)</f>
        <v>8131.9214025604788</v>
      </c>
    </row>
    <row r="57" spans="1:9" x14ac:dyDescent="0.2">
      <c r="A57" s="84" t="s">
        <v>41</v>
      </c>
      <c r="B57" s="85" t="s">
        <v>104</v>
      </c>
      <c r="C57" s="86">
        <v>57373.594849999899</v>
      </c>
      <c r="D57" s="84">
        <v>5.0000000000000001E-4</v>
      </c>
      <c r="E57" s="3" t="s">
        <v>3</v>
      </c>
      <c r="H57">
        <v>17</v>
      </c>
      <c r="I57" t="e">
        <f>VLOOKUP(C57,'Active 1'!$C$21:$E$71,3,FALSE)</f>
        <v>#N/A</v>
      </c>
    </row>
    <row r="58" spans="1:9" x14ac:dyDescent="0.2">
      <c r="A58" s="84" t="s">
        <v>42</v>
      </c>
      <c r="B58" s="85" t="s">
        <v>104</v>
      </c>
      <c r="C58" s="86">
        <v>57415.694000000134</v>
      </c>
      <c r="D58" s="84">
        <v>4.0000000000000002E-4</v>
      </c>
      <c r="E58" s="3" t="s">
        <v>133</v>
      </c>
      <c r="H58">
        <v>18</v>
      </c>
      <c r="I58" t="e">
        <f>VLOOKUP(C58,'Active 1'!$C$21:$E$71,3,FALSE)</f>
        <v>#N/A</v>
      </c>
    </row>
    <row r="59" spans="1:9" x14ac:dyDescent="0.2">
      <c r="A59" s="84" t="s">
        <v>46</v>
      </c>
      <c r="B59" s="85" t="s">
        <v>105</v>
      </c>
      <c r="C59" s="86">
        <v>57721.617839999963</v>
      </c>
      <c r="D59" s="84">
        <v>2.7200000000000002E-3</v>
      </c>
      <c r="E59" s="3" t="s">
        <v>133</v>
      </c>
      <c r="H59">
        <v>1</v>
      </c>
      <c r="I59">
        <f>VLOOKUP(C59,'Active 1'!$C$21:$E$71,3,FALSE)</f>
        <v>9299.8952895315488</v>
      </c>
    </row>
    <row r="60" spans="1:9" x14ac:dyDescent="0.2">
      <c r="A60" s="84" t="s">
        <v>43</v>
      </c>
      <c r="B60" s="85" t="s">
        <v>105</v>
      </c>
      <c r="C60" s="86">
        <v>57789.043000000063</v>
      </c>
      <c r="D60" s="84">
        <v>1.1999999999999999E-3</v>
      </c>
      <c r="E60" s="3" t="s">
        <v>133</v>
      </c>
      <c r="H60">
        <v>19</v>
      </c>
      <c r="I60" t="e">
        <f>VLOOKUP(C60,'Active 1'!$C$21:$E$71,3,FALSE)</f>
        <v>#N/A</v>
      </c>
    </row>
    <row r="61" spans="1:9" x14ac:dyDescent="0.2">
      <c r="A61" s="84" t="s">
        <v>44</v>
      </c>
      <c r="B61" s="85" t="s">
        <v>104</v>
      </c>
      <c r="C61" s="86">
        <v>58066.797100000083</v>
      </c>
      <c r="D61" s="84">
        <v>2.9999999999999997E-4</v>
      </c>
      <c r="E61" s="3" t="s">
        <v>3</v>
      </c>
      <c r="H61">
        <v>20</v>
      </c>
      <c r="I61" t="e">
        <f>VLOOKUP(C61,'Active 1'!$C$21:$E$71,3,FALSE)</f>
        <v>#N/A</v>
      </c>
    </row>
    <row r="62" spans="1:9" x14ac:dyDescent="0.2">
      <c r="A62" s="84" t="s">
        <v>46</v>
      </c>
      <c r="B62" s="85" t="s">
        <v>105</v>
      </c>
      <c r="C62" s="86">
        <v>58088.164489999879</v>
      </c>
      <c r="D62" s="84">
        <v>2.3700000000000001E-3</v>
      </c>
      <c r="E62" s="3" t="s">
        <v>133</v>
      </c>
      <c r="H62">
        <v>1</v>
      </c>
      <c r="I62" t="e">
        <f>VLOOKUP(C62,'Active 1'!$C$21:$E$71,3,FALSE)</f>
        <v>#N/A</v>
      </c>
    </row>
    <row r="63" spans="1:9" x14ac:dyDescent="0.2">
      <c r="A63" s="84" t="s">
        <v>45</v>
      </c>
      <c r="B63" s="85" t="s">
        <v>104</v>
      </c>
      <c r="C63" s="86">
        <v>58145.933800000232</v>
      </c>
      <c r="D63" s="84">
        <v>1.1999999999999999E-3</v>
      </c>
      <c r="E63" s="3" t="s">
        <v>133</v>
      </c>
      <c r="H63">
        <v>21</v>
      </c>
      <c r="I63" t="e">
        <f>VLOOKUP(C63,'Active 1'!$C$21:$E$71,3,FALSE)</f>
        <v>#N/A</v>
      </c>
    </row>
    <row r="64" spans="1:9" x14ac:dyDescent="0.2">
      <c r="A64" s="84" t="s">
        <v>45</v>
      </c>
      <c r="B64" s="85" t="s">
        <v>105</v>
      </c>
      <c r="C64" s="86">
        <v>58146.090199999977</v>
      </c>
      <c r="D64" s="84">
        <v>1.1999999999999999E-3</v>
      </c>
      <c r="E64" s="3" t="s">
        <v>133</v>
      </c>
      <c r="H64">
        <v>21</v>
      </c>
      <c r="I64" t="e">
        <f>VLOOKUP(C64,'Active 1'!$C$21:$E$71,3,FALSE)</f>
        <v>#N/A</v>
      </c>
    </row>
    <row r="65" spans="1:9" x14ac:dyDescent="0.2">
      <c r="A65" s="84" t="s">
        <v>46</v>
      </c>
      <c r="B65" s="85" t="s">
        <v>105</v>
      </c>
      <c r="C65" s="86">
        <v>58444.262620000169</v>
      </c>
      <c r="D65" s="84">
        <v>2.5999999999999998E-4</v>
      </c>
      <c r="E65" s="3" t="s">
        <v>200</v>
      </c>
      <c r="H65">
        <v>1</v>
      </c>
      <c r="I65" t="e">
        <f>VLOOKUP(C65,'Active 1'!$C$21:$E$71,3,FALSE)</f>
        <v>#N/A</v>
      </c>
    </row>
    <row r="66" spans="1:9" x14ac:dyDescent="0.2">
      <c r="A66" s="84" t="s">
        <v>46</v>
      </c>
      <c r="B66" s="85" t="s">
        <v>104</v>
      </c>
      <c r="C66" s="86">
        <v>58444.421120000072</v>
      </c>
      <c r="D66" s="84">
        <v>1.8000000000000001E-4</v>
      </c>
      <c r="E66" s="3" t="s">
        <v>200</v>
      </c>
      <c r="H66">
        <v>1</v>
      </c>
      <c r="I66" t="e">
        <f>VLOOKUP(C66,'Active 1'!$C$21:$E$71,3,FALSE)</f>
        <v>#N/A</v>
      </c>
    </row>
    <row r="67" spans="1:9" x14ac:dyDescent="0.2">
      <c r="A67" s="84" t="s">
        <v>46</v>
      </c>
      <c r="B67" s="85" t="s">
        <v>105</v>
      </c>
      <c r="C67" s="86">
        <v>58836.129269999918</v>
      </c>
      <c r="D67" s="84">
        <v>1E-4</v>
      </c>
      <c r="E67" s="3" t="s">
        <v>200</v>
      </c>
      <c r="H67">
        <v>1</v>
      </c>
      <c r="I67" t="e">
        <f>VLOOKUP(C67,'Active 1'!$C$21:$E$71,3,FALSE)</f>
        <v>#N/A</v>
      </c>
    </row>
    <row r="68" spans="1:9" x14ac:dyDescent="0.2">
      <c r="A68" s="84" t="s">
        <v>46</v>
      </c>
      <c r="B68" s="85" t="s">
        <v>104</v>
      </c>
      <c r="C68" s="86">
        <v>58836.28973999992</v>
      </c>
      <c r="D68" s="84">
        <v>9.0000000000000006E-5</v>
      </c>
      <c r="E68" s="3" t="s">
        <v>200</v>
      </c>
      <c r="H68">
        <v>1</v>
      </c>
      <c r="I68" t="e">
        <f>VLOOKUP(C68,'Active 1'!$C$21:$E$71,3,FALSE)</f>
        <v>#N/A</v>
      </c>
    </row>
  </sheetData>
  <phoneticPr fontId="4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Active 2</vt:lpstr>
      <vt:lpstr>A</vt:lpstr>
      <vt:lpstr>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2023-01-02T04:55:13Z</dcterms:modified>
</cp:coreProperties>
</file>