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6927C510-D6DD-41B6-A347-480252B27F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68" i="1" l="1"/>
  <c r="F68" i="1" s="1"/>
  <c r="G68" i="1" s="1"/>
  <c r="K68" i="1" s="1"/>
  <c r="Q68" i="1"/>
  <c r="E69" i="1"/>
  <c r="F69" i="1"/>
  <c r="G69" i="1" s="1"/>
  <c r="K69" i="1" s="1"/>
  <c r="Q69" i="1"/>
  <c r="E70" i="1"/>
  <c r="F70" i="1" s="1"/>
  <c r="G70" i="1" s="1"/>
  <c r="K70" i="1" s="1"/>
  <c r="Q70" i="1"/>
  <c r="E71" i="1"/>
  <c r="F71" i="1" s="1"/>
  <c r="G71" i="1" s="1"/>
  <c r="K71" i="1" s="1"/>
  <c r="Q71" i="1"/>
  <c r="E72" i="1"/>
  <c r="F72" i="1" s="1"/>
  <c r="G72" i="1" s="1"/>
  <c r="K72" i="1" s="1"/>
  <c r="Q72" i="1"/>
  <c r="E73" i="1"/>
  <c r="F73" i="1"/>
  <c r="G73" i="1" s="1"/>
  <c r="K73" i="1" s="1"/>
  <c r="Q73" i="1"/>
  <c r="E74" i="1"/>
  <c r="F74" i="1" s="1"/>
  <c r="G74" i="1" s="1"/>
  <c r="K74" i="1" s="1"/>
  <c r="Q74" i="1"/>
  <c r="E75" i="1"/>
  <c r="F75" i="1" s="1"/>
  <c r="G75" i="1" s="1"/>
  <c r="K75" i="1" s="1"/>
  <c r="Q75" i="1"/>
  <c r="E76" i="1"/>
  <c r="F76" i="1" s="1"/>
  <c r="G76" i="1" s="1"/>
  <c r="K76" i="1" s="1"/>
  <c r="Q76" i="1"/>
  <c r="E77" i="1"/>
  <c r="F77" i="1"/>
  <c r="G77" i="1" s="1"/>
  <c r="K77" i="1" s="1"/>
  <c r="Q77" i="1"/>
  <c r="E78" i="1"/>
  <c r="F78" i="1" s="1"/>
  <c r="G78" i="1" s="1"/>
  <c r="K78" i="1" s="1"/>
  <c r="Q78" i="1"/>
  <c r="E79" i="1"/>
  <c r="F79" i="1" s="1"/>
  <c r="G79" i="1" s="1"/>
  <c r="K79" i="1" s="1"/>
  <c r="Q79" i="1"/>
  <c r="E80" i="1"/>
  <c r="F80" i="1" s="1"/>
  <c r="G80" i="1" s="1"/>
  <c r="K80" i="1" s="1"/>
  <c r="Q80" i="1"/>
  <c r="E81" i="1"/>
  <c r="F81" i="1"/>
  <c r="G81" i="1" s="1"/>
  <c r="K81" i="1" s="1"/>
  <c r="Q81" i="1"/>
  <c r="E82" i="1"/>
  <c r="F82" i="1" s="1"/>
  <c r="G82" i="1" s="1"/>
  <c r="K82" i="1" s="1"/>
  <c r="Q82" i="1"/>
  <c r="E83" i="1"/>
  <c r="F83" i="1" s="1"/>
  <c r="G83" i="1" s="1"/>
  <c r="K83" i="1" s="1"/>
  <c r="Q83" i="1"/>
  <c r="E84" i="1"/>
  <c r="F84" i="1"/>
  <c r="G84" i="1" s="1"/>
  <c r="K84" i="1" s="1"/>
  <c r="Q84" i="1"/>
  <c r="E85" i="1"/>
  <c r="F85" i="1"/>
  <c r="G85" i="1" s="1"/>
  <c r="K85" i="1" s="1"/>
  <c r="Q85" i="1"/>
  <c r="E86" i="1"/>
  <c r="F86" i="1" s="1"/>
  <c r="G86" i="1" s="1"/>
  <c r="K86" i="1" s="1"/>
  <c r="Q86" i="1"/>
  <c r="E87" i="1"/>
  <c r="F87" i="1" s="1"/>
  <c r="G87" i="1" s="1"/>
  <c r="K87" i="1" s="1"/>
  <c r="Q87" i="1"/>
  <c r="E88" i="1"/>
  <c r="F88" i="1"/>
  <c r="G88" i="1" s="1"/>
  <c r="K88" i="1" s="1"/>
  <c r="Q88" i="1"/>
  <c r="E89" i="1"/>
  <c r="F89" i="1"/>
  <c r="G89" i="1" s="1"/>
  <c r="K89" i="1" s="1"/>
  <c r="Q89" i="1"/>
  <c r="E90" i="1"/>
  <c r="F90" i="1" s="1"/>
  <c r="G90" i="1" s="1"/>
  <c r="K90" i="1" s="1"/>
  <c r="Q90" i="1"/>
  <c r="E91" i="1"/>
  <c r="F91" i="1" s="1"/>
  <c r="G91" i="1" s="1"/>
  <c r="K91" i="1" s="1"/>
  <c r="Q91" i="1"/>
  <c r="E92" i="1"/>
  <c r="F92" i="1"/>
  <c r="G92" i="1" s="1"/>
  <c r="K92" i="1" s="1"/>
  <c r="Q92" i="1"/>
  <c r="E93" i="1"/>
  <c r="F93" i="1"/>
  <c r="G93" i="1" s="1"/>
  <c r="K93" i="1" s="1"/>
  <c r="Q93" i="1"/>
  <c r="E94" i="1"/>
  <c r="F94" i="1" s="1"/>
  <c r="G94" i="1" s="1"/>
  <c r="K94" i="1" s="1"/>
  <c r="Q94" i="1"/>
  <c r="E95" i="1"/>
  <c r="F95" i="1" s="1"/>
  <c r="G95" i="1" s="1"/>
  <c r="K95" i="1" s="1"/>
  <c r="Q95" i="1"/>
  <c r="E21" i="1"/>
  <c r="F21" i="1" s="1"/>
  <c r="G21" i="1" s="1"/>
  <c r="K21" i="1" s="1"/>
  <c r="Q21" i="1"/>
  <c r="E22" i="1"/>
  <c r="F22" i="1"/>
  <c r="G22" i="1" s="1"/>
  <c r="K22" i="1" s="1"/>
  <c r="Q22" i="1"/>
  <c r="E23" i="1"/>
  <c r="F23" i="1" s="1"/>
  <c r="G23" i="1" s="1"/>
  <c r="K23" i="1" s="1"/>
  <c r="Q23" i="1"/>
  <c r="E24" i="1"/>
  <c r="F24" i="1"/>
  <c r="G24" i="1"/>
  <c r="K24" i="1" s="1"/>
  <c r="Q24" i="1"/>
  <c r="E25" i="1"/>
  <c r="F25" i="1" s="1"/>
  <c r="G25" i="1" s="1"/>
  <c r="K25" i="1" s="1"/>
  <c r="Q25" i="1"/>
  <c r="E26" i="1"/>
  <c r="F26" i="1"/>
  <c r="G26" i="1" s="1"/>
  <c r="K26" i="1" s="1"/>
  <c r="Q26" i="1"/>
  <c r="E27" i="1"/>
  <c r="F27" i="1" s="1"/>
  <c r="G27" i="1" s="1"/>
  <c r="K27" i="1" s="1"/>
  <c r="Q27" i="1"/>
  <c r="E28" i="1"/>
  <c r="F28" i="1"/>
  <c r="G28" i="1"/>
  <c r="K28" i="1" s="1"/>
  <c r="Q28" i="1"/>
  <c r="E29" i="1"/>
  <c r="F29" i="1" s="1"/>
  <c r="G29" i="1" s="1"/>
  <c r="K29" i="1" s="1"/>
  <c r="Q29" i="1"/>
  <c r="E30" i="1"/>
  <c r="F30" i="1"/>
  <c r="G30" i="1" s="1"/>
  <c r="K30" i="1" s="1"/>
  <c r="Q30" i="1"/>
  <c r="E31" i="1"/>
  <c r="F31" i="1" s="1"/>
  <c r="G31" i="1" s="1"/>
  <c r="K31" i="1" s="1"/>
  <c r="Q31" i="1"/>
  <c r="E32" i="1"/>
  <c r="F32" i="1"/>
  <c r="U32" i="1" s="1"/>
  <c r="Q32" i="1"/>
  <c r="E33" i="1"/>
  <c r="F33" i="1" s="1"/>
  <c r="G33" i="1" s="1"/>
  <c r="K33" i="1" s="1"/>
  <c r="Q33" i="1"/>
  <c r="E34" i="1"/>
  <c r="F34" i="1"/>
  <c r="G34" i="1"/>
  <c r="K34" i="1" s="1"/>
  <c r="Q34" i="1"/>
  <c r="E35" i="1"/>
  <c r="F35" i="1"/>
  <c r="G35" i="1" s="1"/>
  <c r="K35" i="1" s="1"/>
  <c r="Q35" i="1"/>
  <c r="E36" i="1"/>
  <c r="F36" i="1"/>
  <c r="G36" i="1"/>
  <c r="K36" i="1"/>
  <c r="Q36" i="1"/>
  <c r="E37" i="1"/>
  <c r="F37" i="1" s="1"/>
  <c r="G37" i="1" s="1"/>
  <c r="K37" i="1" s="1"/>
  <c r="Q37" i="1"/>
  <c r="E38" i="1"/>
  <c r="F38" i="1"/>
  <c r="G38" i="1"/>
  <c r="K38" i="1" s="1"/>
  <c r="Q38" i="1"/>
  <c r="E39" i="1"/>
  <c r="F39" i="1"/>
  <c r="G39" i="1" s="1"/>
  <c r="K39" i="1" s="1"/>
  <c r="Q39" i="1"/>
  <c r="E40" i="1"/>
  <c r="F40" i="1"/>
  <c r="G40" i="1"/>
  <c r="K40" i="1"/>
  <c r="Q40" i="1"/>
  <c r="E41" i="1"/>
  <c r="F41" i="1" s="1"/>
  <c r="G41" i="1" s="1"/>
  <c r="K41" i="1" s="1"/>
  <c r="Q41" i="1"/>
  <c r="E42" i="1"/>
  <c r="F42" i="1"/>
  <c r="G42" i="1"/>
  <c r="K42" i="1" s="1"/>
  <c r="Q42" i="1"/>
  <c r="E43" i="1"/>
  <c r="F43" i="1"/>
  <c r="G43" i="1" s="1"/>
  <c r="K43" i="1" s="1"/>
  <c r="Q43" i="1"/>
  <c r="E44" i="1"/>
  <c r="F44" i="1"/>
  <c r="G44" i="1"/>
  <c r="K44" i="1"/>
  <c r="Q44" i="1"/>
  <c r="E45" i="1"/>
  <c r="F45" i="1" s="1"/>
  <c r="G45" i="1" s="1"/>
  <c r="K45" i="1" s="1"/>
  <c r="Q45" i="1"/>
  <c r="E46" i="1"/>
  <c r="F46" i="1"/>
  <c r="G46" i="1"/>
  <c r="K46" i="1" s="1"/>
  <c r="Q46" i="1"/>
  <c r="E47" i="1"/>
  <c r="F47" i="1"/>
  <c r="G47" i="1"/>
  <c r="K47" i="1" s="1"/>
  <c r="Q47" i="1"/>
  <c r="E48" i="1"/>
  <c r="F48" i="1"/>
  <c r="G48" i="1"/>
  <c r="K48" i="1"/>
  <c r="Q48" i="1"/>
  <c r="E49" i="1"/>
  <c r="F49" i="1" s="1"/>
  <c r="G49" i="1" s="1"/>
  <c r="K49" i="1" s="1"/>
  <c r="Q49" i="1"/>
  <c r="E50" i="1"/>
  <c r="F50" i="1" s="1"/>
  <c r="G50" i="1" s="1"/>
  <c r="K50" i="1" s="1"/>
  <c r="Q50" i="1"/>
  <c r="E51" i="1"/>
  <c r="F51" i="1"/>
  <c r="G51" i="1"/>
  <c r="K51" i="1" s="1"/>
  <c r="Q51" i="1"/>
  <c r="E52" i="1"/>
  <c r="F52" i="1"/>
  <c r="G52" i="1"/>
  <c r="K52" i="1"/>
  <c r="Q52" i="1"/>
  <c r="E53" i="1"/>
  <c r="F53" i="1" s="1"/>
  <c r="G53" i="1" s="1"/>
  <c r="K53" i="1" s="1"/>
  <c r="Q53" i="1"/>
  <c r="E54" i="1"/>
  <c r="F54" i="1" s="1"/>
  <c r="G54" i="1" s="1"/>
  <c r="K54" i="1" s="1"/>
  <c r="Q54" i="1"/>
  <c r="E55" i="1"/>
  <c r="F55" i="1"/>
  <c r="G55" i="1"/>
  <c r="K55" i="1" s="1"/>
  <c r="Q55" i="1"/>
  <c r="E56" i="1"/>
  <c r="F56" i="1"/>
  <c r="G56" i="1"/>
  <c r="K56" i="1"/>
  <c r="Q56" i="1"/>
  <c r="E57" i="1"/>
  <c r="F57" i="1" s="1"/>
  <c r="G57" i="1" s="1"/>
  <c r="K57" i="1" s="1"/>
  <c r="Q57" i="1"/>
  <c r="E58" i="1"/>
  <c r="F58" i="1" s="1"/>
  <c r="G58" i="1" s="1"/>
  <c r="K58" i="1" s="1"/>
  <c r="Q58" i="1"/>
  <c r="E59" i="1"/>
  <c r="F59" i="1"/>
  <c r="G59" i="1"/>
  <c r="K59" i="1" s="1"/>
  <c r="Q59" i="1"/>
  <c r="E60" i="1"/>
  <c r="F60" i="1"/>
  <c r="G60" i="1"/>
  <c r="K60" i="1"/>
  <c r="Q60" i="1"/>
  <c r="E61" i="1"/>
  <c r="F61" i="1" s="1"/>
  <c r="G61" i="1" s="1"/>
  <c r="K61" i="1" s="1"/>
  <c r="Q61" i="1"/>
  <c r="E62" i="1"/>
  <c r="F62" i="1" s="1"/>
  <c r="G62" i="1" s="1"/>
  <c r="K62" i="1" s="1"/>
  <c r="Q62" i="1"/>
  <c r="E63" i="1"/>
  <c r="F63" i="1"/>
  <c r="G63" i="1"/>
  <c r="K63" i="1" s="1"/>
  <c r="Q63" i="1"/>
  <c r="E64" i="1"/>
  <c r="F64" i="1"/>
  <c r="G64" i="1"/>
  <c r="K64" i="1"/>
  <c r="Q64" i="1"/>
  <c r="E65" i="1"/>
  <c r="F65" i="1" s="1"/>
  <c r="G65" i="1" s="1"/>
  <c r="K65" i="1" s="1"/>
  <c r="Q65" i="1"/>
  <c r="E66" i="1"/>
  <c r="F66" i="1" s="1"/>
  <c r="G66" i="1" s="1"/>
  <c r="K66" i="1" s="1"/>
  <c r="Q66" i="1"/>
  <c r="E67" i="1"/>
  <c r="F67" i="1"/>
  <c r="G67" i="1"/>
  <c r="K67" i="1" s="1"/>
  <c r="Q67" i="1"/>
  <c r="F16" i="1"/>
  <c r="F17" i="1" s="1"/>
  <c r="C7" i="1"/>
  <c r="C8" i="1"/>
  <c r="D9" i="1"/>
  <c r="C9" i="1"/>
  <c r="C17" i="1"/>
  <c r="C11" i="1"/>
  <c r="C12" i="1"/>
  <c r="O70" i="1" l="1"/>
  <c r="O74" i="1"/>
  <c r="O78" i="1"/>
  <c r="O82" i="1"/>
  <c r="O86" i="1"/>
  <c r="O90" i="1"/>
  <c r="O94" i="1"/>
  <c r="O69" i="1"/>
  <c r="O73" i="1"/>
  <c r="O77" i="1"/>
  <c r="O81" i="1"/>
  <c r="O85" i="1"/>
  <c r="O89" i="1"/>
  <c r="O93" i="1"/>
  <c r="O68" i="1"/>
  <c r="O72" i="1"/>
  <c r="O84" i="1"/>
  <c r="O76" i="1"/>
  <c r="O80" i="1"/>
  <c r="O88" i="1"/>
  <c r="O92" i="1"/>
  <c r="O71" i="1"/>
  <c r="O75" i="1"/>
  <c r="O79" i="1"/>
  <c r="O83" i="1"/>
  <c r="O87" i="1"/>
  <c r="O91" i="1"/>
  <c r="O95" i="1"/>
  <c r="O23" i="1"/>
  <c r="O27" i="1"/>
  <c r="O31" i="1"/>
  <c r="O48" i="1"/>
  <c r="O52" i="1"/>
  <c r="O63" i="1"/>
  <c r="O34" i="1"/>
  <c r="O38" i="1"/>
  <c r="O42" i="1"/>
  <c r="O46" i="1"/>
  <c r="O50" i="1"/>
  <c r="O54" i="1"/>
  <c r="O58" i="1"/>
  <c r="O62" i="1"/>
  <c r="O66" i="1"/>
  <c r="O22" i="1"/>
  <c r="O26" i="1"/>
  <c r="O30" i="1"/>
  <c r="O33" i="1"/>
  <c r="O37" i="1"/>
  <c r="O49" i="1"/>
  <c r="O61" i="1"/>
  <c r="O29" i="1"/>
  <c r="O32" i="1"/>
  <c r="O56" i="1"/>
  <c r="O60" i="1"/>
  <c r="O45" i="1"/>
  <c r="O65" i="1"/>
  <c r="O25" i="1"/>
  <c r="O64" i="1"/>
  <c r="O43" i="1"/>
  <c r="O67" i="1"/>
  <c r="O41" i="1"/>
  <c r="O53" i="1"/>
  <c r="O57" i="1"/>
  <c r="O21" i="1"/>
  <c r="O59" i="1"/>
  <c r="O36" i="1"/>
  <c r="O40" i="1"/>
  <c r="O44" i="1"/>
  <c r="O24" i="1"/>
  <c r="O28" i="1"/>
  <c r="O35" i="1"/>
  <c r="O39" i="1"/>
  <c r="O47" i="1"/>
  <c r="O51" i="1"/>
  <c r="O55" i="1"/>
  <c r="C1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<sst xmlns="http://schemas.openxmlformats.org/spreadsheetml/2006/main" count="193" uniqueCount="67">
  <si>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</si>
  <si>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</si>
  <si>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</si>
  <si>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</si>
  <si>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</si>
  <si>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</si>
  <si>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</si>
  <si>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</si>
  <si>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</si>
  <si>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</si>
  <si>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</si>
  <si>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</si>
  <si>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</si>
  <si>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</si>
  <si>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</si>
  <si>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</si>
  <si>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</si>
  <si>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</si>
  <si>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</si>
  <si>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</si>
  <si>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</si>
  <si>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</si>
  <si>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</si>
  <si>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</si>
  <si>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</si>
  <si>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</si>
  <si>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</si>
  <si>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</si>
  <si>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</si>
  <si>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</si>
  <si>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</si>
  <si>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</si>
  <si>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</si>
  <si>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</si>
  <si>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</si>
  <si>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</si>
  <si>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5781</t>
  </si>
  <si>
    <t>II</t>
  </si>
  <si>
    <t>IBVS 5700 Eph.</t>
  </si>
  <si>
    <t>IBVS 5700</t>
  </si>
  <si>
    <t>EW</t>
  </si>
  <si>
    <t>IBVS 5875</t>
  </si>
  <si>
    <t>IBVS 5871</t>
  </si>
  <si>
    <t>I</t>
  </si>
  <si>
    <t>IBVS 5920</t>
  </si>
  <si>
    <t>IBVS 5960</t>
  </si>
  <si>
    <t>IBVS 6042</t>
  </si>
  <si>
    <t>V0640 Aur / GSC 3751-0178</t>
  </si>
  <si>
    <t>OEJV 0160</t>
  </si>
  <si>
    <t>IBVS 6070</t>
  </si>
  <si>
    <t>IBVS 6048</t>
  </si>
  <si>
    <t>BAD?</t>
  </si>
  <si>
    <t>IBVS 6149</t>
  </si>
  <si>
    <t>OEJV 0165</t>
  </si>
  <si>
    <t>OEJV 0168</t>
  </si>
  <si>
    <t>vis</t>
  </si>
  <si>
    <t>OEJV 0179</t>
  </si>
  <si>
    <t>VSB-64</t>
  </si>
  <si>
    <t>V</t>
  </si>
  <si>
    <t>Add cycle</t>
  </si>
  <si>
    <t>Old Cycle</t>
  </si>
  <si>
    <t>RHN 2021</t>
  </si>
  <si>
    <t>JAVSO..47..263</t>
  </si>
  <si>
    <t>OEJV 0211</t>
  </si>
  <si>
    <t>JAVSO 49, 106</t>
  </si>
  <si>
    <t>JBAV, 60</t>
  </si>
  <si>
    <t>JAVSO, 49, 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</si>
</sst>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4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4" fillId="0" borderId="0"/>
    <xf numFmtId="0" fontId="14" fillId="0" borderId="0"/>
    <xf numFmtId="0" fontId="14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applyFont="1" applyAlignment="1"/>
    <xf numFmtId="0" fontId="0" fillId="0" borderId="11" xfId="0" applyBorder="1" applyAlignment="1"/>
    <xf numFmtId="0" fontId="0" fillId="0" borderId="12" xfId="0" applyBorder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top"/>
    </xf>
    <xf numFmtId="0" fontId="16" fillId="0" borderId="8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33" fillId="0" borderId="0" xfId="42" applyFont="1" applyAlignment="1">
      <alignment horizontal="center"/>
    </xf>
    <xf numFmtId="0" fontId="10" fillId="0" borderId="0" xfId="0" applyFont="1" applyAlignment="1"/>
    <xf numFmtId="0" fontId="35" fillId="0" borderId="0" xfId="0" applyFont="1">
      <alignment vertical="top"/>
    </xf>
    <xf numFmtId="0" fontId="35" fillId="0" borderId="0" xfId="0" applyFont="1" applyAlignment="1">
      <alignment horizontal="left" wrapText="1"/>
    </xf>
    <xf numFmtId="0" fontId="35" fillId="0" borderId="0" xfId="0" applyFont="1" applyAlignment="1">
      <alignment horizontal="left"/>
    </xf>
    <xf numFmtId="0" fontId="35" fillId="0" borderId="0" xfId="42" applyFont="1"/>
    <xf numFmtId="0" fontId="36" fillId="0" borderId="0" xfId="0" applyFont="1" applyAlignment="1">
      <alignment horizontal="left"/>
    </xf>
    <xf numFmtId="0" fontId="35" fillId="0" borderId="0" xfId="42" applyFont="1" applyAlignment="1">
      <alignment horizontal="left"/>
    </xf>
    <xf numFmtId="0" fontId="37" fillId="0" borderId="0" xfId="0" applyFont="1">
      <alignment vertical="top"/>
    </xf>
    <xf numFmtId="0" fontId="38" fillId="0" borderId="0" xfId="0" applyFont="1">
      <alignment vertical="top"/>
    </xf>
    <xf numFmtId="22" fontId="38" fillId="0" borderId="0" xfId="0" applyNumberFormat="1" applyFont="1">
      <alignment vertical="top"/>
    </xf>
    <xf numFmtId="0" fontId="39" fillId="0" borderId="0" xfId="42" applyFont="1"/>
    <xf numFmtId="0" fontId="14" fillId="0" borderId="0" xfId="0" applyFont="1" applyAlignment="1"/>
    <xf numFmtId="0" fontId="14" fillId="0" borderId="0" xfId="0" applyFont="1" applyAlignment="1">
      <alignment horizontal="center"/>
    </xf>
    <xf numFmtId="165" fontId="14" fillId="0" borderId="0" xfId="0" applyNumberFormat="1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5" fillId="0" borderId="0" xfId="0" applyFont="1">
      <alignment vertical="top"/>
    </xf>
    <xf numFmtId="0" fontId="15" fillId="0" borderId="0" xfId="41" applyFont="1"/>
    <xf numFmtId="0" fontId="15" fillId="0" borderId="0" xfId="41" applyFont="1" applyAlignment="1">
      <alignment horizontal="center"/>
    </xf>
    <xf numFmtId="0" fontId="15" fillId="0" borderId="0" xfId="41" applyFont="1" applyAlignment="1">
      <alignment horizontal="left"/>
    </xf>
    <xf numFmtId="0" fontId="15" fillId="0" borderId="0" xfId="0" applyFont="1" applyAlignment="1"/>
    <xf numFmtId="0" fontId="40" fillId="0" borderId="0" xfId="0" applyFont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166" fontId="40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V0640 Aur - O-C Diagr.</a:t>
            </a:r>
          </a:p>
        </c:rich>
      </c:tx>
      <c:layout>
        <c:manualLayout>
          <c:xMode val="edge"/>
          <c:yMode val="edge"/>
          <c:x val="0.36992481203007521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1052631578947365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4.0000000000000002E-4</c:v>
                  </c:pt>
                  <c:pt idx="13">
                    <c:v>2E-3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2.9999999999999997E-4</c:v>
                  </c:pt>
                  <c:pt idx="43">
                    <c:v>1E-3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1.6000000000000001E-4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4.1999999999999997E-3</c:v>
                  </c:pt>
                  <c:pt idx="50">
                    <c:v>4.8999999999999998E-3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2.0000000000000001E-4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3.5000000000000001E-3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4.0000000000000002E-4</c:v>
                  </c:pt>
                  <c:pt idx="13">
                    <c:v>2E-3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2.9999999999999997E-4</c:v>
                  </c:pt>
                  <c:pt idx="43">
                    <c:v>1E-3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1.6000000000000001E-4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4.1999999999999997E-3</c:v>
                  </c:pt>
                  <c:pt idx="50">
                    <c:v>4.8999999999999998E-3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2.0000000000000001E-4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3.5000000000000001E-3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9060</c:v>
                </c:pt>
                <c:pt idx="8">
                  <c:v>8317.5</c:v>
                </c:pt>
                <c:pt idx="9">
                  <c:v>8318</c:v>
                </c:pt>
                <c:pt idx="10">
                  <c:v>8211</c:v>
                </c:pt>
                <c:pt idx="11">
                  <c:v>8211.5</c:v>
                </c:pt>
                <c:pt idx="12">
                  <c:v>10555</c:v>
                </c:pt>
                <c:pt idx="13">
                  <c:v>10555.5</c:v>
                </c:pt>
                <c:pt idx="14">
                  <c:v>8186.5</c:v>
                </c:pt>
                <c:pt idx="15">
                  <c:v>8302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11153.5</c:v>
                </c:pt>
                <c:pt idx="22">
                  <c:v>11287</c:v>
                </c:pt>
                <c:pt idx="23">
                  <c:v>12263.5</c:v>
                </c:pt>
                <c:pt idx="24">
                  <c:v>12473</c:v>
                </c:pt>
                <c:pt idx="25">
                  <c:v>13275.5</c:v>
                </c:pt>
                <c:pt idx="26">
                  <c:v>13330</c:v>
                </c:pt>
                <c:pt idx="27">
                  <c:v>13737</c:v>
                </c:pt>
                <c:pt idx="28">
                  <c:v>14507</c:v>
                </c:pt>
                <c:pt idx="29">
                  <c:v>14619.5</c:v>
                </c:pt>
                <c:pt idx="30">
                  <c:v>14745.5</c:v>
                </c:pt>
                <c:pt idx="31">
                  <c:v>14745.5</c:v>
                </c:pt>
                <c:pt idx="32">
                  <c:v>14745.5</c:v>
                </c:pt>
                <c:pt idx="33">
                  <c:v>14754.5</c:v>
                </c:pt>
                <c:pt idx="34">
                  <c:v>14754.5</c:v>
                </c:pt>
                <c:pt idx="35">
                  <c:v>14754.5</c:v>
                </c:pt>
                <c:pt idx="36">
                  <c:v>14755</c:v>
                </c:pt>
                <c:pt idx="37">
                  <c:v>14755</c:v>
                </c:pt>
                <c:pt idx="38">
                  <c:v>14755</c:v>
                </c:pt>
                <c:pt idx="39">
                  <c:v>14772.5</c:v>
                </c:pt>
                <c:pt idx="40">
                  <c:v>14772.5</c:v>
                </c:pt>
                <c:pt idx="41">
                  <c:v>14772.5</c:v>
                </c:pt>
                <c:pt idx="42">
                  <c:v>14773</c:v>
                </c:pt>
                <c:pt idx="43">
                  <c:v>14773</c:v>
                </c:pt>
                <c:pt idx="44">
                  <c:v>14773</c:v>
                </c:pt>
                <c:pt idx="45">
                  <c:v>18141.5</c:v>
                </c:pt>
                <c:pt idx="46">
                  <c:v>16892</c:v>
                </c:pt>
                <c:pt idx="47">
                  <c:v>8317.5</c:v>
                </c:pt>
                <c:pt idx="48">
                  <c:v>8318</c:v>
                </c:pt>
                <c:pt idx="49">
                  <c:v>10555</c:v>
                </c:pt>
                <c:pt idx="50">
                  <c:v>10555.5</c:v>
                </c:pt>
                <c:pt idx="51">
                  <c:v>15610.5</c:v>
                </c:pt>
                <c:pt idx="52">
                  <c:v>15611</c:v>
                </c:pt>
                <c:pt idx="53">
                  <c:v>16892</c:v>
                </c:pt>
                <c:pt idx="54">
                  <c:v>16979</c:v>
                </c:pt>
                <c:pt idx="55">
                  <c:v>16979.5</c:v>
                </c:pt>
                <c:pt idx="56">
                  <c:v>17845.5</c:v>
                </c:pt>
                <c:pt idx="57">
                  <c:v>17846</c:v>
                </c:pt>
                <c:pt idx="58">
                  <c:v>17961.5</c:v>
                </c:pt>
                <c:pt idx="59">
                  <c:v>18046.5</c:v>
                </c:pt>
                <c:pt idx="60">
                  <c:v>18047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19031.5</c:v>
                </c:pt>
                <c:pt idx="72">
                  <c:v>19032</c:v>
                </c:pt>
                <c:pt idx="73">
                  <c:v>19138</c:v>
                </c:pt>
                <c:pt idx="74">
                  <c:v>19138.5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77-428A-95D5-EED65A9DBFA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4.0000000000000002E-4</c:v>
                  </c:pt>
                  <c:pt idx="13">
                    <c:v>2E-3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2.9999999999999997E-4</c:v>
                  </c:pt>
                  <c:pt idx="43">
                    <c:v>1E-3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1.6000000000000001E-4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4.1999999999999997E-3</c:v>
                  </c:pt>
                  <c:pt idx="50">
                    <c:v>4.8999999999999998E-3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2.0000000000000001E-4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3.5000000000000001E-3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4.0000000000000002E-4</c:v>
                  </c:pt>
                  <c:pt idx="13">
                    <c:v>2E-3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2.9999999999999997E-4</c:v>
                  </c:pt>
                  <c:pt idx="43">
                    <c:v>1E-3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1.6000000000000001E-4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4.1999999999999997E-3</c:v>
                  </c:pt>
                  <c:pt idx="50">
                    <c:v>4.8999999999999998E-3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2.0000000000000001E-4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3.5000000000000001E-3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9060</c:v>
                </c:pt>
                <c:pt idx="8">
                  <c:v>8317.5</c:v>
                </c:pt>
                <c:pt idx="9">
                  <c:v>8318</c:v>
                </c:pt>
                <c:pt idx="10">
                  <c:v>8211</c:v>
                </c:pt>
                <c:pt idx="11">
                  <c:v>8211.5</c:v>
                </c:pt>
                <c:pt idx="12">
                  <c:v>10555</c:v>
                </c:pt>
                <c:pt idx="13">
                  <c:v>10555.5</c:v>
                </c:pt>
                <c:pt idx="14">
                  <c:v>8186.5</c:v>
                </c:pt>
                <c:pt idx="15">
                  <c:v>8302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11153.5</c:v>
                </c:pt>
                <c:pt idx="22">
                  <c:v>11287</c:v>
                </c:pt>
                <c:pt idx="23">
                  <c:v>12263.5</c:v>
                </c:pt>
                <c:pt idx="24">
                  <c:v>12473</c:v>
                </c:pt>
                <c:pt idx="25">
                  <c:v>13275.5</c:v>
                </c:pt>
                <c:pt idx="26">
                  <c:v>13330</c:v>
                </c:pt>
                <c:pt idx="27">
                  <c:v>13737</c:v>
                </c:pt>
                <c:pt idx="28">
                  <c:v>14507</c:v>
                </c:pt>
                <c:pt idx="29">
                  <c:v>14619.5</c:v>
                </c:pt>
                <c:pt idx="30">
                  <c:v>14745.5</c:v>
                </c:pt>
                <c:pt idx="31">
                  <c:v>14745.5</c:v>
                </c:pt>
                <c:pt idx="32">
                  <c:v>14745.5</c:v>
                </c:pt>
                <c:pt idx="33">
                  <c:v>14754.5</c:v>
                </c:pt>
                <c:pt idx="34">
                  <c:v>14754.5</c:v>
                </c:pt>
                <c:pt idx="35">
                  <c:v>14754.5</c:v>
                </c:pt>
                <c:pt idx="36">
                  <c:v>14755</c:v>
                </c:pt>
                <c:pt idx="37">
                  <c:v>14755</c:v>
                </c:pt>
                <c:pt idx="38">
                  <c:v>14755</c:v>
                </c:pt>
                <c:pt idx="39">
                  <c:v>14772.5</c:v>
                </c:pt>
                <c:pt idx="40">
                  <c:v>14772.5</c:v>
                </c:pt>
                <c:pt idx="41">
                  <c:v>14772.5</c:v>
                </c:pt>
                <c:pt idx="42">
                  <c:v>14773</c:v>
                </c:pt>
                <c:pt idx="43">
                  <c:v>14773</c:v>
                </c:pt>
                <c:pt idx="44">
                  <c:v>14773</c:v>
                </c:pt>
                <c:pt idx="45">
                  <c:v>18141.5</c:v>
                </c:pt>
                <c:pt idx="46">
                  <c:v>16892</c:v>
                </c:pt>
                <c:pt idx="47">
                  <c:v>8317.5</c:v>
                </c:pt>
                <c:pt idx="48">
                  <c:v>8318</c:v>
                </c:pt>
                <c:pt idx="49">
                  <c:v>10555</c:v>
                </c:pt>
                <c:pt idx="50">
                  <c:v>10555.5</c:v>
                </c:pt>
                <c:pt idx="51">
                  <c:v>15610.5</c:v>
                </c:pt>
                <c:pt idx="52">
                  <c:v>15611</c:v>
                </c:pt>
                <c:pt idx="53">
                  <c:v>16892</c:v>
                </c:pt>
                <c:pt idx="54">
                  <c:v>16979</c:v>
                </c:pt>
                <c:pt idx="55">
                  <c:v>16979.5</c:v>
                </c:pt>
                <c:pt idx="56">
                  <c:v>17845.5</c:v>
                </c:pt>
                <c:pt idx="57">
                  <c:v>17846</c:v>
                </c:pt>
                <c:pt idx="58">
                  <c:v>17961.5</c:v>
                </c:pt>
                <c:pt idx="59">
                  <c:v>18046.5</c:v>
                </c:pt>
                <c:pt idx="60">
                  <c:v>18047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19031.5</c:v>
                </c:pt>
                <c:pt idx="72">
                  <c:v>19032</c:v>
                </c:pt>
                <c:pt idx="73">
                  <c:v>19138</c:v>
                </c:pt>
                <c:pt idx="74">
                  <c:v>19138.5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77-428A-95D5-EED65A9DBFA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4.0000000000000002E-4</c:v>
                  </c:pt>
                  <c:pt idx="13">
                    <c:v>2E-3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2.9999999999999997E-4</c:v>
                  </c:pt>
                  <c:pt idx="43">
                    <c:v>1E-3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1.6000000000000001E-4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4.1999999999999997E-3</c:v>
                  </c:pt>
                  <c:pt idx="50">
                    <c:v>4.8999999999999998E-3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2.0000000000000001E-4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3.5000000000000001E-3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4.0000000000000002E-4</c:v>
                  </c:pt>
                  <c:pt idx="13">
                    <c:v>2E-3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2.9999999999999997E-4</c:v>
                  </c:pt>
                  <c:pt idx="43">
                    <c:v>1E-3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1.6000000000000001E-4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4.1999999999999997E-3</c:v>
                  </c:pt>
                  <c:pt idx="50">
                    <c:v>4.8999999999999998E-3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2.0000000000000001E-4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3.5000000000000001E-3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9060</c:v>
                </c:pt>
                <c:pt idx="8">
                  <c:v>8317.5</c:v>
                </c:pt>
                <c:pt idx="9">
                  <c:v>8318</c:v>
                </c:pt>
                <c:pt idx="10">
                  <c:v>8211</c:v>
                </c:pt>
                <c:pt idx="11">
                  <c:v>8211.5</c:v>
                </c:pt>
                <c:pt idx="12">
                  <c:v>10555</c:v>
                </c:pt>
                <c:pt idx="13">
                  <c:v>10555.5</c:v>
                </c:pt>
                <c:pt idx="14">
                  <c:v>8186.5</c:v>
                </c:pt>
                <c:pt idx="15">
                  <c:v>8302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11153.5</c:v>
                </c:pt>
                <c:pt idx="22">
                  <c:v>11287</c:v>
                </c:pt>
                <c:pt idx="23">
                  <c:v>12263.5</c:v>
                </c:pt>
                <c:pt idx="24">
                  <c:v>12473</c:v>
                </c:pt>
                <c:pt idx="25">
                  <c:v>13275.5</c:v>
                </c:pt>
                <c:pt idx="26">
                  <c:v>13330</c:v>
                </c:pt>
                <c:pt idx="27">
                  <c:v>13737</c:v>
                </c:pt>
                <c:pt idx="28">
                  <c:v>14507</c:v>
                </c:pt>
                <c:pt idx="29">
                  <c:v>14619.5</c:v>
                </c:pt>
                <c:pt idx="30">
                  <c:v>14745.5</c:v>
                </c:pt>
                <c:pt idx="31">
                  <c:v>14745.5</c:v>
                </c:pt>
                <c:pt idx="32">
                  <c:v>14745.5</c:v>
                </c:pt>
                <c:pt idx="33">
                  <c:v>14754.5</c:v>
                </c:pt>
                <c:pt idx="34">
                  <c:v>14754.5</c:v>
                </c:pt>
                <c:pt idx="35">
                  <c:v>14754.5</c:v>
                </c:pt>
                <c:pt idx="36">
                  <c:v>14755</c:v>
                </c:pt>
                <c:pt idx="37">
                  <c:v>14755</c:v>
                </c:pt>
                <c:pt idx="38">
                  <c:v>14755</c:v>
                </c:pt>
                <c:pt idx="39">
                  <c:v>14772.5</c:v>
                </c:pt>
                <c:pt idx="40">
                  <c:v>14772.5</c:v>
                </c:pt>
                <c:pt idx="41">
                  <c:v>14772.5</c:v>
                </c:pt>
                <c:pt idx="42">
                  <c:v>14773</c:v>
                </c:pt>
                <c:pt idx="43">
                  <c:v>14773</c:v>
                </c:pt>
                <c:pt idx="44">
                  <c:v>14773</c:v>
                </c:pt>
                <c:pt idx="45">
                  <c:v>18141.5</c:v>
                </c:pt>
                <c:pt idx="46">
                  <c:v>16892</c:v>
                </c:pt>
                <c:pt idx="47">
                  <c:v>8317.5</c:v>
                </c:pt>
                <c:pt idx="48">
                  <c:v>8318</c:v>
                </c:pt>
                <c:pt idx="49">
                  <c:v>10555</c:v>
                </c:pt>
                <c:pt idx="50">
                  <c:v>10555.5</c:v>
                </c:pt>
                <c:pt idx="51">
                  <c:v>15610.5</c:v>
                </c:pt>
                <c:pt idx="52">
                  <c:v>15611</c:v>
                </c:pt>
                <c:pt idx="53">
                  <c:v>16892</c:v>
                </c:pt>
                <c:pt idx="54">
                  <c:v>16979</c:v>
                </c:pt>
                <c:pt idx="55">
                  <c:v>16979.5</c:v>
                </c:pt>
                <c:pt idx="56">
                  <c:v>17845.5</c:v>
                </c:pt>
                <c:pt idx="57">
                  <c:v>17846</c:v>
                </c:pt>
                <c:pt idx="58">
                  <c:v>17961.5</c:v>
                </c:pt>
                <c:pt idx="59">
                  <c:v>18046.5</c:v>
                </c:pt>
                <c:pt idx="60">
                  <c:v>18047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19031.5</c:v>
                </c:pt>
                <c:pt idx="72">
                  <c:v>19032</c:v>
                </c:pt>
                <c:pt idx="73">
                  <c:v>19138</c:v>
                </c:pt>
                <c:pt idx="74">
                  <c:v>19138.5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77-428A-95D5-EED65A9DBFA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4.0000000000000002E-4</c:v>
                  </c:pt>
                  <c:pt idx="13">
                    <c:v>2E-3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2.9999999999999997E-4</c:v>
                  </c:pt>
                  <c:pt idx="43">
                    <c:v>1E-3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1.6000000000000001E-4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4.1999999999999997E-3</c:v>
                  </c:pt>
                  <c:pt idx="50">
                    <c:v>4.8999999999999998E-3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2.0000000000000001E-4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3.5000000000000001E-3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4.0000000000000002E-4</c:v>
                  </c:pt>
                  <c:pt idx="13">
                    <c:v>2E-3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2.9999999999999997E-4</c:v>
                  </c:pt>
                  <c:pt idx="43">
                    <c:v>1E-3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1.6000000000000001E-4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4.1999999999999997E-3</c:v>
                  </c:pt>
                  <c:pt idx="50">
                    <c:v>4.8999999999999998E-3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2.0000000000000001E-4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3.5000000000000001E-3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9060</c:v>
                </c:pt>
                <c:pt idx="8">
                  <c:v>8317.5</c:v>
                </c:pt>
                <c:pt idx="9">
                  <c:v>8318</c:v>
                </c:pt>
                <c:pt idx="10">
                  <c:v>8211</c:v>
                </c:pt>
                <c:pt idx="11">
                  <c:v>8211.5</c:v>
                </c:pt>
                <c:pt idx="12">
                  <c:v>10555</c:v>
                </c:pt>
                <c:pt idx="13">
                  <c:v>10555.5</c:v>
                </c:pt>
                <c:pt idx="14">
                  <c:v>8186.5</c:v>
                </c:pt>
                <c:pt idx="15">
                  <c:v>8302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11153.5</c:v>
                </c:pt>
                <c:pt idx="22">
                  <c:v>11287</c:v>
                </c:pt>
                <c:pt idx="23">
                  <c:v>12263.5</c:v>
                </c:pt>
                <c:pt idx="24">
                  <c:v>12473</c:v>
                </c:pt>
                <c:pt idx="25">
                  <c:v>13275.5</c:v>
                </c:pt>
                <c:pt idx="26">
                  <c:v>13330</c:v>
                </c:pt>
                <c:pt idx="27">
                  <c:v>13737</c:v>
                </c:pt>
                <c:pt idx="28">
                  <c:v>14507</c:v>
                </c:pt>
                <c:pt idx="29">
                  <c:v>14619.5</c:v>
                </c:pt>
                <c:pt idx="30">
                  <c:v>14745.5</c:v>
                </c:pt>
                <c:pt idx="31">
                  <c:v>14745.5</c:v>
                </c:pt>
                <c:pt idx="32">
                  <c:v>14745.5</c:v>
                </c:pt>
                <c:pt idx="33">
                  <c:v>14754.5</c:v>
                </c:pt>
                <c:pt idx="34">
                  <c:v>14754.5</c:v>
                </c:pt>
                <c:pt idx="35">
                  <c:v>14754.5</c:v>
                </c:pt>
                <c:pt idx="36">
                  <c:v>14755</c:v>
                </c:pt>
                <c:pt idx="37">
                  <c:v>14755</c:v>
                </c:pt>
                <c:pt idx="38">
                  <c:v>14755</c:v>
                </c:pt>
                <c:pt idx="39">
                  <c:v>14772.5</c:v>
                </c:pt>
                <c:pt idx="40">
                  <c:v>14772.5</c:v>
                </c:pt>
                <c:pt idx="41">
                  <c:v>14772.5</c:v>
                </c:pt>
                <c:pt idx="42">
                  <c:v>14773</c:v>
                </c:pt>
                <c:pt idx="43">
                  <c:v>14773</c:v>
                </c:pt>
                <c:pt idx="44">
                  <c:v>14773</c:v>
                </c:pt>
                <c:pt idx="45">
                  <c:v>18141.5</c:v>
                </c:pt>
                <c:pt idx="46">
                  <c:v>16892</c:v>
                </c:pt>
                <c:pt idx="47">
                  <c:v>8317.5</c:v>
                </c:pt>
                <c:pt idx="48">
                  <c:v>8318</c:v>
                </c:pt>
                <c:pt idx="49">
                  <c:v>10555</c:v>
                </c:pt>
                <c:pt idx="50">
                  <c:v>10555.5</c:v>
                </c:pt>
                <c:pt idx="51">
                  <c:v>15610.5</c:v>
                </c:pt>
                <c:pt idx="52">
                  <c:v>15611</c:v>
                </c:pt>
                <c:pt idx="53">
                  <c:v>16892</c:v>
                </c:pt>
                <c:pt idx="54">
                  <c:v>16979</c:v>
                </c:pt>
                <c:pt idx="55">
                  <c:v>16979.5</c:v>
                </c:pt>
                <c:pt idx="56">
                  <c:v>17845.5</c:v>
                </c:pt>
                <c:pt idx="57">
                  <c:v>17846</c:v>
                </c:pt>
                <c:pt idx="58">
                  <c:v>17961.5</c:v>
                </c:pt>
                <c:pt idx="59">
                  <c:v>18046.5</c:v>
                </c:pt>
                <c:pt idx="60">
                  <c:v>18047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19031.5</c:v>
                </c:pt>
                <c:pt idx="72">
                  <c:v>19032</c:v>
                </c:pt>
                <c:pt idx="73">
                  <c:v>19138</c:v>
                </c:pt>
                <c:pt idx="74">
                  <c:v>19138.5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-7.100000002537854E-3</c:v>
                </c:pt>
                <c:pt idx="2">
                  <c:v>-7.900000004156027E-3</c:v>
                </c:pt>
                <c:pt idx="3">
                  <c:v>-1.3100000003760215E-2</c:v>
                </c:pt>
                <c:pt idx="4">
                  <c:v>-1.1899999997694977E-2</c:v>
                </c:pt>
                <c:pt idx="5">
                  <c:v>-1.5399999996589031E-2</c:v>
                </c:pt>
                <c:pt idx="6">
                  <c:v>-1.6300000002956949E-2</c:v>
                </c:pt>
                <c:pt idx="7">
                  <c:v>-2.260000000387663E-2</c:v>
                </c:pt>
                <c:pt idx="8">
                  <c:v>-1.7899999998917338E-2</c:v>
                </c:pt>
                <c:pt idx="9">
                  <c:v>-1.8299999996088445E-2</c:v>
                </c:pt>
                <c:pt idx="10">
                  <c:v>-1.6600000002654269E-2</c:v>
                </c:pt>
                <c:pt idx="12">
                  <c:v>-2.0199999999022111E-2</c:v>
                </c:pt>
                <c:pt idx="13">
                  <c:v>-2.0199999999022111E-2</c:v>
                </c:pt>
                <c:pt idx="14">
                  <c:v>-1.9849999996949919E-2</c:v>
                </c:pt>
                <c:pt idx="15">
                  <c:v>-1.9539999993867241E-2</c:v>
                </c:pt>
                <c:pt idx="16">
                  <c:v>-2.2700000001350418E-2</c:v>
                </c:pt>
                <c:pt idx="17">
                  <c:v>-2.2510000002512243E-2</c:v>
                </c:pt>
                <c:pt idx="18">
                  <c:v>-2.0840000004682224E-2</c:v>
                </c:pt>
                <c:pt idx="19">
                  <c:v>-2.0219999998516869E-2</c:v>
                </c:pt>
                <c:pt idx="20">
                  <c:v>-2.0490000002610032E-2</c:v>
                </c:pt>
                <c:pt idx="21">
                  <c:v>-1.9589999996242113E-2</c:v>
                </c:pt>
                <c:pt idx="22">
                  <c:v>-2.208000000246102E-2</c:v>
                </c:pt>
                <c:pt idx="23">
                  <c:v>-2.5970000002416782E-2</c:v>
                </c:pt>
                <c:pt idx="24">
                  <c:v>-2.5430000001506414E-2</c:v>
                </c:pt>
                <c:pt idx="25">
                  <c:v>-2.6980000002367888E-2</c:v>
                </c:pt>
                <c:pt idx="26">
                  <c:v>-2.9759999997622799E-2</c:v>
                </c:pt>
                <c:pt idx="27">
                  <c:v>-2.9999999998835847E-2</c:v>
                </c:pt>
                <c:pt idx="28">
                  <c:v>-3.1710000075690914E-2</c:v>
                </c:pt>
                <c:pt idx="29">
                  <c:v>-2.98200002143858E-2</c:v>
                </c:pt>
                <c:pt idx="30">
                  <c:v>-3.1799999997019768E-2</c:v>
                </c:pt>
                <c:pt idx="31">
                  <c:v>-3.1799999997019768E-2</c:v>
                </c:pt>
                <c:pt idx="32">
                  <c:v>-3.0599999998230487E-2</c:v>
                </c:pt>
                <c:pt idx="33">
                  <c:v>-3.1900000001769513E-2</c:v>
                </c:pt>
                <c:pt idx="34">
                  <c:v>-3.1900000001769513E-2</c:v>
                </c:pt>
                <c:pt idx="35">
                  <c:v>-3.0700000002980232E-2</c:v>
                </c:pt>
                <c:pt idx="36">
                  <c:v>-3.2500000001164153E-2</c:v>
                </c:pt>
                <c:pt idx="37">
                  <c:v>-3.2299999998940621E-2</c:v>
                </c:pt>
                <c:pt idx="38">
                  <c:v>-3.169999999954598E-2</c:v>
                </c:pt>
                <c:pt idx="39">
                  <c:v>-3.3400000000256114E-2</c:v>
                </c:pt>
                <c:pt idx="40">
                  <c:v>-3.2299999998940621E-2</c:v>
                </c:pt>
                <c:pt idx="41">
                  <c:v>-3.1299999995098915E-2</c:v>
                </c:pt>
                <c:pt idx="42">
                  <c:v>-3.3000000003085006E-2</c:v>
                </c:pt>
                <c:pt idx="43">
                  <c:v>-3.1900000001769513E-2</c:v>
                </c:pt>
                <c:pt idx="44">
                  <c:v>-3.1900000001769513E-2</c:v>
                </c:pt>
                <c:pt idx="45">
                  <c:v>-3.7700000000768341E-2</c:v>
                </c:pt>
                <c:pt idx="46">
                  <c:v>-3.3775000003515743E-2</c:v>
                </c:pt>
                <c:pt idx="47">
                  <c:v>-1.8300000003364403E-2</c:v>
                </c:pt>
                <c:pt idx="48">
                  <c:v>-1.7999999996391125E-2</c:v>
                </c:pt>
                <c:pt idx="49">
                  <c:v>-2.0100000001548324E-2</c:v>
                </c:pt>
                <c:pt idx="50">
                  <c:v>-1.8599999995785765E-2</c:v>
                </c:pt>
                <c:pt idx="51">
                  <c:v>-3.3900000002176967E-2</c:v>
                </c:pt>
                <c:pt idx="52">
                  <c:v>-3.2900000005611219E-2</c:v>
                </c:pt>
                <c:pt idx="53">
                  <c:v>-3.3800000004703179E-2</c:v>
                </c:pt>
                <c:pt idx="54">
                  <c:v>-3.5199999998440035E-2</c:v>
                </c:pt>
                <c:pt idx="55">
                  <c:v>-3.5199999998440035E-2</c:v>
                </c:pt>
                <c:pt idx="56">
                  <c:v>-3.7400000001071021E-2</c:v>
                </c:pt>
                <c:pt idx="57">
                  <c:v>-3.7499999998544808E-2</c:v>
                </c:pt>
                <c:pt idx="58">
                  <c:v>-3.7800000005518086E-2</c:v>
                </c:pt>
                <c:pt idx="59">
                  <c:v>-3.9300000004004687E-2</c:v>
                </c:pt>
                <c:pt idx="60">
                  <c:v>-3.7199999998847488E-2</c:v>
                </c:pt>
                <c:pt idx="61">
                  <c:v>-3.8000000000465661E-2</c:v>
                </c:pt>
                <c:pt idx="62">
                  <c:v>-3.7600000003294554E-2</c:v>
                </c:pt>
                <c:pt idx="63">
                  <c:v>-3.7499999998544808E-2</c:v>
                </c:pt>
                <c:pt idx="64">
                  <c:v>-3.8399999997636769E-2</c:v>
                </c:pt>
                <c:pt idx="65">
                  <c:v>-3.8199999995413236E-2</c:v>
                </c:pt>
                <c:pt idx="66">
                  <c:v>-3.7700000000768341E-2</c:v>
                </c:pt>
                <c:pt idx="67">
                  <c:v>-3.7900000002991874E-2</c:v>
                </c:pt>
                <c:pt idx="68">
                  <c:v>-3.8099999997939449E-2</c:v>
                </c:pt>
                <c:pt idx="69">
                  <c:v>-3.8000000000465661E-2</c:v>
                </c:pt>
                <c:pt idx="70">
                  <c:v>-3.9000000004307367E-2</c:v>
                </c:pt>
                <c:pt idx="71">
                  <c:v>-4.0200000003096648E-2</c:v>
                </c:pt>
                <c:pt idx="72">
                  <c:v>-3.989999999612337E-2</c:v>
                </c:pt>
                <c:pt idx="73">
                  <c:v>-3.9700000001175795E-2</c:v>
                </c:pt>
                <c:pt idx="74">
                  <c:v>-4.0300000000570435E-2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77-428A-95D5-EED65A9DBFA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4.0000000000000002E-4</c:v>
                  </c:pt>
                  <c:pt idx="13">
                    <c:v>2E-3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2.9999999999999997E-4</c:v>
                  </c:pt>
                  <c:pt idx="43">
                    <c:v>1E-3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1.6000000000000001E-4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4.1999999999999997E-3</c:v>
                  </c:pt>
                  <c:pt idx="50">
                    <c:v>4.8999999999999998E-3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2.0000000000000001E-4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3.5000000000000001E-3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4.0000000000000002E-4</c:v>
                  </c:pt>
                  <c:pt idx="13">
                    <c:v>2E-3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2.9999999999999997E-4</c:v>
                  </c:pt>
                  <c:pt idx="43">
                    <c:v>1E-3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1.6000000000000001E-4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4.1999999999999997E-3</c:v>
                  </c:pt>
                  <c:pt idx="50">
                    <c:v>4.8999999999999998E-3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2.0000000000000001E-4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3.5000000000000001E-3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9060</c:v>
                </c:pt>
                <c:pt idx="8">
                  <c:v>8317.5</c:v>
                </c:pt>
                <c:pt idx="9">
                  <c:v>8318</c:v>
                </c:pt>
                <c:pt idx="10">
                  <c:v>8211</c:v>
                </c:pt>
                <c:pt idx="11">
                  <c:v>8211.5</c:v>
                </c:pt>
                <c:pt idx="12">
                  <c:v>10555</c:v>
                </c:pt>
                <c:pt idx="13">
                  <c:v>10555.5</c:v>
                </c:pt>
                <c:pt idx="14">
                  <c:v>8186.5</c:v>
                </c:pt>
                <c:pt idx="15">
                  <c:v>8302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11153.5</c:v>
                </c:pt>
                <c:pt idx="22">
                  <c:v>11287</c:v>
                </c:pt>
                <c:pt idx="23">
                  <c:v>12263.5</c:v>
                </c:pt>
                <c:pt idx="24">
                  <c:v>12473</c:v>
                </c:pt>
                <c:pt idx="25">
                  <c:v>13275.5</c:v>
                </c:pt>
                <c:pt idx="26">
                  <c:v>13330</c:v>
                </c:pt>
                <c:pt idx="27">
                  <c:v>13737</c:v>
                </c:pt>
                <c:pt idx="28">
                  <c:v>14507</c:v>
                </c:pt>
                <c:pt idx="29">
                  <c:v>14619.5</c:v>
                </c:pt>
                <c:pt idx="30">
                  <c:v>14745.5</c:v>
                </c:pt>
                <c:pt idx="31">
                  <c:v>14745.5</c:v>
                </c:pt>
                <c:pt idx="32">
                  <c:v>14745.5</c:v>
                </c:pt>
                <c:pt idx="33">
                  <c:v>14754.5</c:v>
                </c:pt>
                <c:pt idx="34">
                  <c:v>14754.5</c:v>
                </c:pt>
                <c:pt idx="35">
                  <c:v>14754.5</c:v>
                </c:pt>
                <c:pt idx="36">
                  <c:v>14755</c:v>
                </c:pt>
                <c:pt idx="37">
                  <c:v>14755</c:v>
                </c:pt>
                <c:pt idx="38">
                  <c:v>14755</c:v>
                </c:pt>
                <c:pt idx="39">
                  <c:v>14772.5</c:v>
                </c:pt>
                <c:pt idx="40">
                  <c:v>14772.5</c:v>
                </c:pt>
                <c:pt idx="41">
                  <c:v>14772.5</c:v>
                </c:pt>
                <c:pt idx="42">
                  <c:v>14773</c:v>
                </c:pt>
                <c:pt idx="43">
                  <c:v>14773</c:v>
                </c:pt>
                <c:pt idx="44">
                  <c:v>14773</c:v>
                </c:pt>
                <c:pt idx="45">
                  <c:v>18141.5</c:v>
                </c:pt>
                <c:pt idx="46">
                  <c:v>16892</c:v>
                </c:pt>
                <c:pt idx="47">
                  <c:v>8317.5</c:v>
                </c:pt>
                <c:pt idx="48">
                  <c:v>8318</c:v>
                </c:pt>
                <c:pt idx="49">
                  <c:v>10555</c:v>
                </c:pt>
                <c:pt idx="50">
                  <c:v>10555.5</c:v>
                </c:pt>
                <c:pt idx="51">
                  <c:v>15610.5</c:v>
                </c:pt>
                <c:pt idx="52">
                  <c:v>15611</c:v>
                </c:pt>
                <c:pt idx="53">
                  <c:v>16892</c:v>
                </c:pt>
                <c:pt idx="54">
                  <c:v>16979</c:v>
                </c:pt>
                <c:pt idx="55">
                  <c:v>16979.5</c:v>
                </c:pt>
                <c:pt idx="56">
                  <c:v>17845.5</c:v>
                </c:pt>
                <c:pt idx="57">
                  <c:v>17846</c:v>
                </c:pt>
                <c:pt idx="58">
                  <c:v>17961.5</c:v>
                </c:pt>
                <c:pt idx="59">
                  <c:v>18046.5</c:v>
                </c:pt>
                <c:pt idx="60">
                  <c:v>18047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19031.5</c:v>
                </c:pt>
                <c:pt idx="72">
                  <c:v>19032</c:v>
                </c:pt>
                <c:pt idx="73">
                  <c:v>19138</c:v>
                </c:pt>
                <c:pt idx="74">
                  <c:v>19138.5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77-428A-95D5-EED65A9DBFA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4.0000000000000002E-4</c:v>
                  </c:pt>
                  <c:pt idx="13">
                    <c:v>2E-3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2.9999999999999997E-4</c:v>
                  </c:pt>
                  <c:pt idx="43">
                    <c:v>1E-3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1.6000000000000001E-4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4.1999999999999997E-3</c:v>
                  </c:pt>
                  <c:pt idx="50">
                    <c:v>4.8999999999999998E-3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2.0000000000000001E-4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3.5000000000000001E-3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4.0000000000000002E-4</c:v>
                  </c:pt>
                  <c:pt idx="13">
                    <c:v>2E-3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2.9999999999999997E-4</c:v>
                  </c:pt>
                  <c:pt idx="43">
                    <c:v>1E-3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1.6000000000000001E-4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4.1999999999999997E-3</c:v>
                  </c:pt>
                  <c:pt idx="50">
                    <c:v>4.8999999999999998E-3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2.0000000000000001E-4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3.5000000000000001E-3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9060</c:v>
                </c:pt>
                <c:pt idx="8">
                  <c:v>8317.5</c:v>
                </c:pt>
                <c:pt idx="9">
                  <c:v>8318</c:v>
                </c:pt>
                <c:pt idx="10">
                  <c:v>8211</c:v>
                </c:pt>
                <c:pt idx="11">
                  <c:v>8211.5</c:v>
                </c:pt>
                <c:pt idx="12">
                  <c:v>10555</c:v>
                </c:pt>
                <c:pt idx="13">
                  <c:v>10555.5</c:v>
                </c:pt>
                <c:pt idx="14">
                  <c:v>8186.5</c:v>
                </c:pt>
                <c:pt idx="15">
                  <c:v>8302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11153.5</c:v>
                </c:pt>
                <c:pt idx="22">
                  <c:v>11287</c:v>
                </c:pt>
                <c:pt idx="23">
                  <c:v>12263.5</c:v>
                </c:pt>
                <c:pt idx="24">
                  <c:v>12473</c:v>
                </c:pt>
                <c:pt idx="25">
                  <c:v>13275.5</c:v>
                </c:pt>
                <c:pt idx="26">
                  <c:v>13330</c:v>
                </c:pt>
                <c:pt idx="27">
                  <c:v>13737</c:v>
                </c:pt>
                <c:pt idx="28">
                  <c:v>14507</c:v>
                </c:pt>
                <c:pt idx="29">
                  <c:v>14619.5</c:v>
                </c:pt>
                <c:pt idx="30">
                  <c:v>14745.5</c:v>
                </c:pt>
                <c:pt idx="31">
                  <c:v>14745.5</c:v>
                </c:pt>
                <c:pt idx="32">
                  <c:v>14745.5</c:v>
                </c:pt>
                <c:pt idx="33">
                  <c:v>14754.5</c:v>
                </c:pt>
                <c:pt idx="34">
                  <c:v>14754.5</c:v>
                </c:pt>
                <c:pt idx="35">
                  <c:v>14754.5</c:v>
                </c:pt>
                <c:pt idx="36">
                  <c:v>14755</c:v>
                </c:pt>
                <c:pt idx="37">
                  <c:v>14755</c:v>
                </c:pt>
                <c:pt idx="38">
                  <c:v>14755</c:v>
                </c:pt>
                <c:pt idx="39">
                  <c:v>14772.5</c:v>
                </c:pt>
                <c:pt idx="40">
                  <c:v>14772.5</c:v>
                </c:pt>
                <c:pt idx="41">
                  <c:v>14772.5</c:v>
                </c:pt>
                <c:pt idx="42">
                  <c:v>14773</c:v>
                </c:pt>
                <c:pt idx="43">
                  <c:v>14773</c:v>
                </c:pt>
                <c:pt idx="44">
                  <c:v>14773</c:v>
                </c:pt>
                <c:pt idx="45">
                  <c:v>18141.5</c:v>
                </c:pt>
                <c:pt idx="46">
                  <c:v>16892</c:v>
                </c:pt>
                <c:pt idx="47">
                  <c:v>8317.5</c:v>
                </c:pt>
                <c:pt idx="48">
                  <c:v>8318</c:v>
                </c:pt>
                <c:pt idx="49">
                  <c:v>10555</c:v>
                </c:pt>
                <c:pt idx="50">
                  <c:v>10555.5</c:v>
                </c:pt>
                <c:pt idx="51">
                  <c:v>15610.5</c:v>
                </c:pt>
                <c:pt idx="52">
                  <c:v>15611</c:v>
                </c:pt>
                <c:pt idx="53">
                  <c:v>16892</c:v>
                </c:pt>
                <c:pt idx="54">
                  <c:v>16979</c:v>
                </c:pt>
                <c:pt idx="55">
                  <c:v>16979.5</c:v>
                </c:pt>
                <c:pt idx="56">
                  <c:v>17845.5</c:v>
                </c:pt>
                <c:pt idx="57">
                  <c:v>17846</c:v>
                </c:pt>
                <c:pt idx="58">
                  <c:v>17961.5</c:v>
                </c:pt>
                <c:pt idx="59">
                  <c:v>18046.5</c:v>
                </c:pt>
                <c:pt idx="60">
                  <c:v>18047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19031.5</c:v>
                </c:pt>
                <c:pt idx="72">
                  <c:v>19032</c:v>
                </c:pt>
                <c:pt idx="73">
                  <c:v>19138</c:v>
                </c:pt>
                <c:pt idx="74">
                  <c:v>19138.5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77-428A-95D5-EED65A9DBFA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4.0000000000000002E-4</c:v>
                  </c:pt>
                  <c:pt idx="13">
                    <c:v>2E-3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2.9999999999999997E-4</c:v>
                  </c:pt>
                  <c:pt idx="43">
                    <c:v>1E-3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1.6000000000000001E-4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4.1999999999999997E-3</c:v>
                  </c:pt>
                  <c:pt idx="50">
                    <c:v>4.8999999999999998E-3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2.0000000000000001E-4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3.5000000000000001E-3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4.0000000000000002E-4</c:v>
                  </c:pt>
                  <c:pt idx="13">
                    <c:v>2E-3</c:v>
                  </c:pt>
                  <c:pt idx="14">
                    <c:v>2.0000000000000001E-4</c:v>
                  </c:pt>
                  <c:pt idx="15">
                    <c:v>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5.0000000000000001E-4</c:v>
                  </c:pt>
                  <c:pt idx="22">
                    <c:v>4.0000000000000002E-4</c:v>
                  </c:pt>
                  <c:pt idx="23">
                    <c:v>4.0000000000000002E-4</c:v>
                  </c:pt>
                  <c:pt idx="24">
                    <c:v>2.0000000000000001E-4</c:v>
                  </c:pt>
                  <c:pt idx="25">
                    <c:v>2.9999999999999997E-4</c:v>
                  </c:pt>
                  <c:pt idx="26">
                    <c:v>2.9999999999999997E-4</c:v>
                  </c:pt>
                  <c:pt idx="27">
                    <c:v>0</c:v>
                  </c:pt>
                  <c:pt idx="28">
                    <c:v>5.0000000000000001E-4</c:v>
                  </c:pt>
                  <c:pt idx="29">
                    <c:v>4.0000000000000002E-4</c:v>
                  </c:pt>
                  <c:pt idx="30">
                    <c:v>4.0000000000000002E-4</c:v>
                  </c:pt>
                  <c:pt idx="31">
                    <c:v>2.0000000000000001E-4</c:v>
                  </c:pt>
                  <c:pt idx="32">
                    <c:v>5.0000000000000001E-4</c:v>
                  </c:pt>
                  <c:pt idx="33">
                    <c:v>2.9999999999999997E-4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4.0000000000000002E-4</c:v>
                  </c:pt>
                  <c:pt idx="37">
                    <c:v>4.0000000000000002E-4</c:v>
                  </c:pt>
                  <c:pt idx="38">
                    <c:v>2.0000000000000001E-4</c:v>
                  </c:pt>
                  <c:pt idx="39">
                    <c:v>5.0000000000000001E-4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2.9999999999999997E-4</c:v>
                  </c:pt>
                  <c:pt idx="43">
                    <c:v>1E-3</c:v>
                  </c:pt>
                  <c:pt idx="44">
                    <c:v>1E-4</c:v>
                  </c:pt>
                  <c:pt idx="45">
                    <c:v>1E-4</c:v>
                  </c:pt>
                  <c:pt idx="46">
                    <c:v>1.6000000000000001E-4</c:v>
                  </c:pt>
                  <c:pt idx="47">
                    <c:v>3.5000000000000001E-3</c:v>
                  </c:pt>
                  <c:pt idx="48">
                    <c:v>3.5000000000000001E-3</c:v>
                  </c:pt>
                  <c:pt idx="49">
                    <c:v>4.1999999999999997E-3</c:v>
                  </c:pt>
                  <c:pt idx="50">
                    <c:v>4.8999999999999998E-3</c:v>
                  </c:pt>
                  <c:pt idx="51">
                    <c:v>3.5000000000000001E-3</c:v>
                  </c:pt>
                  <c:pt idx="52">
                    <c:v>3.5000000000000001E-3</c:v>
                  </c:pt>
                  <c:pt idx="53">
                    <c:v>2.0000000000000001E-4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3.5000000000000001E-3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3.5000000000000001E-3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9060</c:v>
                </c:pt>
                <c:pt idx="8">
                  <c:v>8317.5</c:v>
                </c:pt>
                <c:pt idx="9">
                  <c:v>8318</c:v>
                </c:pt>
                <c:pt idx="10">
                  <c:v>8211</c:v>
                </c:pt>
                <c:pt idx="11">
                  <c:v>8211.5</c:v>
                </c:pt>
                <c:pt idx="12">
                  <c:v>10555</c:v>
                </c:pt>
                <c:pt idx="13">
                  <c:v>10555.5</c:v>
                </c:pt>
                <c:pt idx="14">
                  <c:v>8186.5</c:v>
                </c:pt>
                <c:pt idx="15">
                  <c:v>8302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11153.5</c:v>
                </c:pt>
                <c:pt idx="22">
                  <c:v>11287</c:v>
                </c:pt>
                <c:pt idx="23">
                  <c:v>12263.5</c:v>
                </c:pt>
                <c:pt idx="24">
                  <c:v>12473</c:v>
                </c:pt>
                <c:pt idx="25">
                  <c:v>13275.5</c:v>
                </c:pt>
                <c:pt idx="26">
                  <c:v>13330</c:v>
                </c:pt>
                <c:pt idx="27">
                  <c:v>13737</c:v>
                </c:pt>
                <c:pt idx="28">
                  <c:v>14507</c:v>
                </c:pt>
                <c:pt idx="29">
                  <c:v>14619.5</c:v>
                </c:pt>
                <c:pt idx="30">
                  <c:v>14745.5</c:v>
                </c:pt>
                <c:pt idx="31">
                  <c:v>14745.5</c:v>
                </c:pt>
                <c:pt idx="32">
                  <c:v>14745.5</c:v>
                </c:pt>
                <c:pt idx="33">
                  <c:v>14754.5</c:v>
                </c:pt>
                <c:pt idx="34">
                  <c:v>14754.5</c:v>
                </c:pt>
                <c:pt idx="35">
                  <c:v>14754.5</c:v>
                </c:pt>
                <c:pt idx="36">
                  <c:v>14755</c:v>
                </c:pt>
                <c:pt idx="37">
                  <c:v>14755</c:v>
                </c:pt>
                <c:pt idx="38">
                  <c:v>14755</c:v>
                </c:pt>
                <c:pt idx="39">
                  <c:v>14772.5</c:v>
                </c:pt>
                <c:pt idx="40">
                  <c:v>14772.5</c:v>
                </c:pt>
                <c:pt idx="41">
                  <c:v>14772.5</c:v>
                </c:pt>
                <c:pt idx="42">
                  <c:v>14773</c:v>
                </c:pt>
                <c:pt idx="43">
                  <c:v>14773</c:v>
                </c:pt>
                <c:pt idx="44">
                  <c:v>14773</c:v>
                </c:pt>
                <c:pt idx="45">
                  <c:v>18141.5</c:v>
                </c:pt>
                <c:pt idx="46">
                  <c:v>16892</c:v>
                </c:pt>
                <c:pt idx="47">
                  <c:v>8317.5</c:v>
                </c:pt>
                <c:pt idx="48">
                  <c:v>8318</c:v>
                </c:pt>
                <c:pt idx="49">
                  <c:v>10555</c:v>
                </c:pt>
                <c:pt idx="50">
                  <c:v>10555.5</c:v>
                </c:pt>
                <c:pt idx="51">
                  <c:v>15610.5</c:v>
                </c:pt>
                <c:pt idx="52">
                  <c:v>15611</c:v>
                </c:pt>
                <c:pt idx="53">
                  <c:v>16892</c:v>
                </c:pt>
                <c:pt idx="54">
                  <c:v>16979</c:v>
                </c:pt>
                <c:pt idx="55">
                  <c:v>16979.5</c:v>
                </c:pt>
                <c:pt idx="56">
                  <c:v>17845.5</c:v>
                </c:pt>
                <c:pt idx="57">
                  <c:v>17846</c:v>
                </c:pt>
                <c:pt idx="58">
                  <c:v>17961.5</c:v>
                </c:pt>
                <c:pt idx="59">
                  <c:v>18046.5</c:v>
                </c:pt>
                <c:pt idx="60">
                  <c:v>18047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19031.5</c:v>
                </c:pt>
                <c:pt idx="72">
                  <c:v>19032</c:v>
                </c:pt>
                <c:pt idx="73">
                  <c:v>19138</c:v>
                </c:pt>
                <c:pt idx="74">
                  <c:v>19138.5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77-428A-95D5-EED65A9DBFA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9060</c:v>
                </c:pt>
                <c:pt idx="8">
                  <c:v>8317.5</c:v>
                </c:pt>
                <c:pt idx="9">
                  <c:v>8318</c:v>
                </c:pt>
                <c:pt idx="10">
                  <c:v>8211</c:v>
                </c:pt>
                <c:pt idx="11">
                  <c:v>8211.5</c:v>
                </c:pt>
                <c:pt idx="12">
                  <c:v>10555</c:v>
                </c:pt>
                <c:pt idx="13">
                  <c:v>10555.5</c:v>
                </c:pt>
                <c:pt idx="14">
                  <c:v>8186.5</c:v>
                </c:pt>
                <c:pt idx="15">
                  <c:v>8302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11153.5</c:v>
                </c:pt>
                <c:pt idx="22">
                  <c:v>11287</c:v>
                </c:pt>
                <c:pt idx="23">
                  <c:v>12263.5</c:v>
                </c:pt>
                <c:pt idx="24">
                  <c:v>12473</c:v>
                </c:pt>
                <c:pt idx="25">
                  <c:v>13275.5</c:v>
                </c:pt>
                <c:pt idx="26">
                  <c:v>13330</c:v>
                </c:pt>
                <c:pt idx="27">
                  <c:v>13737</c:v>
                </c:pt>
                <c:pt idx="28">
                  <c:v>14507</c:v>
                </c:pt>
                <c:pt idx="29">
                  <c:v>14619.5</c:v>
                </c:pt>
                <c:pt idx="30">
                  <c:v>14745.5</c:v>
                </c:pt>
                <c:pt idx="31">
                  <c:v>14745.5</c:v>
                </c:pt>
                <c:pt idx="32">
                  <c:v>14745.5</c:v>
                </c:pt>
                <c:pt idx="33">
                  <c:v>14754.5</c:v>
                </c:pt>
                <c:pt idx="34">
                  <c:v>14754.5</c:v>
                </c:pt>
                <c:pt idx="35">
                  <c:v>14754.5</c:v>
                </c:pt>
                <c:pt idx="36">
                  <c:v>14755</c:v>
                </c:pt>
                <c:pt idx="37">
                  <c:v>14755</c:v>
                </c:pt>
                <c:pt idx="38">
                  <c:v>14755</c:v>
                </c:pt>
                <c:pt idx="39">
                  <c:v>14772.5</c:v>
                </c:pt>
                <c:pt idx="40">
                  <c:v>14772.5</c:v>
                </c:pt>
                <c:pt idx="41">
                  <c:v>14772.5</c:v>
                </c:pt>
                <c:pt idx="42">
                  <c:v>14773</c:v>
                </c:pt>
                <c:pt idx="43">
                  <c:v>14773</c:v>
                </c:pt>
                <c:pt idx="44">
                  <c:v>14773</c:v>
                </c:pt>
                <c:pt idx="45">
                  <c:v>18141.5</c:v>
                </c:pt>
                <c:pt idx="46">
                  <c:v>16892</c:v>
                </c:pt>
                <c:pt idx="47">
                  <c:v>8317.5</c:v>
                </c:pt>
                <c:pt idx="48">
                  <c:v>8318</c:v>
                </c:pt>
                <c:pt idx="49">
                  <c:v>10555</c:v>
                </c:pt>
                <c:pt idx="50">
                  <c:v>10555.5</c:v>
                </c:pt>
                <c:pt idx="51">
                  <c:v>15610.5</c:v>
                </c:pt>
                <c:pt idx="52">
                  <c:v>15611</c:v>
                </c:pt>
                <c:pt idx="53">
                  <c:v>16892</c:v>
                </c:pt>
                <c:pt idx="54">
                  <c:v>16979</c:v>
                </c:pt>
                <c:pt idx="55">
                  <c:v>16979.5</c:v>
                </c:pt>
                <c:pt idx="56">
                  <c:v>17845.5</c:v>
                </c:pt>
                <c:pt idx="57">
                  <c:v>17846</c:v>
                </c:pt>
                <c:pt idx="58">
                  <c:v>17961.5</c:v>
                </c:pt>
                <c:pt idx="59">
                  <c:v>18046.5</c:v>
                </c:pt>
                <c:pt idx="60">
                  <c:v>18047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19031.5</c:v>
                </c:pt>
                <c:pt idx="72">
                  <c:v>19032</c:v>
                </c:pt>
                <c:pt idx="73">
                  <c:v>19138</c:v>
                </c:pt>
                <c:pt idx="74">
                  <c:v>19138.5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-1.8308364441934587E-3</c:v>
                </c:pt>
                <c:pt idx="1">
                  <c:v>-6.74660984637595E-3</c:v>
                </c:pt>
                <c:pt idx="2">
                  <c:v>-7.1991825642025633E-3</c:v>
                </c:pt>
                <c:pt idx="3">
                  <c:v>-1.101528366078881E-2</c:v>
                </c:pt>
                <c:pt idx="4">
                  <c:v>-1.1141329132639642E-2</c:v>
                </c:pt>
                <c:pt idx="5">
                  <c:v>-1.316996649061683E-2</c:v>
                </c:pt>
                <c:pt idx="6">
                  <c:v>-1.540901046302218E-2</c:v>
                </c:pt>
                <c:pt idx="7">
                  <c:v>-1.981464707361941E-2</c:v>
                </c:pt>
                <c:pt idx="8">
                  <c:v>-1.8340808288591953E-2</c:v>
                </c:pt>
                <c:pt idx="9">
                  <c:v>-1.8341800772622274E-2</c:v>
                </c:pt>
                <c:pt idx="10">
                  <c:v>-1.8129409190133467E-2</c:v>
                </c:pt>
                <c:pt idx="11">
                  <c:v>-1.8130401674163788E-2</c:v>
                </c:pt>
                <c:pt idx="12">
                  <c:v>-2.2782174324280757E-2</c:v>
                </c:pt>
                <c:pt idx="13">
                  <c:v>-2.2783166808311078E-2</c:v>
                </c:pt>
                <c:pt idx="14">
                  <c:v>-1.8080777472647712E-2</c:v>
                </c:pt>
                <c:pt idx="15">
                  <c:v>-1.8310041283651986E-2</c:v>
                </c:pt>
                <c:pt idx="16">
                  <c:v>-2.0259279919203451E-2</c:v>
                </c:pt>
                <c:pt idx="17">
                  <c:v>-2.0259279919203451E-2</c:v>
                </c:pt>
                <c:pt idx="18">
                  <c:v>-2.15435542544395E-2</c:v>
                </c:pt>
                <c:pt idx="19">
                  <c:v>-2.1953450158962287E-2</c:v>
                </c:pt>
                <c:pt idx="20">
                  <c:v>-2.2076518178722155E-2</c:v>
                </c:pt>
                <c:pt idx="21">
                  <c:v>-2.3970177708575617E-2</c:v>
                </c:pt>
                <c:pt idx="22">
                  <c:v>-2.4235170944671463E-2</c:v>
                </c:pt>
                <c:pt idx="23">
                  <c:v>-2.6173492255889393E-2</c:v>
                </c:pt>
                <c:pt idx="24">
                  <c:v>-2.6589343064594109E-2</c:v>
                </c:pt>
                <c:pt idx="25">
                  <c:v>-2.8182279933260147E-2</c:v>
                </c:pt>
                <c:pt idx="26">
                  <c:v>-2.8290460692565196E-2</c:v>
                </c:pt>
                <c:pt idx="27">
                  <c:v>-2.9098342693246914E-2</c:v>
                </c:pt>
                <c:pt idx="28">
                  <c:v>-3.0626768099942053E-2</c:v>
                </c:pt>
                <c:pt idx="29">
                  <c:v>-3.0850077006764395E-2</c:v>
                </c:pt>
                <c:pt idx="30">
                  <c:v>-3.1100182982405418E-2</c:v>
                </c:pt>
                <c:pt idx="31">
                  <c:v>-3.1100182982405418E-2</c:v>
                </c:pt>
                <c:pt idx="32">
                  <c:v>-3.1100182982405418E-2</c:v>
                </c:pt>
                <c:pt idx="33">
                  <c:v>-3.1118047694951207E-2</c:v>
                </c:pt>
                <c:pt idx="34">
                  <c:v>-3.1118047694951207E-2</c:v>
                </c:pt>
                <c:pt idx="35">
                  <c:v>-3.1118047694951207E-2</c:v>
                </c:pt>
                <c:pt idx="36">
                  <c:v>-3.1119040178981528E-2</c:v>
                </c:pt>
                <c:pt idx="37">
                  <c:v>-3.1119040178981528E-2</c:v>
                </c:pt>
                <c:pt idx="38">
                  <c:v>-3.1119040178981528E-2</c:v>
                </c:pt>
                <c:pt idx="39">
                  <c:v>-3.1153777120042782E-2</c:v>
                </c:pt>
                <c:pt idx="40">
                  <c:v>-3.1153777120042782E-2</c:v>
                </c:pt>
                <c:pt idx="41">
                  <c:v>-3.1153777120042782E-2</c:v>
                </c:pt>
                <c:pt idx="42">
                  <c:v>-3.1154769604073103E-2</c:v>
                </c:pt>
                <c:pt idx="43">
                  <c:v>-3.1154769604073103E-2</c:v>
                </c:pt>
                <c:pt idx="44">
                  <c:v>-3.1154769604073103E-2</c:v>
                </c:pt>
                <c:pt idx="45">
                  <c:v>-3.7841134516349184E-2</c:v>
                </c:pt>
                <c:pt idx="46">
                  <c:v>-3.53609169245757E-2</c:v>
                </c:pt>
                <c:pt idx="47">
                  <c:v>-1.8340808288591953E-2</c:v>
                </c:pt>
                <c:pt idx="48">
                  <c:v>-1.8341800772622274E-2</c:v>
                </c:pt>
                <c:pt idx="49">
                  <c:v>-2.2782174324280757E-2</c:v>
                </c:pt>
                <c:pt idx="50">
                  <c:v>-2.2783166808311078E-2</c:v>
                </c:pt>
                <c:pt idx="51">
                  <c:v>-3.2817180354861648E-2</c:v>
                </c:pt>
                <c:pt idx="52">
                  <c:v>-3.2818172838891976E-2</c:v>
                </c:pt>
                <c:pt idx="53">
                  <c:v>-3.53609169245757E-2</c:v>
                </c:pt>
                <c:pt idx="54">
                  <c:v>-3.5533609145851658E-2</c:v>
                </c:pt>
                <c:pt idx="55">
                  <c:v>-3.5534601629881979E-2</c:v>
                </c:pt>
                <c:pt idx="56">
                  <c:v>-3.7253583970398851E-2</c:v>
                </c:pt>
                <c:pt idx="57">
                  <c:v>-3.7254576454429172E-2</c:v>
                </c:pt>
                <c:pt idx="58">
                  <c:v>-3.7483840265433443E-2</c:v>
                </c:pt>
                <c:pt idx="59">
                  <c:v>-3.7652562550588103E-2</c:v>
                </c:pt>
                <c:pt idx="60">
                  <c:v>-3.7653555034618424E-2</c:v>
                </c:pt>
                <c:pt idx="61">
                  <c:v>-3.7985044700745804E-2</c:v>
                </c:pt>
                <c:pt idx="62">
                  <c:v>-3.8087270555868927E-2</c:v>
                </c:pt>
                <c:pt idx="63">
                  <c:v>-3.8160714374112711E-2</c:v>
                </c:pt>
                <c:pt idx="64">
                  <c:v>-3.8208353607568149E-2</c:v>
                </c:pt>
                <c:pt idx="65">
                  <c:v>-3.8215300995780396E-2</c:v>
                </c:pt>
                <c:pt idx="66">
                  <c:v>-3.8262940229235834E-2</c:v>
                </c:pt>
                <c:pt idx="67">
                  <c:v>-3.8287752329993874E-2</c:v>
                </c:pt>
                <c:pt idx="68">
                  <c:v>-3.8288744814024195E-2</c:v>
                </c:pt>
                <c:pt idx="69">
                  <c:v>-3.840288047751117E-2</c:v>
                </c:pt>
                <c:pt idx="70">
                  <c:v>-3.9456898517712627E-2</c:v>
                </c:pt>
                <c:pt idx="71">
                  <c:v>-3.9607756090321494E-2</c:v>
                </c:pt>
                <c:pt idx="72">
                  <c:v>-3.9608748574351815E-2</c:v>
                </c:pt>
                <c:pt idx="73">
                  <c:v>-3.9819155188779973E-2</c:v>
                </c:pt>
                <c:pt idx="74">
                  <c:v>-3.9820147672810294E-2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77-428A-95D5-EED65A9DBFA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Active!$D$21:$D$35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4.0000000000000002E-4</c:v>
                  </c:pt>
                  <c:pt idx="13">
                    <c:v>2E-3</c:v>
                  </c:pt>
                  <c:pt idx="14">
                    <c:v>2.0000000000000001E-4</c:v>
                  </c:pt>
                </c:numCache>
              </c:numRef>
            </c:plus>
            <c:minus>
              <c:numRef>
                <c:f>Active!$D$21:$D$35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5.9999999999999995E-4</c:v>
                  </c:pt>
                  <c:pt idx="11">
                    <c:v>2E-3</c:v>
                  </c:pt>
                  <c:pt idx="12">
                    <c:v>4.0000000000000002E-4</c:v>
                  </c:pt>
                  <c:pt idx="13">
                    <c:v>2E-3</c:v>
                  </c:pt>
                  <c:pt idx="1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9060</c:v>
                </c:pt>
                <c:pt idx="8">
                  <c:v>8317.5</c:v>
                </c:pt>
                <c:pt idx="9">
                  <c:v>8318</c:v>
                </c:pt>
                <c:pt idx="10">
                  <c:v>8211</c:v>
                </c:pt>
                <c:pt idx="11">
                  <c:v>8211.5</c:v>
                </c:pt>
                <c:pt idx="12">
                  <c:v>10555</c:v>
                </c:pt>
                <c:pt idx="13">
                  <c:v>10555.5</c:v>
                </c:pt>
                <c:pt idx="14">
                  <c:v>8186.5</c:v>
                </c:pt>
                <c:pt idx="15">
                  <c:v>8302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11153.5</c:v>
                </c:pt>
                <c:pt idx="22">
                  <c:v>11287</c:v>
                </c:pt>
                <c:pt idx="23">
                  <c:v>12263.5</c:v>
                </c:pt>
                <c:pt idx="24">
                  <c:v>12473</c:v>
                </c:pt>
                <c:pt idx="25">
                  <c:v>13275.5</c:v>
                </c:pt>
                <c:pt idx="26">
                  <c:v>13330</c:v>
                </c:pt>
                <c:pt idx="27">
                  <c:v>13737</c:v>
                </c:pt>
                <c:pt idx="28">
                  <c:v>14507</c:v>
                </c:pt>
                <c:pt idx="29">
                  <c:v>14619.5</c:v>
                </c:pt>
                <c:pt idx="30">
                  <c:v>14745.5</c:v>
                </c:pt>
                <c:pt idx="31">
                  <c:v>14745.5</c:v>
                </c:pt>
                <c:pt idx="32">
                  <c:v>14745.5</c:v>
                </c:pt>
                <c:pt idx="33">
                  <c:v>14754.5</c:v>
                </c:pt>
                <c:pt idx="34">
                  <c:v>14754.5</c:v>
                </c:pt>
                <c:pt idx="35">
                  <c:v>14754.5</c:v>
                </c:pt>
                <c:pt idx="36">
                  <c:v>14755</c:v>
                </c:pt>
                <c:pt idx="37">
                  <c:v>14755</c:v>
                </c:pt>
                <c:pt idx="38">
                  <c:v>14755</c:v>
                </c:pt>
                <c:pt idx="39">
                  <c:v>14772.5</c:v>
                </c:pt>
                <c:pt idx="40">
                  <c:v>14772.5</c:v>
                </c:pt>
                <c:pt idx="41">
                  <c:v>14772.5</c:v>
                </c:pt>
                <c:pt idx="42">
                  <c:v>14773</c:v>
                </c:pt>
                <c:pt idx="43">
                  <c:v>14773</c:v>
                </c:pt>
                <c:pt idx="44">
                  <c:v>14773</c:v>
                </c:pt>
                <c:pt idx="45">
                  <c:v>18141.5</c:v>
                </c:pt>
                <c:pt idx="46">
                  <c:v>16892</c:v>
                </c:pt>
                <c:pt idx="47">
                  <c:v>8317.5</c:v>
                </c:pt>
                <c:pt idx="48">
                  <c:v>8318</c:v>
                </c:pt>
                <c:pt idx="49">
                  <c:v>10555</c:v>
                </c:pt>
                <c:pt idx="50">
                  <c:v>10555.5</c:v>
                </c:pt>
                <c:pt idx="51">
                  <c:v>15610.5</c:v>
                </c:pt>
                <c:pt idx="52">
                  <c:v>15611</c:v>
                </c:pt>
                <c:pt idx="53">
                  <c:v>16892</c:v>
                </c:pt>
                <c:pt idx="54">
                  <c:v>16979</c:v>
                </c:pt>
                <c:pt idx="55">
                  <c:v>16979.5</c:v>
                </c:pt>
                <c:pt idx="56">
                  <c:v>17845.5</c:v>
                </c:pt>
                <c:pt idx="57">
                  <c:v>17846</c:v>
                </c:pt>
                <c:pt idx="58">
                  <c:v>17961.5</c:v>
                </c:pt>
                <c:pt idx="59">
                  <c:v>18046.5</c:v>
                </c:pt>
                <c:pt idx="60">
                  <c:v>18047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19031.5</c:v>
                </c:pt>
                <c:pt idx="72">
                  <c:v>19032</c:v>
                </c:pt>
                <c:pt idx="73">
                  <c:v>19138</c:v>
                </c:pt>
                <c:pt idx="74">
                  <c:v>19138.5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1">
                  <c:v>-2.8800000000046566E-2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A77-428A-95D5-EED65A9DB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315480"/>
        <c:axId val="1"/>
      </c:scatterChart>
      <c:valAx>
        <c:axId val="684315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315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53064690443099"/>
          <c:w val="0.72330827067669168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33D5380-8683-194A-AAA0-468729FDF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76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47</v>
      </c>
    </row>
    <row r="2" spans="1:6">
      <c r="A2" t="s">
        <v>25</v>
      </c>
      <c r="B2" t="s">
        <v>40</v>
      </c>
      <c r="C2" s="3"/>
      <c r="D2" s="3"/>
    </row>
    <row r="3" spans="1:6" ht="13.5" thickBot="1"/>
    <row r="4" spans="1:6" ht="13.5" thickBot="1">
      <c r="A4" s="26" t="s">
        <v>38</v>
      </c>
      <c r="C4" s="27">
        <v>53285.2664</v>
      </c>
      <c r="D4" s="28">
        <v>0.32800000000000001</v>
      </c>
    </row>
    <row r="5" spans="1:6">
      <c r="A5" s="9" t="s">
        <v>30</v>
      </c>
      <c r="B5" s="10"/>
      <c r="C5" s="11">
        <v>-9.5</v>
      </c>
      <c r="D5" s="10" t="s">
        <v>31</v>
      </c>
    </row>
    <row r="6" spans="1:6">
      <c r="A6" s="5" t="s">
        <v>3</v>
      </c>
    </row>
    <row r="7" spans="1:6">
      <c r="A7" t="s">
        <v>4</v>
      </c>
      <c r="C7">
        <f>+C4</f>
        <v>53285.2664</v>
      </c>
      <c r="D7" s="40" t="s">
        <v>39</v>
      </c>
    </row>
    <row r="8" spans="1:6">
      <c r="A8" t="s">
        <v>5</v>
      </c>
      <c r="C8">
        <f>+D4</f>
        <v>0.32800000000000001</v>
      </c>
      <c r="D8" s="40" t="s">
        <v>39</v>
      </c>
    </row>
    <row r="9" spans="1:6">
      <c r="A9" s="22" t="s">
        <v>35</v>
      </c>
      <c r="B9" s="23">
        <v>21</v>
      </c>
      <c r="C9" s="20" t="str">
        <f>"F"&amp;B9</f>
        <v>F21</v>
      </c>
      <c r="D9" s="21" t="str">
        <f>"G"&amp;B9</f>
        <v>G21</v>
      </c>
    </row>
    <row r="10" spans="1:6" ht="13.5" thickBot="1">
      <c r="A10" s="10"/>
      <c r="B10" s="10"/>
      <c r="C10" s="4" t="s">
        <v>21</v>
      </c>
      <c r="D10" s="4" t="s">
        <v>22</v>
      </c>
      <c r="E10" s="10"/>
    </row>
    <row r="11" spans="1:6">
      <c r="A11" s="10" t="s">
        <v>17</v>
      </c>
      <c r="B11" s="10"/>
      <c r="C11" s="19">
        <f ca="1">INTERCEPT(INDIRECT($D$9):G992,INDIRECT($C$9):F992)</f>
        <v>-1.8308364441934587E-3</v>
      </c>
      <c r="D11" s="3"/>
      <c r="E11" s="10"/>
    </row>
    <row r="12" spans="1:6">
      <c r="A12" s="10" t="s">
        <v>18</v>
      </c>
      <c r="B12" s="10"/>
      <c r="C12" s="19">
        <f ca="1">SLOPE(INDIRECT($D$9):G992,INDIRECT($C$9):F992)</f>
        <v>-1.984968060643041E-6</v>
      </c>
      <c r="D12" s="3"/>
      <c r="E12" s="10"/>
    </row>
    <row r="13" spans="1:6">
      <c r="A13" s="10" t="s">
        <v>20</v>
      </c>
      <c r="B13" s="10"/>
      <c r="C13" s="3" t="s">
        <v>15</v>
      </c>
    </row>
    <row r="14" spans="1:6">
      <c r="A14" s="10"/>
      <c r="B14" s="10"/>
      <c r="C14" s="10"/>
    </row>
    <row r="15" spans="1:6">
      <c r="A15" s="12" t="s">
        <v>19</v>
      </c>
      <c r="B15" s="10"/>
      <c r="C15" s="13">
        <f ca="1">(C7+C11)+(C8+C12)*INT(MAX(F21:F3533))</f>
        <v>59562.490580844809</v>
      </c>
      <c r="E15" s="47" t="s">
        <v>59</v>
      </c>
      <c r="F15" s="11">
        <v>1</v>
      </c>
    </row>
    <row r="16" spans="1:6">
      <c r="A16" s="15" t="s">
        <v>6</v>
      </c>
      <c r="B16" s="10"/>
      <c r="C16" s="16">
        <f ca="1">+C8+C12</f>
        <v>0.32799801503193937</v>
      </c>
      <c r="E16" s="47" t="s">
        <v>32</v>
      </c>
      <c r="F16" s="19">
        <f ca="1">NOW()+15018.5+$C$5/24</f>
        <v>59970.774838657402</v>
      </c>
    </row>
    <row r="17" spans="1:21" ht="13.5" thickBot="1">
      <c r="A17" s="14" t="s">
        <v>29</v>
      </c>
      <c r="B17" s="10"/>
      <c r="C17" s="10">
        <f>COUNT(C21:C2191)</f>
        <v>75</v>
      </c>
      <c r="E17" s="47" t="s">
        <v>60</v>
      </c>
      <c r="F17" s="19">
        <f ca="1">ROUND(2*(F16-$C$7)/$C$8,0)/2+F15</f>
        <v>20383.5</v>
      </c>
    </row>
    <row r="18" spans="1:21" ht="14.25" thickTop="1" thickBot="1">
      <c r="A18" s="15" t="s">
        <v>7</v>
      </c>
      <c r="B18" s="10"/>
      <c r="C18" s="17">
        <f ca="1">+C15</f>
        <v>59562.490580844809</v>
      </c>
      <c r="D18" s="18">
        <f ca="1">+C16</f>
        <v>0.32799801503193937</v>
      </c>
      <c r="E18" s="47" t="s">
        <v>33</v>
      </c>
      <c r="F18" s="48">
        <f ca="1">ROUND(2*(F16-$C$15)/$C$16,0)/2+F15</f>
        <v>1246</v>
      </c>
    </row>
    <row r="19" spans="1:21" ht="13.5" thickTop="1">
      <c r="E19" s="47" t="s">
        <v>34</v>
      </c>
      <c r="F19" s="49">
        <f ca="1">+$C$15+$C$16*F18-15018.5-$C$5/24</f>
        <v>44953.071940907939</v>
      </c>
    </row>
    <row r="20" spans="1:21" ht="13.5" thickBot="1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2</v>
      </c>
      <c r="I20" s="7" t="s">
        <v>55</v>
      </c>
      <c r="J20" s="7" t="s">
        <v>0</v>
      </c>
      <c r="K20" s="7" t="s">
        <v>1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35" t="s">
        <v>51</v>
      </c>
    </row>
    <row r="21" spans="1:21">
      <c r="A21" t="s">
        <v>39</v>
      </c>
      <c r="C21" s="8">
        <v>53285.2664</v>
      </c>
      <c r="D21" s="8" t="s">
        <v>15</v>
      </c>
      <c r="E21">
        <f t="shared" ref="E21:E34" si="0">+(C21-C$7)/C$8</f>
        <v>0</v>
      </c>
      <c r="F21">
        <f t="shared" ref="F21:F67" si="1">ROUND(2*E21,0)/2</f>
        <v>0</v>
      </c>
      <c r="G21">
        <f t="shared" ref="G21:G31" si="2">+C21-(C$7+F21*C$8)</f>
        <v>0</v>
      </c>
      <c r="K21">
        <f>G21</f>
        <v>0</v>
      </c>
      <c r="O21">
        <f t="shared" ref="O21:O34" ca="1" si="3">+C$11+C$12*$F21</f>
        <v>-1.8308364441934587E-3</v>
      </c>
      <c r="Q21" s="2">
        <f t="shared" ref="Q21:Q34" si="4">+C21-15018.5</f>
        <v>38266.7664</v>
      </c>
    </row>
    <row r="22" spans="1:21">
      <c r="A22" s="24" t="s">
        <v>36</v>
      </c>
      <c r="B22" s="3" t="s">
        <v>37</v>
      </c>
      <c r="C22" s="25">
        <v>54097.551299999999</v>
      </c>
      <c r="D22" s="8">
        <v>2.9999999999999997E-4</v>
      </c>
      <c r="E22">
        <f t="shared" si="0"/>
        <v>2476.4783536585328</v>
      </c>
      <c r="F22">
        <f t="shared" si="1"/>
        <v>2476.5</v>
      </c>
      <c r="G22">
        <f t="shared" si="2"/>
        <v>-7.100000002537854E-3</v>
      </c>
      <c r="K22">
        <f>+G22</f>
        <v>-7.100000002537854E-3</v>
      </c>
      <c r="O22">
        <f t="shared" ca="1" si="3"/>
        <v>-6.74660984637595E-3</v>
      </c>
      <c r="Q22" s="2">
        <f t="shared" si="4"/>
        <v>39079.051299999999</v>
      </c>
    </row>
    <row r="23" spans="1:21">
      <c r="A23" s="24" t="s">
        <v>36</v>
      </c>
      <c r="B23" s="3" t="s">
        <v>37</v>
      </c>
      <c r="C23" s="25">
        <v>54172.334499999997</v>
      </c>
      <c r="D23" s="8">
        <v>2.0000000000000001E-4</v>
      </c>
      <c r="E23">
        <f t="shared" si="0"/>
        <v>2704.4759146341362</v>
      </c>
      <c r="F23">
        <f t="shared" si="1"/>
        <v>2704.5</v>
      </c>
      <c r="G23">
        <f t="shared" si="2"/>
        <v>-7.900000004156027E-3</v>
      </c>
      <c r="K23">
        <f>+G23</f>
        <v>-7.900000004156027E-3</v>
      </c>
      <c r="O23">
        <f t="shared" ca="1" si="3"/>
        <v>-7.1991825642025633E-3</v>
      </c>
      <c r="Q23" s="2">
        <f t="shared" si="4"/>
        <v>39153.834499999997</v>
      </c>
    </row>
    <row r="24" spans="1:21">
      <c r="A24" s="24" t="s">
        <v>42</v>
      </c>
      <c r="B24" s="31" t="s">
        <v>43</v>
      </c>
      <c r="C24" s="24">
        <v>54802.909299999999</v>
      </c>
      <c r="D24" s="24">
        <v>2.9999999999999997E-4</v>
      </c>
      <c r="E24">
        <f t="shared" si="0"/>
        <v>4626.9600609756062</v>
      </c>
      <c r="F24">
        <f t="shared" si="1"/>
        <v>4627</v>
      </c>
      <c r="G24">
        <f t="shared" si="2"/>
        <v>-1.3100000003760215E-2</v>
      </c>
      <c r="K24">
        <f>+G24</f>
        <v>-1.3100000003760215E-2</v>
      </c>
      <c r="O24">
        <f t="shared" ca="1" si="3"/>
        <v>-1.101528366078881E-2</v>
      </c>
      <c r="Q24" s="2">
        <f t="shared" si="4"/>
        <v>39784.409299999999</v>
      </c>
    </row>
    <row r="25" spans="1:21">
      <c r="A25" s="5" t="s">
        <v>41</v>
      </c>
      <c r="B25" s="3"/>
      <c r="C25" s="8">
        <v>54823.738499999999</v>
      </c>
      <c r="D25" s="8">
        <v>2.0000000000000001E-4</v>
      </c>
      <c r="E25">
        <f t="shared" si="0"/>
        <v>4690.4637195121923</v>
      </c>
      <c r="F25">
        <f t="shared" si="1"/>
        <v>4690.5</v>
      </c>
      <c r="G25">
        <f t="shared" si="2"/>
        <v>-1.1899999997694977E-2</v>
      </c>
      <c r="K25">
        <f>+G25</f>
        <v>-1.1899999997694977E-2</v>
      </c>
      <c r="O25">
        <f t="shared" ca="1" si="3"/>
        <v>-1.1141329132639642E-2</v>
      </c>
      <c r="Q25" s="2">
        <f t="shared" si="4"/>
        <v>39805.238499999999</v>
      </c>
    </row>
    <row r="26" spans="1:21">
      <c r="A26" s="32" t="s">
        <v>44</v>
      </c>
      <c r="B26" s="33" t="s">
        <v>37</v>
      </c>
      <c r="C26" s="32">
        <v>55158.951000000001</v>
      </c>
      <c r="D26" s="32">
        <v>2.9999999999999997E-4</v>
      </c>
      <c r="E26">
        <f t="shared" si="0"/>
        <v>5712.4530487804886</v>
      </c>
      <c r="F26">
        <f t="shared" si="1"/>
        <v>5712.5</v>
      </c>
      <c r="G26">
        <f t="shared" si="2"/>
        <v>-1.5399999996589031E-2</v>
      </c>
      <c r="K26">
        <f t="shared" ref="K26:K34" si="5">+G26</f>
        <v>-1.5399999996589031E-2</v>
      </c>
      <c r="O26">
        <f t="shared" ca="1" si="3"/>
        <v>-1.316996649061683E-2</v>
      </c>
      <c r="Q26" s="2">
        <f t="shared" si="4"/>
        <v>40140.451000000001</v>
      </c>
    </row>
    <row r="27" spans="1:21">
      <c r="A27" s="34" t="s">
        <v>45</v>
      </c>
      <c r="B27" s="31" t="s">
        <v>37</v>
      </c>
      <c r="C27" s="24">
        <v>55528.934099999999</v>
      </c>
      <c r="D27" s="24">
        <v>2.9999999999999997E-4</v>
      </c>
      <c r="E27">
        <f t="shared" si="0"/>
        <v>6840.4503048780425</v>
      </c>
      <c r="F27">
        <f t="shared" si="1"/>
        <v>6840.5</v>
      </c>
      <c r="G27">
        <f t="shared" si="2"/>
        <v>-1.6300000002956949E-2</v>
      </c>
      <c r="K27">
        <f t="shared" si="5"/>
        <v>-1.6300000002956949E-2</v>
      </c>
      <c r="O27">
        <f t="shared" ca="1" si="3"/>
        <v>-1.540901046302218E-2</v>
      </c>
      <c r="Q27" s="2">
        <f t="shared" si="4"/>
        <v>40510.434099999999</v>
      </c>
    </row>
    <row r="28" spans="1:21">
      <c r="A28" s="41" t="s">
        <v>46</v>
      </c>
      <c r="B28" s="31" t="s">
        <v>43</v>
      </c>
      <c r="C28" s="24">
        <v>56256.923799999997</v>
      </c>
      <c r="D28" s="24">
        <v>5.0000000000000001E-4</v>
      </c>
      <c r="E28">
        <f t="shared" si="0"/>
        <v>9059.9310975609642</v>
      </c>
      <c r="F28">
        <f t="shared" si="1"/>
        <v>9060</v>
      </c>
      <c r="G28">
        <f t="shared" si="2"/>
        <v>-2.260000000387663E-2</v>
      </c>
      <c r="K28">
        <f t="shared" si="5"/>
        <v>-2.260000000387663E-2</v>
      </c>
      <c r="O28">
        <f t="shared" ca="1" si="3"/>
        <v>-1.981464707361941E-2</v>
      </c>
      <c r="Q28" s="2">
        <f t="shared" si="4"/>
        <v>41238.423799999997</v>
      </c>
    </row>
    <row r="29" spans="1:21">
      <c r="A29" s="41" t="s">
        <v>50</v>
      </c>
      <c r="B29" s="29" t="s">
        <v>37</v>
      </c>
      <c r="C29" s="30">
        <v>56013.388500000001</v>
      </c>
      <c r="D29" s="30">
        <v>2.9999999999999997E-4</v>
      </c>
      <c r="E29">
        <f t="shared" si="0"/>
        <v>8317.4454268292702</v>
      </c>
      <c r="F29">
        <f t="shared" si="1"/>
        <v>8317.5</v>
      </c>
      <c r="G29">
        <f t="shared" si="2"/>
        <v>-1.7899999998917338E-2</v>
      </c>
      <c r="K29">
        <f t="shared" si="5"/>
        <v>-1.7899999998917338E-2</v>
      </c>
      <c r="O29">
        <f t="shared" ca="1" si="3"/>
        <v>-1.8340808288591953E-2</v>
      </c>
      <c r="Q29" s="2">
        <f t="shared" si="4"/>
        <v>40994.888500000001</v>
      </c>
    </row>
    <row r="30" spans="1:21">
      <c r="A30" s="41" t="s">
        <v>50</v>
      </c>
      <c r="B30" s="29" t="s">
        <v>43</v>
      </c>
      <c r="C30" s="30">
        <v>56013.552100000001</v>
      </c>
      <c r="D30" s="30">
        <v>2.0000000000000001E-4</v>
      </c>
      <c r="E30">
        <f t="shared" si="0"/>
        <v>8317.944207317074</v>
      </c>
      <c r="F30">
        <f t="shared" si="1"/>
        <v>8318</v>
      </c>
      <c r="G30">
        <f t="shared" si="2"/>
        <v>-1.8299999996088445E-2</v>
      </c>
      <c r="K30">
        <f t="shared" si="5"/>
        <v>-1.8299999996088445E-2</v>
      </c>
      <c r="O30">
        <f t="shared" ca="1" si="3"/>
        <v>-1.8341800772622274E-2</v>
      </c>
      <c r="Q30" s="2">
        <f t="shared" si="4"/>
        <v>40995.052100000001</v>
      </c>
    </row>
    <row r="31" spans="1:21">
      <c r="A31" s="41" t="s">
        <v>49</v>
      </c>
      <c r="B31" s="29" t="s">
        <v>43</v>
      </c>
      <c r="C31" s="30">
        <v>55978.457799999996</v>
      </c>
      <c r="D31" s="30">
        <v>5.9999999999999995E-4</v>
      </c>
      <c r="E31">
        <f t="shared" si="0"/>
        <v>8210.9493902438899</v>
      </c>
      <c r="F31">
        <f t="shared" si="1"/>
        <v>8211</v>
      </c>
      <c r="G31">
        <f t="shared" si="2"/>
        <v>-1.6600000002654269E-2</v>
      </c>
      <c r="K31">
        <f t="shared" si="5"/>
        <v>-1.6600000002654269E-2</v>
      </c>
      <c r="O31">
        <f t="shared" ca="1" si="3"/>
        <v>-1.8129409190133467E-2</v>
      </c>
      <c r="Q31" s="2">
        <f t="shared" si="4"/>
        <v>40959.957799999996</v>
      </c>
    </row>
    <row r="32" spans="1:21">
      <c r="A32" s="41" t="s">
        <v>49</v>
      </c>
      <c r="B32" s="29" t="s">
        <v>37</v>
      </c>
      <c r="C32" s="36">
        <v>55978.609600000003</v>
      </c>
      <c r="D32" s="30">
        <v>2E-3</v>
      </c>
      <c r="E32">
        <f t="shared" si="0"/>
        <v>8211.4121951219604</v>
      </c>
      <c r="F32">
        <f t="shared" si="1"/>
        <v>8211.5</v>
      </c>
      <c r="O32">
        <f t="shared" ca="1" si="3"/>
        <v>-1.8130401674163788E-2</v>
      </c>
      <c r="Q32" s="2">
        <f t="shared" si="4"/>
        <v>40960.109600000003</v>
      </c>
      <c r="U32">
        <f>+C32-(C$7+F32*C$8)</f>
        <v>-2.8800000000046566E-2</v>
      </c>
    </row>
    <row r="33" spans="1:17">
      <c r="A33" s="42" t="s">
        <v>52</v>
      </c>
      <c r="B33" s="37" t="s">
        <v>43</v>
      </c>
      <c r="C33" s="42">
        <v>56747.286200000002</v>
      </c>
      <c r="D33" s="42">
        <v>4.0000000000000002E-4</v>
      </c>
      <c r="E33">
        <f t="shared" si="0"/>
        <v>10554.938414634151</v>
      </c>
      <c r="F33">
        <f t="shared" si="1"/>
        <v>10555</v>
      </c>
      <c r="G33">
        <f t="shared" ref="G33:G66" si="6">+C33-(C$7+F33*C$8)</f>
        <v>-2.0199999999022111E-2</v>
      </c>
      <c r="K33">
        <f t="shared" si="5"/>
        <v>-2.0199999999022111E-2</v>
      </c>
      <c r="O33">
        <f t="shared" ca="1" si="3"/>
        <v>-2.2782174324280757E-2</v>
      </c>
      <c r="Q33" s="2">
        <f t="shared" si="4"/>
        <v>41728.786200000002</v>
      </c>
    </row>
    <row r="34" spans="1:17">
      <c r="A34" s="42" t="s">
        <v>52</v>
      </c>
      <c r="B34" s="37" t="s">
        <v>43</v>
      </c>
      <c r="C34" s="42">
        <v>56747.450199999999</v>
      </c>
      <c r="D34" s="42">
        <v>2E-3</v>
      </c>
      <c r="E34">
        <f t="shared" si="0"/>
        <v>10555.438414634142</v>
      </c>
      <c r="F34">
        <f t="shared" si="1"/>
        <v>10555.5</v>
      </c>
      <c r="G34">
        <f t="shared" si="6"/>
        <v>-2.0199999999022111E-2</v>
      </c>
      <c r="K34">
        <f t="shared" si="5"/>
        <v>-2.0199999999022111E-2</v>
      </c>
      <c r="O34">
        <f t="shared" ca="1" si="3"/>
        <v>-2.2783166808311078E-2</v>
      </c>
      <c r="Q34" s="2">
        <f t="shared" si="4"/>
        <v>41728.950199999999</v>
      </c>
    </row>
    <row r="35" spans="1:17">
      <c r="A35" s="41" t="s">
        <v>48</v>
      </c>
      <c r="B35" s="29" t="s">
        <v>37</v>
      </c>
      <c r="C35" s="43">
        <v>55970.418550000002</v>
      </c>
      <c r="D35" s="43">
        <v>2.0000000000000001E-4</v>
      </c>
      <c r="E35">
        <f t="shared" ref="E35:E66" si="7">+(C35-C$7)/C$8</f>
        <v>8186.4394817073216</v>
      </c>
      <c r="F35">
        <f t="shared" si="1"/>
        <v>8186.5</v>
      </c>
      <c r="G35">
        <f t="shared" si="6"/>
        <v>-1.9849999996949919E-2</v>
      </c>
      <c r="K35">
        <f t="shared" ref="K35:K66" si="8">+G35</f>
        <v>-1.9849999996949919E-2</v>
      </c>
      <c r="O35">
        <f t="shared" ref="O35:O66" ca="1" si="9">+C$11+C$12*$F35</f>
        <v>-1.8080777472647712E-2</v>
      </c>
      <c r="Q35" s="2">
        <f t="shared" ref="Q35:Q66" si="10">+C35-15018.5</f>
        <v>40951.918550000002</v>
      </c>
    </row>
    <row r="36" spans="1:17">
      <c r="A36" s="41" t="s">
        <v>48</v>
      </c>
      <c r="B36" s="29" t="s">
        <v>43</v>
      </c>
      <c r="C36" s="43">
        <v>56008.302860000003</v>
      </c>
      <c r="D36" s="43">
        <v>1E-4</v>
      </c>
      <c r="E36">
        <f t="shared" si="7"/>
        <v>8301.9404268292765</v>
      </c>
      <c r="F36">
        <f t="shared" si="1"/>
        <v>8302</v>
      </c>
      <c r="G36">
        <f t="shared" si="6"/>
        <v>-1.9539999993867241E-2</v>
      </c>
      <c r="K36">
        <f t="shared" si="8"/>
        <v>-1.9539999993867241E-2</v>
      </c>
      <c r="O36">
        <f t="shared" ca="1" si="9"/>
        <v>-1.8310041283651986E-2</v>
      </c>
      <c r="Q36" s="2">
        <f t="shared" si="10"/>
        <v>40989.802860000003</v>
      </c>
    </row>
    <row r="37" spans="1:17">
      <c r="A37" s="41" t="s">
        <v>48</v>
      </c>
      <c r="B37" s="29" t="s">
        <v>43</v>
      </c>
      <c r="C37" s="43">
        <v>56330.395700000001</v>
      </c>
      <c r="D37" s="43">
        <v>2.0000000000000001E-4</v>
      </c>
      <c r="E37">
        <f t="shared" si="7"/>
        <v>9283.9307926829279</v>
      </c>
      <c r="F37">
        <f t="shared" si="1"/>
        <v>9284</v>
      </c>
      <c r="G37">
        <f t="shared" si="6"/>
        <v>-2.2700000001350418E-2</v>
      </c>
      <c r="K37">
        <f t="shared" si="8"/>
        <v>-2.2700000001350418E-2</v>
      </c>
      <c r="O37">
        <f t="shared" ca="1" si="9"/>
        <v>-2.0259279919203451E-2</v>
      </c>
      <c r="Q37" s="2">
        <f t="shared" si="10"/>
        <v>41311.895700000001</v>
      </c>
    </row>
    <row r="38" spans="1:17">
      <c r="A38" s="43" t="s">
        <v>53</v>
      </c>
      <c r="B38" s="38"/>
      <c r="C38" s="43">
        <v>56330.39589</v>
      </c>
      <c r="D38" s="43">
        <v>1.7000000000000001E-4</v>
      </c>
      <c r="E38">
        <f t="shared" si="7"/>
        <v>9283.9313719512174</v>
      </c>
      <c r="F38">
        <f t="shared" si="1"/>
        <v>9284</v>
      </c>
      <c r="G38">
        <f t="shared" si="6"/>
        <v>-2.2510000002512243E-2</v>
      </c>
      <c r="K38">
        <f t="shared" si="8"/>
        <v>-2.2510000002512243E-2</v>
      </c>
      <c r="O38">
        <f t="shared" ca="1" si="9"/>
        <v>-2.0259279919203451E-2</v>
      </c>
      <c r="Q38" s="2">
        <f t="shared" si="10"/>
        <v>41311.89589</v>
      </c>
    </row>
    <row r="39" spans="1:17">
      <c r="A39" s="43" t="s">
        <v>54</v>
      </c>
      <c r="B39" s="38" t="s">
        <v>43</v>
      </c>
      <c r="C39" s="45">
        <v>56542.613559999998</v>
      </c>
      <c r="D39" s="43">
        <v>1E-4</v>
      </c>
      <c r="E39">
        <f t="shared" si="7"/>
        <v>9930.9364634146259</v>
      </c>
      <c r="F39">
        <f t="shared" si="1"/>
        <v>9931</v>
      </c>
      <c r="G39">
        <f t="shared" si="6"/>
        <v>-2.0840000004682224E-2</v>
      </c>
      <c r="K39">
        <f t="shared" si="8"/>
        <v>-2.0840000004682224E-2</v>
      </c>
      <c r="O39">
        <f t="shared" ca="1" si="9"/>
        <v>-2.15435542544395E-2</v>
      </c>
      <c r="Q39" s="2">
        <f t="shared" si="10"/>
        <v>41524.113559999998</v>
      </c>
    </row>
    <row r="40" spans="1:17">
      <c r="A40" s="43" t="s">
        <v>54</v>
      </c>
      <c r="B40" s="38" t="s">
        <v>37</v>
      </c>
      <c r="C40" s="45">
        <v>56610.34618</v>
      </c>
      <c r="D40" s="43">
        <v>2.0000000000000001E-4</v>
      </c>
      <c r="E40">
        <f t="shared" si="7"/>
        <v>10137.438353658536</v>
      </c>
      <c r="F40">
        <f t="shared" si="1"/>
        <v>10137.5</v>
      </c>
      <c r="G40">
        <f t="shared" si="6"/>
        <v>-2.0219999998516869E-2</v>
      </c>
      <c r="K40">
        <f t="shared" si="8"/>
        <v>-2.0219999998516869E-2</v>
      </c>
      <c r="O40">
        <f t="shared" ca="1" si="9"/>
        <v>-2.1953450158962287E-2</v>
      </c>
      <c r="Q40" s="2">
        <f t="shared" si="10"/>
        <v>41591.84618</v>
      </c>
    </row>
    <row r="41" spans="1:17">
      <c r="A41" s="43" t="s">
        <v>54</v>
      </c>
      <c r="B41" s="38" t="s">
        <v>37</v>
      </c>
      <c r="C41" s="45">
        <v>56630.681909999999</v>
      </c>
      <c r="D41" s="43">
        <v>2.9999999999999997E-4</v>
      </c>
      <c r="E41">
        <f t="shared" si="7"/>
        <v>10199.437530487801</v>
      </c>
      <c r="F41">
        <f t="shared" si="1"/>
        <v>10199.5</v>
      </c>
      <c r="G41">
        <f t="shared" si="6"/>
        <v>-2.0490000002610032E-2</v>
      </c>
      <c r="K41">
        <f t="shared" si="8"/>
        <v>-2.0490000002610032E-2</v>
      </c>
      <c r="O41">
        <f t="shared" ca="1" si="9"/>
        <v>-2.2076518178722155E-2</v>
      </c>
      <c r="Q41" s="2">
        <f t="shared" si="10"/>
        <v>41612.181909999999</v>
      </c>
    </row>
    <row r="42" spans="1:17">
      <c r="A42" s="44" t="s">
        <v>56</v>
      </c>
      <c r="B42" s="39" t="s">
        <v>37</v>
      </c>
      <c r="C42" s="46">
        <v>56943.594810000002</v>
      </c>
      <c r="D42" s="46">
        <v>5.0000000000000001E-4</v>
      </c>
      <c r="E42">
        <f t="shared" si="7"/>
        <v>11153.440274390248</v>
      </c>
      <c r="F42">
        <f t="shared" si="1"/>
        <v>11153.5</v>
      </c>
      <c r="G42">
        <f t="shared" si="6"/>
        <v>-1.9589999996242113E-2</v>
      </c>
      <c r="K42">
        <f t="shared" si="8"/>
        <v>-1.9589999996242113E-2</v>
      </c>
      <c r="O42">
        <f t="shared" ca="1" si="9"/>
        <v>-2.3970177708575617E-2</v>
      </c>
      <c r="Q42" s="2">
        <f t="shared" si="10"/>
        <v>41925.094810000002</v>
      </c>
    </row>
    <row r="43" spans="1:17">
      <c r="A43" s="44" t="s">
        <v>56</v>
      </c>
      <c r="B43" s="39" t="s">
        <v>43</v>
      </c>
      <c r="C43" s="46">
        <v>56987.380319999997</v>
      </c>
      <c r="D43" s="46">
        <v>4.0000000000000002E-4</v>
      </c>
      <c r="E43">
        <f t="shared" si="7"/>
        <v>11286.932682926818</v>
      </c>
      <c r="F43">
        <f t="shared" si="1"/>
        <v>11287</v>
      </c>
      <c r="G43">
        <f t="shared" si="6"/>
        <v>-2.208000000246102E-2</v>
      </c>
      <c r="K43">
        <f t="shared" si="8"/>
        <v>-2.208000000246102E-2</v>
      </c>
      <c r="O43">
        <f t="shared" ca="1" si="9"/>
        <v>-2.4235170944671463E-2</v>
      </c>
      <c r="Q43" s="2">
        <f t="shared" si="10"/>
        <v>41968.880319999997</v>
      </c>
    </row>
    <row r="44" spans="1:17">
      <c r="A44" s="44" t="s">
        <v>56</v>
      </c>
      <c r="B44" s="39" t="s">
        <v>37</v>
      </c>
      <c r="C44" s="46">
        <v>57307.668429999998</v>
      </c>
      <c r="D44" s="46">
        <v>4.0000000000000002E-4</v>
      </c>
      <c r="E44">
        <f t="shared" si="7"/>
        <v>12263.420823170723</v>
      </c>
      <c r="F44">
        <f t="shared" si="1"/>
        <v>12263.5</v>
      </c>
      <c r="G44">
        <f t="shared" si="6"/>
        <v>-2.5970000002416782E-2</v>
      </c>
      <c r="K44">
        <f t="shared" si="8"/>
        <v>-2.5970000002416782E-2</v>
      </c>
      <c r="O44">
        <f t="shared" ca="1" si="9"/>
        <v>-2.6173492255889393E-2</v>
      </c>
      <c r="Q44" s="2">
        <f t="shared" si="10"/>
        <v>42289.168429999998</v>
      </c>
    </row>
    <row r="45" spans="1:17">
      <c r="A45" s="44" t="s">
        <v>56</v>
      </c>
      <c r="B45" s="39" t="s">
        <v>43</v>
      </c>
      <c r="C45" s="46">
        <v>57376.384969999999</v>
      </c>
      <c r="D45" s="46">
        <v>2.0000000000000001E-4</v>
      </c>
      <c r="E45">
        <f t="shared" si="7"/>
        <v>12472.92246951219</v>
      </c>
      <c r="F45">
        <f t="shared" si="1"/>
        <v>12473</v>
      </c>
      <c r="G45">
        <f t="shared" si="6"/>
        <v>-2.5430000001506414E-2</v>
      </c>
      <c r="K45">
        <f t="shared" si="8"/>
        <v>-2.5430000001506414E-2</v>
      </c>
      <c r="O45">
        <f t="shared" ca="1" si="9"/>
        <v>-2.6589343064594109E-2</v>
      </c>
      <c r="Q45" s="2">
        <f t="shared" si="10"/>
        <v>42357.884969999999</v>
      </c>
    </row>
    <row r="46" spans="1:17">
      <c r="A46" s="44" t="s">
        <v>56</v>
      </c>
      <c r="B46" s="39" t="s">
        <v>37</v>
      </c>
      <c r="C46" s="46">
        <v>57639.603419999999</v>
      </c>
      <c r="D46" s="46">
        <v>2.9999999999999997E-4</v>
      </c>
      <c r="E46">
        <f t="shared" si="7"/>
        <v>13275.417743902435</v>
      </c>
      <c r="F46">
        <f t="shared" si="1"/>
        <v>13275.5</v>
      </c>
      <c r="G46">
        <f t="shared" si="6"/>
        <v>-2.6980000002367888E-2</v>
      </c>
      <c r="K46">
        <f t="shared" si="8"/>
        <v>-2.6980000002367888E-2</v>
      </c>
      <c r="O46">
        <f t="shared" ca="1" si="9"/>
        <v>-2.8182279933260147E-2</v>
      </c>
      <c r="Q46" s="2">
        <f t="shared" si="10"/>
        <v>42621.103419999999</v>
      </c>
    </row>
    <row r="47" spans="1:17">
      <c r="A47" s="44" t="s">
        <v>56</v>
      </c>
      <c r="B47" s="39" t="s">
        <v>43</v>
      </c>
      <c r="C47" s="46">
        <v>57657.476640000001</v>
      </c>
      <c r="D47" s="46">
        <v>2.9999999999999997E-4</v>
      </c>
      <c r="E47">
        <f t="shared" si="7"/>
        <v>13329.909268292684</v>
      </c>
      <c r="F47">
        <f t="shared" si="1"/>
        <v>13330</v>
      </c>
      <c r="G47">
        <f t="shared" si="6"/>
        <v>-2.9759999997622799E-2</v>
      </c>
      <c r="K47">
        <f t="shared" si="8"/>
        <v>-2.9759999997622799E-2</v>
      </c>
      <c r="O47">
        <f t="shared" ca="1" si="9"/>
        <v>-2.8290460692565196E-2</v>
      </c>
      <c r="Q47" s="2">
        <f t="shared" si="10"/>
        <v>42638.976640000001</v>
      </c>
    </row>
    <row r="48" spans="1:17">
      <c r="A48" s="51" t="s">
        <v>57</v>
      </c>
      <c r="B48" s="52" t="s">
        <v>43</v>
      </c>
      <c r="C48" s="53">
        <v>57790.972399999999</v>
      </c>
      <c r="D48" s="54" t="s">
        <v>58</v>
      </c>
      <c r="E48">
        <f t="shared" si="7"/>
        <v>13736.908536585361</v>
      </c>
      <c r="F48">
        <f t="shared" si="1"/>
        <v>13737</v>
      </c>
      <c r="G48">
        <f t="shared" si="6"/>
        <v>-2.9999999998835847E-2</v>
      </c>
      <c r="K48">
        <f t="shared" si="8"/>
        <v>-2.9999999998835847E-2</v>
      </c>
      <c r="O48">
        <f t="shared" ca="1" si="9"/>
        <v>-2.9098342693246914E-2</v>
      </c>
      <c r="Q48" s="2">
        <f t="shared" si="10"/>
        <v>42772.472399999999</v>
      </c>
    </row>
    <row r="49" spans="1:17">
      <c r="A49" s="56" t="s">
        <v>63</v>
      </c>
      <c r="B49" s="57" t="s">
        <v>43</v>
      </c>
      <c r="C49" s="58">
        <v>58043.530689999927</v>
      </c>
      <c r="D49" s="58">
        <v>5.0000000000000001E-4</v>
      </c>
      <c r="E49">
        <f t="shared" si="7"/>
        <v>14506.903323170507</v>
      </c>
      <c r="F49">
        <f t="shared" si="1"/>
        <v>14507</v>
      </c>
      <c r="G49">
        <f t="shared" si="6"/>
        <v>-3.1710000075690914E-2</v>
      </c>
      <c r="K49">
        <f t="shared" si="8"/>
        <v>-3.1710000075690914E-2</v>
      </c>
      <c r="O49">
        <f t="shared" ca="1" si="9"/>
        <v>-3.0626768099942053E-2</v>
      </c>
      <c r="Q49" s="2">
        <f t="shared" si="10"/>
        <v>43025.030689999927</v>
      </c>
    </row>
    <row r="50" spans="1:17">
      <c r="A50" s="56" t="s">
        <v>63</v>
      </c>
      <c r="B50" s="57" t="s">
        <v>37</v>
      </c>
      <c r="C50" s="58">
        <v>58080.43257999979</v>
      </c>
      <c r="D50" s="58">
        <v>4.0000000000000002E-4</v>
      </c>
      <c r="E50">
        <f t="shared" si="7"/>
        <v>14619.409085365211</v>
      </c>
      <c r="F50">
        <f t="shared" si="1"/>
        <v>14619.5</v>
      </c>
      <c r="G50">
        <f t="shared" si="6"/>
        <v>-2.98200002143858E-2</v>
      </c>
      <c r="K50">
        <f t="shared" si="8"/>
        <v>-2.98200002143858E-2</v>
      </c>
      <c r="O50">
        <f t="shared" ca="1" si="9"/>
        <v>-3.0850077006764395E-2</v>
      </c>
      <c r="Q50" s="2">
        <f t="shared" si="10"/>
        <v>43061.93257999979</v>
      </c>
    </row>
    <row r="51" spans="1:17">
      <c r="A51" s="55" t="s">
        <v>62</v>
      </c>
      <c r="B51" s="29" t="s">
        <v>37</v>
      </c>
      <c r="C51" s="30">
        <v>58121.758600000001</v>
      </c>
      <c r="D51" s="30">
        <v>4.0000000000000002E-4</v>
      </c>
      <c r="E51">
        <f t="shared" si="7"/>
        <v>14745.403048780488</v>
      </c>
      <c r="F51">
        <f t="shared" si="1"/>
        <v>14745.5</v>
      </c>
      <c r="G51">
        <f t="shared" si="6"/>
        <v>-3.1799999997019768E-2</v>
      </c>
      <c r="K51">
        <f t="shared" si="8"/>
        <v>-3.1799999997019768E-2</v>
      </c>
      <c r="O51">
        <f t="shared" ca="1" si="9"/>
        <v>-3.1100182982405418E-2</v>
      </c>
      <c r="Q51" s="2">
        <f t="shared" si="10"/>
        <v>43103.258600000001</v>
      </c>
    </row>
    <row r="52" spans="1:17">
      <c r="A52" s="55" t="s">
        <v>62</v>
      </c>
      <c r="B52" s="29" t="s">
        <v>37</v>
      </c>
      <c r="C52" s="30">
        <v>58121.758600000001</v>
      </c>
      <c r="D52" s="30">
        <v>2.0000000000000001E-4</v>
      </c>
      <c r="E52">
        <f t="shared" si="7"/>
        <v>14745.403048780488</v>
      </c>
      <c r="F52">
        <f t="shared" si="1"/>
        <v>14745.5</v>
      </c>
      <c r="G52">
        <f t="shared" si="6"/>
        <v>-3.1799999997019768E-2</v>
      </c>
      <c r="K52">
        <f t="shared" si="8"/>
        <v>-3.1799999997019768E-2</v>
      </c>
      <c r="O52">
        <f t="shared" ca="1" si="9"/>
        <v>-3.1100182982405418E-2</v>
      </c>
      <c r="Q52" s="2">
        <f t="shared" si="10"/>
        <v>43103.258600000001</v>
      </c>
    </row>
    <row r="53" spans="1:17">
      <c r="A53" s="55" t="s">
        <v>62</v>
      </c>
      <c r="B53" s="29" t="s">
        <v>37</v>
      </c>
      <c r="C53" s="30">
        <v>58121.7598</v>
      </c>
      <c r="D53" s="30">
        <v>5.0000000000000001E-4</v>
      </c>
      <c r="E53">
        <f t="shared" si="7"/>
        <v>14745.40670731707</v>
      </c>
      <c r="F53">
        <f t="shared" si="1"/>
        <v>14745.5</v>
      </c>
      <c r="G53">
        <f t="shared" si="6"/>
        <v>-3.0599999998230487E-2</v>
      </c>
      <c r="K53">
        <f t="shared" si="8"/>
        <v>-3.0599999998230487E-2</v>
      </c>
      <c r="O53">
        <f t="shared" ca="1" si="9"/>
        <v>-3.1100182982405418E-2</v>
      </c>
      <c r="Q53" s="2">
        <f t="shared" si="10"/>
        <v>43103.2598</v>
      </c>
    </row>
    <row r="54" spans="1:17">
      <c r="A54" s="55" t="s">
        <v>62</v>
      </c>
      <c r="B54" s="29" t="s">
        <v>37</v>
      </c>
      <c r="C54" s="30">
        <v>58124.710500000001</v>
      </c>
      <c r="D54" s="30">
        <v>2.9999999999999997E-4</v>
      </c>
      <c r="E54">
        <f t="shared" si="7"/>
        <v>14754.402743902439</v>
      </c>
      <c r="F54">
        <f t="shared" si="1"/>
        <v>14754.5</v>
      </c>
      <c r="G54">
        <f t="shared" si="6"/>
        <v>-3.1900000001769513E-2</v>
      </c>
      <c r="K54">
        <f t="shared" si="8"/>
        <v>-3.1900000001769513E-2</v>
      </c>
      <c r="O54">
        <f t="shared" ca="1" si="9"/>
        <v>-3.1118047694951207E-2</v>
      </c>
      <c r="Q54" s="2">
        <f t="shared" si="10"/>
        <v>43106.210500000001</v>
      </c>
    </row>
    <row r="55" spans="1:17">
      <c r="A55" s="55" t="s">
        <v>62</v>
      </c>
      <c r="B55" s="29" t="s">
        <v>37</v>
      </c>
      <c r="C55" s="30">
        <v>58124.710500000001</v>
      </c>
      <c r="D55" s="30">
        <v>2.9999999999999997E-4</v>
      </c>
      <c r="E55">
        <f t="shared" si="7"/>
        <v>14754.402743902439</v>
      </c>
      <c r="F55">
        <f t="shared" si="1"/>
        <v>14754.5</v>
      </c>
      <c r="G55">
        <f t="shared" si="6"/>
        <v>-3.1900000001769513E-2</v>
      </c>
      <c r="K55">
        <f t="shared" si="8"/>
        <v>-3.1900000001769513E-2</v>
      </c>
      <c r="O55">
        <f t="shared" ca="1" si="9"/>
        <v>-3.1118047694951207E-2</v>
      </c>
      <c r="Q55" s="2">
        <f t="shared" si="10"/>
        <v>43106.210500000001</v>
      </c>
    </row>
    <row r="56" spans="1:17">
      <c r="A56" s="55" t="s">
        <v>62</v>
      </c>
      <c r="B56" s="29" t="s">
        <v>37</v>
      </c>
      <c r="C56" s="30">
        <v>58124.7117</v>
      </c>
      <c r="D56" s="30">
        <v>4.0000000000000002E-4</v>
      </c>
      <c r="E56">
        <f t="shared" si="7"/>
        <v>14754.406402439023</v>
      </c>
      <c r="F56">
        <f t="shared" si="1"/>
        <v>14754.5</v>
      </c>
      <c r="G56">
        <f t="shared" si="6"/>
        <v>-3.0700000002980232E-2</v>
      </c>
      <c r="K56">
        <f t="shared" si="8"/>
        <v>-3.0700000002980232E-2</v>
      </c>
      <c r="O56">
        <f t="shared" ca="1" si="9"/>
        <v>-3.1118047694951207E-2</v>
      </c>
      <c r="Q56" s="2">
        <f t="shared" si="10"/>
        <v>43106.2117</v>
      </c>
    </row>
    <row r="57" spans="1:17">
      <c r="A57" s="55" t="s">
        <v>62</v>
      </c>
      <c r="B57" s="29" t="s">
        <v>43</v>
      </c>
      <c r="C57" s="30">
        <v>58124.873899999999</v>
      </c>
      <c r="D57" s="30">
        <v>4.0000000000000002E-4</v>
      </c>
      <c r="E57">
        <f t="shared" si="7"/>
        <v>14754.90091463414</v>
      </c>
      <c r="F57">
        <f t="shared" si="1"/>
        <v>14755</v>
      </c>
      <c r="G57">
        <f t="shared" si="6"/>
        <v>-3.2500000001164153E-2</v>
      </c>
      <c r="K57">
        <f t="shared" si="8"/>
        <v>-3.2500000001164153E-2</v>
      </c>
      <c r="O57">
        <f t="shared" ca="1" si="9"/>
        <v>-3.1119040178981528E-2</v>
      </c>
      <c r="Q57" s="2">
        <f t="shared" si="10"/>
        <v>43106.373899999999</v>
      </c>
    </row>
    <row r="58" spans="1:17">
      <c r="A58" s="55" t="s">
        <v>62</v>
      </c>
      <c r="B58" s="29" t="s">
        <v>43</v>
      </c>
      <c r="C58" s="30">
        <v>58124.874100000001</v>
      </c>
      <c r="D58" s="30">
        <v>4.0000000000000002E-4</v>
      </c>
      <c r="E58">
        <f t="shared" si="7"/>
        <v>14754.901524390245</v>
      </c>
      <c r="F58">
        <f t="shared" si="1"/>
        <v>14755</v>
      </c>
      <c r="G58">
        <f t="shared" si="6"/>
        <v>-3.2299999998940621E-2</v>
      </c>
      <c r="K58">
        <f t="shared" si="8"/>
        <v>-3.2299999998940621E-2</v>
      </c>
      <c r="O58">
        <f t="shared" ca="1" si="9"/>
        <v>-3.1119040178981528E-2</v>
      </c>
      <c r="Q58" s="2">
        <f t="shared" si="10"/>
        <v>43106.374100000001</v>
      </c>
    </row>
    <row r="59" spans="1:17">
      <c r="A59" s="55" t="s">
        <v>62</v>
      </c>
      <c r="B59" s="29" t="s">
        <v>43</v>
      </c>
      <c r="C59" s="30">
        <v>58124.8747</v>
      </c>
      <c r="D59" s="30">
        <v>2.0000000000000001E-4</v>
      </c>
      <c r="E59">
        <f t="shared" si="7"/>
        <v>14754.903353658536</v>
      </c>
      <c r="F59">
        <f t="shared" si="1"/>
        <v>14755</v>
      </c>
      <c r="G59">
        <f t="shared" si="6"/>
        <v>-3.169999999954598E-2</v>
      </c>
      <c r="K59">
        <f t="shared" si="8"/>
        <v>-3.169999999954598E-2</v>
      </c>
      <c r="O59">
        <f t="shared" ca="1" si="9"/>
        <v>-3.1119040178981528E-2</v>
      </c>
      <c r="Q59" s="2">
        <f t="shared" si="10"/>
        <v>43106.3747</v>
      </c>
    </row>
    <row r="60" spans="1:17">
      <c r="A60" s="55" t="s">
        <v>62</v>
      </c>
      <c r="B60" s="29" t="s">
        <v>37</v>
      </c>
      <c r="C60" s="30">
        <v>58130.612999999998</v>
      </c>
      <c r="D60" s="30">
        <v>5.0000000000000001E-4</v>
      </c>
      <c r="E60">
        <f t="shared" si="7"/>
        <v>14772.398170731698</v>
      </c>
      <c r="F60">
        <f t="shared" si="1"/>
        <v>14772.5</v>
      </c>
      <c r="G60">
        <f t="shared" si="6"/>
        <v>-3.3400000000256114E-2</v>
      </c>
      <c r="K60">
        <f t="shared" si="8"/>
        <v>-3.3400000000256114E-2</v>
      </c>
      <c r="O60">
        <f t="shared" ca="1" si="9"/>
        <v>-3.1153777120042782E-2</v>
      </c>
      <c r="Q60" s="2">
        <f t="shared" si="10"/>
        <v>43112.112999999998</v>
      </c>
    </row>
    <row r="61" spans="1:17">
      <c r="A61" s="55" t="s">
        <v>62</v>
      </c>
      <c r="B61" s="29" t="s">
        <v>37</v>
      </c>
      <c r="C61" s="30">
        <v>58130.614099999999</v>
      </c>
      <c r="D61" s="30">
        <v>1E-4</v>
      </c>
      <c r="E61">
        <f t="shared" si="7"/>
        <v>14772.401524390238</v>
      </c>
      <c r="F61">
        <f t="shared" si="1"/>
        <v>14772.5</v>
      </c>
      <c r="G61">
        <f t="shared" si="6"/>
        <v>-3.2299999998940621E-2</v>
      </c>
      <c r="K61">
        <f t="shared" si="8"/>
        <v>-3.2299999998940621E-2</v>
      </c>
      <c r="O61">
        <f t="shared" ca="1" si="9"/>
        <v>-3.1153777120042782E-2</v>
      </c>
      <c r="Q61" s="2">
        <f t="shared" si="10"/>
        <v>43112.114099999999</v>
      </c>
    </row>
    <row r="62" spans="1:17">
      <c r="A62" s="55" t="s">
        <v>62</v>
      </c>
      <c r="B62" s="29" t="s">
        <v>37</v>
      </c>
      <c r="C62" s="30">
        <v>58130.615100000003</v>
      </c>
      <c r="D62" s="30">
        <v>5.0000000000000001E-4</v>
      </c>
      <c r="E62">
        <f t="shared" si="7"/>
        <v>14772.404573170737</v>
      </c>
      <c r="F62">
        <f t="shared" si="1"/>
        <v>14772.5</v>
      </c>
      <c r="G62">
        <f t="shared" si="6"/>
        <v>-3.1299999995098915E-2</v>
      </c>
      <c r="K62">
        <f t="shared" si="8"/>
        <v>-3.1299999995098915E-2</v>
      </c>
      <c r="O62">
        <f t="shared" ca="1" si="9"/>
        <v>-3.1153777120042782E-2</v>
      </c>
      <c r="Q62" s="2">
        <f t="shared" si="10"/>
        <v>43112.115100000003</v>
      </c>
    </row>
    <row r="63" spans="1:17">
      <c r="A63" s="55" t="s">
        <v>62</v>
      </c>
      <c r="B63" s="29" t="s">
        <v>43</v>
      </c>
      <c r="C63" s="30">
        <v>58130.777399999999</v>
      </c>
      <c r="D63" s="30">
        <v>2.9999999999999997E-4</v>
      </c>
      <c r="E63">
        <f t="shared" si="7"/>
        <v>14772.899390243898</v>
      </c>
      <c r="F63">
        <f t="shared" si="1"/>
        <v>14773</v>
      </c>
      <c r="G63">
        <f t="shared" si="6"/>
        <v>-3.3000000003085006E-2</v>
      </c>
      <c r="K63">
        <f t="shared" si="8"/>
        <v>-3.3000000003085006E-2</v>
      </c>
      <c r="O63">
        <f t="shared" ca="1" si="9"/>
        <v>-3.1154769604073103E-2</v>
      </c>
      <c r="Q63" s="2">
        <f t="shared" si="10"/>
        <v>43112.277399999999</v>
      </c>
    </row>
    <row r="64" spans="1:17">
      <c r="A64" s="55" t="s">
        <v>62</v>
      </c>
      <c r="B64" s="29" t="s">
        <v>43</v>
      </c>
      <c r="C64" s="30">
        <v>58130.7785</v>
      </c>
      <c r="D64" s="30">
        <v>1E-3</v>
      </c>
      <c r="E64">
        <f t="shared" si="7"/>
        <v>14772.902743902438</v>
      </c>
      <c r="F64">
        <f t="shared" si="1"/>
        <v>14773</v>
      </c>
      <c r="G64">
        <f t="shared" si="6"/>
        <v>-3.1900000001769513E-2</v>
      </c>
      <c r="K64">
        <f t="shared" si="8"/>
        <v>-3.1900000001769513E-2</v>
      </c>
      <c r="O64">
        <f t="shared" ca="1" si="9"/>
        <v>-3.1154769604073103E-2</v>
      </c>
      <c r="Q64" s="2">
        <f t="shared" si="10"/>
        <v>43112.2785</v>
      </c>
    </row>
    <row r="65" spans="1:17">
      <c r="A65" s="55" t="s">
        <v>62</v>
      </c>
      <c r="B65" s="29" t="s">
        <v>43</v>
      </c>
      <c r="C65" s="30">
        <v>58130.7785</v>
      </c>
      <c r="D65" s="30">
        <v>1E-4</v>
      </c>
      <c r="E65">
        <f t="shared" si="7"/>
        <v>14772.902743902438</v>
      </c>
      <c r="F65">
        <f t="shared" si="1"/>
        <v>14773</v>
      </c>
      <c r="G65">
        <f t="shared" si="6"/>
        <v>-3.1900000001769513E-2</v>
      </c>
      <c r="K65">
        <f t="shared" si="8"/>
        <v>-3.1900000001769513E-2</v>
      </c>
      <c r="O65">
        <f t="shared" ca="1" si="9"/>
        <v>-3.1154769604073103E-2</v>
      </c>
      <c r="Q65" s="2">
        <f t="shared" si="10"/>
        <v>43112.2785</v>
      </c>
    </row>
    <row r="66" spans="1:17">
      <c r="A66" s="50" t="s">
        <v>61</v>
      </c>
      <c r="C66" s="8">
        <v>59235.640700000004</v>
      </c>
      <c r="D66" s="8">
        <v>1E-4</v>
      </c>
      <c r="E66">
        <f t="shared" si="7"/>
        <v>18141.385060975619</v>
      </c>
      <c r="F66">
        <f t="shared" si="1"/>
        <v>18141.5</v>
      </c>
      <c r="G66">
        <f t="shared" si="6"/>
        <v>-3.7700000000768341E-2</v>
      </c>
      <c r="K66">
        <f t="shared" si="8"/>
        <v>-3.7700000000768341E-2</v>
      </c>
      <c r="O66">
        <f t="shared" ca="1" si="9"/>
        <v>-3.7841134516349184E-2</v>
      </c>
      <c r="Q66" s="2">
        <f t="shared" si="10"/>
        <v>44217.140700000004</v>
      </c>
    </row>
    <row r="67" spans="1:17">
      <c r="A67" s="59" t="s">
        <v>64</v>
      </c>
      <c r="B67" s="29" t="s">
        <v>43</v>
      </c>
      <c r="C67" s="30">
        <v>58825.808624999998</v>
      </c>
      <c r="D67" s="30">
        <v>1.6000000000000001E-4</v>
      </c>
      <c r="E67">
        <f>+(C67-C$7)/C$8</f>
        <v>16891.897027439016</v>
      </c>
      <c r="F67">
        <f t="shared" si="1"/>
        <v>16892</v>
      </c>
      <c r="G67">
        <f>+C67-(C$7+F67*C$8)</f>
        <v>-3.3775000003515743E-2</v>
      </c>
      <c r="K67">
        <f>+G67</f>
        <v>-3.3775000003515743E-2</v>
      </c>
      <c r="O67">
        <f ca="1">+C$11+C$12*$F67</f>
        <v>-3.53609169245757E-2</v>
      </c>
      <c r="Q67" s="2">
        <f>+C67-15018.5</f>
        <v>43807.308624999998</v>
      </c>
    </row>
    <row r="68" spans="1:17">
      <c r="A68" s="60" t="s">
        <v>65</v>
      </c>
      <c r="B68" s="61" t="s">
        <v>37</v>
      </c>
      <c r="C68" s="62">
        <v>56013.388099999996</v>
      </c>
      <c r="D68" s="60">
        <v>3.5000000000000001E-3</v>
      </c>
      <c r="E68">
        <f t="shared" ref="E68:E95" si="11">+(C68-C$7)/C$8</f>
        <v>8317.4442073170612</v>
      </c>
      <c r="F68">
        <f t="shared" ref="F68:F95" si="12">ROUND(2*E68,0)/2</f>
        <v>8317.5</v>
      </c>
      <c r="G68">
        <f t="shared" ref="G68:G95" si="13">+C68-(C$7+F68*C$8)</f>
        <v>-1.8300000003364403E-2</v>
      </c>
      <c r="K68">
        <f t="shared" ref="K68:K95" si="14">+G68</f>
        <v>-1.8300000003364403E-2</v>
      </c>
      <c r="O68">
        <f t="shared" ref="O68:O95" ca="1" si="15">+C$11+C$12*$F68</f>
        <v>-1.8340808288591953E-2</v>
      </c>
      <c r="Q68" s="2">
        <f t="shared" ref="Q68:Q95" si="16">+C68-15018.5</f>
        <v>40994.888099999996</v>
      </c>
    </row>
    <row r="69" spans="1:17">
      <c r="A69" s="60" t="s">
        <v>65</v>
      </c>
      <c r="B69" s="61" t="s">
        <v>43</v>
      </c>
      <c r="C69" s="62">
        <v>56013.5524</v>
      </c>
      <c r="D69" s="60">
        <v>3.5000000000000001E-3</v>
      </c>
      <c r="E69">
        <f t="shared" si="11"/>
        <v>8317.9451219512193</v>
      </c>
      <c r="F69">
        <f t="shared" si="12"/>
        <v>8318</v>
      </c>
      <c r="G69">
        <f t="shared" si="13"/>
        <v>-1.7999999996391125E-2</v>
      </c>
      <c r="K69">
        <f t="shared" si="14"/>
        <v>-1.7999999996391125E-2</v>
      </c>
      <c r="O69">
        <f t="shared" ca="1" si="15"/>
        <v>-1.8341800772622274E-2</v>
      </c>
      <c r="Q69" s="2">
        <f t="shared" si="16"/>
        <v>40995.0524</v>
      </c>
    </row>
    <row r="70" spans="1:17">
      <c r="A70" s="60" t="s">
        <v>65</v>
      </c>
      <c r="B70" s="61" t="s">
        <v>43</v>
      </c>
      <c r="C70" s="62">
        <v>56747.2863</v>
      </c>
      <c r="D70" s="60">
        <v>4.1999999999999997E-3</v>
      </c>
      <c r="E70">
        <f t="shared" si="11"/>
        <v>10554.938719512193</v>
      </c>
      <c r="F70">
        <f t="shared" si="12"/>
        <v>10555</v>
      </c>
      <c r="G70">
        <f t="shared" si="13"/>
        <v>-2.0100000001548324E-2</v>
      </c>
      <c r="K70">
        <f t="shared" si="14"/>
        <v>-2.0100000001548324E-2</v>
      </c>
      <c r="O70">
        <f t="shared" ca="1" si="15"/>
        <v>-2.2782174324280757E-2</v>
      </c>
      <c r="Q70" s="2">
        <f t="shared" si="16"/>
        <v>41728.7863</v>
      </c>
    </row>
    <row r="71" spans="1:17">
      <c r="A71" s="60" t="s">
        <v>65</v>
      </c>
      <c r="B71" s="61" t="s">
        <v>37</v>
      </c>
      <c r="C71" s="62">
        <v>56747.451800000003</v>
      </c>
      <c r="D71" s="60">
        <v>4.8999999999999998E-3</v>
      </c>
      <c r="E71">
        <f t="shared" si="11"/>
        <v>10555.443292682932</v>
      </c>
      <c r="F71">
        <f t="shared" si="12"/>
        <v>10555.5</v>
      </c>
      <c r="G71">
        <f t="shared" si="13"/>
        <v>-1.8599999995785765E-2</v>
      </c>
      <c r="K71">
        <f t="shared" si="14"/>
        <v>-1.8599999995785765E-2</v>
      </c>
      <c r="O71">
        <f t="shared" ca="1" si="15"/>
        <v>-2.2783166808311078E-2</v>
      </c>
      <c r="Q71" s="2">
        <f t="shared" si="16"/>
        <v>41728.951800000003</v>
      </c>
    </row>
    <row r="72" spans="1:17">
      <c r="A72" s="60" t="s">
        <v>65</v>
      </c>
      <c r="B72" s="61" t="s">
        <v>37</v>
      </c>
      <c r="C72" s="62">
        <v>58405.476499999997</v>
      </c>
      <c r="D72" s="60">
        <v>3.5000000000000001E-3</v>
      </c>
      <c r="E72">
        <f t="shared" si="11"/>
        <v>15610.396646341453</v>
      </c>
      <c r="F72">
        <f t="shared" si="12"/>
        <v>15610.5</v>
      </c>
      <c r="G72">
        <f t="shared" si="13"/>
        <v>-3.3900000002176967E-2</v>
      </c>
      <c r="K72">
        <f t="shared" si="14"/>
        <v>-3.3900000002176967E-2</v>
      </c>
      <c r="O72">
        <f t="shared" ca="1" si="15"/>
        <v>-3.2817180354861648E-2</v>
      </c>
      <c r="Q72" s="2">
        <f t="shared" si="16"/>
        <v>43386.976499999997</v>
      </c>
    </row>
    <row r="73" spans="1:17">
      <c r="A73" s="60" t="s">
        <v>65</v>
      </c>
      <c r="B73" s="61" t="s">
        <v>43</v>
      </c>
      <c r="C73" s="62">
        <v>58405.641499999998</v>
      </c>
      <c r="D73" s="60">
        <v>3.5000000000000001E-3</v>
      </c>
      <c r="E73">
        <f t="shared" si="11"/>
        <v>15610.899695121943</v>
      </c>
      <c r="F73">
        <f t="shared" si="12"/>
        <v>15611</v>
      </c>
      <c r="G73">
        <f t="shared" si="13"/>
        <v>-3.2900000005611219E-2</v>
      </c>
      <c r="K73">
        <f t="shared" si="14"/>
        <v>-3.2900000005611219E-2</v>
      </c>
      <c r="O73">
        <f t="shared" ca="1" si="15"/>
        <v>-3.2818172838891976E-2</v>
      </c>
      <c r="Q73" s="2">
        <f t="shared" si="16"/>
        <v>43387.141499999998</v>
      </c>
    </row>
    <row r="74" spans="1:17" ht="25.5">
      <c r="A74" s="60" t="s">
        <v>66</v>
      </c>
      <c r="B74" s="61" t="s">
        <v>43</v>
      </c>
      <c r="C74" s="62">
        <v>58825.808599999997</v>
      </c>
      <c r="D74" s="60">
        <v>2.0000000000000001E-4</v>
      </c>
      <c r="E74">
        <f t="shared" si="11"/>
        <v>16891.8969512195</v>
      </c>
      <c r="F74">
        <f t="shared" si="12"/>
        <v>16892</v>
      </c>
      <c r="G74">
        <f t="shared" si="13"/>
        <v>-3.3800000004703179E-2</v>
      </c>
      <c r="K74">
        <f t="shared" si="14"/>
        <v>-3.3800000004703179E-2</v>
      </c>
      <c r="O74">
        <f t="shared" ca="1" si="15"/>
        <v>-3.53609169245757E-2</v>
      </c>
      <c r="Q74" s="2">
        <f t="shared" si="16"/>
        <v>43807.308599999997</v>
      </c>
    </row>
    <row r="75" spans="1:17">
      <c r="A75" s="60" t="s">
        <v>65</v>
      </c>
      <c r="B75" s="61" t="s">
        <v>43</v>
      </c>
      <c r="C75" s="62">
        <v>58854.343200000003</v>
      </c>
      <c r="D75" s="60">
        <v>3.5000000000000001E-3</v>
      </c>
      <c r="E75">
        <f t="shared" si="11"/>
        <v>16978.892682926835</v>
      </c>
      <c r="F75">
        <f t="shared" si="12"/>
        <v>16979</v>
      </c>
      <c r="G75">
        <f t="shared" si="13"/>
        <v>-3.5199999998440035E-2</v>
      </c>
      <c r="K75">
        <f t="shared" si="14"/>
        <v>-3.5199999998440035E-2</v>
      </c>
      <c r="O75">
        <f t="shared" ca="1" si="15"/>
        <v>-3.5533609145851658E-2</v>
      </c>
      <c r="Q75" s="2">
        <f t="shared" si="16"/>
        <v>43835.843200000003</v>
      </c>
    </row>
    <row r="76" spans="1:17">
      <c r="A76" s="60" t="s">
        <v>65</v>
      </c>
      <c r="B76" s="61" t="s">
        <v>43</v>
      </c>
      <c r="C76" s="62">
        <v>58854.5072</v>
      </c>
      <c r="D76" s="60">
        <v>3.5000000000000001E-3</v>
      </c>
      <c r="E76">
        <f t="shared" si="11"/>
        <v>16979.392682926828</v>
      </c>
      <c r="F76">
        <f t="shared" si="12"/>
        <v>16979.5</v>
      </c>
      <c r="G76">
        <f t="shared" si="13"/>
        <v>-3.5199999998440035E-2</v>
      </c>
      <c r="K76">
        <f t="shared" si="14"/>
        <v>-3.5199999998440035E-2</v>
      </c>
      <c r="O76">
        <f t="shared" ca="1" si="15"/>
        <v>-3.5534601629881979E-2</v>
      </c>
      <c r="Q76" s="2">
        <f t="shared" si="16"/>
        <v>43836.0072</v>
      </c>
    </row>
    <row r="77" spans="1:17">
      <c r="A77" s="60" t="s">
        <v>65</v>
      </c>
      <c r="B77" s="61" t="s">
        <v>43</v>
      </c>
      <c r="C77" s="62">
        <v>59138.553</v>
      </c>
      <c r="D77" s="60">
        <v>3.5000000000000001E-3</v>
      </c>
      <c r="E77">
        <f t="shared" si="11"/>
        <v>17845.385975609755</v>
      </c>
      <c r="F77">
        <f t="shared" si="12"/>
        <v>17845.5</v>
      </c>
      <c r="G77">
        <f t="shared" si="13"/>
        <v>-3.7400000001071021E-2</v>
      </c>
      <c r="K77">
        <f t="shared" si="14"/>
        <v>-3.7400000001071021E-2</v>
      </c>
      <c r="O77">
        <f t="shared" ca="1" si="15"/>
        <v>-3.7253583970398851E-2</v>
      </c>
      <c r="Q77" s="2">
        <f t="shared" si="16"/>
        <v>44120.053</v>
      </c>
    </row>
    <row r="78" spans="1:17">
      <c r="A78" s="60" t="s">
        <v>65</v>
      </c>
      <c r="B78" s="61" t="s">
        <v>43</v>
      </c>
      <c r="C78" s="62">
        <v>59138.716899999999</v>
      </c>
      <c r="D78" s="60">
        <v>3.5000000000000001E-3</v>
      </c>
      <c r="E78">
        <f t="shared" si="11"/>
        <v>17845.885670731703</v>
      </c>
      <c r="F78">
        <f t="shared" si="12"/>
        <v>17846</v>
      </c>
      <c r="G78">
        <f t="shared" si="13"/>
        <v>-3.7499999998544808E-2</v>
      </c>
      <c r="K78">
        <f t="shared" si="14"/>
        <v>-3.7499999998544808E-2</v>
      </c>
      <c r="O78">
        <f t="shared" ca="1" si="15"/>
        <v>-3.7254576454429172E-2</v>
      </c>
      <c r="Q78" s="2">
        <f t="shared" si="16"/>
        <v>44120.216899999999</v>
      </c>
    </row>
    <row r="79" spans="1:17">
      <c r="A79" s="60" t="s">
        <v>65</v>
      </c>
      <c r="B79" s="61" t="s">
        <v>43</v>
      </c>
      <c r="C79" s="62">
        <v>59176.600599999998</v>
      </c>
      <c r="D79" s="60">
        <v>3.5000000000000001E-3</v>
      </c>
      <c r="E79">
        <f t="shared" si="11"/>
        <v>17961.384756097552</v>
      </c>
      <c r="F79">
        <f t="shared" si="12"/>
        <v>17961.5</v>
      </c>
      <c r="G79">
        <f t="shared" si="13"/>
        <v>-3.7800000005518086E-2</v>
      </c>
      <c r="K79">
        <f t="shared" si="14"/>
        <v>-3.7800000005518086E-2</v>
      </c>
      <c r="O79">
        <f t="shared" ca="1" si="15"/>
        <v>-3.7483840265433443E-2</v>
      </c>
      <c r="Q79" s="2">
        <f t="shared" si="16"/>
        <v>44158.100599999998</v>
      </c>
    </row>
    <row r="80" spans="1:17">
      <c r="A80" s="60" t="s">
        <v>65</v>
      </c>
      <c r="B80" s="61" t="s">
        <v>43</v>
      </c>
      <c r="C80" s="62">
        <v>59204.479099999997</v>
      </c>
      <c r="D80" s="60">
        <v>3.5000000000000001E-3</v>
      </c>
      <c r="E80">
        <f t="shared" si="11"/>
        <v>18046.380182926816</v>
      </c>
      <c r="F80">
        <f t="shared" si="12"/>
        <v>18046.5</v>
      </c>
      <c r="G80">
        <f t="shared" si="13"/>
        <v>-3.9300000004004687E-2</v>
      </c>
      <c r="K80">
        <f t="shared" si="14"/>
        <v>-3.9300000004004687E-2</v>
      </c>
      <c r="O80">
        <f t="shared" ca="1" si="15"/>
        <v>-3.7652562550588103E-2</v>
      </c>
      <c r="Q80" s="2">
        <f t="shared" si="16"/>
        <v>44185.979099999997</v>
      </c>
    </row>
    <row r="81" spans="1:17">
      <c r="A81" s="60" t="s">
        <v>65</v>
      </c>
      <c r="B81" s="61" t="s">
        <v>43</v>
      </c>
      <c r="C81" s="62">
        <v>59204.645199999999</v>
      </c>
      <c r="D81" s="60">
        <v>3.5000000000000001E-3</v>
      </c>
      <c r="E81">
        <f t="shared" si="11"/>
        <v>18046.88658536585</v>
      </c>
      <c r="F81">
        <f t="shared" si="12"/>
        <v>18047</v>
      </c>
      <c r="G81">
        <f t="shared" si="13"/>
        <v>-3.7199999998847488E-2</v>
      </c>
      <c r="K81">
        <f t="shared" si="14"/>
        <v>-3.7199999998847488E-2</v>
      </c>
      <c r="O81">
        <f t="shared" ca="1" si="15"/>
        <v>-3.7653555034618424E-2</v>
      </c>
      <c r="Q81" s="2">
        <f t="shared" si="16"/>
        <v>44186.145199999999</v>
      </c>
    </row>
    <row r="82" spans="1:17">
      <c r="A82" s="60" t="s">
        <v>65</v>
      </c>
      <c r="B82" s="61" t="s">
        <v>43</v>
      </c>
      <c r="C82" s="62">
        <v>59259.420400000003</v>
      </c>
      <c r="D82" s="60">
        <v>3.5000000000000001E-3</v>
      </c>
      <c r="E82">
        <f t="shared" si="11"/>
        <v>18213.884146341468</v>
      </c>
      <c r="F82">
        <f t="shared" si="12"/>
        <v>18214</v>
      </c>
      <c r="G82">
        <f t="shared" si="13"/>
        <v>-3.8000000000465661E-2</v>
      </c>
      <c r="K82">
        <f t="shared" si="14"/>
        <v>-3.8000000000465661E-2</v>
      </c>
      <c r="O82">
        <f t="shared" ca="1" si="15"/>
        <v>-3.7985044700745804E-2</v>
      </c>
      <c r="Q82" s="2">
        <f t="shared" si="16"/>
        <v>44240.920400000003</v>
      </c>
    </row>
    <row r="83" spans="1:17">
      <c r="A83" s="60" t="s">
        <v>65</v>
      </c>
      <c r="B83" s="61" t="s">
        <v>37</v>
      </c>
      <c r="C83" s="62">
        <v>59276.3128</v>
      </c>
      <c r="D83" s="60">
        <v>3.5000000000000001E-3</v>
      </c>
      <c r="E83">
        <f t="shared" si="11"/>
        <v>18265.385365853657</v>
      </c>
      <c r="F83">
        <f t="shared" si="12"/>
        <v>18265.5</v>
      </c>
      <c r="G83">
        <f t="shared" si="13"/>
        <v>-3.7600000003294554E-2</v>
      </c>
      <c r="K83">
        <f t="shared" si="14"/>
        <v>-3.7600000003294554E-2</v>
      </c>
      <c r="O83">
        <f t="shared" ca="1" si="15"/>
        <v>-3.8087270555868927E-2</v>
      </c>
      <c r="Q83" s="2">
        <f t="shared" si="16"/>
        <v>44257.8128</v>
      </c>
    </row>
    <row r="84" spans="1:17">
      <c r="A84" s="60" t="s">
        <v>65</v>
      </c>
      <c r="B84" s="61" t="s">
        <v>43</v>
      </c>
      <c r="C84" s="62">
        <v>59288.448900000003</v>
      </c>
      <c r="D84" s="60">
        <v>3.5000000000000001E-3</v>
      </c>
      <c r="E84">
        <f t="shared" si="11"/>
        <v>18302.385670731714</v>
      </c>
      <c r="F84">
        <f t="shared" si="12"/>
        <v>18302.5</v>
      </c>
      <c r="G84">
        <f t="shared" si="13"/>
        <v>-3.7499999998544808E-2</v>
      </c>
      <c r="K84">
        <f t="shared" si="14"/>
        <v>-3.7499999998544808E-2</v>
      </c>
      <c r="O84">
        <f t="shared" ca="1" si="15"/>
        <v>-3.8160714374112711E-2</v>
      </c>
      <c r="Q84" s="2">
        <f t="shared" si="16"/>
        <v>44269.948900000003</v>
      </c>
    </row>
    <row r="85" spans="1:17">
      <c r="A85" s="60" t="s">
        <v>65</v>
      </c>
      <c r="B85" s="61" t="s">
        <v>43</v>
      </c>
      <c r="C85" s="62">
        <v>59296.32</v>
      </c>
      <c r="D85" s="60">
        <v>3.5000000000000001E-3</v>
      </c>
      <c r="E85">
        <f t="shared" si="11"/>
        <v>18326.382926829265</v>
      </c>
      <c r="F85">
        <f t="shared" si="12"/>
        <v>18326.5</v>
      </c>
      <c r="G85">
        <f t="shared" si="13"/>
        <v>-3.8399999997636769E-2</v>
      </c>
      <c r="K85">
        <f t="shared" si="14"/>
        <v>-3.8399999997636769E-2</v>
      </c>
      <c r="O85">
        <f t="shared" ca="1" si="15"/>
        <v>-3.8208353607568149E-2</v>
      </c>
      <c r="Q85" s="2">
        <f t="shared" si="16"/>
        <v>44277.82</v>
      </c>
    </row>
    <row r="86" spans="1:17">
      <c r="A86" s="60" t="s">
        <v>65</v>
      </c>
      <c r="B86" s="61" t="s">
        <v>43</v>
      </c>
      <c r="C86" s="62">
        <v>59297.468200000003</v>
      </c>
      <c r="D86" s="60">
        <v>3.5000000000000001E-3</v>
      </c>
      <c r="E86">
        <f t="shared" si="11"/>
        <v>18329.883536585374</v>
      </c>
      <c r="F86">
        <f t="shared" si="12"/>
        <v>18330</v>
      </c>
      <c r="G86">
        <f t="shared" si="13"/>
        <v>-3.8199999995413236E-2</v>
      </c>
      <c r="K86">
        <f t="shared" si="14"/>
        <v>-3.8199999995413236E-2</v>
      </c>
      <c r="O86">
        <f t="shared" ca="1" si="15"/>
        <v>-3.8215300995780396E-2</v>
      </c>
      <c r="Q86" s="2">
        <f t="shared" si="16"/>
        <v>44278.968200000003</v>
      </c>
    </row>
    <row r="87" spans="1:17">
      <c r="A87" s="60" t="s">
        <v>65</v>
      </c>
      <c r="B87" s="61" t="s">
        <v>43</v>
      </c>
      <c r="C87" s="62">
        <v>59305.340700000001</v>
      </c>
      <c r="D87" s="60">
        <v>3.5000000000000001E-3</v>
      </c>
      <c r="E87">
        <f t="shared" si="11"/>
        <v>18353.885060975608</v>
      </c>
      <c r="F87">
        <f t="shared" si="12"/>
        <v>18354</v>
      </c>
      <c r="G87">
        <f t="shared" si="13"/>
        <v>-3.7700000000768341E-2</v>
      </c>
      <c r="K87">
        <f t="shared" si="14"/>
        <v>-3.7700000000768341E-2</v>
      </c>
      <c r="O87">
        <f t="shared" ca="1" si="15"/>
        <v>-3.8262940229235834E-2</v>
      </c>
      <c r="Q87" s="2">
        <f t="shared" si="16"/>
        <v>44286.840700000001</v>
      </c>
    </row>
    <row r="88" spans="1:17">
      <c r="A88" s="60" t="s">
        <v>65</v>
      </c>
      <c r="B88" s="61" t="s">
        <v>37</v>
      </c>
      <c r="C88" s="62">
        <v>59309.440499999997</v>
      </c>
      <c r="D88" s="60">
        <v>3.5000000000000001E-3</v>
      </c>
      <c r="E88">
        <f t="shared" si="11"/>
        <v>18366.384451219499</v>
      </c>
      <c r="F88">
        <f t="shared" si="12"/>
        <v>18366.5</v>
      </c>
      <c r="G88">
        <f t="shared" si="13"/>
        <v>-3.7900000002991874E-2</v>
      </c>
      <c r="K88">
        <f t="shared" si="14"/>
        <v>-3.7900000002991874E-2</v>
      </c>
      <c r="O88">
        <f t="shared" ca="1" si="15"/>
        <v>-3.8287752329993874E-2</v>
      </c>
      <c r="Q88" s="2">
        <f t="shared" si="16"/>
        <v>44290.940499999997</v>
      </c>
    </row>
    <row r="89" spans="1:17">
      <c r="A89" s="60" t="s">
        <v>65</v>
      </c>
      <c r="B89" s="61" t="s">
        <v>43</v>
      </c>
      <c r="C89" s="62">
        <v>59309.604299999999</v>
      </c>
      <c r="D89" s="60">
        <v>4.8999999999999998E-3</v>
      </c>
      <c r="E89">
        <f t="shared" si="11"/>
        <v>18366.883841463408</v>
      </c>
      <c r="F89">
        <f t="shared" si="12"/>
        <v>18367</v>
      </c>
      <c r="G89">
        <f t="shared" si="13"/>
        <v>-3.8099999997939449E-2</v>
      </c>
      <c r="K89">
        <f t="shared" si="14"/>
        <v>-3.8099999997939449E-2</v>
      </c>
      <c r="O89">
        <f t="shared" ca="1" si="15"/>
        <v>-3.8288744814024195E-2</v>
      </c>
      <c r="Q89" s="2">
        <f t="shared" si="16"/>
        <v>44291.104299999999</v>
      </c>
    </row>
    <row r="90" spans="1:17">
      <c r="A90" s="60" t="s">
        <v>65</v>
      </c>
      <c r="B90" s="61" t="s">
        <v>37</v>
      </c>
      <c r="C90" s="62">
        <v>59328.464399999997</v>
      </c>
      <c r="D90" s="60">
        <v>3.5000000000000001E-3</v>
      </c>
      <c r="E90">
        <f t="shared" si="11"/>
        <v>18424.384146341454</v>
      </c>
      <c r="F90">
        <f t="shared" si="12"/>
        <v>18424.5</v>
      </c>
      <c r="G90">
        <f t="shared" si="13"/>
        <v>-3.8000000000465661E-2</v>
      </c>
      <c r="K90">
        <f t="shared" si="14"/>
        <v>-3.8000000000465661E-2</v>
      </c>
      <c r="O90">
        <f t="shared" ca="1" si="15"/>
        <v>-3.840288047751117E-2</v>
      </c>
      <c r="Q90" s="2">
        <f t="shared" si="16"/>
        <v>44309.964399999997</v>
      </c>
    </row>
    <row r="91" spans="1:17">
      <c r="A91" s="60" t="s">
        <v>65</v>
      </c>
      <c r="B91" s="61" t="s">
        <v>43</v>
      </c>
      <c r="C91" s="62">
        <v>59502.631399999998</v>
      </c>
      <c r="D91" s="60">
        <v>3.5000000000000001E-3</v>
      </c>
      <c r="E91">
        <f t="shared" si="11"/>
        <v>18955.38109756097</v>
      </c>
      <c r="F91">
        <f t="shared" si="12"/>
        <v>18955.5</v>
      </c>
      <c r="G91">
        <f t="shared" si="13"/>
        <v>-3.9000000004307367E-2</v>
      </c>
      <c r="K91">
        <f t="shared" si="14"/>
        <v>-3.9000000004307367E-2</v>
      </c>
      <c r="O91">
        <f t="shared" ca="1" si="15"/>
        <v>-3.9456898517712627E-2</v>
      </c>
      <c r="Q91" s="2">
        <f t="shared" si="16"/>
        <v>44484.131399999998</v>
      </c>
    </row>
    <row r="92" spans="1:17">
      <c r="A92" s="60" t="s">
        <v>65</v>
      </c>
      <c r="B92" s="61" t="s">
        <v>43</v>
      </c>
      <c r="C92" s="62">
        <v>59527.558199999999</v>
      </c>
      <c r="D92" s="60">
        <v>3.5000000000000001E-3</v>
      </c>
      <c r="E92">
        <f t="shared" si="11"/>
        <v>19031.377439024385</v>
      </c>
      <c r="F92">
        <f t="shared" si="12"/>
        <v>19031.5</v>
      </c>
      <c r="G92">
        <f t="shared" si="13"/>
        <v>-4.0200000003096648E-2</v>
      </c>
      <c r="K92">
        <f t="shared" si="14"/>
        <v>-4.0200000003096648E-2</v>
      </c>
      <c r="O92">
        <f t="shared" ca="1" si="15"/>
        <v>-3.9607756090321494E-2</v>
      </c>
      <c r="Q92" s="2">
        <f t="shared" si="16"/>
        <v>44509.058199999999</v>
      </c>
    </row>
    <row r="93" spans="1:17">
      <c r="A93" s="60" t="s">
        <v>65</v>
      </c>
      <c r="B93" s="61" t="s">
        <v>43</v>
      </c>
      <c r="C93" s="62">
        <v>59527.722500000003</v>
      </c>
      <c r="D93" s="60">
        <v>3.5000000000000001E-3</v>
      </c>
      <c r="E93">
        <f t="shared" si="11"/>
        <v>19031.878353658543</v>
      </c>
      <c r="F93">
        <f t="shared" si="12"/>
        <v>19032</v>
      </c>
      <c r="G93">
        <f t="shared" si="13"/>
        <v>-3.989999999612337E-2</v>
      </c>
      <c r="K93">
        <f t="shared" si="14"/>
        <v>-3.989999999612337E-2</v>
      </c>
      <c r="O93">
        <f t="shared" ca="1" si="15"/>
        <v>-3.9608748574351815E-2</v>
      </c>
      <c r="Q93" s="2">
        <f t="shared" si="16"/>
        <v>44509.222500000003</v>
      </c>
    </row>
    <row r="94" spans="1:17">
      <c r="A94" s="60" t="s">
        <v>65</v>
      </c>
      <c r="B94" s="61" t="s">
        <v>43</v>
      </c>
      <c r="C94" s="62">
        <v>59562.490700000002</v>
      </c>
      <c r="D94" s="60">
        <v>3.5000000000000001E-3</v>
      </c>
      <c r="E94">
        <f t="shared" si="11"/>
        <v>19137.878963414638</v>
      </c>
      <c r="F94">
        <f t="shared" si="12"/>
        <v>19138</v>
      </c>
      <c r="G94">
        <f t="shared" si="13"/>
        <v>-3.9700000001175795E-2</v>
      </c>
      <c r="K94">
        <f t="shared" si="14"/>
        <v>-3.9700000001175795E-2</v>
      </c>
      <c r="O94">
        <f t="shared" ca="1" si="15"/>
        <v>-3.9819155188779973E-2</v>
      </c>
      <c r="Q94" s="2">
        <f t="shared" si="16"/>
        <v>44543.990700000002</v>
      </c>
    </row>
    <row r="95" spans="1:17">
      <c r="A95" s="60" t="s">
        <v>65</v>
      </c>
      <c r="B95" s="61" t="s">
        <v>43</v>
      </c>
      <c r="C95" s="62">
        <v>59562.6541</v>
      </c>
      <c r="D95" s="60">
        <v>3.5000000000000001E-3</v>
      </c>
      <c r="E95">
        <f t="shared" si="11"/>
        <v>19138.37713414634</v>
      </c>
      <c r="F95">
        <f t="shared" si="12"/>
        <v>19138.5</v>
      </c>
      <c r="G95">
        <f t="shared" si="13"/>
        <v>-4.0300000000570435E-2</v>
      </c>
      <c r="K95">
        <f t="shared" si="14"/>
        <v>-4.0300000000570435E-2</v>
      </c>
      <c r="O95">
        <f t="shared" ca="1" si="15"/>
        <v>-3.9820147672810294E-2</v>
      </c>
      <c r="Q95" s="2">
        <f t="shared" si="16"/>
        <v>44544.1541</v>
      </c>
    </row>
    <row r="96" spans="1:17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rotectedRanges>
    <protectedRange sqref="A50:D66" name="Range1"/>
  </protectedRanges>
  <phoneticPr fontId="7" type="noConversion"/>
  <hyperlinks>
    <hyperlink ref="H3105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2023-01-26T05:35:46Z</dcterms:modified>
</cp:coreProperties>
</file>