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DB33911-9AC0-47F2-8DB2-C8DD90105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39" i="2" l="1"/>
  <c r="F39" i="2" s="1"/>
  <c r="G39" i="2" s="1"/>
  <c r="K39" i="2" s="1"/>
  <c r="Q39" i="2"/>
  <c r="E38" i="2"/>
  <c r="F38" i="2"/>
  <c r="G38" i="2"/>
  <c r="K38" i="2"/>
  <c r="Q38" i="2"/>
  <c r="E38" i="1"/>
  <c r="F38" i="1"/>
  <c r="G38" i="1"/>
  <c r="K38" i="1"/>
  <c r="Q38" i="1"/>
  <c r="C7" i="2"/>
  <c r="C8" i="2"/>
  <c r="C9" i="2"/>
  <c r="D9" i="2"/>
  <c r="F16" i="2"/>
  <c r="C17" i="2"/>
  <c r="E21" i="2"/>
  <c r="F21" i="2"/>
  <c r="G21" i="2"/>
  <c r="H21" i="2"/>
  <c r="Q21" i="2"/>
  <c r="E22" i="2"/>
  <c r="F22" i="2"/>
  <c r="G22" i="2"/>
  <c r="I22" i="2"/>
  <c r="Q22" i="2"/>
  <c r="E23" i="2"/>
  <c r="F23" i="2"/>
  <c r="G23" i="2"/>
  <c r="K23" i="2"/>
  <c r="Q23" i="2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7" i="2"/>
  <c r="F27" i="2"/>
  <c r="G27" i="2"/>
  <c r="K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E32" i="2"/>
  <c r="F32" i="2"/>
  <c r="G32" i="2"/>
  <c r="K32" i="2"/>
  <c r="Q32" i="2"/>
  <c r="E33" i="2"/>
  <c r="F33" i="2"/>
  <c r="G33" i="2"/>
  <c r="K33" i="2"/>
  <c r="Q33" i="2"/>
  <c r="E34" i="2"/>
  <c r="F34" i="2"/>
  <c r="G34" i="2"/>
  <c r="K34" i="2"/>
  <c r="Q34" i="2"/>
  <c r="E35" i="2"/>
  <c r="F35" i="2"/>
  <c r="G35" i="2"/>
  <c r="K35" i="2"/>
  <c r="Q35" i="2"/>
  <c r="E36" i="2"/>
  <c r="F36" i="2"/>
  <c r="G36" i="2"/>
  <c r="K36" i="2"/>
  <c r="Q36" i="2"/>
  <c r="E37" i="2"/>
  <c r="F37" i="2"/>
  <c r="G37" i="2"/>
  <c r="K37" i="2"/>
  <c r="Q37" i="2"/>
  <c r="Q37" i="1"/>
  <c r="D9" i="1"/>
  <c r="C9" i="1"/>
  <c r="Q35" i="1"/>
  <c r="Q36" i="1"/>
  <c r="Q27" i="1"/>
  <c r="Q30" i="1"/>
  <c r="Q31" i="1"/>
  <c r="Q32" i="1"/>
  <c r="Q33" i="1"/>
  <c r="Q34" i="1"/>
  <c r="Q25" i="1"/>
  <c r="Q26" i="1"/>
  <c r="C7" i="1"/>
  <c r="E26" i="1"/>
  <c r="F26" i="1"/>
  <c r="Q22" i="1"/>
  <c r="Q28" i="1"/>
  <c r="Q29" i="1"/>
  <c r="Q24" i="1"/>
  <c r="Q23" i="1"/>
  <c r="F16" i="1"/>
  <c r="F17" i="1" s="1"/>
  <c r="C17" i="1"/>
  <c r="Q21" i="1"/>
  <c r="E36" i="1"/>
  <c r="F36" i="1"/>
  <c r="E28" i="1"/>
  <c r="F28" i="1"/>
  <c r="G28" i="1"/>
  <c r="K28" i="1"/>
  <c r="E31" i="1"/>
  <c r="F31" i="1"/>
  <c r="E33" i="1"/>
  <c r="F33" i="1"/>
  <c r="E25" i="1"/>
  <c r="F25" i="1"/>
  <c r="E37" i="1"/>
  <c r="F37" i="1"/>
  <c r="G37" i="1"/>
  <c r="K37" i="1"/>
  <c r="G33" i="1"/>
  <c r="K33" i="1"/>
  <c r="E23" i="1"/>
  <c r="F23" i="1"/>
  <c r="E30" i="1"/>
  <c r="F30" i="1"/>
  <c r="G30" i="1"/>
  <c r="K30" i="1"/>
  <c r="E22" i="1"/>
  <c r="F22" i="1"/>
  <c r="G22" i="1"/>
  <c r="I22" i="1"/>
  <c r="G25" i="1"/>
  <c r="K25" i="1"/>
  <c r="E35" i="1"/>
  <c r="F35" i="1"/>
  <c r="G35" i="1"/>
  <c r="K35" i="1"/>
  <c r="E27" i="1"/>
  <c r="F27" i="1"/>
  <c r="G27" i="1"/>
  <c r="K27" i="1"/>
  <c r="E32" i="1"/>
  <c r="F32" i="1"/>
  <c r="G32" i="1"/>
  <c r="K32" i="1"/>
  <c r="G26" i="1"/>
  <c r="K26" i="1"/>
  <c r="E24" i="1"/>
  <c r="F24" i="1"/>
  <c r="G24" i="1"/>
  <c r="K24" i="1"/>
  <c r="G31" i="1"/>
  <c r="K31" i="1"/>
  <c r="E29" i="1"/>
  <c r="F29" i="1"/>
  <c r="G29" i="1"/>
  <c r="K29" i="1"/>
  <c r="G23" i="1"/>
  <c r="K23" i="1"/>
  <c r="E21" i="1"/>
  <c r="F21" i="1"/>
  <c r="G21" i="1"/>
  <c r="G36" i="1"/>
  <c r="K36" i="1"/>
  <c r="E34" i="1"/>
  <c r="F34" i="1"/>
  <c r="G34" i="1"/>
  <c r="K34" i="1"/>
  <c r="H21" i="1"/>
  <c r="C12" i="2"/>
  <c r="C11" i="1"/>
  <c r="C11" i="2"/>
  <c r="C12" i="1"/>
  <c r="O39" i="2" l="1"/>
  <c r="C16" i="1"/>
  <c r="D18" i="1" s="1"/>
  <c r="O31" i="1"/>
  <c r="C15" i="1"/>
  <c r="O37" i="1"/>
  <c r="O26" i="1"/>
  <c r="O34" i="1"/>
  <c r="O27" i="1"/>
  <c r="O33" i="1"/>
  <c r="O38" i="1"/>
  <c r="O22" i="1"/>
  <c r="O32" i="1"/>
  <c r="O35" i="1"/>
  <c r="O29" i="1"/>
  <c r="O25" i="1"/>
  <c r="O24" i="1"/>
  <c r="O21" i="1"/>
  <c r="O28" i="1"/>
  <c r="O23" i="1"/>
  <c r="O36" i="1"/>
  <c r="O30" i="1"/>
  <c r="C16" i="2"/>
  <c r="D18" i="2" s="1"/>
  <c r="O30" i="2"/>
  <c r="O29" i="2"/>
  <c r="O22" i="2"/>
  <c r="O32" i="2"/>
  <c r="O28" i="2"/>
  <c r="O33" i="2"/>
  <c r="O26" i="2"/>
  <c r="O37" i="2"/>
  <c r="O27" i="2"/>
  <c r="O21" i="2"/>
  <c r="O36" i="2"/>
  <c r="O31" i="2"/>
  <c r="O38" i="2"/>
  <c r="O25" i="2"/>
  <c r="O35" i="2"/>
  <c r="O34" i="2"/>
  <c r="O24" i="2"/>
  <c r="O23" i="2"/>
  <c r="C15" i="2"/>
  <c r="F17" i="2"/>
  <c r="C18" i="2" l="1"/>
  <c r="C18" i="1"/>
  <c r="F18" i="1"/>
  <c r="F19" i="1" s="1"/>
  <c r="F18" i="2"/>
  <c r="F19" i="2" s="1"/>
</calcChain>
</file>

<file path=xl/sharedStrings.xml><?xml version="1.0" encoding="utf-8"?>
<sst xmlns="http://schemas.openxmlformats.org/spreadsheetml/2006/main" count="158" uniqueCount="56">
  <si>
    <t>VSB-66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</si>
  <si>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</si>
  <si>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</si>
  <si>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</si>
  <si>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</si>
  <si>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</si>
  <si>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</si>
  <si>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</si>
  <si>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</si>
  <si>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</si>
  <si>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</si>
  <si>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</si>
  <si>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</si>
  <si>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</si>
  <si>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</si>
  <si>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</si>
  <si>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</si>
  <si>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</si>
  <si>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</si>
  <si>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</si>
  <si>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</si>
  <si>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</si>
  <si>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</si>
  <si>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</si>
  <si>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</si>
  <si>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</si>
  <si>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</si>
  <si>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</si>
  <si>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</si>
  <si>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</si>
  <si>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</si>
  <si>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</si>
  <si>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</si>
  <si>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</si>
  <si>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</si>
  <si>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</si>
  <si>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</si>
  <si>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</si>
  <si>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</si>
  <si>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</si>
  <si>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</si>
  <si>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GI Boo / GSC 3036-0930</t>
  </si>
  <si>
    <t>IBVS 5060</t>
  </si>
  <si>
    <t>II</t>
  </si>
  <si>
    <t>I</t>
  </si>
  <si>
    <t>OEJV 0137</t>
  </si>
  <si>
    <t>IBVS 5997</t>
  </si>
  <si>
    <t>IBVS 5992</t>
  </si>
  <si>
    <t>EA</t>
  </si>
  <si>
    <t>IBVS 6029</t>
  </si>
  <si>
    <t>OEJV 0160</t>
  </si>
  <si>
    <t>IBVS 6195</t>
  </si>
  <si>
    <t>vis</t>
  </si>
  <si>
    <t>OEJV 0179</t>
  </si>
  <si>
    <t>JAVSO 49, 106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</si>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</sst>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5" fillId="0" borderId="0" xfId="0" applyFont="1">
      <alignment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Boo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70676691729322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4D-485F-A104-6405023E72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1.1550000002898742E-2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4D-485F-A104-6405023E72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4D-485F-A104-6405023E72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0.15000000000873115</c:v>
                </c:pt>
                <c:pt idx="3">
                  <c:v>0.15155000000231666</c:v>
                </c:pt>
                <c:pt idx="4">
                  <c:v>0.1621000000013737</c:v>
                </c:pt>
                <c:pt idx="5">
                  <c:v>0.16510000000562286</c:v>
                </c:pt>
                <c:pt idx="6">
                  <c:v>0.2135000000052969</c:v>
                </c:pt>
                <c:pt idx="7">
                  <c:v>0.13706000000092899</c:v>
                </c:pt>
                <c:pt idx="8">
                  <c:v>0.13801000000239583</c:v>
                </c:pt>
                <c:pt idx="9">
                  <c:v>0.14923999999882653</c:v>
                </c:pt>
                <c:pt idx="10">
                  <c:v>0.13976000000548083</c:v>
                </c:pt>
                <c:pt idx="11">
                  <c:v>0.16052000000490807</c:v>
                </c:pt>
                <c:pt idx="12">
                  <c:v>0.16101999999955297</c:v>
                </c:pt>
                <c:pt idx="13">
                  <c:v>0.16142000000400003</c:v>
                </c:pt>
                <c:pt idx="14">
                  <c:v>0.19928999999683583</c:v>
                </c:pt>
                <c:pt idx="15">
                  <c:v>0.19943000000057509</c:v>
                </c:pt>
                <c:pt idx="16">
                  <c:v>0.23600000007718336</c:v>
                </c:pt>
                <c:pt idx="17">
                  <c:v>0.23791999999957625</c:v>
                </c:pt>
                <c:pt idx="18">
                  <c:v>-0.24839999999676365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4D-485F-A104-6405023E72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4D-485F-A104-6405023E72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4D-485F-A104-6405023E72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4D-485F-A104-6405023E72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8.9939118468653489E-2</c:v>
                </c:pt>
                <c:pt idx="1">
                  <c:v>8.9839813331935275E-2</c:v>
                </c:pt>
                <c:pt idx="2">
                  <c:v>0.13029483450452442</c:v>
                </c:pt>
                <c:pt idx="3">
                  <c:v>0.13006312251884855</c:v>
                </c:pt>
                <c:pt idx="4">
                  <c:v>0.13315103938918177</c:v>
                </c:pt>
                <c:pt idx="5">
                  <c:v>0.13392656521879073</c:v>
                </c:pt>
                <c:pt idx="6">
                  <c:v>0.14693080931284336</c:v>
                </c:pt>
                <c:pt idx="7">
                  <c:v>0.12722583289832801</c:v>
                </c:pt>
                <c:pt idx="8">
                  <c:v>0.12736296856331983</c:v>
                </c:pt>
                <c:pt idx="9">
                  <c:v>0.12980776645300171</c:v>
                </c:pt>
                <c:pt idx="10">
                  <c:v>0.13006312251884855</c:v>
                </c:pt>
                <c:pt idx="11">
                  <c:v>0.13300917490815575</c:v>
                </c:pt>
                <c:pt idx="12">
                  <c:v>0.13300917490815575</c:v>
                </c:pt>
                <c:pt idx="13">
                  <c:v>0.13300917490815575</c:v>
                </c:pt>
                <c:pt idx="14">
                  <c:v>0.14318558701375622</c:v>
                </c:pt>
                <c:pt idx="15">
                  <c:v>0.14318558701375622</c:v>
                </c:pt>
                <c:pt idx="16">
                  <c:v>0.15347549070417749</c:v>
                </c:pt>
                <c:pt idx="17">
                  <c:v>0.15423210126964965</c:v>
                </c:pt>
                <c:pt idx="18">
                  <c:v>0.16335871621565745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4D-485F-A104-6405023E7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2608"/>
        <c:axId val="1"/>
      </c:scatterChart>
      <c:valAx>
        <c:axId val="51361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2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Boo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1C-4D85-A15F-8C75A8DBDFA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A!$I$21:$I$998</c:f>
              <c:numCache>
                <c:formatCode>General</c:formatCode>
                <c:ptCount val="978"/>
                <c:pt idx="1">
                  <c:v>1.1910479384823702E-2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1C-4D85-A15F-8C75A8DBDFA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1C-4D85-A15F-8C75A8DBDFA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A!$K$21:$K$998</c:f>
              <c:numCache>
                <c:formatCode>General</c:formatCode>
                <c:ptCount val="978"/>
                <c:pt idx="2">
                  <c:v>3.5080433735856786E-3</c:v>
                </c:pt>
                <c:pt idx="3">
                  <c:v>5.8991619371226989E-3</c:v>
                </c:pt>
                <c:pt idx="4">
                  <c:v>5.2399695705389604E-3</c:v>
                </c:pt>
                <c:pt idx="5">
                  <c:v>5.4247972148004919E-3</c:v>
                </c:pt>
                <c:pt idx="6">
                  <c:v>6.6191631995025091E-3</c:v>
                </c:pt>
                <c:pt idx="7">
                  <c:v>1.7085729996324517E-3</c:v>
                </c:pt>
                <c:pt idx="8">
                  <c:v>2.1607681337627582E-3</c:v>
                </c:pt>
                <c:pt idx="9">
                  <c:v>4.5161089365137741E-3</c:v>
                </c:pt>
                <c:pt idx="10">
                  <c:v>-5.8908380597131327E-3</c:v>
                </c:pt>
                <c:pt idx="11">
                  <c:v>4.1749401279957965E-3</c:v>
                </c:pt>
                <c:pt idx="12">
                  <c:v>4.6749401226406917E-3</c:v>
                </c:pt>
                <c:pt idx="13">
                  <c:v>5.074940127087757E-3</c:v>
                </c:pt>
                <c:pt idx="14">
                  <c:v>6.0043857884011231E-3</c:v>
                </c:pt>
                <c:pt idx="15">
                  <c:v>6.1443857921403833E-3</c:v>
                </c:pt>
                <c:pt idx="16">
                  <c:v>5.3618550882674754E-3</c:v>
                </c:pt>
                <c:pt idx="17">
                  <c:v>4.5353453970164992E-3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1C-4D85-A15F-8C75A8DBDFA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1C-4D85-A15F-8C75A8DBDFA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1C-4D85-A15F-8C75A8DBDFA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1C-4D85-A15F-8C75A8DBDFA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A!$O$21:$O$998</c:f>
              <c:numCache>
                <c:formatCode>General</c:formatCode>
                <c:ptCount val="978"/>
                <c:pt idx="0">
                  <c:v>4.230741799665037E-3</c:v>
                </c:pt>
                <c:pt idx="1">
                  <c:v>4.2306196524827351E-3</c:v>
                </c:pt>
                <c:pt idx="2">
                  <c:v>4.2803800879394373E-3</c:v>
                </c:pt>
                <c:pt idx="3">
                  <c:v>4.2800950778473998E-3</c:v>
                </c:pt>
                <c:pt idx="4">
                  <c:v>4.2838932735637329E-3</c:v>
                </c:pt>
                <c:pt idx="5">
                  <c:v>4.2848471848921836E-3</c:v>
                </c:pt>
                <c:pt idx="6">
                  <c:v>4.3008426492412112E-3</c:v>
                </c:pt>
                <c:pt idx="7">
                  <c:v>4.2766051583530669E-3</c:v>
                </c:pt>
                <c:pt idx="8">
                  <c:v>4.2767738377952925E-3</c:v>
                </c:pt>
                <c:pt idx="9">
                  <c:v>4.2797809850929104E-3</c:v>
                </c:pt>
                <c:pt idx="10">
                  <c:v>4.2800950778473998E-3</c:v>
                </c:pt>
                <c:pt idx="11">
                  <c:v>4.2837187775890163E-3</c:v>
                </c:pt>
                <c:pt idx="12">
                  <c:v>4.2837187775890163E-3</c:v>
                </c:pt>
                <c:pt idx="13">
                  <c:v>4.2837187775890163E-3</c:v>
                </c:pt>
                <c:pt idx="14">
                  <c:v>4.2962359555086919E-3</c:v>
                </c:pt>
                <c:pt idx="15">
                  <c:v>4.2962359555086919E-3</c:v>
                </c:pt>
                <c:pt idx="16">
                  <c:v>4.3088927302081404E-3</c:v>
                </c:pt>
                <c:pt idx="17">
                  <c:v>4.3098233754066293E-3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1C-4D85-A15F-8C75A8DBD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0320"/>
        <c:axId val="1"/>
      </c:scatterChart>
      <c:valAx>
        <c:axId val="51363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015037593984963"/>
          <c:y val="0.92397937099967764"/>
          <c:w val="0.88872180451127814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26FE7A41-6185-A491-CD48-D6ED4F917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05CE106-8B0C-CCE9-312F-00FD9C0F0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28</v>
      </c>
      <c r="B2" t="s">
        <v>48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51286.705199999997</v>
      </c>
      <c r="D4" s="9">
        <v>1.0335000000000001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51286.705199999997</v>
      </c>
    </row>
    <row r="8" spans="1:6" x14ac:dyDescent="0.2">
      <c r="A8" t="s">
        <v>7</v>
      </c>
      <c r="C8">
        <f>+D4</f>
        <v>1.0335000000000001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INTERCEPT(INDIRECT($D$9):G991,INDIRECT($C$9):F991)</f>
        <v>8.9939118468653489E-2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SLOPE(INDIRECT($D$9):G991,INDIRECT($C$9):F991)</f>
        <v>9.4576320684019033E-6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(C7+C11)+(C8+C12)*INT(MAX(F21:F3532))</f>
        <v>59309.929058716218</v>
      </c>
      <c r="E15" s="16" t="s">
        <v>38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1.0335094576320685</v>
      </c>
      <c r="E16" s="16" t="s">
        <v>35</v>
      </c>
      <c r="F16" s="17">
        <f ca="1">NOW()+15018.5+$C$5/24</f>
        <v>59970.779081134257</v>
      </c>
    </row>
    <row r="17" spans="1:17" ht="13.5" thickBot="1" x14ac:dyDescent="0.25">
      <c r="A17" s="16" t="s">
        <v>32</v>
      </c>
      <c r="B17" s="12"/>
      <c r="C17" s="12">
        <f>COUNT(C21:C2190)</f>
        <v>19</v>
      </c>
      <c r="E17" s="16" t="s">
        <v>39</v>
      </c>
      <c r="F17" s="17">
        <f ca="1">ROUND(2*(F16-$C$7)/$C$8,0)/2+F15</f>
        <v>8403.5</v>
      </c>
    </row>
    <row r="18" spans="1:17" ht="14.25" thickTop="1" thickBot="1" x14ac:dyDescent="0.25">
      <c r="A18" s="18" t="s">
        <v>9</v>
      </c>
      <c r="B18" s="12"/>
      <c r="C18" s="21">
        <f ca="1">+C15</f>
        <v>59309.929058716218</v>
      </c>
      <c r="D18" s="22">
        <f ca="1">+C16</f>
        <v>1.0335094576320685</v>
      </c>
      <c r="E18" s="16" t="s">
        <v>40</v>
      </c>
      <c r="F18" s="25">
        <f ca="1">ROUND(2*(F16-$C$15)/$C$16,0)/2+F15</f>
        <v>640.5</v>
      </c>
    </row>
    <row r="19" spans="1:17" ht="13.5" thickTop="1" x14ac:dyDescent="0.2">
      <c r="E19" s="16" t="s">
        <v>36</v>
      </c>
      <c r="F19" s="20">
        <f ca="1">+$C$15+$C$16*F18-15018.5-$C$5/24</f>
        <v>44953.787699662891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1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16</v>
      </c>
      <c r="C21" s="10">
        <v>51286.705199999997</v>
      </c>
      <c r="D21" s="10" t="s">
        <v>18</v>
      </c>
      <c r="E21">
        <f t="shared" ref="E21:E37" si="0">+(C21-C$7)/C$8</f>
        <v>0</v>
      </c>
      <c r="F21">
        <f t="shared" ref="F21:F37" si="1">ROUND(2*E21,0)/2</f>
        <v>0</v>
      </c>
      <c r="G21">
        <f t="shared" ref="G21:G37" si="2">+C21-(C$7+F21*C$8)</f>
        <v>0</v>
      </c>
      <c r="H21">
        <f>+G21</f>
        <v>0</v>
      </c>
      <c r="O21">
        <f t="shared" ref="O21:O37" ca="1" si="3">+C$11+C$12*$F21</f>
        <v>8.9939118468653489E-2</v>
      </c>
      <c r="Q21" s="2">
        <f t="shared" ref="Q21:Q37" si="4">+C21-15018.5</f>
        <v>36268.205199999997</v>
      </c>
    </row>
    <row r="22" spans="1:17" x14ac:dyDescent="0.2">
      <c r="A22" s="28" t="s">
        <v>42</v>
      </c>
      <c r="B22" s="29" t="s">
        <v>43</v>
      </c>
      <c r="C22" s="28">
        <v>51275.864999999998</v>
      </c>
      <c r="D22" s="28">
        <v>3.0000000000000001E-3</v>
      </c>
      <c r="E22">
        <f t="shared" si="0"/>
        <v>-10.488824383162777</v>
      </c>
      <c r="F22">
        <f t="shared" si="1"/>
        <v>-10.5</v>
      </c>
      <c r="G22">
        <f t="shared" si="2"/>
        <v>1.1550000002898742E-2</v>
      </c>
      <c r="I22">
        <f>+G22</f>
        <v>1.1550000002898742E-2</v>
      </c>
      <c r="O22">
        <f t="shared" ca="1" si="3"/>
        <v>8.9839813331935275E-2</v>
      </c>
      <c r="Q22" s="2">
        <f t="shared" si="4"/>
        <v>36257.364999999998</v>
      </c>
    </row>
    <row r="23" spans="1:17" x14ac:dyDescent="0.2">
      <c r="A23" s="28" t="s">
        <v>47</v>
      </c>
      <c r="B23" s="29" t="s">
        <v>44</v>
      </c>
      <c r="C23" s="28">
        <v>55696.799700000003</v>
      </c>
      <c r="D23" s="28">
        <v>2.0000000000000001E-4</v>
      </c>
      <c r="E23">
        <f t="shared" si="0"/>
        <v>4267.1451378809925</v>
      </c>
      <c r="F23">
        <f t="shared" si="1"/>
        <v>4267</v>
      </c>
      <c r="G23">
        <f t="shared" si="2"/>
        <v>0.15000000000873115</v>
      </c>
      <c r="K23">
        <f t="shared" ref="K23:K37" si="5">+G23</f>
        <v>0.15000000000873115</v>
      </c>
      <c r="O23">
        <f t="shared" ca="1" si="3"/>
        <v>0.13029483450452442</v>
      </c>
      <c r="Q23" s="2">
        <f t="shared" si="4"/>
        <v>40678.299700000003</v>
      </c>
    </row>
    <row r="24" spans="1:17" x14ac:dyDescent="0.2">
      <c r="A24" s="28" t="s">
        <v>46</v>
      </c>
      <c r="B24" s="29" t="s">
        <v>43</v>
      </c>
      <c r="C24" s="28">
        <v>55671.480499999998</v>
      </c>
      <c r="D24" s="28">
        <v>2.0999999999999999E-3</v>
      </c>
      <c r="E24">
        <f t="shared" si="0"/>
        <v>4242.6466376390908</v>
      </c>
      <c r="F24">
        <f t="shared" si="1"/>
        <v>4242.5</v>
      </c>
      <c r="G24">
        <f t="shared" si="2"/>
        <v>0.15155000000231666</v>
      </c>
      <c r="K24">
        <f t="shared" si="5"/>
        <v>0.15155000000231666</v>
      </c>
      <c r="O24">
        <f t="shared" ca="1" si="3"/>
        <v>0.13006312251884855</v>
      </c>
      <c r="Q24" s="2">
        <f t="shared" si="4"/>
        <v>40652.980499999998</v>
      </c>
    </row>
    <row r="25" spans="1:17" x14ac:dyDescent="0.2">
      <c r="A25" s="30" t="s">
        <v>49</v>
      </c>
      <c r="B25" s="31" t="s">
        <v>44</v>
      </c>
      <c r="C25" s="30">
        <v>56008.928800000002</v>
      </c>
      <c r="D25" s="30">
        <v>2.0000000000000001E-4</v>
      </c>
      <c r="E25">
        <f t="shared" si="0"/>
        <v>4569.1568456700579</v>
      </c>
      <c r="F25">
        <f t="shared" si="1"/>
        <v>4569</v>
      </c>
      <c r="G25">
        <f t="shared" si="2"/>
        <v>0.1621000000013737</v>
      </c>
      <c r="K25">
        <f t="shared" si="5"/>
        <v>0.1621000000013737</v>
      </c>
      <c r="O25">
        <f t="shared" ca="1" si="3"/>
        <v>0.13315103938918177</v>
      </c>
      <c r="Q25" s="2">
        <f t="shared" si="4"/>
        <v>40990.428800000002</v>
      </c>
    </row>
    <row r="26" spans="1:17" x14ac:dyDescent="0.2">
      <c r="A26" s="30" t="s">
        <v>49</v>
      </c>
      <c r="B26" s="31" t="s">
        <v>44</v>
      </c>
      <c r="C26" s="30">
        <v>56093.678800000002</v>
      </c>
      <c r="D26" s="30">
        <v>4.0000000000000002E-4</v>
      </c>
      <c r="E26">
        <f t="shared" si="0"/>
        <v>4651.1597484276772</v>
      </c>
      <c r="F26">
        <f t="shared" si="1"/>
        <v>4651</v>
      </c>
      <c r="G26">
        <f t="shared" si="2"/>
        <v>0.16510000000562286</v>
      </c>
      <c r="K26">
        <f t="shared" si="5"/>
        <v>0.16510000000562286</v>
      </c>
      <c r="O26">
        <f t="shared" ca="1" si="3"/>
        <v>0.13392656521879073</v>
      </c>
      <c r="Q26" s="2">
        <f t="shared" si="4"/>
        <v>41075.178800000002</v>
      </c>
    </row>
    <row r="27" spans="1:17" x14ac:dyDescent="0.2">
      <c r="A27" s="32" t="s">
        <v>51</v>
      </c>
      <c r="C27" s="10">
        <v>57514.789700000001</v>
      </c>
      <c r="D27" s="10">
        <v>2.0000000000000001E-4</v>
      </c>
      <c r="E27">
        <f t="shared" si="0"/>
        <v>6026.2065795839417</v>
      </c>
      <c r="F27">
        <f t="shared" si="1"/>
        <v>6026</v>
      </c>
      <c r="G27">
        <f t="shared" si="2"/>
        <v>0.2135000000052969</v>
      </c>
      <c r="K27">
        <f t="shared" si="5"/>
        <v>0.2135000000052969</v>
      </c>
      <c r="O27">
        <f t="shared" ca="1" si="3"/>
        <v>0.14693080931284336</v>
      </c>
      <c r="Q27" s="2">
        <f t="shared" si="4"/>
        <v>42496.289700000001</v>
      </c>
    </row>
    <row r="28" spans="1:17" x14ac:dyDescent="0.2">
      <c r="A28" s="28" t="s">
        <v>45</v>
      </c>
      <c r="B28" s="29" t="s">
        <v>43</v>
      </c>
      <c r="C28" s="28">
        <v>55361.416010000001</v>
      </c>
      <c r="D28" s="28">
        <v>5.5999999999999999E-3</v>
      </c>
      <c r="E28">
        <f t="shared" si="0"/>
        <v>3942.6326173197908</v>
      </c>
      <c r="F28">
        <f t="shared" si="1"/>
        <v>3942.5</v>
      </c>
      <c r="G28">
        <f t="shared" si="2"/>
        <v>0.13706000000092899</v>
      </c>
      <c r="K28">
        <f t="shared" si="5"/>
        <v>0.13706000000092899</v>
      </c>
      <c r="O28">
        <f t="shared" ca="1" si="3"/>
        <v>0.12722583289832801</v>
      </c>
      <c r="Q28" s="2">
        <f t="shared" si="4"/>
        <v>40342.916010000001</v>
      </c>
    </row>
    <row r="29" spans="1:17" x14ac:dyDescent="0.2">
      <c r="A29" s="28" t="s">
        <v>45</v>
      </c>
      <c r="B29" s="29" t="s">
        <v>44</v>
      </c>
      <c r="C29" s="28">
        <v>55376.402710000002</v>
      </c>
      <c r="D29" s="28">
        <v>1E-4</v>
      </c>
      <c r="E29">
        <f t="shared" si="0"/>
        <v>3957.1335365263717</v>
      </c>
      <c r="F29">
        <f t="shared" si="1"/>
        <v>3957</v>
      </c>
      <c r="G29">
        <f t="shared" si="2"/>
        <v>0.13801000000239583</v>
      </c>
      <c r="K29">
        <f t="shared" si="5"/>
        <v>0.13801000000239583</v>
      </c>
      <c r="O29">
        <f t="shared" ca="1" si="3"/>
        <v>0.12736296856331983</v>
      </c>
      <c r="Q29" s="2">
        <f t="shared" si="4"/>
        <v>40357.902710000002</v>
      </c>
    </row>
    <row r="30" spans="1:17" x14ac:dyDescent="0.2">
      <c r="A30" s="35" t="s">
        <v>50</v>
      </c>
      <c r="B30" s="31" t="s">
        <v>44</v>
      </c>
      <c r="C30" s="30">
        <v>55643.573689999997</v>
      </c>
      <c r="D30" s="30">
        <v>1E-3</v>
      </c>
      <c r="E30">
        <f t="shared" si="0"/>
        <v>4215.6444025157234</v>
      </c>
      <c r="F30">
        <f t="shared" si="1"/>
        <v>4215.5</v>
      </c>
      <c r="G30">
        <f t="shared" si="2"/>
        <v>0.14923999999882653</v>
      </c>
      <c r="K30">
        <f t="shared" si="5"/>
        <v>0.14923999999882653</v>
      </c>
      <c r="O30">
        <f t="shared" ca="1" si="3"/>
        <v>0.12980776645300171</v>
      </c>
      <c r="Q30" s="2">
        <f t="shared" si="4"/>
        <v>40625.073689999997</v>
      </c>
    </row>
    <row r="31" spans="1:17" x14ac:dyDescent="0.2">
      <c r="A31" s="35" t="s">
        <v>50</v>
      </c>
      <c r="B31" s="31" t="s">
        <v>43</v>
      </c>
      <c r="C31" s="30">
        <v>55671.468710000001</v>
      </c>
      <c r="D31" s="30">
        <v>6.1000000000000004E-3</v>
      </c>
      <c r="E31">
        <f t="shared" si="0"/>
        <v>4242.6352298016491</v>
      </c>
      <c r="F31">
        <f t="shared" si="1"/>
        <v>4242.5</v>
      </c>
      <c r="G31">
        <f t="shared" si="2"/>
        <v>0.13976000000548083</v>
      </c>
      <c r="K31">
        <f t="shared" si="5"/>
        <v>0.13976000000548083</v>
      </c>
      <c r="O31">
        <f t="shared" ca="1" si="3"/>
        <v>0.13006312251884855</v>
      </c>
      <c r="Q31" s="2">
        <f t="shared" si="4"/>
        <v>40652.968710000001</v>
      </c>
    </row>
    <row r="32" spans="1:17" x14ac:dyDescent="0.2">
      <c r="A32" s="35" t="s">
        <v>50</v>
      </c>
      <c r="B32" s="31" t="s">
        <v>44</v>
      </c>
      <c r="C32" s="30">
        <v>55993.424720000003</v>
      </c>
      <c r="D32" s="30">
        <v>2.0000000000000001E-4</v>
      </c>
      <c r="E32">
        <f t="shared" si="0"/>
        <v>4554.1553168843793</v>
      </c>
      <c r="F32">
        <f t="shared" si="1"/>
        <v>4554</v>
      </c>
      <c r="G32">
        <f t="shared" si="2"/>
        <v>0.16052000000490807</v>
      </c>
      <c r="K32">
        <f t="shared" si="5"/>
        <v>0.16052000000490807</v>
      </c>
      <c r="O32">
        <f t="shared" ca="1" si="3"/>
        <v>0.13300917490815575</v>
      </c>
      <c r="Q32" s="2">
        <f t="shared" si="4"/>
        <v>40974.924720000003</v>
      </c>
    </row>
    <row r="33" spans="1:17" x14ac:dyDescent="0.2">
      <c r="A33" s="35" t="s">
        <v>50</v>
      </c>
      <c r="B33" s="31" t="s">
        <v>44</v>
      </c>
      <c r="C33" s="30">
        <v>55993.425219999997</v>
      </c>
      <c r="D33" s="30">
        <v>2.0000000000000001E-4</v>
      </c>
      <c r="E33">
        <f t="shared" si="0"/>
        <v>4554.1558006773103</v>
      </c>
      <c r="F33">
        <f t="shared" si="1"/>
        <v>4554</v>
      </c>
      <c r="G33">
        <f t="shared" si="2"/>
        <v>0.16101999999955297</v>
      </c>
      <c r="K33">
        <f t="shared" si="5"/>
        <v>0.16101999999955297</v>
      </c>
      <c r="O33">
        <f t="shared" ca="1" si="3"/>
        <v>0.13300917490815575</v>
      </c>
      <c r="Q33" s="2">
        <f t="shared" si="4"/>
        <v>40974.925219999997</v>
      </c>
    </row>
    <row r="34" spans="1:17" x14ac:dyDescent="0.2">
      <c r="A34" s="35" t="s">
        <v>50</v>
      </c>
      <c r="B34" s="31" t="s">
        <v>44</v>
      </c>
      <c r="C34" s="30">
        <v>55993.425620000002</v>
      </c>
      <c r="D34" s="30">
        <v>2.0000000000000001E-4</v>
      </c>
      <c r="E34">
        <f t="shared" si="0"/>
        <v>4554.1561877116637</v>
      </c>
      <c r="F34">
        <f t="shared" si="1"/>
        <v>4554</v>
      </c>
      <c r="G34">
        <f t="shared" si="2"/>
        <v>0.16142000000400003</v>
      </c>
      <c r="K34">
        <f t="shared" si="5"/>
        <v>0.16142000000400003</v>
      </c>
      <c r="O34">
        <f t="shared" ca="1" si="3"/>
        <v>0.13300917490815575</v>
      </c>
      <c r="Q34" s="2">
        <f t="shared" si="4"/>
        <v>40974.925620000002</v>
      </c>
    </row>
    <row r="35" spans="1:17" x14ac:dyDescent="0.2">
      <c r="A35" s="36" t="s">
        <v>53</v>
      </c>
      <c r="B35" s="37" t="s">
        <v>44</v>
      </c>
      <c r="C35" s="38">
        <v>57105.509489999997</v>
      </c>
      <c r="D35" s="38">
        <v>1E-4</v>
      </c>
      <c r="E35">
        <f t="shared" si="0"/>
        <v>5630.1928301886792</v>
      </c>
      <c r="F35">
        <f t="shared" si="1"/>
        <v>5630</v>
      </c>
      <c r="G35">
        <f t="shared" si="2"/>
        <v>0.19928999999683583</v>
      </c>
      <c r="K35">
        <f t="shared" si="5"/>
        <v>0.19928999999683583</v>
      </c>
      <c r="O35">
        <f t="shared" ca="1" si="3"/>
        <v>0.14318558701375622</v>
      </c>
      <c r="Q35" s="2">
        <f t="shared" si="4"/>
        <v>42087.009489999997</v>
      </c>
    </row>
    <row r="36" spans="1:17" x14ac:dyDescent="0.2">
      <c r="A36" s="36" t="s">
        <v>53</v>
      </c>
      <c r="B36" s="37" t="s">
        <v>44</v>
      </c>
      <c r="C36" s="38">
        <v>57105.50963</v>
      </c>
      <c r="D36" s="38">
        <v>1E-4</v>
      </c>
      <c r="E36">
        <f t="shared" si="0"/>
        <v>5630.1929656507045</v>
      </c>
      <c r="F36">
        <f t="shared" si="1"/>
        <v>5630</v>
      </c>
      <c r="G36">
        <f t="shared" si="2"/>
        <v>0.19943000000057509</v>
      </c>
      <c r="K36">
        <f t="shared" si="5"/>
        <v>0.19943000000057509</v>
      </c>
      <c r="O36">
        <f t="shared" ca="1" si="3"/>
        <v>0.14318558701375622</v>
      </c>
      <c r="Q36" s="2">
        <f t="shared" si="4"/>
        <v>42087.00963</v>
      </c>
    </row>
    <row r="37" spans="1:17" x14ac:dyDescent="0.2">
      <c r="A37" s="34" t="s">
        <v>0</v>
      </c>
      <c r="B37" s="33" t="s">
        <v>44</v>
      </c>
      <c r="C37" s="34">
        <v>58229.994200000074</v>
      </c>
      <c r="D37" s="34" t="s">
        <v>18</v>
      </c>
      <c r="E37">
        <f t="shared" si="0"/>
        <v>6718.2283502661603</v>
      </c>
      <c r="F37">
        <f t="shared" si="1"/>
        <v>6718</v>
      </c>
      <c r="G37">
        <f t="shared" si="2"/>
        <v>0.23600000007718336</v>
      </c>
      <c r="K37">
        <f t="shared" si="5"/>
        <v>0.23600000007718336</v>
      </c>
      <c r="O37">
        <f t="shared" ca="1" si="3"/>
        <v>0.15347549070417749</v>
      </c>
      <c r="Q37" s="2">
        <f t="shared" si="4"/>
        <v>43211.494200000074</v>
      </c>
    </row>
    <row r="38" spans="1:17" x14ac:dyDescent="0.2">
      <c r="A38" s="39" t="s">
        <v>54</v>
      </c>
      <c r="B38" s="40" t="s">
        <v>44</v>
      </c>
      <c r="C38" s="41">
        <v>58312.676119999996</v>
      </c>
      <c r="D38" s="41">
        <v>1.0900000000000001E-4</v>
      </c>
      <c r="E38">
        <f>+(C38-C$7)/C$8</f>
        <v>6798.2302080309619</v>
      </c>
      <c r="F38">
        <f>ROUND(2*E38,0)/2</f>
        <v>6798</v>
      </c>
      <c r="G38">
        <f>+C38-(C$7+F38*C$8)</f>
        <v>0.23791999999957625</v>
      </c>
      <c r="K38">
        <f>+G38</f>
        <v>0.23791999999957625</v>
      </c>
      <c r="O38">
        <f ca="1">+C$11+C$12*$F38</f>
        <v>0.15423210126964965</v>
      </c>
      <c r="Q38" s="2">
        <f>+C38-15018.5</f>
        <v>43294.176119999996</v>
      </c>
    </row>
    <row r="39" spans="1:17" x14ac:dyDescent="0.2">
      <c r="A39" s="42" t="s">
        <v>55</v>
      </c>
      <c r="B39" s="43" t="s">
        <v>44</v>
      </c>
      <c r="C39" s="44">
        <v>59309.5173</v>
      </c>
      <c r="D39" s="42">
        <v>3.0000000000000001E-3</v>
      </c>
      <c r="E39">
        <f>+(C39-C$7)/C$8</f>
        <v>7762.7596516690874</v>
      </c>
      <c r="F39">
        <f>ROUND(2*E39,0)/2</f>
        <v>7763</v>
      </c>
      <c r="G39">
        <f>+C39-(C$7+F39*C$8)</f>
        <v>-0.24839999999676365</v>
      </c>
      <c r="K39">
        <f>+G39</f>
        <v>-0.24839999999676365</v>
      </c>
      <c r="O39">
        <f ca="1">+C$11+C$12*$F39</f>
        <v>0.16335871621565745</v>
      </c>
      <c r="Q39" s="2">
        <f>+C39-15018.5</f>
        <v>44291.0173</v>
      </c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hyperlinks>
    <hyperlink ref="H2984" r:id="rId1" display="http://vsolj.cetus-net.org/bulletin.html" xr:uid="{00000000-0004-0000-0000-000000000000}"/>
    <hyperlink ref="H64841" r:id="rId2" display="http://vsolj.cetus-net.org/bulletin.html" xr:uid="{00000000-0004-0000-0000-000001000000}"/>
    <hyperlink ref="H64834" r:id="rId3" display="https://www.aavso.org/ejaavso" xr:uid="{00000000-0004-0000-0000-000002000000}"/>
    <hyperlink ref="I64841" r:id="rId4" display="http://vsolj.cetus-net.org/bulletin.html" xr:uid="{00000000-0004-0000-0000-000003000000}"/>
    <hyperlink ref="AQ58492" r:id="rId5" display="http://cdsbib.u-strasbg.fr/cgi-bin/cdsbib?1990RMxAA..21..381G" xr:uid="{00000000-0004-0000-0000-000004000000}"/>
    <hyperlink ref="H64838" r:id="rId6" display="https://www.aavso.org/ejaavso" xr:uid="{00000000-0004-0000-0000-000005000000}"/>
    <hyperlink ref="AP5856" r:id="rId7" display="http://cdsbib.u-strasbg.fr/cgi-bin/cdsbib?1990RMxAA..21..381G" xr:uid="{00000000-0004-0000-0000-000006000000}"/>
    <hyperlink ref="AP5859" r:id="rId8" display="http://cdsbib.u-strasbg.fr/cgi-bin/cdsbib?1990RMxAA..21..381G" xr:uid="{00000000-0004-0000-0000-000007000000}"/>
    <hyperlink ref="AP5857" r:id="rId9" display="http://cdsbib.u-strasbg.fr/cgi-bin/cdsbib?1990RMxAA..21..381G" xr:uid="{00000000-0004-0000-0000-000008000000}"/>
    <hyperlink ref="AP5841" r:id="rId10" display="http://cdsbib.u-strasbg.fr/cgi-bin/cdsbib?1990RMxAA..21..381G" xr:uid="{00000000-0004-0000-0000-000009000000}"/>
    <hyperlink ref="AQ6070" r:id="rId11" display="http://cdsbib.u-strasbg.fr/cgi-bin/cdsbib?1990RMxAA..21..381G" xr:uid="{00000000-0004-0000-0000-00000A000000}"/>
    <hyperlink ref="AQ6074" r:id="rId12" display="http://cdsbib.u-strasbg.fr/cgi-bin/cdsbib?1990RMxAA..21..381G" xr:uid="{00000000-0004-0000-0000-00000B000000}"/>
    <hyperlink ref="AQ218" r:id="rId13" display="http://cdsbib.u-strasbg.fr/cgi-bin/cdsbib?1990RMxAA..21..381G" xr:uid="{00000000-0004-0000-0000-00000C000000}"/>
    <hyperlink ref="I2962" r:id="rId14" display="http://vsolj.cetus-net.org/bulletin.html" xr:uid="{00000000-0004-0000-0000-00000D000000}"/>
    <hyperlink ref="H2962" r:id="rId15" display="http://vsolj.cetus-net.org/bulletin.html" xr:uid="{00000000-0004-0000-0000-00000E000000}"/>
    <hyperlink ref="AQ879" r:id="rId16" display="http://cdsbib.u-strasbg.fr/cgi-bin/cdsbib?1990RMxAA..21..381G" xr:uid="{00000000-0004-0000-0000-00000F000000}"/>
    <hyperlink ref="AQ878" r:id="rId17" display="http://cdsbib.u-strasbg.fr/cgi-bin/cdsbib?1990RMxAA..21..381G" xr:uid="{00000000-0004-0000-0000-000010000000}"/>
    <hyperlink ref="AP4132" r:id="rId18" display="http://cdsbib.u-strasbg.fr/cgi-bin/cdsbib?1990RMxAA..21..381G" xr:uid="{00000000-0004-0000-0000-000011000000}"/>
    <hyperlink ref="AP4150" r:id="rId19" display="http://cdsbib.u-strasbg.fr/cgi-bin/cdsbib?1990RMxAA..21..381G" xr:uid="{00000000-0004-0000-0000-000012000000}"/>
    <hyperlink ref="AP4151" r:id="rId20" display="http://cdsbib.u-strasbg.fr/cgi-bin/cdsbib?1990RMxAA..21..381G" xr:uid="{00000000-0004-0000-0000-000013000000}"/>
    <hyperlink ref="AP414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39"/>
  <sheetViews>
    <sheetView workbookViewId="0">
      <selection activeCell="G42" sqref="G4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28</v>
      </c>
      <c r="B2" t="s">
        <v>48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51286.705199999997</v>
      </c>
      <c r="D4" s="9">
        <v>1.0335000000000001</v>
      </c>
    </row>
    <row r="5" spans="1:6" ht="13.5" thickTop="1" x14ac:dyDescent="0.2">
      <c r="A5" s="11" t="s">
        <v>33</v>
      </c>
      <c r="B5" s="12"/>
      <c r="C5" s="13">
        <v>8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51286.705199999997</v>
      </c>
    </row>
    <row r="8" spans="1:6" x14ac:dyDescent="0.2">
      <c r="A8" t="s">
        <v>7</v>
      </c>
      <c r="C8">
        <v>1.0335343313701972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INTERCEPT(INDIRECT($D$9):G991,INDIRECT($C$9):F991)</f>
        <v>4.230741799665037E-3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SLOPE(INDIRECT($D$9):G991,INDIRECT($C$9):F991)</f>
        <v>1.163306498111093E-8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(C7+C11)+(C8+C12)*INT(MAX(F21:F3532))</f>
        <v>58312.675894477972</v>
      </c>
      <c r="E15" s="16" t="s">
        <v>38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1.0335343430032622</v>
      </c>
      <c r="E16" s="16" t="s">
        <v>35</v>
      </c>
      <c r="F16" s="17">
        <f ca="1">NOW()+15018.5+$C$5/24</f>
        <v>59971.508247800928</v>
      </c>
    </row>
    <row r="17" spans="1:17" ht="13.5" thickBot="1" x14ac:dyDescent="0.25">
      <c r="A17" s="16" t="s">
        <v>32</v>
      </c>
      <c r="B17" s="12"/>
      <c r="C17" s="12">
        <f>COUNT(C21:C2190)</f>
        <v>18</v>
      </c>
      <c r="E17" s="16" t="s">
        <v>39</v>
      </c>
      <c r="F17" s="17">
        <f ca="1">ROUND(2*(F16-$C$7)/$C$8,0)/2+F15</f>
        <v>8404</v>
      </c>
    </row>
    <row r="18" spans="1:17" ht="14.25" thickTop="1" thickBot="1" x14ac:dyDescent="0.25">
      <c r="A18" s="18" t="s">
        <v>9</v>
      </c>
      <c r="B18" s="12"/>
      <c r="C18" s="21">
        <f ca="1">+C15</f>
        <v>58312.675894477972</v>
      </c>
      <c r="D18" s="22">
        <f ca="1">+C16</f>
        <v>1.0335343430032622</v>
      </c>
      <c r="E18" s="16" t="s">
        <v>40</v>
      </c>
      <c r="F18" s="25">
        <f ca="1">ROUND(2*(F16-$C$15)/$C$16,0)/2+F15</f>
        <v>1606</v>
      </c>
    </row>
    <row r="19" spans="1:17" ht="13.5" thickTop="1" x14ac:dyDescent="0.2">
      <c r="E19" s="16" t="s">
        <v>36</v>
      </c>
      <c r="F19" s="20">
        <f ca="1">+$C$15+$C$16*F18-15018.5-$C$5/24</f>
        <v>44953.698716007879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1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16</v>
      </c>
      <c r="C21" s="10">
        <v>51286.705199999997</v>
      </c>
      <c r="D21" s="10" t="s">
        <v>18</v>
      </c>
      <c r="E21">
        <f t="shared" ref="E21:E36" si="0">+(C21-C$7)/C$8</f>
        <v>0</v>
      </c>
      <c r="F21">
        <f t="shared" ref="F21:F37" si="1">ROUND(2*E21,0)/2</f>
        <v>0</v>
      </c>
      <c r="G21">
        <f t="shared" ref="G21:G36" si="2">+C21-(C$7+F21*C$8)</f>
        <v>0</v>
      </c>
      <c r="H21">
        <f>+G21</f>
        <v>0</v>
      </c>
      <c r="O21">
        <f t="shared" ref="O21:O36" ca="1" si="3">+C$11+C$12*$F21</f>
        <v>4.230741799665037E-3</v>
      </c>
      <c r="Q21" s="2">
        <f t="shared" ref="Q21:Q36" si="4">+C21-15018.5</f>
        <v>36268.205199999997</v>
      </c>
    </row>
    <row r="22" spans="1:17" x14ac:dyDescent="0.2">
      <c r="A22" s="28" t="s">
        <v>42</v>
      </c>
      <c r="B22" s="29" t="s">
        <v>43</v>
      </c>
      <c r="C22" s="28">
        <v>51275.864999999998</v>
      </c>
      <c r="D22" s="28">
        <v>3.0000000000000001E-3</v>
      </c>
      <c r="E22">
        <f t="shared" si="0"/>
        <v>-10.488475971211765</v>
      </c>
      <c r="F22">
        <f t="shared" si="1"/>
        <v>-10.5</v>
      </c>
      <c r="G22">
        <f t="shared" si="2"/>
        <v>1.1910479384823702E-2</v>
      </c>
      <c r="I22">
        <f>+G22</f>
        <v>1.1910479384823702E-2</v>
      </c>
      <c r="O22">
        <f t="shared" ca="1" si="3"/>
        <v>4.2306196524827351E-3</v>
      </c>
      <c r="Q22" s="2">
        <f t="shared" si="4"/>
        <v>36257.364999999998</v>
      </c>
    </row>
    <row r="23" spans="1:17" x14ac:dyDescent="0.2">
      <c r="A23" s="28" t="s">
        <v>47</v>
      </c>
      <c r="B23" s="29" t="s">
        <v>44</v>
      </c>
      <c r="C23" s="28">
        <v>55696.799700000003</v>
      </c>
      <c r="D23" s="28">
        <v>2.0000000000000001E-4</v>
      </c>
      <c r="E23">
        <f t="shared" si="0"/>
        <v>4267.0033942204609</v>
      </c>
      <c r="F23">
        <f t="shared" si="1"/>
        <v>4267</v>
      </c>
      <c r="G23">
        <f t="shared" si="2"/>
        <v>3.5080433735856786E-3</v>
      </c>
      <c r="K23">
        <f t="shared" ref="K23:K36" si="5">+G23</f>
        <v>3.5080433735856786E-3</v>
      </c>
      <c r="O23">
        <f t="shared" ca="1" si="3"/>
        <v>4.2803800879394373E-3</v>
      </c>
      <c r="Q23" s="2">
        <f t="shared" si="4"/>
        <v>40678.299700000003</v>
      </c>
    </row>
    <row r="24" spans="1:17" x14ac:dyDescent="0.2">
      <c r="A24" s="28" t="s">
        <v>46</v>
      </c>
      <c r="B24" s="29" t="s">
        <v>43</v>
      </c>
      <c r="C24" s="28">
        <v>55671.480499999998</v>
      </c>
      <c r="D24" s="28">
        <v>2.0999999999999999E-3</v>
      </c>
      <c r="E24">
        <f t="shared" si="0"/>
        <v>4242.5057077561532</v>
      </c>
      <c r="F24">
        <f t="shared" si="1"/>
        <v>4242.5</v>
      </c>
      <c r="G24">
        <f t="shared" si="2"/>
        <v>5.8991619371226989E-3</v>
      </c>
      <c r="K24">
        <f t="shared" si="5"/>
        <v>5.8991619371226989E-3</v>
      </c>
      <c r="O24">
        <f t="shared" ca="1" si="3"/>
        <v>4.2800950778473998E-3</v>
      </c>
      <c r="Q24" s="2">
        <f t="shared" si="4"/>
        <v>40652.980499999998</v>
      </c>
    </row>
    <row r="25" spans="1:17" x14ac:dyDescent="0.2">
      <c r="A25" s="30" t="s">
        <v>49</v>
      </c>
      <c r="B25" s="31" t="s">
        <v>44</v>
      </c>
      <c r="C25" s="30">
        <v>56008.928800000002</v>
      </c>
      <c r="D25" s="30">
        <v>2.0000000000000001E-4</v>
      </c>
      <c r="E25">
        <f t="shared" si="0"/>
        <v>4569.0050699521189</v>
      </c>
      <c r="F25">
        <f t="shared" si="1"/>
        <v>4569</v>
      </c>
      <c r="G25">
        <f t="shared" si="2"/>
        <v>5.2399695705389604E-3</v>
      </c>
      <c r="K25">
        <f t="shared" si="5"/>
        <v>5.2399695705389604E-3</v>
      </c>
      <c r="O25">
        <f t="shared" ca="1" si="3"/>
        <v>4.2838932735637329E-3</v>
      </c>
      <c r="Q25" s="2">
        <f t="shared" si="4"/>
        <v>40990.428800000002</v>
      </c>
    </row>
    <row r="26" spans="1:17" x14ac:dyDescent="0.2">
      <c r="A26" s="30" t="s">
        <v>49</v>
      </c>
      <c r="B26" s="31" t="s">
        <v>44</v>
      </c>
      <c r="C26" s="30">
        <v>56093.678800000002</v>
      </c>
      <c r="D26" s="30">
        <v>4.0000000000000002E-4</v>
      </c>
      <c r="E26">
        <f t="shared" si="0"/>
        <v>4651.0052487827961</v>
      </c>
      <c r="F26">
        <f t="shared" si="1"/>
        <v>4651</v>
      </c>
      <c r="G26">
        <f t="shared" si="2"/>
        <v>5.4247972148004919E-3</v>
      </c>
      <c r="K26">
        <f t="shared" si="5"/>
        <v>5.4247972148004919E-3</v>
      </c>
      <c r="O26">
        <f t="shared" ca="1" si="3"/>
        <v>4.2848471848921836E-3</v>
      </c>
      <c r="Q26" s="2">
        <f t="shared" si="4"/>
        <v>41075.178800000002</v>
      </c>
    </row>
    <row r="27" spans="1:17" x14ac:dyDescent="0.2">
      <c r="A27" s="32" t="s">
        <v>51</v>
      </c>
      <c r="C27" s="10">
        <v>57514.789700000001</v>
      </c>
      <c r="D27" s="10">
        <v>2.0000000000000001E-4</v>
      </c>
      <c r="E27">
        <f t="shared" si="0"/>
        <v>6026.0064043960565</v>
      </c>
      <c r="F27">
        <f t="shared" si="1"/>
        <v>6026</v>
      </c>
      <c r="G27">
        <f t="shared" si="2"/>
        <v>6.6191631995025091E-3</v>
      </c>
      <c r="K27">
        <f t="shared" si="5"/>
        <v>6.6191631995025091E-3</v>
      </c>
      <c r="O27">
        <f t="shared" ca="1" si="3"/>
        <v>4.3008426492412112E-3</v>
      </c>
      <c r="Q27" s="2">
        <f t="shared" si="4"/>
        <v>42496.289700000001</v>
      </c>
    </row>
    <row r="28" spans="1:17" x14ac:dyDescent="0.2">
      <c r="A28" s="28" t="s">
        <v>45</v>
      </c>
      <c r="B28" s="29" t="s">
        <v>43</v>
      </c>
      <c r="C28" s="28">
        <v>55361.416010000001</v>
      </c>
      <c r="D28" s="28">
        <v>5.5999999999999999E-3</v>
      </c>
      <c r="E28">
        <f t="shared" si="0"/>
        <v>3942.5016531361848</v>
      </c>
      <c r="F28">
        <f t="shared" si="1"/>
        <v>3942.5</v>
      </c>
      <c r="G28">
        <f t="shared" si="2"/>
        <v>1.7085729996324517E-3</v>
      </c>
      <c r="K28">
        <f t="shared" si="5"/>
        <v>1.7085729996324517E-3</v>
      </c>
      <c r="O28">
        <f t="shared" ca="1" si="3"/>
        <v>4.2766051583530669E-3</v>
      </c>
      <c r="Q28" s="2">
        <f t="shared" si="4"/>
        <v>40342.916010000001</v>
      </c>
    </row>
    <row r="29" spans="1:17" x14ac:dyDescent="0.2">
      <c r="A29" s="28" t="s">
        <v>45</v>
      </c>
      <c r="B29" s="29" t="s">
        <v>44</v>
      </c>
      <c r="C29" s="28">
        <v>55376.402710000002</v>
      </c>
      <c r="D29" s="28">
        <v>1E-4</v>
      </c>
      <c r="E29">
        <f t="shared" si="0"/>
        <v>3957.002090659274</v>
      </c>
      <c r="F29">
        <f t="shared" si="1"/>
        <v>3957</v>
      </c>
      <c r="G29">
        <f t="shared" si="2"/>
        <v>2.1607681337627582E-3</v>
      </c>
      <c r="K29">
        <f t="shared" si="5"/>
        <v>2.1607681337627582E-3</v>
      </c>
      <c r="O29">
        <f t="shared" ca="1" si="3"/>
        <v>4.2767738377952925E-3</v>
      </c>
      <c r="Q29" s="2">
        <f t="shared" si="4"/>
        <v>40357.902710000002</v>
      </c>
    </row>
    <row r="30" spans="1:17" x14ac:dyDescent="0.2">
      <c r="A30" s="35" t="s">
        <v>50</v>
      </c>
      <c r="B30" s="31" t="s">
        <v>44</v>
      </c>
      <c r="C30" s="30">
        <v>55643.573689999997</v>
      </c>
      <c r="D30" s="30">
        <v>1E-3</v>
      </c>
      <c r="E30">
        <f t="shared" si="0"/>
        <v>4215.504369578056</v>
      </c>
      <c r="F30">
        <f t="shared" si="1"/>
        <v>4215.5</v>
      </c>
      <c r="G30">
        <f t="shared" si="2"/>
        <v>4.5161089365137741E-3</v>
      </c>
      <c r="K30">
        <f t="shared" si="5"/>
        <v>4.5161089365137741E-3</v>
      </c>
      <c r="O30">
        <f t="shared" ca="1" si="3"/>
        <v>4.2797809850929104E-3</v>
      </c>
      <c r="Q30" s="2">
        <f t="shared" si="4"/>
        <v>40625.073689999997</v>
      </c>
    </row>
    <row r="31" spans="1:17" x14ac:dyDescent="0.2">
      <c r="A31" s="35" t="s">
        <v>50</v>
      </c>
      <c r="B31" s="31" t="s">
        <v>43</v>
      </c>
      <c r="C31" s="30">
        <v>55671.468710000001</v>
      </c>
      <c r="D31" s="30">
        <v>6.1000000000000004E-3</v>
      </c>
      <c r="E31">
        <f t="shared" si="0"/>
        <v>4242.4943002976497</v>
      </c>
      <c r="F31">
        <f t="shared" si="1"/>
        <v>4242.5</v>
      </c>
      <c r="G31">
        <f t="shared" si="2"/>
        <v>-5.8908380597131327E-3</v>
      </c>
      <c r="K31">
        <f t="shared" si="5"/>
        <v>-5.8908380597131327E-3</v>
      </c>
      <c r="O31">
        <f t="shared" ca="1" si="3"/>
        <v>4.2800950778473998E-3</v>
      </c>
      <c r="Q31" s="2">
        <f t="shared" si="4"/>
        <v>40652.968710000001</v>
      </c>
    </row>
    <row r="32" spans="1:17" x14ac:dyDescent="0.2">
      <c r="A32" s="35" t="s">
        <v>50</v>
      </c>
      <c r="B32" s="31" t="s">
        <v>44</v>
      </c>
      <c r="C32" s="30">
        <v>55993.424720000003</v>
      </c>
      <c r="D32" s="30">
        <v>2.0000000000000001E-4</v>
      </c>
      <c r="E32">
        <f t="shared" si="0"/>
        <v>4554.0040394789039</v>
      </c>
      <c r="F32">
        <f t="shared" si="1"/>
        <v>4554</v>
      </c>
      <c r="G32">
        <f t="shared" si="2"/>
        <v>4.1749401279957965E-3</v>
      </c>
      <c r="K32">
        <f t="shared" si="5"/>
        <v>4.1749401279957965E-3</v>
      </c>
      <c r="O32">
        <f t="shared" ca="1" si="3"/>
        <v>4.2837187775890163E-3</v>
      </c>
      <c r="Q32" s="2">
        <f t="shared" si="4"/>
        <v>40974.924720000003</v>
      </c>
    </row>
    <row r="33" spans="1:17" x14ac:dyDescent="0.2">
      <c r="A33" s="35" t="s">
        <v>50</v>
      </c>
      <c r="B33" s="31" t="s">
        <v>44</v>
      </c>
      <c r="C33" s="30">
        <v>55993.425219999997</v>
      </c>
      <c r="D33" s="30">
        <v>2.0000000000000001E-4</v>
      </c>
      <c r="E33">
        <f t="shared" si="0"/>
        <v>4554.004523255765</v>
      </c>
      <c r="F33">
        <f t="shared" si="1"/>
        <v>4554</v>
      </c>
      <c r="G33">
        <f t="shared" si="2"/>
        <v>4.6749401226406917E-3</v>
      </c>
      <c r="K33">
        <f t="shared" si="5"/>
        <v>4.6749401226406917E-3</v>
      </c>
      <c r="O33">
        <f t="shared" ca="1" si="3"/>
        <v>4.2837187775890163E-3</v>
      </c>
      <c r="Q33" s="2">
        <f t="shared" si="4"/>
        <v>40974.925219999997</v>
      </c>
    </row>
    <row r="34" spans="1:17" x14ac:dyDescent="0.2">
      <c r="A34" s="35" t="s">
        <v>50</v>
      </c>
      <c r="B34" s="31" t="s">
        <v>44</v>
      </c>
      <c r="C34" s="30">
        <v>55993.425620000002</v>
      </c>
      <c r="D34" s="30">
        <v>2.0000000000000001E-4</v>
      </c>
      <c r="E34">
        <f t="shared" si="0"/>
        <v>4554.0049102772618</v>
      </c>
      <c r="F34">
        <f t="shared" si="1"/>
        <v>4554</v>
      </c>
      <c r="G34">
        <f t="shared" si="2"/>
        <v>5.074940127087757E-3</v>
      </c>
      <c r="K34">
        <f t="shared" si="5"/>
        <v>5.074940127087757E-3</v>
      </c>
      <c r="O34">
        <f t="shared" ca="1" si="3"/>
        <v>4.2837187775890163E-3</v>
      </c>
      <c r="Q34" s="2">
        <f t="shared" si="4"/>
        <v>40974.925620000002</v>
      </c>
    </row>
    <row r="35" spans="1:17" x14ac:dyDescent="0.2">
      <c r="A35" s="36" t="s">
        <v>53</v>
      </c>
      <c r="B35" s="37" t="s">
        <v>44</v>
      </c>
      <c r="C35" s="38">
        <v>57105.509489999997</v>
      </c>
      <c r="D35" s="38">
        <v>1E-4</v>
      </c>
      <c r="E35">
        <f t="shared" si="0"/>
        <v>5630.0058095658824</v>
      </c>
      <c r="F35">
        <f t="shared" si="1"/>
        <v>5630</v>
      </c>
      <c r="G35">
        <f t="shared" si="2"/>
        <v>6.0043857884011231E-3</v>
      </c>
      <c r="K35">
        <f t="shared" si="5"/>
        <v>6.0043857884011231E-3</v>
      </c>
      <c r="O35">
        <f t="shared" ca="1" si="3"/>
        <v>4.2962359555086919E-3</v>
      </c>
      <c r="Q35" s="2">
        <f t="shared" si="4"/>
        <v>42087.009489999997</v>
      </c>
    </row>
    <row r="36" spans="1:17" x14ac:dyDescent="0.2">
      <c r="A36" s="36" t="s">
        <v>53</v>
      </c>
      <c r="B36" s="37" t="s">
        <v>44</v>
      </c>
      <c r="C36" s="38">
        <v>57105.50963</v>
      </c>
      <c r="D36" s="38">
        <v>1E-4</v>
      </c>
      <c r="E36">
        <f t="shared" si="0"/>
        <v>5630.0059450234085</v>
      </c>
      <c r="F36">
        <f t="shared" si="1"/>
        <v>5630</v>
      </c>
      <c r="G36">
        <f t="shared" si="2"/>
        <v>6.1443857921403833E-3</v>
      </c>
      <c r="K36">
        <f t="shared" si="5"/>
        <v>6.1443857921403833E-3</v>
      </c>
      <c r="O36">
        <f t="shared" ca="1" si="3"/>
        <v>4.2962359555086919E-3</v>
      </c>
      <c r="Q36" s="2">
        <f t="shared" si="4"/>
        <v>42087.00963</v>
      </c>
    </row>
    <row r="37" spans="1:17" x14ac:dyDescent="0.2">
      <c r="A37" s="34" t="s">
        <v>0</v>
      </c>
      <c r="B37" s="33" t="s">
        <v>44</v>
      </c>
      <c r="C37" s="34">
        <v>58229.994200000074</v>
      </c>
      <c r="D37" s="34" t="s">
        <v>18</v>
      </c>
      <c r="E37">
        <f>+(C37-C$7)/C$8</f>
        <v>6718.0051878829072</v>
      </c>
      <c r="F37">
        <f t="shared" si="1"/>
        <v>6718</v>
      </c>
      <c r="G37">
        <f>+C37-(C$7+F37*C$8)</f>
        <v>5.3618550882674754E-3</v>
      </c>
      <c r="K37">
        <f>+G37</f>
        <v>5.3618550882674754E-3</v>
      </c>
      <c r="O37">
        <f ca="1">+C$11+C$12*$F37</f>
        <v>4.3088927302081404E-3</v>
      </c>
      <c r="Q37" s="2">
        <f>+C37-15018.5</f>
        <v>43211.494200000074</v>
      </c>
    </row>
    <row r="38" spans="1:17" x14ac:dyDescent="0.2">
      <c r="A38" s="39" t="s">
        <v>54</v>
      </c>
      <c r="B38" s="40" t="s">
        <v>44</v>
      </c>
      <c r="C38" s="41">
        <v>58312.676119999996</v>
      </c>
      <c r="D38" s="41">
        <v>1.0900000000000001E-4</v>
      </c>
      <c r="E38">
        <f>+(C38-C$7)/C$8</f>
        <v>6798.0043881903694</v>
      </c>
      <c r="F38">
        <f>ROUND(2*E38,0)/2</f>
        <v>6798</v>
      </c>
      <c r="G38">
        <f>+C38-(C$7+F38*C$8)</f>
        <v>4.5353453970164992E-3</v>
      </c>
      <c r="K38">
        <f>+G38</f>
        <v>4.5353453970164992E-3</v>
      </c>
      <c r="O38">
        <f ca="1">+C$11+C$12*$F38</f>
        <v>4.3098233754066293E-3</v>
      </c>
      <c r="Q38" s="2">
        <f>+C38-15018.5</f>
        <v>43294.176119999996</v>
      </c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/>
  <phoneticPr fontId="7" type="noConversion"/>
  <hyperlinks>
    <hyperlink ref="H2984" r:id="rId1" display="http://vsolj.cetus-net.org/bulletin.html" xr:uid="{00000000-0004-0000-0100-000000000000}"/>
    <hyperlink ref="H64841" r:id="rId2" display="http://vsolj.cetus-net.org/bulletin.html" xr:uid="{00000000-0004-0000-0100-000001000000}"/>
    <hyperlink ref="H64834" r:id="rId3" display="https://www.aavso.org/ejaavso" xr:uid="{00000000-0004-0000-0100-000002000000}"/>
    <hyperlink ref="I64841" r:id="rId4" display="http://vsolj.cetus-net.org/bulletin.html" xr:uid="{00000000-0004-0000-0100-000003000000}"/>
    <hyperlink ref="AQ58492" r:id="rId5" display="http://cdsbib.u-strasbg.fr/cgi-bin/cdsbib?1990RMxAA..21..381G" xr:uid="{00000000-0004-0000-0100-000004000000}"/>
    <hyperlink ref="H64838" r:id="rId6" display="https://www.aavso.org/ejaavso" xr:uid="{00000000-0004-0000-0100-000005000000}"/>
    <hyperlink ref="AP5856" r:id="rId7" display="http://cdsbib.u-strasbg.fr/cgi-bin/cdsbib?1990RMxAA..21..381G" xr:uid="{00000000-0004-0000-0100-000006000000}"/>
    <hyperlink ref="AP5859" r:id="rId8" display="http://cdsbib.u-strasbg.fr/cgi-bin/cdsbib?1990RMxAA..21..381G" xr:uid="{00000000-0004-0000-0100-000007000000}"/>
    <hyperlink ref="AP5857" r:id="rId9" display="http://cdsbib.u-strasbg.fr/cgi-bin/cdsbib?1990RMxAA..21..381G" xr:uid="{00000000-0004-0000-0100-000008000000}"/>
    <hyperlink ref="AP5841" r:id="rId10" display="http://cdsbib.u-strasbg.fr/cgi-bin/cdsbib?1990RMxAA..21..381G" xr:uid="{00000000-0004-0000-0100-000009000000}"/>
    <hyperlink ref="AQ6070" r:id="rId11" display="http://cdsbib.u-strasbg.fr/cgi-bin/cdsbib?1990RMxAA..21..381G" xr:uid="{00000000-0004-0000-0100-00000A000000}"/>
    <hyperlink ref="AQ6074" r:id="rId12" display="http://cdsbib.u-strasbg.fr/cgi-bin/cdsbib?1990RMxAA..21..381G" xr:uid="{00000000-0004-0000-0100-00000B000000}"/>
    <hyperlink ref="AQ218" r:id="rId13" display="http://cdsbib.u-strasbg.fr/cgi-bin/cdsbib?1990RMxAA..21..381G" xr:uid="{00000000-0004-0000-0100-00000C000000}"/>
    <hyperlink ref="I2962" r:id="rId14" display="http://vsolj.cetus-net.org/bulletin.html" xr:uid="{00000000-0004-0000-0100-00000D000000}"/>
    <hyperlink ref="H2962" r:id="rId15" display="http://vsolj.cetus-net.org/bulletin.html" xr:uid="{00000000-0004-0000-0100-00000E000000}"/>
    <hyperlink ref="AQ879" r:id="rId16" display="http://cdsbib.u-strasbg.fr/cgi-bin/cdsbib?1990RMxAA..21..381G" xr:uid="{00000000-0004-0000-0100-00000F000000}"/>
    <hyperlink ref="AQ878" r:id="rId17" display="http://cdsbib.u-strasbg.fr/cgi-bin/cdsbib?1990RMxAA..21..381G" xr:uid="{00000000-0004-0000-0100-000010000000}"/>
    <hyperlink ref="AP4132" r:id="rId18" display="http://cdsbib.u-strasbg.fr/cgi-bin/cdsbib?1990RMxAA..21..381G" xr:uid="{00000000-0004-0000-0100-000011000000}"/>
    <hyperlink ref="AP4150" r:id="rId19" display="http://cdsbib.u-strasbg.fr/cgi-bin/cdsbib?1990RMxAA..21..381G" xr:uid="{00000000-0004-0000-0100-000012000000}"/>
    <hyperlink ref="AP4151" r:id="rId20" display="http://cdsbib.u-strasbg.fr/cgi-bin/cdsbib?1990RMxAA..21..381G" xr:uid="{00000000-0004-0000-0100-000013000000}"/>
    <hyperlink ref="AP4147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2023-01-26T05:41:52Z</dcterms:modified>
</cp:coreProperties>
</file>