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954D9039-3B46-4586-A621-3A536766F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29" i="1"/>
  <c r="F29" i="1"/>
  <c r="G29" i="1"/>
  <c r="K29" i="1"/>
  <c r="Q29" i="1"/>
  <c r="E28" i="1"/>
  <c r="F28" i="1"/>
  <c r="G28" i="1"/>
  <c r="K28" i="1"/>
  <c r="D9" i="1"/>
  <c r="C9" i="1"/>
  <c r="E22" i="1"/>
  <c r="F22" i="1"/>
  <c r="G22" i="1"/>
  <c r="J22" i="1"/>
  <c r="E23" i="1"/>
  <c r="F23" i="1"/>
  <c r="G23" i="1"/>
  <c r="J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7" i="1"/>
  <c r="Q26" i="1"/>
  <c r="Q22" i="1"/>
  <c r="Q23" i="1"/>
  <c r="Q24" i="1"/>
  <c r="Q25" i="1"/>
  <c r="C21" i="1"/>
  <c r="Q21" i="1"/>
  <c r="E21" i="1"/>
  <c r="F21" i="1"/>
  <c r="G21" i="1"/>
  <c r="I21" i="1"/>
  <c r="F16" i="1"/>
  <c r="F17" i="1" s="1"/>
  <c r="C17" i="1"/>
  <c r="C12" i="1"/>
  <c r="C11" i="1"/>
  <c r="O30" i="1" l="1"/>
  <c r="O23" i="1"/>
  <c r="C15" i="1"/>
  <c r="F18" i="1" s="1"/>
  <c r="O28" i="1"/>
  <c r="O22" i="1"/>
  <c r="O27" i="1"/>
  <c r="O24" i="1"/>
  <c r="O21" i="1"/>
  <c r="O29" i="1"/>
  <c r="O25" i="1"/>
  <c r="O26" i="1"/>
  <c r="C16" i="1"/>
  <c r="D18" i="1" s="1"/>
  <c r="C18" i="1" l="1"/>
  <c r="F19" i="1"/>
</calcChain>
</file>

<file path=xl/sharedStrings.xml><?xml version="1.0" encoding="utf-8"?>
<sst xmlns="http://schemas.openxmlformats.org/spreadsheetml/2006/main" count="67" uniqueCount="55">
  <si>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</si>
  <si>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</si>
  <si>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</si>
  <si>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</si>
  <si>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</si>
  <si>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</si>
  <si>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</si>
  <si>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</si>
  <si>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</si>
  <si>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</si>
  <si>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</si>
  <si>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</si>
  <si>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</si>
  <si>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</si>
  <si>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</si>
  <si>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</si>
  <si>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</si>
  <si>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</si>
  <si>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</si>
  <si>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</si>
  <si>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</si>
  <si>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</si>
  <si>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</si>
  <si>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</si>
  <si>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</si>
  <si>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</si>
  <si>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</si>
  <si>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</si>
  <si>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</si>
  <si>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</si>
  <si>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</si>
  <si>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</si>
  <si>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</si>
  <si>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</si>
  <si>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</si>
  <si>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</si>
  <si>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</si>
  <si>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</si>
  <si>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</si>
  <si>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</si>
  <si>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</si>
  <si>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</si>
  <si>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</si>
  <si>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MT Boo / GSC 3046-0162</t>
  </si>
  <si>
    <t>EW</t>
  </si>
  <si>
    <t>IBVS 6029</t>
  </si>
  <si>
    <t>II</t>
  </si>
  <si>
    <t>I</t>
  </si>
  <si>
    <t>IBVS 6048</t>
  </si>
  <si>
    <t>IBVS 6094</t>
  </si>
  <si>
    <t>ii</t>
  </si>
  <si>
    <t>OEJV 0168</t>
  </si>
  <si>
    <t>vis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</si>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</sst>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9" fillId="24" borderId="0" xfId="0" applyFont="1" applyFill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3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Boo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CB-408A-A791-0E567360DF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CB-408A-A791-0E567360DF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8.7409999992814846E-2</c:v>
                </c:pt>
                <c:pt idx="2">
                  <c:v>8.9339999998628628E-2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CB-408A-A791-0E567360DF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8.4649999997054692E-2</c:v>
                </c:pt>
                <c:pt idx="4">
                  <c:v>9.1359999998530839E-2</c:v>
                </c:pt>
                <c:pt idx="5">
                  <c:v>7.2169999992183875E-2</c:v>
                </c:pt>
                <c:pt idx="6">
                  <c:v>6.9019999995362014E-2</c:v>
                </c:pt>
                <c:pt idx="7">
                  <c:v>6.3639999993029051E-2</c:v>
                </c:pt>
                <c:pt idx="8">
                  <c:v>6.708000000071479E-2</c:v>
                </c:pt>
                <c:pt idx="9">
                  <c:v>6.2300000005052425E-2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CB-408A-A791-0E567360DF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CB-408A-A791-0E567360DF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CB-408A-A791-0E567360DF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CB-408A-A791-0E567360DF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0.12243523900356028</c:v>
                </c:pt>
                <c:pt idx="1">
                  <c:v>8.3484397663325216E-2</c:v>
                </c:pt>
                <c:pt idx="2">
                  <c:v>8.3482849353060079E-2</c:v>
                </c:pt>
                <c:pt idx="3">
                  <c:v>8.3394595667946853E-2</c:v>
                </c:pt>
                <c:pt idx="4">
                  <c:v>8.288829821124466E-2</c:v>
                </c:pt>
                <c:pt idx="5">
                  <c:v>7.9873738125008725E-2</c:v>
                </c:pt>
                <c:pt idx="6">
                  <c:v>7.6558805847334779E-2</c:v>
                </c:pt>
                <c:pt idx="7">
                  <c:v>7.392203346579404E-2</c:v>
                </c:pt>
                <c:pt idx="8">
                  <c:v>6.7615765755861326E-2</c:v>
                </c:pt>
                <c:pt idx="9">
                  <c:v>5.5749515883795439E-2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CB-408A-A791-0E567360DF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CB-408A-A791-0E567360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984"/>
        <c:axId val="1"/>
      </c:scatterChart>
      <c:valAx>
        <c:axId val="60078298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Boo - O-C Diagr.</a:t>
            </a:r>
          </a:p>
        </c:rich>
      </c:tx>
      <c:layout>
        <c:manualLayout>
          <c:xMode val="edge"/>
          <c:yMode val="edge"/>
          <c:x val="0.391667249927092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3349722425296"/>
          <c:y val="0.13994189017784567"/>
          <c:w val="0.836112245160922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A-4A6F-901C-C1CC4E1C4E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1A-4A6F-901C-C1CC4E1C4E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8.7409999992814846E-2</c:v>
                </c:pt>
                <c:pt idx="2">
                  <c:v>8.9339999998628628E-2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1A-4A6F-901C-C1CC4E1C4E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8.4649999997054692E-2</c:v>
                </c:pt>
                <c:pt idx="4">
                  <c:v>9.1359999998530839E-2</c:v>
                </c:pt>
                <c:pt idx="5">
                  <c:v>7.2169999992183875E-2</c:v>
                </c:pt>
                <c:pt idx="6">
                  <c:v>6.9019999995362014E-2</c:v>
                </c:pt>
                <c:pt idx="7">
                  <c:v>6.3639999993029051E-2</c:v>
                </c:pt>
                <c:pt idx="8">
                  <c:v>6.708000000071479E-2</c:v>
                </c:pt>
                <c:pt idx="9">
                  <c:v>6.2300000005052425E-2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1A-4A6F-901C-C1CC4E1C4E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1A-4A6F-901C-C1CC4E1C4E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1A-4A6F-901C-C1CC4E1C4E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1A-4A6F-901C-C1CC4E1C4E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0.12243523900356028</c:v>
                </c:pt>
                <c:pt idx="1">
                  <c:v>8.3484397663325216E-2</c:v>
                </c:pt>
                <c:pt idx="2">
                  <c:v>8.3482849353060079E-2</c:v>
                </c:pt>
                <c:pt idx="3">
                  <c:v>8.3394595667946853E-2</c:v>
                </c:pt>
                <c:pt idx="4">
                  <c:v>8.288829821124466E-2</c:v>
                </c:pt>
                <c:pt idx="5">
                  <c:v>7.9873738125008725E-2</c:v>
                </c:pt>
                <c:pt idx="6">
                  <c:v>7.6558805847334779E-2</c:v>
                </c:pt>
                <c:pt idx="7">
                  <c:v>7.392203346579404E-2</c:v>
                </c:pt>
                <c:pt idx="8">
                  <c:v>6.7615765755861326E-2</c:v>
                </c:pt>
                <c:pt idx="9">
                  <c:v>5.5749515883795439E-2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1A-4A6F-901C-C1CC4E1C4E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1A-4A6F-901C-C1CC4E1C4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802008"/>
        <c:axId val="1"/>
      </c:scatterChart>
      <c:valAx>
        <c:axId val="600802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229512977544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0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11402741324"/>
          <c:y val="0.92419947506561673"/>
          <c:w val="0.6597230971128608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C17C8F3-BD5A-FBB2-8DD1-75EC2EDCA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9525</xdr:rowOff>
    </xdr:from>
    <xdr:to>
      <xdr:col>28</xdr:col>
      <xdr:colOff>171450</xdr:colOff>
      <xdr:row>19</xdr:row>
      <xdr:rowOff>19050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60F5DBD-645C-0C8F-08F7-6EC20E54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27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8">
        <v>51411.847000000002</v>
      </c>
      <c r="D7" s="29" t="s">
        <v>42</v>
      </c>
    </row>
    <row r="8" spans="1:6">
      <c r="A8" t="s">
        <v>7</v>
      </c>
      <c r="C8" s="8">
        <v>0.36534</v>
      </c>
      <c r="D8" s="29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0.12243523900356028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-3.0966205302885925E-6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59279.499649515885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0.36533690337946972</v>
      </c>
      <c r="E16" s="14" t="s">
        <v>34</v>
      </c>
      <c r="F16" s="15">
        <f ca="1">NOW()+15018.5+$C$5/24</f>
        <v>59970.78253773148</v>
      </c>
    </row>
    <row r="17" spans="1:21" ht="13.5" thickBot="1">
      <c r="A17" s="14" t="s">
        <v>31</v>
      </c>
      <c r="B17" s="10"/>
      <c r="C17" s="10">
        <f>COUNT(C21:C2191)</f>
        <v>10</v>
      </c>
      <c r="E17" s="14" t="s">
        <v>39</v>
      </c>
      <c r="F17" s="15">
        <f ca="1">ROUND(2*(F16-$C$7)/$C$8,0)/2+F15</f>
        <v>23428.5</v>
      </c>
    </row>
    <row r="18" spans="1:21" ht="14.25" thickTop="1" thickBot="1">
      <c r="A18" s="16" t="s">
        <v>9</v>
      </c>
      <c r="B18" s="10"/>
      <c r="C18" s="19">
        <f ca="1">+C15</f>
        <v>59279.499649515885</v>
      </c>
      <c r="D18" s="20">
        <f ca="1">+C16</f>
        <v>0.36533690337946972</v>
      </c>
      <c r="E18" s="14" t="s">
        <v>40</v>
      </c>
      <c r="F18" s="23">
        <f ca="1">ROUND(2*(F16-$C$15)/$C$16,0)/2+F15</f>
        <v>1893</v>
      </c>
    </row>
    <row r="19" spans="1:21" ht="13.5" thickTop="1">
      <c r="E19" s="14" t="s">
        <v>35</v>
      </c>
      <c r="F19" s="18">
        <f ca="1">+$C$15+$C$16*F18-15018.5-$C$5/24</f>
        <v>44952.978240946555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>
      <c r="A21" s="30" t="s">
        <v>42</v>
      </c>
      <c r="B21" s="30"/>
      <c r="C21" s="31">
        <f>C7</f>
        <v>51411.847000000002</v>
      </c>
      <c r="D21" s="31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0.12243523900356028</v>
      </c>
      <c r="Q21" s="2">
        <f t="shared" ref="Q21:Q26" si="3">+C21-15018.5</f>
        <v>36393.347000000002</v>
      </c>
    </row>
    <row r="22" spans="1:21">
      <c r="A22" s="33" t="s">
        <v>48</v>
      </c>
      <c r="B22" s="32" t="s">
        <v>46</v>
      </c>
      <c r="C22" s="31">
        <v>56007.363599999997</v>
      </c>
      <c r="D22" s="31">
        <v>1.4E-3</v>
      </c>
      <c r="E22">
        <f t="shared" si="0"/>
        <v>12578.739256582896</v>
      </c>
      <c r="F22">
        <f>ROUND(2*E22,0)/2</f>
        <v>12578.5</v>
      </c>
      <c r="G22">
        <f t="shared" si="1"/>
        <v>8.7409999992814846E-2</v>
      </c>
      <c r="J22">
        <f>+G22</f>
        <v>8.7409999992814846E-2</v>
      </c>
      <c r="O22">
        <f t="shared" ca="1" si="2"/>
        <v>8.3484397663325216E-2</v>
      </c>
      <c r="Q22" s="2">
        <f t="shared" si="3"/>
        <v>40988.863599999997</v>
      </c>
    </row>
    <row r="23" spans="1:21">
      <c r="A23" s="33" t="s">
        <v>48</v>
      </c>
      <c r="B23" s="32" t="s">
        <v>47</v>
      </c>
      <c r="C23" s="31">
        <v>56007.548199999997</v>
      </c>
      <c r="D23" s="31">
        <v>6.9999999999999999E-4</v>
      </c>
      <c r="E23">
        <f t="shared" si="0"/>
        <v>12579.244539333213</v>
      </c>
      <c r="F23">
        <f>ROUND(2*E23,0)/2</f>
        <v>12579</v>
      </c>
      <c r="G23">
        <f t="shared" si="1"/>
        <v>8.9339999998628628E-2</v>
      </c>
      <c r="J23">
        <f>+G23</f>
        <v>8.9339999998628628E-2</v>
      </c>
      <c r="O23">
        <f t="shared" ca="1" si="2"/>
        <v>8.3482849353060079E-2</v>
      </c>
      <c r="Q23" s="2">
        <f t="shared" si="3"/>
        <v>40989.048199999997</v>
      </c>
    </row>
    <row r="24" spans="1:21">
      <c r="A24" s="31" t="s">
        <v>45</v>
      </c>
      <c r="B24" s="32" t="s">
        <v>46</v>
      </c>
      <c r="C24" s="31">
        <v>56017.955699999999</v>
      </c>
      <c r="D24" s="31">
        <v>8.0000000000000004E-4</v>
      </c>
      <c r="E24">
        <f t="shared" si="0"/>
        <v>12607.731701976234</v>
      </c>
      <c r="F24">
        <f>ROUND(2*E24,0)/2</f>
        <v>12607.5</v>
      </c>
      <c r="G24">
        <f t="shared" si="1"/>
        <v>8.4649999997054692E-2</v>
      </c>
      <c r="K24">
        <f t="shared" ref="K24:K29" si="4">+G24</f>
        <v>8.4649999997054692E-2</v>
      </c>
      <c r="O24">
        <f t="shared" ca="1" si="2"/>
        <v>8.3394595667946853E-2</v>
      </c>
      <c r="Q24" s="2">
        <f t="shared" si="3"/>
        <v>40999.455699999999</v>
      </c>
    </row>
    <row r="25" spans="1:21">
      <c r="A25" s="31" t="s">
        <v>45</v>
      </c>
      <c r="B25" s="32" t="s">
        <v>47</v>
      </c>
      <c r="C25" s="31">
        <v>56077.695500000002</v>
      </c>
      <c r="D25" s="31">
        <v>1.9E-3</v>
      </c>
      <c r="E25">
        <f t="shared" si="0"/>
        <v>12771.250068429408</v>
      </c>
      <c r="F25" s="34">
        <f>ROUND(2*E25,0)/2-0.5</f>
        <v>12771</v>
      </c>
      <c r="G25">
        <f t="shared" si="1"/>
        <v>9.1359999998530839E-2</v>
      </c>
      <c r="K25">
        <f t="shared" si="4"/>
        <v>9.1359999998530839E-2</v>
      </c>
      <c r="O25">
        <f t="shared" ca="1" si="2"/>
        <v>8.288829821124466E-2</v>
      </c>
      <c r="Q25" s="2">
        <f t="shared" si="3"/>
        <v>41059.195500000002</v>
      </c>
    </row>
    <row r="26" spans="1:21">
      <c r="A26" s="35" t="s">
        <v>49</v>
      </c>
      <c r="B26" s="36" t="s">
        <v>50</v>
      </c>
      <c r="C26" s="37">
        <v>56433.334799999997</v>
      </c>
      <c r="D26" s="37">
        <v>1.2999999999999999E-3</v>
      </c>
      <c r="E26">
        <f t="shared" si="0"/>
        <v>13744.697542015643</v>
      </c>
      <c r="F26">
        <f>ROUND(2*E26,0)/2</f>
        <v>13744.5</v>
      </c>
      <c r="G26">
        <f t="shared" si="1"/>
        <v>7.2169999992183875E-2</v>
      </c>
      <c r="K26">
        <f t="shared" si="4"/>
        <v>7.2169999992183875E-2</v>
      </c>
      <c r="O26">
        <f t="shared" ca="1" si="2"/>
        <v>7.9873738125008725E-2</v>
      </c>
      <c r="Q26" s="2">
        <f t="shared" si="3"/>
        <v>41414.834799999997</v>
      </c>
    </row>
    <row r="27" spans="1:21">
      <c r="A27" s="31" t="s">
        <v>51</v>
      </c>
      <c r="B27" s="32" t="s">
        <v>47</v>
      </c>
      <c r="C27" s="38">
        <v>56824.428119999997</v>
      </c>
      <c r="D27" s="31">
        <v>2.9999999999999997E-4</v>
      </c>
      <c r="E27">
        <f>+(C27-C$7)/C$8</f>
        <v>14815.188919910208</v>
      </c>
      <c r="F27">
        <f>ROUND(2*E27,0)/2</f>
        <v>14815</v>
      </c>
      <c r="G27">
        <f>+C27-(C$7+F27*C$8)</f>
        <v>6.9019999995362014E-2</v>
      </c>
      <c r="K27">
        <f t="shared" si="4"/>
        <v>6.9019999995362014E-2</v>
      </c>
      <c r="O27">
        <f ca="1">+C$11+C$12*$F27</f>
        <v>7.6558805847334779E-2</v>
      </c>
      <c r="Q27" s="2">
        <f>+C27-15018.5</f>
        <v>41805.928119999997</v>
      </c>
    </row>
    <row r="28" spans="1:21">
      <c r="A28" s="40" t="s">
        <v>53</v>
      </c>
      <c r="B28" s="41" t="s">
        <v>46</v>
      </c>
      <c r="C28" s="42">
        <v>57135.509749999997</v>
      </c>
      <c r="D28" s="42">
        <v>4.0000000000000002E-4</v>
      </c>
      <c r="E28">
        <f>+(C28-C$7)/C$8</f>
        <v>15666.674193901559</v>
      </c>
      <c r="F28">
        <f>ROUND(2*E28,0)/2</f>
        <v>15666.5</v>
      </c>
      <c r="G28">
        <f>+C28-(C$7+F28*C$8)</f>
        <v>6.3639999993029051E-2</v>
      </c>
      <c r="K28">
        <f t="shared" si="4"/>
        <v>6.3639999993029051E-2</v>
      </c>
      <c r="O28">
        <f ca="1">+C$11+C$12*$F28</f>
        <v>7.392203346579404E-2</v>
      </c>
      <c r="Q28" s="2">
        <f>+C28-15018.5</f>
        <v>42117.009749999997</v>
      </c>
    </row>
    <row r="29" spans="1:21">
      <c r="A29" s="39" t="s">
        <v>0</v>
      </c>
      <c r="B29" s="43" t="s">
        <v>47</v>
      </c>
      <c r="C29" s="44">
        <v>57879.528100000003</v>
      </c>
      <c r="D29" s="44">
        <v>6.9999999999999999E-4</v>
      </c>
      <c r="E29">
        <f>+(C29-C$7)/C$8</f>
        <v>17703.183609788146</v>
      </c>
      <c r="F29">
        <f>ROUND(2*E29,0)/2</f>
        <v>17703</v>
      </c>
      <c r="G29">
        <f>+C29-(C$7+F29*C$8)</f>
        <v>6.708000000071479E-2</v>
      </c>
      <c r="K29">
        <f t="shared" si="4"/>
        <v>6.708000000071479E-2</v>
      </c>
      <c r="O29">
        <f ca="1">+C$11+C$12*$F29</f>
        <v>6.7615765755861326E-2</v>
      </c>
      <c r="Q29" s="2">
        <f>+C29-15018.5</f>
        <v>42861.028100000003</v>
      </c>
    </row>
    <row r="30" spans="1:21">
      <c r="A30" s="45" t="s">
        <v>54</v>
      </c>
      <c r="B30" s="46" t="s">
        <v>47</v>
      </c>
      <c r="C30" s="47">
        <v>59279.506200000003</v>
      </c>
      <c r="D30" s="45">
        <v>3.5000000000000001E-3</v>
      </c>
      <c r="E30">
        <f>+(C30-C$7)/C$8</f>
        <v>21535.170526085294</v>
      </c>
      <c r="F30">
        <f>ROUND(2*E30,0)/2</f>
        <v>21535</v>
      </c>
      <c r="G30">
        <f>+C30-(C$7+F30*C$8)</f>
        <v>6.2300000005052425E-2</v>
      </c>
      <c r="K30">
        <f t="shared" ref="K30" si="5">+G30</f>
        <v>6.2300000005052425E-2</v>
      </c>
      <c r="O30">
        <f ca="1">+C$11+C$12*$F30</f>
        <v>5.5749515883795439E-2</v>
      </c>
      <c r="Q30" s="2">
        <f>+C30-15018.5</f>
        <v>44261.006200000003</v>
      </c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2837" r:id="rId1" display="http://vsolj.cetus-net.org/bulletin.html" xr:uid="{00000000-0004-0000-0000-000000000000}"/>
    <hyperlink ref="H64689" r:id="rId2" display="http://vsolj.cetus-net.org/bulletin.html" xr:uid="{00000000-0004-0000-0000-000001000000}"/>
    <hyperlink ref="H64682" r:id="rId3" display="https://www.aavso.org/ejaavso" xr:uid="{00000000-0004-0000-0000-000002000000}"/>
    <hyperlink ref="AP1540" r:id="rId4" display="http://cdsbib.u-strasbg.fr/cgi-bin/cdsbib?1990RMxAA..21..381G" xr:uid="{00000000-0004-0000-0000-000003000000}"/>
    <hyperlink ref="AP1537" r:id="rId5" display="http://cdsbib.u-strasbg.fr/cgi-bin/cdsbib?1990RMxAA..21..381G" xr:uid="{00000000-0004-0000-0000-000004000000}"/>
    <hyperlink ref="AP1539" r:id="rId6" display="http://cdsbib.u-strasbg.fr/cgi-bin/cdsbib?1990RMxAA..21..381G" xr:uid="{00000000-0004-0000-0000-000005000000}"/>
    <hyperlink ref="AP1515" r:id="rId7" display="http://cdsbib.u-strasbg.fr/cgi-bin/cdsbib?1990RMxAA..21..381G" xr:uid="{00000000-0004-0000-0000-000006000000}"/>
    <hyperlink ref="I64689" r:id="rId8" display="http://vsolj.cetus-net.org/bulletin.html" xr:uid="{00000000-0004-0000-0000-000007000000}"/>
    <hyperlink ref="AQ1676" r:id="rId9" display="http://cdsbib.u-strasbg.fr/cgi-bin/cdsbib?1990RMxAA..21..381G" xr:uid="{00000000-0004-0000-0000-000008000000}"/>
    <hyperlink ref="AQ3320" r:id="rId10" display="http://cdsbib.u-strasbg.fr/cgi-bin/cdsbib?1990RMxAA..21..381G" xr:uid="{00000000-0004-0000-0000-000009000000}"/>
    <hyperlink ref="AQ1677" r:id="rId11" display="http://cdsbib.u-strasbg.fr/cgi-bin/cdsbib?1990RMxAA..21..381G" xr:uid="{00000000-0004-0000-0000-00000A000000}"/>
    <hyperlink ref="H64686" r:id="rId12" display="https://www.aavso.org/ejaavso" xr:uid="{00000000-0004-0000-0000-00000B000000}"/>
    <hyperlink ref="H2527" r:id="rId13" display="http://vsolj.cetus-net.org/bulletin.html" xr:uid="{00000000-0004-0000-0000-00000C000000}"/>
    <hyperlink ref="AP5765" r:id="rId14" display="http://cdsbib.u-strasbg.fr/cgi-bin/cdsbib?1990RMxAA..21..381G" xr:uid="{00000000-0004-0000-0000-00000D000000}"/>
    <hyperlink ref="AP5768" r:id="rId15" display="http://cdsbib.u-strasbg.fr/cgi-bin/cdsbib?1990RMxAA..21..381G" xr:uid="{00000000-0004-0000-0000-00000E000000}"/>
    <hyperlink ref="AP5766" r:id="rId16" display="http://cdsbib.u-strasbg.fr/cgi-bin/cdsbib?1990RMxAA..21..381G" xr:uid="{00000000-0004-0000-0000-00000F000000}"/>
    <hyperlink ref="AP5744" r:id="rId17" display="http://cdsbib.u-strasbg.fr/cgi-bin/cdsbib?1990RMxAA..21..381G" xr:uid="{00000000-0004-0000-0000-000010000000}"/>
    <hyperlink ref="I2527" r:id="rId18" display="http://vsolj.cetus-net.org/bulletin.html" xr:uid="{00000000-0004-0000-0000-000011000000}"/>
    <hyperlink ref="AQ5878" r:id="rId19" display="http://cdsbib.u-strasbg.fr/cgi-bin/cdsbib?1990RMxAA..21..381G" xr:uid="{00000000-0004-0000-0000-000012000000}"/>
    <hyperlink ref="AQ430" r:id="rId20" display="http://cdsbib.u-strasbg.fr/cgi-bin/cdsbib?1990RMxAA..21..381G" xr:uid="{00000000-0004-0000-0000-000013000000}"/>
    <hyperlink ref="AQ58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2023-01-26T05:46:51Z</dcterms:modified>
</cp:coreProperties>
</file>