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F3C70F44-4D39-4112-B971-DC6CA62681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I24" i="1" s="1"/>
  <c r="Q24" i="1"/>
  <c r="E22" i="1"/>
  <c r="F22" i="1" s="1"/>
  <c r="G22" i="1" s="1"/>
  <c r="I22" i="1" s="1"/>
  <c r="Q22" i="1"/>
  <c r="E23" i="1"/>
  <c r="F23" i="1" s="1"/>
  <c r="G23" i="1" s="1"/>
  <c r="I23" i="1" s="1"/>
  <c r="Q23" i="1"/>
  <c r="B2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4" i="1" l="1"/>
  <c r="O23" i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<sst xmlns="http://schemas.openxmlformats.org/spreadsheetml/2006/main" count="53" uniqueCount="50">
  <si>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</si>
  <si>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</si>
  <si>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</si>
  <si>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</si>
  <si>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</si>
  <si>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</si>
  <si>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</si>
  <si>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</si>
  <si>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</si>
  <si>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</si>
  <si>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</si>
  <si>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</si>
  <si>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</si>
  <si>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</si>
  <si>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</si>
  <si>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</si>
  <si>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</si>
  <si>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</si>
  <si>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</si>
  <si>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</si>
  <si>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</si>
  <si>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</si>
  <si>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</si>
  <si>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</si>
  <si>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</si>
  <si>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</si>
  <si>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</si>
  <si>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</si>
  <si>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</si>
  <si>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</si>
  <si>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</si>
  <si>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</si>
  <si>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</si>
  <si>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</si>
  <si>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</si>
  <si>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</si>
  <si>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</si>
  <si>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</si>
  <si>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</si>
  <si>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</si>
  <si>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</si>
  <si>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</si>
  <si>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</si>
  <si>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</si>
  <si>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I Boo</t>
  </si>
  <si>
    <t>VSX</t>
  </si>
  <si>
    <t>JAVSO, 48, 256</t>
  </si>
  <si>
    <t>I</t>
  </si>
  <si>
    <t>JBAV, 55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</si>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</sst>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 Boo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2.3454000038327649E-3</c:v>
                </c:pt>
                <c:pt idx="2">
                  <c:v>3.6360998055897653E-3</c:v>
                </c:pt>
                <c:pt idx="3">
                  <c:v>4.7281500446842983E-3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-2.0094519554332297E-5</c:v>
                </c:pt>
                <c:pt idx="1">
                  <c:v>3.5358873322483071E-3</c:v>
                </c:pt>
                <c:pt idx="2">
                  <c:v>3.5969160861599896E-3</c:v>
                </c:pt>
                <c:pt idx="3">
                  <c:v>3.5969409552528632E-3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>
        <f>O1</f>
        <v>0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39852.490299999998</v>
      </c>
      <c r="D7" s="29"/>
    </row>
    <row r="8" spans="1:15" x14ac:dyDescent="0.2">
      <c r="A8" t="s">
        <v>3</v>
      </c>
      <c r="C8" s="8">
        <v>0.2678159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-2.0094519554332297E-5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4.9738185747092616E-8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59328.333960816082</v>
      </c>
      <c r="E15" s="14" t="s">
        <v>30</v>
      </c>
      <c r="F15" s="33">
        <f ca="1">NOW()+15018.5+$C$5/24</f>
        <v>59970.780681018514</v>
      </c>
    </row>
    <row r="16" spans="1:15" x14ac:dyDescent="0.2">
      <c r="A16" s="16" t="s">
        <v>4</v>
      </c>
      <c r="B16" s="10"/>
      <c r="C16" s="17">
        <f ca="1">+C8+C12</f>
        <v>0.26781594973818573</v>
      </c>
      <c r="E16" s="14" t="s">
        <v>35</v>
      </c>
      <c r="F16" s="15">
        <f ca="1">ROUND(2*(F15-$C$7)/$C$8,0)/2+F14</f>
        <v>75121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36</v>
      </c>
      <c r="F17" s="23">
        <f ca="1">ROUND(2*(F15-$C$15)/$C$16,0)/2+F14</f>
        <v>2400</v>
      </c>
    </row>
    <row r="18" spans="1:21" ht="14.25" thickTop="1" thickBot="1" x14ac:dyDescent="0.25">
      <c r="A18" s="16" t="s">
        <v>5</v>
      </c>
      <c r="B18" s="10"/>
      <c r="C18" s="19">
        <f ca="1">+C15</f>
        <v>59328.333960816082</v>
      </c>
      <c r="D18" s="20">
        <f ca="1">+C16</f>
        <v>0.26781594973818573</v>
      </c>
      <c r="E18" s="14" t="s">
        <v>31</v>
      </c>
      <c r="F18" s="18">
        <f ca="1">+$C$15+$C$16*F17-15018.5-$C$5/24</f>
        <v>44952.988073521061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45</v>
      </c>
      <c r="C21" s="8">
        <v>39852.490299999998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-2.0094519554332297E-5</v>
      </c>
      <c r="Q21" s="43">
        <f>+C21-15018.5</f>
        <v>24833.990299999998</v>
      </c>
    </row>
    <row r="22" spans="1:21" ht="12" customHeight="1" x14ac:dyDescent="0.2">
      <c r="A22" s="45" t="s">
        <v>46</v>
      </c>
      <c r="B22" s="46" t="s">
        <v>47</v>
      </c>
      <c r="C22" s="47">
        <v>58999.722600000001</v>
      </c>
      <c r="D22" s="45">
        <v>2.0000000000000001E-4</v>
      </c>
      <c r="E22">
        <f t="shared" ref="E22:E23" si="0">+(C22-C$7)/C$8</f>
        <v>71494.008757508433</v>
      </c>
      <c r="F22">
        <f t="shared" ref="F22:F23" si="1">ROUND(2*E22,0)/2</f>
        <v>71494</v>
      </c>
      <c r="G22">
        <f t="shared" ref="G22:G23" si="2">+C22-(C$7+F22*C$8)</f>
        <v>2.3454000038327649E-3</v>
      </c>
      <c r="I22">
        <f t="shared" ref="I22:I23" si="3">+G22</f>
        <v>2.3454000038327649E-3</v>
      </c>
      <c r="O22">
        <f t="shared" ref="O22:O23" ca="1" si="4">+C$11+C$12*$F22</f>
        <v>3.5358873322483071E-3</v>
      </c>
      <c r="Q22" s="43">
        <f t="shared" ref="Q22:Q23" si="5">+C22-15018.5</f>
        <v>43981.222600000001</v>
      </c>
    </row>
    <row r="23" spans="1:21" ht="12" customHeight="1" x14ac:dyDescent="0.2">
      <c r="A23" s="45" t="s">
        <v>48</v>
      </c>
      <c r="B23" s="46" t="s">
        <v>49</v>
      </c>
      <c r="C23" s="47">
        <v>59328.333999999799</v>
      </c>
      <c r="D23" s="45">
        <v>3.0000000000000001E-3</v>
      </c>
      <c r="E23">
        <f t="shared" si="0"/>
        <v>72721.013576863072</v>
      </c>
      <c r="F23">
        <f t="shared" si="1"/>
        <v>72721</v>
      </c>
      <c r="G23">
        <f t="shared" si="2"/>
        <v>3.6360998055897653E-3</v>
      </c>
      <c r="I23">
        <f t="shared" si="3"/>
        <v>3.6360998055897653E-3</v>
      </c>
      <c r="O23">
        <f t="shared" ca="1" si="4"/>
        <v>3.5969160861599896E-3</v>
      </c>
      <c r="Q23" s="43">
        <f t="shared" si="5"/>
        <v>44309.833999999799</v>
      </c>
    </row>
    <row r="24" spans="1:21" x14ac:dyDescent="0.2">
      <c r="A24" s="45" t="s">
        <v>48</v>
      </c>
      <c r="B24" s="46" t="s">
        <v>47</v>
      </c>
      <c r="C24" s="47">
        <v>59328.469000000041</v>
      </c>
      <c r="D24" s="45">
        <v>0.01</v>
      </c>
      <c r="E24">
        <f t="shared" ref="E24" si="6">+(C24-C$7)/C$8</f>
        <v>72721.517654478477</v>
      </c>
      <c r="F24">
        <f t="shared" ref="F24" si="7">ROUND(2*E24,0)/2</f>
        <v>72721.5</v>
      </c>
      <c r="G24">
        <f t="shared" ref="G24" si="8">+C24-(C$7+F24*C$8)</f>
        <v>4.7281500446842983E-3</v>
      </c>
      <c r="I24">
        <f t="shared" ref="I24" si="9">+G24</f>
        <v>4.7281500446842983E-3</v>
      </c>
      <c r="O24">
        <f t="shared" ref="O24" ca="1" si="10">+C$11+C$12*$F24</f>
        <v>3.5969409552528632E-3</v>
      </c>
      <c r="Q24" s="43">
        <f t="shared" ref="Q24" si="11">+C24-15018.5</f>
        <v>44309.969000000041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2023-01-26T05:44:10Z</dcterms:modified>
</cp:coreProperties>
</file>