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8AC797CB-3176-4225-85A8-04580E48D6AA}" xr6:coauthVersionLast="47" xr6:coauthVersionMax="47" xr10:uidLastSave="{00000000-0000-0000-0000-000000000000}"/>
  <bookViews>
    <workbookView xWindow="14595" yWindow="73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7" i="1" l="1"/>
  <c r="F107" i="1" s="1"/>
  <c r="G107" i="1" s="1"/>
  <c r="I107" i="1" s="1"/>
  <c r="Q107" i="1"/>
  <c r="D9" i="1"/>
  <c r="C9" i="1"/>
  <c r="Q106" i="1"/>
  <c r="C7" i="1"/>
  <c r="C8" i="1"/>
  <c r="E56" i="1"/>
  <c r="F56" i="1"/>
  <c r="G56" i="1"/>
  <c r="I56" i="1"/>
  <c r="E106" i="1"/>
  <c r="F106" i="1"/>
  <c r="Q104" i="1"/>
  <c r="Q96" i="1"/>
  <c r="Q58" i="1"/>
  <c r="E58" i="1"/>
  <c r="F58" i="1"/>
  <c r="G58" i="1"/>
  <c r="I58" i="1"/>
  <c r="Q57" i="1"/>
  <c r="Q56" i="1"/>
  <c r="Q55" i="1"/>
  <c r="Q54" i="1"/>
  <c r="Q53" i="1"/>
  <c r="E53" i="1"/>
  <c r="F53" i="1"/>
  <c r="G53" i="1"/>
  <c r="I53" i="1"/>
  <c r="Q52" i="1"/>
  <c r="E52" i="1"/>
  <c r="F52" i="1"/>
  <c r="G52" i="1"/>
  <c r="I52" i="1"/>
  <c r="Q51" i="1"/>
  <c r="Q50" i="1"/>
  <c r="E50" i="1"/>
  <c r="F50" i="1"/>
  <c r="G50" i="1"/>
  <c r="I50" i="1"/>
  <c r="Q49" i="1"/>
  <c r="Q48" i="1"/>
  <c r="Q47" i="1"/>
  <c r="Q46" i="1"/>
  <c r="Q44" i="1"/>
  <c r="E44" i="1"/>
  <c r="F44" i="1"/>
  <c r="G44" i="1"/>
  <c r="I44" i="1"/>
  <c r="Q43" i="1"/>
  <c r="E43" i="1"/>
  <c r="F43" i="1"/>
  <c r="G43" i="1"/>
  <c r="I43" i="1"/>
  <c r="Q42" i="1"/>
  <c r="E42" i="1"/>
  <c r="F42" i="1"/>
  <c r="G42" i="1"/>
  <c r="I42" i="1"/>
  <c r="Q41" i="1"/>
  <c r="E41" i="1"/>
  <c r="F41" i="1"/>
  <c r="G41" i="1"/>
  <c r="I41" i="1"/>
  <c r="Q40" i="1"/>
  <c r="E40" i="1"/>
  <c r="F40" i="1"/>
  <c r="G40" i="1"/>
  <c r="I40" i="1"/>
  <c r="Q39" i="1"/>
  <c r="E39" i="1"/>
  <c r="F39" i="1"/>
  <c r="G39" i="1"/>
  <c r="I39" i="1"/>
  <c r="Q38" i="1"/>
  <c r="E38" i="1"/>
  <c r="F38" i="1"/>
  <c r="U38" i="1"/>
  <c r="Q37" i="1"/>
  <c r="E37" i="1"/>
  <c r="F37" i="1"/>
  <c r="G37" i="1"/>
  <c r="I37" i="1"/>
  <c r="Q36" i="1"/>
  <c r="E36" i="1"/>
  <c r="F36" i="1"/>
  <c r="G36" i="1"/>
  <c r="I36" i="1"/>
  <c r="Q35" i="1"/>
  <c r="E35" i="1"/>
  <c r="F35" i="1"/>
  <c r="G35" i="1"/>
  <c r="I35" i="1"/>
  <c r="Q34" i="1"/>
  <c r="E34" i="1"/>
  <c r="F34" i="1"/>
  <c r="G34" i="1"/>
  <c r="I34" i="1"/>
  <c r="Q33" i="1"/>
  <c r="E33" i="1"/>
  <c r="F33" i="1"/>
  <c r="U33" i="1"/>
  <c r="Q32" i="1"/>
  <c r="E32" i="1"/>
  <c r="F32" i="1"/>
  <c r="G32" i="1"/>
  <c r="I32" i="1"/>
  <c r="Q31" i="1"/>
  <c r="E31" i="1"/>
  <c r="F31" i="1"/>
  <c r="G31" i="1"/>
  <c r="I31" i="1"/>
  <c r="Q30" i="1"/>
  <c r="E30" i="1"/>
  <c r="F30" i="1"/>
  <c r="G30" i="1"/>
  <c r="I30" i="1"/>
  <c r="Q29" i="1"/>
  <c r="E29" i="1"/>
  <c r="F29" i="1"/>
  <c r="G29" i="1"/>
  <c r="I29" i="1"/>
  <c r="Q28" i="1"/>
  <c r="E28" i="1"/>
  <c r="F28" i="1"/>
  <c r="G28" i="1"/>
  <c r="I28" i="1"/>
  <c r="Q27" i="1"/>
  <c r="E27" i="1"/>
  <c r="F27" i="1"/>
  <c r="G27" i="1"/>
  <c r="I27" i="1"/>
  <c r="Q26" i="1"/>
  <c r="E26" i="1"/>
  <c r="F26" i="1"/>
  <c r="G26" i="1"/>
  <c r="I26" i="1"/>
  <c r="Q25" i="1"/>
  <c r="E25" i="1"/>
  <c r="F25" i="1"/>
  <c r="G25" i="1"/>
  <c r="I25" i="1"/>
  <c r="Q24" i="1"/>
  <c r="E24" i="1"/>
  <c r="F24" i="1"/>
  <c r="G24" i="1"/>
  <c r="I24" i="1"/>
  <c r="Q23" i="1"/>
  <c r="E23" i="1"/>
  <c r="F23" i="1"/>
  <c r="G23" i="1"/>
  <c r="I23" i="1"/>
  <c r="Q22" i="1"/>
  <c r="E22" i="1"/>
  <c r="F22" i="1"/>
  <c r="G22" i="1"/>
  <c r="I22" i="1"/>
  <c r="Q21" i="1"/>
  <c r="E21" i="1"/>
  <c r="F21" i="1"/>
  <c r="G21" i="1"/>
  <c r="I21" i="1"/>
  <c r="G95" i="2"/>
  <c r="C95" i="2"/>
  <c r="G54" i="2"/>
  <c r="C54" i="2"/>
  <c r="E54" i="2"/>
  <c r="E105" i="1"/>
  <c r="G94" i="2"/>
  <c r="C94" i="2"/>
  <c r="G53" i="2"/>
  <c r="C53" i="2"/>
  <c r="E53" i="2"/>
  <c r="E103" i="1"/>
  <c r="G93" i="2"/>
  <c r="C93" i="2"/>
  <c r="E93" i="2"/>
  <c r="G52" i="2"/>
  <c r="C52" i="2"/>
  <c r="E52" i="2"/>
  <c r="E100" i="1"/>
  <c r="E51" i="2"/>
  <c r="G51" i="2"/>
  <c r="C51" i="2"/>
  <c r="G50" i="2"/>
  <c r="C50" i="2"/>
  <c r="E50" i="2"/>
  <c r="E99" i="1"/>
  <c r="G49" i="2"/>
  <c r="C49" i="2"/>
  <c r="E98" i="1"/>
  <c r="E49" i="2"/>
  <c r="G48" i="2"/>
  <c r="C48" i="2"/>
  <c r="E97" i="1"/>
  <c r="E48" i="2"/>
  <c r="G92" i="2"/>
  <c r="C92" i="2"/>
  <c r="G47" i="2"/>
  <c r="C47" i="2"/>
  <c r="E47" i="2"/>
  <c r="E95" i="1"/>
  <c r="G46" i="2"/>
  <c r="C46" i="2"/>
  <c r="E46" i="2"/>
  <c r="E94" i="1"/>
  <c r="G45" i="2"/>
  <c r="C45" i="2"/>
  <c r="E45" i="2"/>
  <c r="E93" i="1"/>
  <c r="G44" i="2"/>
  <c r="C44" i="2"/>
  <c r="E44" i="2"/>
  <c r="E92" i="1"/>
  <c r="G43" i="2"/>
  <c r="C43" i="2"/>
  <c r="E43" i="2"/>
  <c r="E91" i="1"/>
  <c r="G42" i="2"/>
  <c r="C42" i="2"/>
  <c r="E42" i="2"/>
  <c r="E90" i="1"/>
  <c r="G41" i="2"/>
  <c r="C41" i="2"/>
  <c r="E41" i="2"/>
  <c r="E89" i="1"/>
  <c r="G40" i="2"/>
  <c r="C40" i="2"/>
  <c r="E40" i="2"/>
  <c r="E88" i="1"/>
  <c r="G39" i="2"/>
  <c r="C39" i="2"/>
  <c r="E39" i="2"/>
  <c r="E87" i="1"/>
  <c r="G38" i="2"/>
  <c r="C38" i="2"/>
  <c r="E38" i="2"/>
  <c r="E86" i="1"/>
  <c r="G37" i="2"/>
  <c r="C37" i="2"/>
  <c r="E37" i="2"/>
  <c r="E85" i="1"/>
  <c r="G36" i="2"/>
  <c r="C36" i="2"/>
  <c r="E36" i="2"/>
  <c r="E84" i="1"/>
  <c r="G35" i="2"/>
  <c r="C35" i="2"/>
  <c r="E35" i="2"/>
  <c r="E83" i="1"/>
  <c r="G34" i="2"/>
  <c r="C34" i="2"/>
  <c r="E34" i="2"/>
  <c r="E82" i="1"/>
  <c r="G33" i="2"/>
  <c r="C33" i="2"/>
  <c r="E33" i="2"/>
  <c r="E81" i="1"/>
  <c r="G32" i="2"/>
  <c r="C32" i="2"/>
  <c r="E32" i="2"/>
  <c r="E80" i="1"/>
  <c r="G31" i="2"/>
  <c r="C31" i="2"/>
  <c r="E31" i="2"/>
  <c r="E79" i="1"/>
  <c r="G30" i="2"/>
  <c r="C30" i="2"/>
  <c r="E30" i="2"/>
  <c r="E78" i="1"/>
  <c r="G29" i="2"/>
  <c r="C29" i="2"/>
  <c r="E29" i="2"/>
  <c r="E77" i="1"/>
  <c r="G28" i="2"/>
  <c r="C28" i="2"/>
  <c r="E28" i="2"/>
  <c r="E76" i="1"/>
  <c r="G27" i="2"/>
  <c r="C27" i="2"/>
  <c r="E27" i="2"/>
  <c r="E75" i="1"/>
  <c r="G26" i="2"/>
  <c r="C26" i="2"/>
  <c r="E26" i="2"/>
  <c r="E74" i="1"/>
  <c r="G25" i="2"/>
  <c r="C25" i="2"/>
  <c r="E25" i="2"/>
  <c r="E73" i="1"/>
  <c r="G24" i="2"/>
  <c r="C24" i="2"/>
  <c r="E24" i="2"/>
  <c r="E72" i="1"/>
  <c r="G23" i="2"/>
  <c r="C23" i="2"/>
  <c r="E23" i="2"/>
  <c r="E70" i="1"/>
  <c r="G22" i="2"/>
  <c r="C22" i="2"/>
  <c r="E22" i="2"/>
  <c r="E69" i="1"/>
  <c r="G21" i="2"/>
  <c r="C21" i="2"/>
  <c r="E21" i="2"/>
  <c r="E68" i="1"/>
  <c r="G20" i="2"/>
  <c r="C20" i="2"/>
  <c r="E20" i="2"/>
  <c r="E67" i="1"/>
  <c r="G19" i="2"/>
  <c r="C19" i="2"/>
  <c r="E19" i="2"/>
  <c r="G18" i="2"/>
  <c r="C18" i="2"/>
  <c r="E18" i="2"/>
  <c r="E66" i="1"/>
  <c r="G17" i="2"/>
  <c r="C17" i="2"/>
  <c r="E65" i="1"/>
  <c r="G16" i="2"/>
  <c r="C16" i="2"/>
  <c r="E16" i="2"/>
  <c r="E64" i="1"/>
  <c r="G15" i="2"/>
  <c r="C15" i="2"/>
  <c r="E15" i="2"/>
  <c r="E63" i="1"/>
  <c r="G14" i="2"/>
  <c r="C14" i="2"/>
  <c r="E14" i="2"/>
  <c r="E62" i="1"/>
  <c r="G13" i="2"/>
  <c r="C13" i="2"/>
  <c r="E13" i="2"/>
  <c r="E61" i="1"/>
  <c r="G12" i="2"/>
  <c r="C12" i="2"/>
  <c r="E12" i="2"/>
  <c r="E60" i="1"/>
  <c r="G11" i="2"/>
  <c r="C11" i="2"/>
  <c r="E59" i="1"/>
  <c r="G91" i="2"/>
  <c r="C91" i="2"/>
  <c r="E91" i="2"/>
  <c r="G90" i="2"/>
  <c r="C90" i="2"/>
  <c r="G89" i="2"/>
  <c r="C89" i="2"/>
  <c r="E89" i="2"/>
  <c r="G88" i="2"/>
  <c r="C88" i="2"/>
  <c r="G87" i="2"/>
  <c r="C87" i="2"/>
  <c r="G86" i="2"/>
  <c r="C86" i="2"/>
  <c r="E86" i="2"/>
  <c r="G85" i="2"/>
  <c r="C85" i="2"/>
  <c r="E85" i="2"/>
  <c r="G84" i="2"/>
  <c r="C84" i="2"/>
  <c r="G83" i="2"/>
  <c r="C83" i="2"/>
  <c r="E83" i="2"/>
  <c r="G82" i="2"/>
  <c r="C82" i="2"/>
  <c r="G81" i="2"/>
  <c r="C81" i="2"/>
  <c r="G80" i="2"/>
  <c r="C80" i="2"/>
  <c r="G79" i="2"/>
  <c r="C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H95" i="2"/>
  <c r="D95" i="2"/>
  <c r="B95" i="2"/>
  <c r="A95" i="2"/>
  <c r="H54" i="2"/>
  <c r="D54" i="2"/>
  <c r="B54" i="2"/>
  <c r="A54" i="2"/>
  <c r="H94" i="2"/>
  <c r="D94" i="2"/>
  <c r="B94" i="2"/>
  <c r="A94" i="2"/>
  <c r="H53" i="2"/>
  <c r="D53" i="2"/>
  <c r="B53" i="2"/>
  <c r="A53" i="2"/>
  <c r="H93" i="2"/>
  <c r="D93" i="2"/>
  <c r="B93" i="2"/>
  <c r="A9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92" i="2"/>
  <c r="D92" i="2"/>
  <c r="B92" i="2"/>
  <c r="A92" i="2"/>
  <c r="H47" i="2"/>
  <c r="D47" i="2"/>
  <c r="B47" i="2"/>
  <c r="A47" i="2"/>
  <c r="H46" i="2"/>
  <c r="D46" i="2"/>
  <c r="B46" i="2"/>
  <c r="A46" i="2"/>
  <c r="H45" i="2"/>
  <c r="F45" i="2"/>
  <c r="D45" i="2"/>
  <c r="B45" i="2"/>
  <c r="A45" i="2"/>
  <c r="H44" i="2"/>
  <c r="B44" i="2"/>
  <c r="F44" i="2"/>
  <c r="D44" i="2"/>
  <c r="A44" i="2"/>
  <c r="H43" i="2"/>
  <c r="B43" i="2"/>
  <c r="F43" i="2"/>
  <c r="D43" i="2"/>
  <c r="A43" i="2"/>
  <c r="H42" i="2"/>
  <c r="F42" i="2"/>
  <c r="D42" i="2"/>
  <c r="B42" i="2"/>
  <c r="A42" i="2"/>
  <c r="H41" i="2"/>
  <c r="F41" i="2"/>
  <c r="D41" i="2"/>
  <c r="B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F103" i="1"/>
  <c r="G103" i="1"/>
  <c r="J103" i="1"/>
  <c r="F93" i="1"/>
  <c r="G93" i="1"/>
  <c r="I93" i="1"/>
  <c r="F94" i="1"/>
  <c r="G94" i="1"/>
  <c r="F95" i="1"/>
  <c r="G95" i="1"/>
  <c r="F97" i="1"/>
  <c r="G97" i="1"/>
  <c r="K97" i="1"/>
  <c r="F98" i="1"/>
  <c r="G98" i="1"/>
  <c r="J98" i="1"/>
  <c r="F99" i="1"/>
  <c r="G99" i="1"/>
  <c r="K99" i="1"/>
  <c r="F100" i="1"/>
  <c r="G100" i="1"/>
  <c r="E101" i="1"/>
  <c r="F101" i="1"/>
  <c r="G101" i="1"/>
  <c r="I101" i="1"/>
  <c r="E102" i="1"/>
  <c r="F102" i="1"/>
  <c r="G102" i="1"/>
  <c r="K102" i="1"/>
  <c r="F105" i="1"/>
  <c r="G105" i="1"/>
  <c r="F91" i="1"/>
  <c r="G91" i="1"/>
  <c r="F72" i="1"/>
  <c r="G72" i="1"/>
  <c r="I72" i="1"/>
  <c r="F90" i="1"/>
  <c r="G90" i="1"/>
  <c r="F92" i="1"/>
  <c r="G92" i="1"/>
  <c r="I92" i="1"/>
  <c r="F64" i="1"/>
  <c r="G64" i="1"/>
  <c r="I64" i="1"/>
  <c r="F65" i="1"/>
  <c r="G65" i="1"/>
  <c r="I65" i="1"/>
  <c r="F66" i="1"/>
  <c r="G66" i="1"/>
  <c r="I66" i="1"/>
  <c r="F67" i="1"/>
  <c r="G67" i="1"/>
  <c r="I67" i="1"/>
  <c r="F68" i="1"/>
  <c r="G68" i="1"/>
  <c r="F69" i="1"/>
  <c r="G69" i="1"/>
  <c r="F70" i="1"/>
  <c r="G70" i="1"/>
  <c r="E71" i="1"/>
  <c r="F71" i="1"/>
  <c r="G71" i="1"/>
  <c r="I71" i="1"/>
  <c r="F73" i="1"/>
  <c r="G73" i="1"/>
  <c r="F74" i="1"/>
  <c r="G74" i="1"/>
  <c r="I74" i="1"/>
  <c r="F75" i="1"/>
  <c r="G75" i="1"/>
  <c r="I75" i="1"/>
  <c r="F78" i="1"/>
  <c r="G78" i="1"/>
  <c r="I78" i="1"/>
  <c r="F60" i="1"/>
  <c r="G60" i="1"/>
  <c r="I60" i="1"/>
  <c r="F61" i="1"/>
  <c r="G61" i="1"/>
  <c r="I61" i="1"/>
  <c r="F80" i="1"/>
  <c r="G80" i="1"/>
  <c r="I80" i="1"/>
  <c r="F81" i="1"/>
  <c r="G81" i="1"/>
  <c r="I81" i="1"/>
  <c r="F82" i="1"/>
  <c r="G82" i="1"/>
  <c r="F62" i="1"/>
  <c r="G62" i="1"/>
  <c r="I62" i="1"/>
  <c r="F63" i="1"/>
  <c r="G63" i="1"/>
  <c r="I63" i="1"/>
  <c r="F83" i="1"/>
  <c r="G83" i="1"/>
  <c r="I83" i="1"/>
  <c r="F84" i="1"/>
  <c r="G84" i="1"/>
  <c r="I84" i="1"/>
  <c r="F85" i="1"/>
  <c r="G85" i="1"/>
  <c r="I85" i="1"/>
  <c r="F86" i="1"/>
  <c r="G86" i="1"/>
  <c r="I86" i="1"/>
  <c r="F87" i="1"/>
  <c r="G87" i="1"/>
  <c r="I87" i="1"/>
  <c r="F88" i="1"/>
  <c r="G88" i="1"/>
  <c r="I88" i="1"/>
  <c r="F89" i="1"/>
  <c r="G89" i="1"/>
  <c r="I89" i="1"/>
  <c r="F76" i="1"/>
  <c r="G76" i="1"/>
  <c r="I76" i="1"/>
  <c r="F77" i="1"/>
  <c r="G77" i="1"/>
  <c r="I77" i="1"/>
  <c r="F79" i="1"/>
  <c r="G79" i="1"/>
  <c r="F59" i="1"/>
  <c r="E45" i="1"/>
  <c r="F45" i="1"/>
  <c r="Q103" i="1"/>
  <c r="I91" i="1"/>
  <c r="Q91" i="1"/>
  <c r="Q105" i="1"/>
  <c r="K105" i="1"/>
  <c r="I100" i="1"/>
  <c r="Q100" i="1"/>
  <c r="Q102" i="1"/>
  <c r="F16" i="1"/>
  <c r="F17" i="1" s="1"/>
  <c r="C17" i="1"/>
  <c r="Q97" i="1"/>
  <c r="Q101" i="1"/>
  <c r="Q99" i="1"/>
  <c r="Q98" i="1"/>
  <c r="Q95" i="1"/>
  <c r="K95" i="1"/>
  <c r="Q59" i="1"/>
  <c r="Q60" i="1"/>
  <c r="Q61" i="1"/>
  <c r="Q62" i="1"/>
  <c r="Q63" i="1"/>
  <c r="Q64" i="1"/>
  <c r="Q65" i="1"/>
  <c r="Q66" i="1"/>
  <c r="Q67" i="1"/>
  <c r="I68" i="1"/>
  <c r="Q68" i="1"/>
  <c r="I69" i="1"/>
  <c r="Q69" i="1"/>
  <c r="I70" i="1"/>
  <c r="Q70" i="1"/>
  <c r="Q71" i="1"/>
  <c r="Q72" i="1"/>
  <c r="I73" i="1"/>
  <c r="Q73" i="1"/>
  <c r="Q74" i="1"/>
  <c r="Q75" i="1"/>
  <c r="Q76" i="1"/>
  <c r="Q77" i="1"/>
  <c r="Q78" i="1"/>
  <c r="I79" i="1"/>
  <c r="Q79" i="1"/>
  <c r="Q80" i="1"/>
  <c r="Q81" i="1"/>
  <c r="I82" i="1"/>
  <c r="Q82" i="1"/>
  <c r="Q83" i="1"/>
  <c r="Q84" i="1"/>
  <c r="Q85" i="1"/>
  <c r="Q86" i="1"/>
  <c r="Q87" i="1"/>
  <c r="Q88" i="1"/>
  <c r="Q89" i="1"/>
  <c r="I90" i="1"/>
  <c r="Q90" i="1"/>
  <c r="Q92" i="1"/>
  <c r="Q93" i="1"/>
  <c r="I94" i="1"/>
  <c r="Q94" i="1"/>
  <c r="Q45" i="1"/>
  <c r="E11" i="2"/>
  <c r="G106" i="1"/>
  <c r="I106" i="1"/>
  <c r="E88" i="2"/>
  <c r="E17" i="2"/>
  <c r="E95" i="2"/>
  <c r="E47" i="1"/>
  <c r="F47" i="1"/>
  <c r="G47" i="1"/>
  <c r="I47" i="1"/>
  <c r="E55" i="1"/>
  <c r="F55" i="1"/>
  <c r="G55" i="1"/>
  <c r="I55" i="1"/>
  <c r="E104" i="1"/>
  <c r="F104" i="1"/>
  <c r="G104" i="1"/>
  <c r="I104" i="1"/>
  <c r="E49" i="1"/>
  <c r="E57" i="1"/>
  <c r="E46" i="1"/>
  <c r="E54" i="1"/>
  <c r="E51" i="1"/>
  <c r="F51" i="1"/>
  <c r="G51" i="1"/>
  <c r="I51" i="1"/>
  <c r="E96" i="1"/>
  <c r="E48" i="1"/>
  <c r="F48" i="1"/>
  <c r="G48" i="1"/>
  <c r="I48" i="1"/>
  <c r="E90" i="2"/>
  <c r="F57" i="1"/>
  <c r="G57" i="1"/>
  <c r="I57" i="1"/>
  <c r="F49" i="1"/>
  <c r="G49" i="1"/>
  <c r="I49" i="1"/>
  <c r="E82" i="2"/>
  <c r="F96" i="1"/>
  <c r="G96" i="1"/>
  <c r="E92" i="2"/>
  <c r="E81" i="2"/>
  <c r="F46" i="1"/>
  <c r="G46" i="1"/>
  <c r="I46" i="1"/>
  <c r="E79" i="2"/>
  <c r="E84" i="2"/>
  <c r="F54" i="1"/>
  <c r="G54" i="1"/>
  <c r="I54" i="1"/>
  <c r="E87" i="2"/>
  <c r="E94" i="2"/>
  <c r="E80" i="2"/>
  <c r="I96" i="1"/>
  <c r="C12" i="1"/>
  <c r="C11" i="1"/>
  <c r="O107" i="1" l="1"/>
  <c r="O95" i="1"/>
  <c r="O106" i="1"/>
  <c r="O102" i="1"/>
  <c r="O92" i="1"/>
  <c r="O104" i="1"/>
  <c r="O103" i="1"/>
  <c r="O91" i="1"/>
  <c r="O90" i="1"/>
  <c r="O96" i="1"/>
  <c r="O93" i="1"/>
  <c r="O94" i="1"/>
  <c r="C15" i="1"/>
  <c r="O99" i="1"/>
  <c r="O100" i="1"/>
  <c r="O101" i="1"/>
  <c r="O98" i="1"/>
  <c r="O97" i="1"/>
  <c r="O10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<sst xmlns="http://schemas.openxmlformats.org/spreadsheetml/2006/main" count="926" uniqueCount="401">
  <si>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</si>
  <si>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</si>
  <si>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</si>
  <si>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</si>
  <si>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</si>
  <si>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</si>
  <si>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</si>
  <si>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</si>
  <si>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</si>
  <si>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</si>
  <si>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</si>
  <si>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</si>
  <si>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</si>
  <si>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</si>
  <si>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</si>
  <si>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</si>
  <si>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</si>
  <si>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</si>
  <si>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</si>
  <si>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</si>
  <si>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</si>
  <si>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</si>
  <si>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</si>
  <si>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</si>
  <si>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</si>
  <si>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</si>
  <si>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</si>
  <si>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</si>
  <si>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</si>
  <si>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</t>
  </si>
  <si>
    <t>B</t>
  </si>
  <si>
    <t>BBSAG Bull.8</t>
  </si>
  <si>
    <t>BBSAG Bull.9</t>
  </si>
  <si>
    <t>BBSAG Bull.13</t>
  </si>
  <si>
    <t>BBSAG Bull.19</t>
  </si>
  <si>
    <t>BBSAG Bull.21</t>
  </si>
  <si>
    <t>v</t>
  </si>
  <si>
    <t>Russeil D</t>
  </si>
  <si>
    <t>BBSAG Bull.25</t>
  </si>
  <si>
    <t>BBSAG Bull.41</t>
  </si>
  <si>
    <t>BBSAG Bull.45</t>
  </si>
  <si>
    <t>BBSAG 45</t>
  </si>
  <si>
    <t>K</t>
  </si>
  <si>
    <t>BBSAG Bull.53</t>
  </si>
  <si>
    <t>BBSAG Bull.62</t>
  </si>
  <si>
    <t>BBSAG Bull.65</t>
  </si>
  <si>
    <t>BRNO 27</t>
  </si>
  <si>
    <t>Peter H</t>
  </si>
  <si>
    <t>BBSAG Bull.76</t>
  </si>
  <si>
    <t>BRNO 28</t>
  </si>
  <si>
    <t>BBSAG Bull.87</t>
  </si>
  <si>
    <t>BBSAG Bull.88</t>
  </si>
  <si>
    <t>BBSAG Bull.94</t>
  </si>
  <si>
    <t>BBSAG Bull.95</t>
  </si>
  <si>
    <t>BBSAG Bull.103</t>
  </si>
  <si>
    <t>ccd</t>
  </si>
  <si>
    <t>Paschke A</t>
  </si>
  <si>
    <t>BBSAG Bull.118</t>
  </si>
  <si>
    <t>BBSAG Bull.117</t>
  </si>
  <si>
    <t>M. Kohl</t>
  </si>
  <si>
    <t>BBSAG 119</t>
  </si>
  <si>
    <t>IBVS 5287</t>
  </si>
  <si>
    <t>IBVS 5643</t>
  </si>
  <si>
    <t>EA/SD</t>
  </si>
  <si>
    <t># of data points:</t>
  </si>
  <si>
    <t>AG CMi / gsc 0175-0086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</si>
  <si>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</si>
  <si>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</si>
  <si>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</si>
  <si>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</si>
  <si>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</si>
  <si>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</si>
  <si>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</t>
  </si>
  <si>
    <t>OEJV 0073</t>
  </si>
  <si>
    <t>OEJV 0074</t>
  </si>
  <si>
    <t>Add cycle</t>
  </si>
  <si>
    <t>Old Cycle</t>
  </si>
  <si>
    <t>Start of linear fit &gt;&gt;&gt;&gt;&gt;&gt;&gt;&gt;&gt;&gt;&gt;&gt;&gt;&gt;&gt;&gt;&gt;&gt;&gt;&gt;&gt;</t>
  </si>
  <si>
    <t>OEJV 0137</t>
  </si>
  <si>
    <t>IBVS 6029</t>
  </si>
  <si>
    <t>2013JAVSO..41..122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</si>
  <si>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</si>
  <si>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</si>
  <si>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</si>
  <si>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</si>
  <si>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</si>
  <si>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</si>
  <si>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</si>
  <si>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</si>
  <si>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</si>
  <si>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</si>
  <si>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</si>
  <si>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</si>
  <si>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2426417.379 </t>
  </si>
  <si>
    <t> 16.03.1931 21:05 </t>
  </si>
  <si>
    <t> -0.663 </t>
  </si>
  <si>
    <t>P </t>
  </si>
  <si>
    <t> G.Richter </t>
  </si>
  <si>
    <t> MVS 176 </t>
  </si>
  <si>
    <t>2427474.363 </t>
  </si>
  <si>
    <t> 05.02.1934 20:42 </t>
  </si>
  <si>
    <t> -0.641 </t>
  </si>
  <si>
    <t>2428108.600 </t>
  </si>
  <si>
    <t> 02.11.1935 02:24 </t>
  </si>
  <si>
    <t> -0.582 </t>
  </si>
  <si>
    <t>2429658.379 </t>
  </si>
  <si>
    <t> 29.01.1940 21:05 </t>
  </si>
  <si>
    <t> -0.460 </t>
  </si>
  <si>
    <t>2430046.22 </t>
  </si>
  <si>
    <t> 20.02.1941 17:16 </t>
  </si>
  <si>
    <t> -0.45 </t>
  </si>
  <si>
    <t> A.Soloviev </t>
  </si>
  <si>
    <t> AC 113-114.15 </t>
  </si>
  <si>
    <t>2430056.17 </t>
  </si>
  <si>
    <t> 02.03.1941 16:04 </t>
  </si>
  <si>
    <t> -0.49 </t>
  </si>
  <si>
    <t>2430267.631 </t>
  </si>
  <si>
    <t> 30.09.1941 03:08 </t>
  </si>
  <si>
    <t> -0.418 </t>
  </si>
  <si>
    <t>2430705.361 </t>
  </si>
  <si>
    <t> 11.12.1942 20:39 </t>
  </si>
  <si>
    <t> -0.453 </t>
  </si>
  <si>
    <t>2430735.377 </t>
  </si>
  <si>
    <t> 10.01.1943 21:02 </t>
  </si>
  <si>
    <t> -0.398 </t>
  </si>
  <si>
    <t>2430750.332 </t>
  </si>
  <si>
    <t> 25.01.1943 19:58 </t>
  </si>
  <si>
    <t> -0.424 </t>
  </si>
  <si>
    <t>2431138.22 </t>
  </si>
  <si>
    <t> 17.02.1944 17:16 </t>
  </si>
  <si>
    <t> -0.37 </t>
  </si>
  <si>
    <t>2431877.18 </t>
  </si>
  <si>
    <t> 25.02.1946 16:19 </t>
  </si>
  <si>
    <t>2431880.19 </t>
  </si>
  <si>
    <t> 28.02.1946 16:33 </t>
  </si>
  <si>
    <t> -0.77 </t>
  </si>
  <si>
    <t>2432882.597 </t>
  </si>
  <si>
    <t> 27.11.1948 02:19 </t>
  </si>
  <si>
    <t> -0.394 </t>
  </si>
  <si>
    <t>2432969.13 </t>
  </si>
  <si>
    <t> 21.02.1949 15:07 </t>
  </si>
  <si>
    <t> -0.42 </t>
  </si>
  <si>
    <t>2432974.14 </t>
  </si>
  <si>
    <t> 26.02.1949 15:21 </t>
  </si>
  <si>
    <t> -0.40 </t>
  </si>
  <si>
    <t>2432979.25 </t>
  </si>
  <si>
    <t> 03.03.1949 18:00 </t>
  </si>
  <si>
    <t> -0.28 </t>
  </si>
  <si>
    <t>2433221.01 </t>
  </si>
  <si>
    <t> 31.10.1949 12:14 </t>
  </si>
  <si>
    <t> 0.12 </t>
  </si>
  <si>
    <t>2433330.401 </t>
  </si>
  <si>
    <t> 17.02.1950 21:37 </t>
  </si>
  <si>
    <t> -0.342 </t>
  </si>
  <si>
    <t>2433603.37 </t>
  </si>
  <si>
    <t> 17.11.1950 20:52 </t>
  </si>
  <si>
    <t> -0.35 </t>
  </si>
  <si>
    <t>2433924.628 </t>
  </si>
  <si>
    <t> 05.10.1951 03:04 </t>
  </si>
  <si>
    <t> -0.345 </t>
  </si>
  <si>
    <t>2433929.609 </t>
  </si>
  <si>
    <t> 10.10.1951 02:36 </t>
  </si>
  <si>
    <t> -0.357 </t>
  </si>
  <si>
    <t>2434452.342 </t>
  </si>
  <si>
    <t> 15.03.1953 20:12 </t>
  </si>
  <si>
    <t> -0.280 </t>
  </si>
  <si>
    <t>2434698.608 </t>
  </si>
  <si>
    <t> 17.11.1953 02:35 </t>
  </si>
  <si>
    <t> -0.361 </t>
  </si>
  <si>
    <t>2437651.605 </t>
  </si>
  <si>
    <t> 18.12.1961 02:31 </t>
  </si>
  <si>
    <t> -0.201 </t>
  </si>
  <si>
    <t> W.Zschokke </t>
  </si>
  <si>
    <t> MVS 6.58 </t>
  </si>
  <si>
    <t>2438084.381 </t>
  </si>
  <si>
    <t> 23.02.1963 21:08 </t>
  </si>
  <si>
    <t> -0.197 </t>
  </si>
  <si>
    <t>2438708.672 </t>
  </si>
  <si>
    <t> 09.11.1964 04:07 </t>
  </si>
  <si>
    <t> -0.097 </t>
  </si>
  <si>
    <t>2438853.378 </t>
  </si>
  <si>
    <t> 02.04.1965 21:04 </t>
  </si>
  <si>
    <t> -0.203 </t>
  </si>
  <si>
    <t>2439915.362 </t>
  </si>
  <si>
    <t> 28.02.1968 20:41 </t>
  </si>
  <si>
    <t> -0.175 </t>
  </si>
  <si>
    <t>2439940.353 </t>
  </si>
  <si>
    <t> 24.03.1968 20:28 </t>
  </si>
  <si>
    <t> -0.152 </t>
  </si>
  <si>
    <t>2439945.321 </t>
  </si>
  <si>
    <t> 29.03.1968 19:42 </t>
  </si>
  <si>
    <t> -0.177 </t>
  </si>
  <si>
    <t>2440484.615 </t>
  </si>
  <si>
    <t> 20.09.1969 02:45 </t>
  </si>
  <si>
    <t> -0.184 </t>
  </si>
  <si>
    <t>2440504.592 </t>
  </si>
  <si>
    <t> 10.10.1969 02:12 </t>
  </si>
  <si>
    <t> -0.181 </t>
  </si>
  <si>
    <t>2440514.582 </t>
  </si>
  <si>
    <t> 20.10.1969 01:58 </t>
  </si>
  <si>
    <t> -0.178 </t>
  </si>
  <si>
    <t>2440624.469 </t>
  </si>
  <si>
    <t> 06.02.1970 23:15 </t>
  </si>
  <si>
    <t> -0.148 </t>
  </si>
  <si>
    <t>2440679.359 </t>
  </si>
  <si>
    <t> 02.04.1970 20:36 </t>
  </si>
  <si>
    <t> -0.187 </t>
  </si>
  <si>
    <t>2440684.340 </t>
  </si>
  <si>
    <t> 07.04.1970 20:09 </t>
  </si>
  <si>
    <t> -0.200 </t>
  </si>
  <si>
    <t>2441596.642 </t>
  </si>
  <si>
    <t> 06.10.1972 03:24 </t>
  </si>
  <si>
    <t> -0.048 </t>
  </si>
  <si>
    <t>V </t>
  </si>
  <si>
    <t> K.Locher </t>
  </si>
  <si>
    <t> BBS 6 </t>
  </si>
  <si>
    <t>2441751.354 </t>
  </si>
  <si>
    <t> 09.03.1973 20:29 </t>
  </si>
  <si>
    <t> -0.135 </t>
  </si>
  <si>
    <t> BBS 8 </t>
  </si>
  <si>
    <t>2441766.337 </t>
  </si>
  <si>
    <t> 24.03.1973 20:05 </t>
  </si>
  <si>
    <t> -0.133 </t>
  </si>
  <si>
    <t>2441776.330 </t>
  </si>
  <si>
    <t> 03.04.1973 19:55 </t>
  </si>
  <si>
    <t> -0.127 </t>
  </si>
  <si>
    <t> BBS 9 </t>
  </si>
  <si>
    <t>2441786.310 </t>
  </si>
  <si>
    <t> 13.04.1973 19:26 </t>
  </si>
  <si>
    <t> -0.134 </t>
  </si>
  <si>
    <t>2442022.700 </t>
  </si>
  <si>
    <t> 06.12.1973 04:48 </t>
  </si>
  <si>
    <t> -0.104 </t>
  </si>
  <si>
    <t> BBS 13 </t>
  </si>
  <si>
    <t>2442039.330 </t>
  </si>
  <si>
    <t> 22.12.1973 19:55 </t>
  </si>
  <si>
    <t> -0.119 </t>
  </si>
  <si>
    <t>2442395.549 </t>
  </si>
  <si>
    <t> 14.12.1974 01:10 </t>
  </si>
  <si>
    <t> -0.105 </t>
  </si>
  <si>
    <t> BBS 19 </t>
  </si>
  <si>
    <t>2442460.434 </t>
  </si>
  <si>
    <t> 16.02.1975 22:24 </t>
  </si>
  <si>
    <t> -0.136 </t>
  </si>
  <si>
    <t> BBS 21 </t>
  </si>
  <si>
    <t> J.Silhan </t>
  </si>
  <si>
    <t> BRNO 20 </t>
  </si>
  <si>
    <t>2442460.437 </t>
  </si>
  <si>
    <t> 16.02.1975 22:29 </t>
  </si>
  <si>
    <t> R.Diethelm </t>
  </si>
  <si>
    <t>2442778.372 </t>
  </si>
  <si>
    <t> 31.12.1975 20:55 </t>
  </si>
  <si>
    <t> BBS 25 </t>
  </si>
  <si>
    <t>2443905.272 </t>
  </si>
  <si>
    <t> 31.01.1979 18:31 </t>
  </si>
  <si>
    <t> -0.091 </t>
  </si>
  <si>
    <t> BBS 41 </t>
  </si>
  <si>
    <t>2444201.548 </t>
  </si>
  <si>
    <t> 24.11.1979 01:09 </t>
  </si>
  <si>
    <t> BBS 45 </t>
  </si>
  <si>
    <t>2444644.299 </t>
  </si>
  <si>
    <t> 08.02.1981 19:10 </t>
  </si>
  <si>
    <t> BBS 53 </t>
  </si>
  <si>
    <t>2445238.538 </t>
  </si>
  <si>
    <t> 26.09.1982 00:54 </t>
  </si>
  <si>
    <t> -0.096 </t>
  </si>
  <si>
    <t> BBS 62 </t>
  </si>
  <si>
    <t>2445368.390 </t>
  </si>
  <si>
    <t> 02.02.1983 21:21 </t>
  </si>
  <si>
    <t> -0.075 </t>
  </si>
  <si>
    <t> BBS 65 </t>
  </si>
  <si>
    <t>2446082.464 </t>
  </si>
  <si>
    <t> 16.01.1985 23:08 </t>
  </si>
  <si>
    <t> BRNO 27 </t>
  </si>
  <si>
    <t>2446117.432 </t>
  </si>
  <si>
    <t> 20.02.1985 22:22 </t>
  </si>
  <si>
    <t> -0.062 </t>
  </si>
  <si>
    <t>2446172.354 </t>
  </si>
  <si>
    <t> 16.04.1985 20:29 </t>
  </si>
  <si>
    <t> -0.069 </t>
  </si>
  <si>
    <t> H.Peter </t>
  </si>
  <si>
    <t> BBS 76 </t>
  </si>
  <si>
    <t>2446475.302 </t>
  </si>
  <si>
    <t> 13.02.1986 19:14 </t>
  </si>
  <si>
    <t> -0.061 </t>
  </si>
  <si>
    <t> BRNO 28 </t>
  </si>
  <si>
    <t>2447209.365 </t>
  </si>
  <si>
    <t> 17.02.1988 20:45 </t>
  </si>
  <si>
    <t> -0.046 </t>
  </si>
  <si>
    <t> BBS 87 </t>
  </si>
  <si>
    <t>2447234.347 </t>
  </si>
  <si>
    <t> 13.03.1988 20:19 </t>
  </si>
  <si>
    <t> -0.032 </t>
  </si>
  <si>
    <t> BBS 88 </t>
  </si>
  <si>
    <t>2447239.330 </t>
  </si>
  <si>
    <t> 18.03.1988 19:55 </t>
  </si>
  <si>
    <t> -0.042 </t>
  </si>
  <si>
    <t>2447913.475 </t>
  </si>
  <si>
    <t> 21.01.1990 23:24 </t>
  </si>
  <si>
    <t> -0.023 </t>
  </si>
  <si>
    <t> BBS 94 </t>
  </si>
  <si>
    <t>2447918.447 </t>
  </si>
  <si>
    <t> 26.01.1990 22:43 </t>
  </si>
  <si>
    <t> -0.045 </t>
  </si>
  <si>
    <t>2447928.434 </t>
  </si>
  <si>
    <t> 05.02.1990 22:24 </t>
  </si>
  <si>
    <t>2447943.422 </t>
  </si>
  <si>
    <t> 20.02.1990 22:07 </t>
  </si>
  <si>
    <t> -0.037 </t>
  </si>
  <si>
    <t>2447958.393 </t>
  </si>
  <si>
    <t> 07.03.1990 21:25 </t>
  </si>
  <si>
    <t> -0.047 </t>
  </si>
  <si>
    <t>2447968.387 </t>
  </si>
  <si>
    <t> 17.03.1990 21:17 </t>
  </si>
  <si>
    <t> -0.040 </t>
  </si>
  <si>
    <t>2447983.370 </t>
  </si>
  <si>
    <t> 01.04.1990 20:52 </t>
  </si>
  <si>
    <t> BBS 95 </t>
  </si>
  <si>
    <t>2449005.409 </t>
  </si>
  <si>
    <t> 17.01.1993 21:48 </t>
  </si>
  <si>
    <t> -0.006 </t>
  </si>
  <si>
    <t> BBS 103 </t>
  </si>
  <si>
    <t>2450127.282 </t>
  </si>
  <si>
    <t> 13.02.1996 18:46 </t>
  </si>
  <si>
    <t> -0.012 </t>
  </si>
  <si>
    <t> S.Cook </t>
  </si>
  <si>
    <t> JAAVSO 41;122 </t>
  </si>
  <si>
    <t>2450851.342 </t>
  </si>
  <si>
    <t> 06.02.1998 20:12 </t>
  </si>
  <si>
    <t> -0.013 </t>
  </si>
  <si>
    <t>E </t>
  </si>
  <si>
    <t>?</t>
  </si>
  <si>
    <t> A.Paschke </t>
  </si>
  <si>
    <t> BBS 118 </t>
  </si>
  <si>
    <t>2450871.344 </t>
  </si>
  <si>
    <t> 26.02.1998 20:15 </t>
  </si>
  <si>
    <t> 0.015 </t>
  </si>
  <si>
    <t> BBS 117 </t>
  </si>
  <si>
    <t>2451177.596 </t>
  </si>
  <si>
    <t> 30.12.1998 02:18 </t>
  </si>
  <si>
    <t> -0.002 </t>
  </si>
  <si>
    <t> M.Kohl </t>
  </si>
  <si>
    <t> BBS 119 </t>
  </si>
  <si>
    <t>2451580.4073 </t>
  </si>
  <si>
    <t> 05.02.2000 21:46 </t>
  </si>
  <si>
    <t> -0.0018 </t>
  </si>
  <si>
    <t> M.Zejda </t>
  </si>
  <si>
    <t>IBVS 5287 </t>
  </si>
  <si>
    <t>2451615.362 </t>
  </si>
  <si>
    <t> 11.03.2000 20:41 </t>
  </si>
  <si>
    <t> BBS 123 </t>
  </si>
  <si>
    <t>2451923.30113 </t>
  </si>
  <si>
    <t> 13.01.2001 19:13 </t>
  </si>
  <si>
    <t> 0.00336 </t>
  </si>
  <si>
    <t>C </t>
  </si>
  <si>
    <t>o</t>
  </si>
  <si>
    <t> J.Šafár </t>
  </si>
  <si>
    <t>OEJV 0074 </t>
  </si>
  <si>
    <t>2452692.3056 </t>
  </si>
  <si>
    <t> 21.02.2003 19:20 </t>
  </si>
  <si>
    <t> 0.0051 </t>
  </si>
  <si>
    <t> Moschner&amp;Frank </t>
  </si>
  <si>
    <t>BAVM 172 </t>
  </si>
  <si>
    <t>2453381.4065 </t>
  </si>
  <si>
    <t> 10.01.2005 21:45 </t>
  </si>
  <si>
    <t> -0.0003 </t>
  </si>
  <si>
    <t> M. Zejda et al. </t>
  </si>
  <si>
    <t>IBVS 5741 </t>
  </si>
  <si>
    <t>2454070.515 </t>
  </si>
  <si>
    <t> 01.12.2006 00:21 </t>
  </si>
  <si>
    <t> 0.002 </t>
  </si>
  <si>
    <t>OEJV 0073 </t>
  </si>
  <si>
    <t>OEJV 0116 </t>
  </si>
  <si>
    <t>2455578.5632 </t>
  </si>
  <si>
    <t> 17.01.2011 01:31 </t>
  </si>
  <si>
    <t> 0.0059 </t>
  </si>
  <si>
    <t> J.Trnka </t>
  </si>
  <si>
    <t>OEJV 0137 </t>
  </si>
  <si>
    <t>2455599.3828 </t>
  </si>
  <si>
    <t> 06.02.2011 21:11 </t>
  </si>
  <si>
    <t> 0.0191 </t>
  </si>
  <si>
    <t> F.Agerer </t>
  </si>
  <si>
    <t>BAVM 215 </t>
  </si>
  <si>
    <t>2455923.1168 </t>
  </si>
  <si>
    <t> 27.12.2011 14:48 </t>
  </si>
  <si>
    <t> 0.0063 </t>
  </si>
  <si>
    <t>Rc</t>
  </si>
  <si>
    <t> K.Shiokawa </t>
  </si>
  <si>
    <t>VSB 53 </t>
  </si>
  <si>
    <t>2455984.7025 </t>
  </si>
  <si>
    <t> 27.02.2012 04:51 </t>
  </si>
  <si>
    <t> 0.0052 </t>
  </si>
  <si>
    <t>IBVS 6029 </t>
  </si>
  <si>
    <t>2456667.1638 </t>
  </si>
  <si>
    <t> 09.01.2014 15:55 </t>
  </si>
  <si>
    <t> 0.0182 </t>
  </si>
  <si>
    <t>VSB 59 </t>
  </si>
  <si>
    <t>BAD?</t>
  </si>
  <si>
    <t>OEJV 0116</t>
  </si>
  <si>
    <t>VSB, 91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</si>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</sst>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CMi - O-C Diagr.</a:t>
            </a:r>
          </a:p>
        </c:rich>
      </c:tx>
      <c:layout>
        <c:manualLayout>
          <c:xMode val="edge"/>
          <c:yMode val="edge"/>
          <c:x val="0.370051635111876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69252958613219"/>
          <c:w val="0.798623063683304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0-46AD-AE7B-D425F45CA1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-0.19259500000043772</c:v>
                </c:pt>
                <c:pt idx="1">
                  <c:v>-0.19390800000473973</c:v>
                </c:pt>
                <c:pt idx="2">
                  <c:v>-0.14809580000292044</c:v>
                </c:pt>
                <c:pt idx="3">
                  <c:v>-5.9373600000981241E-2</c:v>
                </c:pt>
                <c:pt idx="4">
                  <c:v>-5.7079000001976965E-2</c:v>
                </c:pt>
                <c:pt idx="5">
                  <c:v>-9.4341800006077392E-2</c:v>
                </c:pt>
                <c:pt idx="6">
                  <c:v>-3.0404400000406895E-2</c:v>
                </c:pt>
                <c:pt idx="7">
                  <c:v>-7.5423800004500663E-2</c:v>
                </c:pt>
                <c:pt idx="8">
                  <c:v>-2.1212200001173187E-2</c:v>
                </c:pt>
                <c:pt idx="9">
                  <c:v>-4.7106400004850002E-2</c:v>
                </c:pt>
                <c:pt idx="10">
                  <c:v>2.1881999964534771E-3</c:v>
                </c:pt>
                <c:pt idx="11">
                  <c:v>-9.5259000001533423E-2</c:v>
                </c:pt>
                <c:pt idx="13">
                  <c:v>-6.2714200001209974E-2</c:v>
                </c:pt>
                <c:pt idx="14">
                  <c:v>-8.5991800006013364E-2</c:v>
                </c:pt>
                <c:pt idx="15">
                  <c:v>-6.9623200004571117E-2</c:v>
                </c:pt>
                <c:pt idx="16">
                  <c:v>4.6745399995415937E-2</c:v>
                </c:pt>
                <c:pt idx="18">
                  <c:v>-2.0996400002331939E-2</c:v>
                </c:pt>
                <c:pt idx="19">
                  <c:v>-3.7179600003582891E-2</c:v>
                </c:pt>
                <c:pt idx="20">
                  <c:v>-3.6133000008703675E-2</c:v>
                </c:pt>
                <c:pt idx="21">
                  <c:v>-4.8764400009531528E-2</c:v>
                </c:pt>
                <c:pt idx="22">
                  <c:v>1.7482399991422426E-2</c:v>
                </c:pt>
                <c:pt idx="23">
                  <c:v>-6.9000000003143214E-2</c:v>
                </c:pt>
                <c:pt idx="25">
                  <c:v>2.7298799999698531E-2</c:v>
                </c:pt>
                <c:pt idx="26">
                  <c:v>2.1910799994657282E-2</c:v>
                </c:pt>
                <c:pt idx="27">
                  <c:v>0.10898579999775393</c:v>
                </c:pt>
                <c:pt idx="28">
                  <c:v>-3.2480000663781539E-4</c:v>
                </c:pt>
                <c:pt idx="29">
                  <c:v>4.7307999993790872E-3</c:v>
                </c:pt>
                <c:pt idx="30">
                  <c:v>2.7573799998208415E-2</c:v>
                </c:pt>
                <c:pt idx="31">
                  <c:v>1.9423999983700924E-3</c:v>
                </c:pt>
                <c:pt idx="32">
                  <c:v>-1.62488000059966E-2</c:v>
                </c:pt>
                <c:pt idx="33">
                  <c:v>-1.3774400002148468E-2</c:v>
                </c:pt>
                <c:pt idx="34">
                  <c:v>-1.1037199998099823E-2</c:v>
                </c:pt>
                <c:pt idx="35">
                  <c:v>1.6071999991254415E-2</c:v>
                </c:pt>
                <c:pt idx="36">
                  <c:v>-2.3873400008596946E-2</c:v>
                </c:pt>
                <c:pt idx="37">
                  <c:v>-3.6504800009424798E-2</c:v>
                </c:pt>
                <c:pt idx="38">
                  <c:v>9.5492799999192357E-2</c:v>
                </c:pt>
                <c:pt idx="39">
                  <c:v>4.9193999948329292E-3</c:v>
                </c:pt>
                <c:pt idx="40">
                  <c:v>7.0252000004984438E-3</c:v>
                </c:pt>
                <c:pt idx="41">
                  <c:v>1.2762400001520291E-2</c:v>
                </c:pt>
                <c:pt idx="42">
                  <c:v>5.4995999962557107E-3</c:v>
                </c:pt>
                <c:pt idx="43">
                  <c:v>3.0279999991762452E-2</c:v>
                </c:pt>
                <c:pt idx="44">
                  <c:v>1.4841999996860977E-2</c:v>
                </c:pt>
                <c:pt idx="45">
                  <c:v>2.1468799997819588E-2</c:v>
                </c:pt>
                <c:pt idx="46">
                  <c:v>-1.0739400000602473E-2</c:v>
                </c:pt>
                <c:pt idx="47">
                  <c:v>-7.7394000036292709E-3</c:v>
                </c:pt>
                <c:pt idx="48">
                  <c:v>-6.0520000261021778E-4</c:v>
                </c:pt>
                <c:pt idx="49">
                  <c:v>3.2421999931102619E-3</c:v>
                </c:pt>
                <c:pt idx="50">
                  <c:v>-1.7554199999722186E-2</c:v>
                </c:pt>
                <c:pt idx="51">
                  <c:v>-9.554199998092372E-3</c:v>
                </c:pt>
                <c:pt idx="52">
                  <c:v>-2.7205000005778857E-2</c:v>
                </c:pt>
                <c:pt idx="53">
                  <c:v>-3.0341600002429914E-2</c:v>
                </c:pt>
                <c:pt idx="54">
                  <c:v>-1.2758000004396308E-2</c:v>
                </c:pt>
                <c:pt idx="55">
                  <c:v>-2.8048200001649093E-2</c:v>
                </c:pt>
                <c:pt idx="56">
                  <c:v>-1.546799999778159E-2</c:v>
                </c:pt>
                <c:pt idx="57">
                  <c:v>-2.3413400005665608E-2</c:v>
                </c:pt>
                <c:pt idx="58">
                  <c:v>-2.2384999996575061E-2</c:v>
                </c:pt>
                <c:pt idx="59">
                  <c:v>-2.3200800002086908E-2</c:v>
                </c:pt>
                <c:pt idx="60">
                  <c:v>-9.3578000014531426E-3</c:v>
                </c:pt>
                <c:pt idx="61">
                  <c:v>-1.9989200001873542E-2</c:v>
                </c:pt>
                <c:pt idx="62">
                  <c:v>-1.5228200005367398E-2</c:v>
                </c:pt>
                <c:pt idx="63">
                  <c:v>-3.6859600004390813E-2</c:v>
                </c:pt>
                <c:pt idx="64">
                  <c:v>-3.7122400004591327E-2</c:v>
                </c:pt>
                <c:pt idx="65">
                  <c:v>-3.0016600001545157E-2</c:v>
                </c:pt>
                <c:pt idx="66">
                  <c:v>-3.9910800005600322E-2</c:v>
                </c:pt>
                <c:pt idx="67">
                  <c:v>-3.3173600000736769E-2</c:v>
                </c:pt>
                <c:pt idx="68">
                  <c:v>-3.1067800002347212E-2</c:v>
                </c:pt>
                <c:pt idx="69">
                  <c:v>-2.1961000005831011E-2</c:v>
                </c:pt>
                <c:pt idx="70">
                  <c:v>-5.1482200004102197E-2</c:v>
                </c:pt>
                <c:pt idx="71">
                  <c:v>-6.8035200005397201E-2</c:v>
                </c:pt>
                <c:pt idx="72">
                  <c:v>-4.0560800007369835E-2</c:v>
                </c:pt>
                <c:pt idx="73">
                  <c:v>-6.4620000004651956E-2</c:v>
                </c:pt>
                <c:pt idx="75">
                  <c:v>-7.3639400005049538E-2</c:v>
                </c:pt>
                <c:pt idx="79">
                  <c:v>-0.12274440000328468</c:v>
                </c:pt>
                <c:pt idx="80">
                  <c:v>-0.12274439987231744</c:v>
                </c:pt>
                <c:pt idx="83">
                  <c:v>-0.15819380000175443</c:v>
                </c:pt>
                <c:pt idx="85">
                  <c:v>-0.16227239999716403</c:v>
                </c:pt>
                <c:pt idx="86">
                  <c:v>-0.16205960018851329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0-46AD-AE7B-D425F45CA1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7">
                  <c:v>-8.9878000006137881E-2</c:v>
                </c:pt>
                <c:pt idx="82">
                  <c:v>-0.13842470000236062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0-46AD-AE7B-D425F45CA1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4">
                  <c:v>-7.2919600002933294E-2</c:v>
                </c:pt>
                <c:pt idx="76">
                  <c:v>-7.5112400001671631E-2</c:v>
                </c:pt>
                <c:pt idx="78">
                  <c:v>-0.11011120000330266</c:v>
                </c:pt>
                <c:pt idx="81">
                  <c:v>-0.15113720000226749</c:v>
                </c:pt>
                <c:pt idx="84">
                  <c:v>-0.16061440000339644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0-46AD-AE7B-D425F45CA1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60-46AD-AE7B-D425F45CA1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60-46AD-AE7B-D425F45CA1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60-46AD-AE7B-D425F45CA1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69">
                  <c:v>-3.268474099859553E-2</c:v>
                </c:pt>
                <c:pt idx="70">
                  <c:v>-5.064492301302348E-2</c:v>
                </c:pt>
                <c:pt idx="71">
                  <c:v>-6.2236435143997015E-2</c:v>
                </c:pt>
                <c:pt idx="72">
                  <c:v>-6.2556200995885936E-2</c:v>
                </c:pt>
                <c:pt idx="73">
                  <c:v>-6.7459277391516137E-2</c:v>
                </c:pt>
                <c:pt idx="74">
                  <c:v>-7.3907888737942795E-2</c:v>
                </c:pt>
                <c:pt idx="75">
                  <c:v>-7.4467478978748392E-2</c:v>
                </c:pt>
                <c:pt idx="76">
                  <c:v>-7.9397202528702693E-2</c:v>
                </c:pt>
                <c:pt idx="77">
                  <c:v>-9.1708187826426257E-2</c:v>
                </c:pt>
                <c:pt idx="78">
                  <c:v>-0.1027401097165942</c:v>
                </c:pt>
                <c:pt idx="79">
                  <c:v>-0.11377203160676214</c:v>
                </c:pt>
                <c:pt idx="80">
                  <c:v>-0.11377203160676214</c:v>
                </c:pt>
                <c:pt idx="81">
                  <c:v>-0.13791435342437597</c:v>
                </c:pt>
                <c:pt idx="82">
                  <c:v>-0.13824744285342694</c:v>
                </c:pt>
                <c:pt idx="83">
                  <c:v>-0.14343031436945991</c:v>
                </c:pt>
                <c:pt idx="84">
                  <c:v>-0.14441625907945077</c:v>
                </c:pt>
                <c:pt idx="85">
                  <c:v>-0.15534159235232237</c:v>
                </c:pt>
                <c:pt idx="86">
                  <c:v>-0.2018142294935128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60-46AD-AE7B-D425F45CA183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2">
                  <c:v>-0.41434660000595613</c:v>
                </c:pt>
                <c:pt idx="17">
                  <c:v>-0.38437749999866355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60-46AD-AE7B-D425F45C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47336"/>
        <c:axId val="1"/>
      </c:scatterChart>
      <c:valAx>
        <c:axId val="6425473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4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97246127366611"/>
          <c:y val="0.92000129214617399"/>
          <c:w val="0.827882960413080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CMi - O-C Diagr.</a:t>
            </a:r>
          </a:p>
        </c:rich>
      </c:tx>
      <c:layout>
        <c:manualLayout>
          <c:xMode val="edge"/>
          <c:yMode val="edge"/>
          <c:x val="0.369416348729604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4723926380368099"/>
          <c:w val="0.8092797084402324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5A-4098-9471-4DFEDE957C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-0.19259500000043772</c:v>
                </c:pt>
                <c:pt idx="1">
                  <c:v>-0.19390800000473973</c:v>
                </c:pt>
                <c:pt idx="2">
                  <c:v>-0.14809580000292044</c:v>
                </c:pt>
                <c:pt idx="3">
                  <c:v>-5.9373600000981241E-2</c:v>
                </c:pt>
                <c:pt idx="4">
                  <c:v>-5.7079000001976965E-2</c:v>
                </c:pt>
                <c:pt idx="5">
                  <c:v>-9.4341800006077392E-2</c:v>
                </c:pt>
                <c:pt idx="6">
                  <c:v>-3.0404400000406895E-2</c:v>
                </c:pt>
                <c:pt idx="7">
                  <c:v>-7.5423800004500663E-2</c:v>
                </c:pt>
                <c:pt idx="8">
                  <c:v>-2.1212200001173187E-2</c:v>
                </c:pt>
                <c:pt idx="9">
                  <c:v>-4.7106400004850002E-2</c:v>
                </c:pt>
                <c:pt idx="10">
                  <c:v>2.1881999964534771E-3</c:v>
                </c:pt>
                <c:pt idx="11">
                  <c:v>-9.5259000001533423E-2</c:v>
                </c:pt>
                <c:pt idx="13">
                  <c:v>-6.2714200001209974E-2</c:v>
                </c:pt>
                <c:pt idx="14">
                  <c:v>-8.5991800006013364E-2</c:v>
                </c:pt>
                <c:pt idx="15">
                  <c:v>-6.9623200004571117E-2</c:v>
                </c:pt>
                <c:pt idx="16">
                  <c:v>4.6745399995415937E-2</c:v>
                </c:pt>
                <c:pt idx="18">
                  <c:v>-2.0996400002331939E-2</c:v>
                </c:pt>
                <c:pt idx="19">
                  <c:v>-3.7179600003582891E-2</c:v>
                </c:pt>
                <c:pt idx="20">
                  <c:v>-3.6133000008703675E-2</c:v>
                </c:pt>
                <c:pt idx="21">
                  <c:v>-4.8764400009531528E-2</c:v>
                </c:pt>
                <c:pt idx="22">
                  <c:v>1.7482399991422426E-2</c:v>
                </c:pt>
                <c:pt idx="23">
                  <c:v>-6.9000000003143214E-2</c:v>
                </c:pt>
                <c:pt idx="25">
                  <c:v>2.7298799999698531E-2</c:v>
                </c:pt>
                <c:pt idx="26">
                  <c:v>2.1910799994657282E-2</c:v>
                </c:pt>
                <c:pt idx="27">
                  <c:v>0.10898579999775393</c:v>
                </c:pt>
                <c:pt idx="28">
                  <c:v>-3.2480000663781539E-4</c:v>
                </c:pt>
                <c:pt idx="29">
                  <c:v>4.7307999993790872E-3</c:v>
                </c:pt>
                <c:pt idx="30">
                  <c:v>2.7573799998208415E-2</c:v>
                </c:pt>
                <c:pt idx="31">
                  <c:v>1.9423999983700924E-3</c:v>
                </c:pt>
                <c:pt idx="32">
                  <c:v>-1.62488000059966E-2</c:v>
                </c:pt>
                <c:pt idx="33">
                  <c:v>-1.3774400002148468E-2</c:v>
                </c:pt>
                <c:pt idx="34">
                  <c:v>-1.1037199998099823E-2</c:v>
                </c:pt>
                <c:pt idx="35">
                  <c:v>1.6071999991254415E-2</c:v>
                </c:pt>
                <c:pt idx="36">
                  <c:v>-2.3873400008596946E-2</c:v>
                </c:pt>
                <c:pt idx="37">
                  <c:v>-3.6504800009424798E-2</c:v>
                </c:pt>
                <c:pt idx="38">
                  <c:v>9.5492799999192357E-2</c:v>
                </c:pt>
                <c:pt idx="39">
                  <c:v>4.9193999948329292E-3</c:v>
                </c:pt>
                <c:pt idx="40">
                  <c:v>7.0252000004984438E-3</c:v>
                </c:pt>
                <c:pt idx="41">
                  <c:v>1.2762400001520291E-2</c:v>
                </c:pt>
                <c:pt idx="42">
                  <c:v>5.4995999962557107E-3</c:v>
                </c:pt>
                <c:pt idx="43">
                  <c:v>3.0279999991762452E-2</c:v>
                </c:pt>
                <c:pt idx="44">
                  <c:v>1.4841999996860977E-2</c:v>
                </c:pt>
                <c:pt idx="45">
                  <c:v>2.1468799997819588E-2</c:v>
                </c:pt>
                <c:pt idx="46">
                  <c:v>-1.0739400000602473E-2</c:v>
                </c:pt>
                <c:pt idx="47">
                  <c:v>-7.7394000036292709E-3</c:v>
                </c:pt>
                <c:pt idx="48">
                  <c:v>-6.0520000261021778E-4</c:v>
                </c:pt>
                <c:pt idx="49">
                  <c:v>3.2421999931102619E-3</c:v>
                </c:pt>
                <c:pt idx="50">
                  <c:v>-1.7554199999722186E-2</c:v>
                </c:pt>
                <c:pt idx="51">
                  <c:v>-9.554199998092372E-3</c:v>
                </c:pt>
                <c:pt idx="52">
                  <c:v>-2.7205000005778857E-2</c:v>
                </c:pt>
                <c:pt idx="53">
                  <c:v>-3.0341600002429914E-2</c:v>
                </c:pt>
                <c:pt idx="54">
                  <c:v>-1.2758000004396308E-2</c:v>
                </c:pt>
                <c:pt idx="55">
                  <c:v>-2.8048200001649093E-2</c:v>
                </c:pt>
                <c:pt idx="56">
                  <c:v>-1.546799999778159E-2</c:v>
                </c:pt>
                <c:pt idx="57">
                  <c:v>-2.3413400005665608E-2</c:v>
                </c:pt>
                <c:pt idx="58">
                  <c:v>-2.2384999996575061E-2</c:v>
                </c:pt>
                <c:pt idx="59">
                  <c:v>-2.3200800002086908E-2</c:v>
                </c:pt>
                <c:pt idx="60">
                  <c:v>-9.3578000014531426E-3</c:v>
                </c:pt>
                <c:pt idx="61">
                  <c:v>-1.9989200001873542E-2</c:v>
                </c:pt>
                <c:pt idx="62">
                  <c:v>-1.5228200005367398E-2</c:v>
                </c:pt>
                <c:pt idx="63">
                  <c:v>-3.6859600004390813E-2</c:v>
                </c:pt>
                <c:pt idx="64">
                  <c:v>-3.7122400004591327E-2</c:v>
                </c:pt>
                <c:pt idx="65">
                  <c:v>-3.0016600001545157E-2</c:v>
                </c:pt>
                <c:pt idx="66">
                  <c:v>-3.9910800005600322E-2</c:v>
                </c:pt>
                <c:pt idx="67">
                  <c:v>-3.3173600000736769E-2</c:v>
                </c:pt>
                <c:pt idx="68">
                  <c:v>-3.1067800002347212E-2</c:v>
                </c:pt>
                <c:pt idx="69">
                  <c:v>-2.1961000005831011E-2</c:v>
                </c:pt>
                <c:pt idx="70">
                  <c:v>-5.1482200004102197E-2</c:v>
                </c:pt>
                <c:pt idx="71">
                  <c:v>-6.8035200005397201E-2</c:v>
                </c:pt>
                <c:pt idx="72">
                  <c:v>-4.0560800007369835E-2</c:v>
                </c:pt>
                <c:pt idx="73">
                  <c:v>-6.4620000004651956E-2</c:v>
                </c:pt>
                <c:pt idx="75">
                  <c:v>-7.3639400005049538E-2</c:v>
                </c:pt>
                <c:pt idx="79">
                  <c:v>-0.12274440000328468</c:v>
                </c:pt>
                <c:pt idx="80">
                  <c:v>-0.12274439987231744</c:v>
                </c:pt>
                <c:pt idx="83">
                  <c:v>-0.15819380000175443</c:v>
                </c:pt>
                <c:pt idx="85">
                  <c:v>-0.16227239999716403</c:v>
                </c:pt>
                <c:pt idx="86">
                  <c:v>-0.16205960018851329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5A-4098-9471-4DFEDE957C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7">
                  <c:v>-8.9878000006137881E-2</c:v>
                </c:pt>
                <c:pt idx="82">
                  <c:v>-0.13842470000236062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A-4098-9471-4DFEDE957C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4">
                  <c:v>-7.2919600002933294E-2</c:v>
                </c:pt>
                <c:pt idx="76">
                  <c:v>-7.5112400001671631E-2</c:v>
                </c:pt>
                <c:pt idx="78">
                  <c:v>-0.11011120000330266</c:v>
                </c:pt>
                <c:pt idx="81">
                  <c:v>-0.15113720000226749</c:v>
                </c:pt>
                <c:pt idx="84">
                  <c:v>-0.16061440000339644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5A-4098-9471-4DFEDE957C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5A-4098-9471-4DFEDE957C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5A-4098-9471-4DFEDE957C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5A-4098-9471-4DFEDE957C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69">
                  <c:v>-3.268474099859553E-2</c:v>
                </c:pt>
                <c:pt idx="70">
                  <c:v>-5.064492301302348E-2</c:v>
                </c:pt>
                <c:pt idx="71">
                  <c:v>-6.2236435143997015E-2</c:v>
                </c:pt>
                <c:pt idx="72">
                  <c:v>-6.2556200995885936E-2</c:v>
                </c:pt>
                <c:pt idx="73">
                  <c:v>-6.7459277391516137E-2</c:v>
                </c:pt>
                <c:pt idx="74">
                  <c:v>-7.3907888737942795E-2</c:v>
                </c:pt>
                <c:pt idx="75">
                  <c:v>-7.4467478978748392E-2</c:v>
                </c:pt>
                <c:pt idx="76">
                  <c:v>-7.9397202528702693E-2</c:v>
                </c:pt>
                <c:pt idx="77">
                  <c:v>-9.1708187826426257E-2</c:v>
                </c:pt>
                <c:pt idx="78">
                  <c:v>-0.1027401097165942</c:v>
                </c:pt>
                <c:pt idx="79">
                  <c:v>-0.11377203160676214</c:v>
                </c:pt>
                <c:pt idx="80">
                  <c:v>-0.11377203160676214</c:v>
                </c:pt>
                <c:pt idx="81">
                  <c:v>-0.13791435342437597</c:v>
                </c:pt>
                <c:pt idx="82">
                  <c:v>-0.13824744285342694</c:v>
                </c:pt>
                <c:pt idx="83">
                  <c:v>-0.14343031436945991</c:v>
                </c:pt>
                <c:pt idx="84">
                  <c:v>-0.14441625907945077</c:v>
                </c:pt>
                <c:pt idx="85">
                  <c:v>-0.15534159235232237</c:v>
                </c:pt>
                <c:pt idx="86">
                  <c:v>-0.2018142294935128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5A-4098-9471-4DFEDE957C7A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2">
                  <c:v>-0.41434660000595613</c:v>
                </c:pt>
                <c:pt idx="17">
                  <c:v>-0.38437749999866355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5A-4098-9471-4DFEDE95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57176"/>
        <c:axId val="1"/>
      </c:scatterChart>
      <c:valAx>
        <c:axId val="64255717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012455917237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5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0258588810417"/>
          <c:y val="0.92024539877300615"/>
          <c:w val="0.826461924218235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47625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8F24EAB-F349-E71F-FFB1-042A4B9F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0</xdr:row>
      <xdr:rowOff>0</xdr:rowOff>
    </xdr:from>
    <xdr:to>
      <xdr:col>24</xdr:col>
      <xdr:colOff>295275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25E7F88-9A2B-5142-2F0B-50CB376D0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ar.astro.cz/oejv/issues/oejv0116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73.pdf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741" TargetMode="External"/><Relationship Id="rId9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683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24</v>
      </c>
      <c r="B2" s="10" t="s">
        <v>63</v>
      </c>
    </row>
    <row r="4" spans="1:6" ht="14.25" thickTop="1" thickBot="1" x14ac:dyDescent="0.25">
      <c r="A4" s="6" t="s">
        <v>0</v>
      </c>
      <c r="C4" s="3">
        <v>34698.677000000003</v>
      </c>
      <c r="D4" s="4">
        <v>1.6645437999999999</v>
      </c>
    </row>
    <row r="5" spans="1:6" ht="13.5" thickTop="1" x14ac:dyDescent="0.2">
      <c r="A5" s="13" t="s">
        <v>66</v>
      </c>
      <c r="B5" s="14"/>
      <c r="C5" s="15">
        <v>-9.5</v>
      </c>
      <c r="D5" s="14" t="s">
        <v>67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34698.677000000003</v>
      </c>
    </row>
    <row r="8" spans="1:6" x14ac:dyDescent="0.2">
      <c r="A8" t="s">
        <v>3</v>
      </c>
      <c r="C8">
        <f>+D4</f>
        <v>1.6645437999999999</v>
      </c>
    </row>
    <row r="9" spans="1:6" x14ac:dyDescent="0.2">
      <c r="A9" s="28" t="s">
        <v>77</v>
      </c>
      <c r="B9" s="29">
        <v>90</v>
      </c>
      <c r="C9" s="27" t="str">
        <f>"F"&amp;B9</f>
        <v>F90</v>
      </c>
      <c r="D9" s="9" t="str">
        <f>"G"&amp;B9</f>
        <v>G90</v>
      </c>
    </row>
    <row r="10" spans="1:6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6" x14ac:dyDescent="0.2">
      <c r="A11" s="14" t="s">
        <v>16</v>
      </c>
      <c r="B11" s="14"/>
      <c r="C11" s="26">
        <f ca="1">INTERCEPT(INDIRECT($D$9):G991,INDIRECT($C$9):F991)</f>
        <v>0.19634755041684704</v>
      </c>
      <c r="D11" s="16"/>
      <c r="E11" s="14"/>
    </row>
    <row r="12" spans="1:6" x14ac:dyDescent="0.2">
      <c r="A12" s="14" t="s">
        <v>17</v>
      </c>
      <c r="B12" s="14"/>
      <c r="C12" s="26">
        <f ca="1">SLOPE(INDIRECT($D$9):G991,INDIRECT($C$9):F991)</f>
        <v>-2.6647154324077088E-5</v>
      </c>
      <c r="D12" s="16"/>
      <c r="E12" s="14"/>
    </row>
    <row r="13" spans="1:6" x14ac:dyDescent="0.2">
      <c r="A13" s="14" t="s">
        <v>19</v>
      </c>
      <c r="B13" s="14"/>
      <c r="C13" s="16" t="s">
        <v>14</v>
      </c>
    </row>
    <row r="14" spans="1:6" x14ac:dyDescent="0.2">
      <c r="A14" s="14"/>
      <c r="B14" s="14"/>
      <c r="C14" s="14"/>
    </row>
    <row r="15" spans="1:6" x14ac:dyDescent="0.2">
      <c r="A15" s="17" t="s">
        <v>18</v>
      </c>
      <c r="B15" s="14"/>
      <c r="C15" s="18">
        <f ca="1">(C7+C11)+(C8+C12)*INT(MAX(F21:F3532))</f>
        <v>59570.08864537051</v>
      </c>
      <c r="E15" s="19" t="s">
        <v>75</v>
      </c>
      <c r="F15" s="15">
        <v>1</v>
      </c>
    </row>
    <row r="16" spans="1:6" x14ac:dyDescent="0.2">
      <c r="A16" s="21" t="s">
        <v>4</v>
      </c>
      <c r="B16" s="14"/>
      <c r="C16" s="22">
        <f ca="1">+C8+C12</f>
        <v>1.6645171528456759</v>
      </c>
      <c r="E16" s="19" t="s">
        <v>68</v>
      </c>
      <c r="F16" s="20">
        <f ca="1">NOW()+15018.5+$C$5/24</f>
        <v>59953.812623379628</v>
      </c>
    </row>
    <row r="17" spans="1:21" ht="13.5" thickBot="1" x14ac:dyDescent="0.25">
      <c r="A17" s="19" t="s">
        <v>64</v>
      </c>
      <c r="B17" s="14"/>
      <c r="C17" s="14">
        <f>COUNT(C21:C2190)</f>
        <v>87</v>
      </c>
      <c r="E17" s="19" t="s">
        <v>76</v>
      </c>
      <c r="F17" s="20">
        <f ca="1">ROUND(2*(F16-$C$7)/$C$8,0)/2+F15</f>
        <v>15173.5</v>
      </c>
    </row>
    <row r="18" spans="1:21" ht="14.25" thickTop="1" thickBot="1" x14ac:dyDescent="0.25">
      <c r="A18" s="21" t="s">
        <v>5</v>
      </c>
      <c r="B18" s="14"/>
      <c r="C18" s="24">
        <f ca="1">+C15</f>
        <v>59570.08864537051</v>
      </c>
      <c r="D18" s="25">
        <f ca="1">+C16</f>
        <v>1.6645171528456759</v>
      </c>
      <c r="E18" s="19" t="s">
        <v>69</v>
      </c>
      <c r="F18" s="9">
        <f ca="1">ROUND(2*(F16-$C$15)/$C$16,0)/2+F15</f>
        <v>231.5</v>
      </c>
    </row>
    <row r="19" spans="1:21" ht="13.5" thickTop="1" x14ac:dyDescent="0.2">
      <c r="E19" s="19" t="s">
        <v>70</v>
      </c>
      <c r="F19" s="23">
        <f ca="1">+$C$15+$C$16*F18-15018.5-$C$5/24</f>
        <v>44937.320199587622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64" t="s">
        <v>11</v>
      </c>
      <c r="H20" s="8" t="s">
        <v>89</v>
      </c>
      <c r="I20" s="8" t="s">
        <v>92</v>
      </c>
      <c r="J20" s="8" t="s">
        <v>86</v>
      </c>
      <c r="K20" s="8" t="s">
        <v>84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3" t="s">
        <v>397</v>
      </c>
    </row>
    <row r="21" spans="1:21" x14ac:dyDescent="0.2">
      <c r="A21" s="61" t="s">
        <v>98</v>
      </c>
      <c r="B21" s="62" t="s">
        <v>72</v>
      </c>
      <c r="C21" s="61">
        <v>26417.379000000001</v>
      </c>
      <c r="D21" s="61" t="s">
        <v>92</v>
      </c>
      <c r="E21">
        <f t="shared" ref="E21:E52" si="0">+(C21-C$7)/C$8</f>
        <v>-4975.1157043749781</v>
      </c>
      <c r="F21">
        <f t="shared" ref="F21:F52" si="1">ROUND(2*E21,0)/2</f>
        <v>-4975</v>
      </c>
      <c r="G21" s="11">
        <f t="shared" ref="G21:G32" si="2">+C21-(C$7+F21*C$8)</f>
        <v>-0.19259500000043772</v>
      </c>
      <c r="I21">
        <f t="shared" ref="I21:I32" si="3">+G21</f>
        <v>-0.19259500000043772</v>
      </c>
      <c r="Q21" s="2">
        <f t="shared" ref="Q21:Q52" si="4">+C21-15018.5</f>
        <v>11398.879000000001</v>
      </c>
    </row>
    <row r="22" spans="1:21" x14ac:dyDescent="0.2">
      <c r="A22" s="61" t="s">
        <v>98</v>
      </c>
      <c r="B22" s="62" t="s">
        <v>72</v>
      </c>
      <c r="C22" s="61">
        <v>27474.363000000001</v>
      </c>
      <c r="D22" s="61" t="s">
        <v>92</v>
      </c>
      <c r="E22">
        <f t="shared" si="0"/>
        <v>-4340.1164931796948</v>
      </c>
      <c r="F22">
        <f t="shared" si="1"/>
        <v>-4340</v>
      </c>
      <c r="G22" s="11">
        <f t="shared" si="2"/>
        <v>-0.19390800000473973</v>
      </c>
      <c r="I22">
        <f t="shared" si="3"/>
        <v>-0.19390800000473973</v>
      </c>
      <c r="Q22" s="2">
        <f t="shared" si="4"/>
        <v>12455.863000000001</v>
      </c>
    </row>
    <row r="23" spans="1:21" x14ac:dyDescent="0.2">
      <c r="A23" s="61" t="s">
        <v>98</v>
      </c>
      <c r="B23" s="62" t="s">
        <v>72</v>
      </c>
      <c r="C23" s="61">
        <v>28108.6</v>
      </c>
      <c r="D23" s="61" t="s">
        <v>92</v>
      </c>
      <c r="E23">
        <f t="shared" si="0"/>
        <v>-3959.0889708038953</v>
      </c>
      <c r="F23">
        <f t="shared" si="1"/>
        <v>-3959</v>
      </c>
      <c r="G23" s="11">
        <f t="shared" si="2"/>
        <v>-0.14809580000292044</v>
      </c>
      <c r="I23">
        <f t="shared" si="3"/>
        <v>-0.14809580000292044</v>
      </c>
      <c r="Q23" s="2">
        <f t="shared" si="4"/>
        <v>13090.099999999999</v>
      </c>
    </row>
    <row r="24" spans="1:21" x14ac:dyDescent="0.2">
      <c r="A24" s="61" t="s">
        <v>98</v>
      </c>
      <c r="B24" s="62" t="s">
        <v>72</v>
      </c>
      <c r="C24" s="61">
        <v>29658.379000000001</v>
      </c>
      <c r="D24" s="61" t="s">
        <v>92</v>
      </c>
      <c r="E24">
        <f t="shared" si="0"/>
        <v>-3028.0356695930759</v>
      </c>
      <c r="F24">
        <f t="shared" si="1"/>
        <v>-3028</v>
      </c>
      <c r="G24" s="11">
        <f t="shared" si="2"/>
        <v>-5.9373600000981241E-2</v>
      </c>
      <c r="I24">
        <f t="shared" si="3"/>
        <v>-5.9373600000981241E-2</v>
      </c>
      <c r="Q24" s="2">
        <f t="shared" si="4"/>
        <v>14639.879000000001</v>
      </c>
    </row>
    <row r="25" spans="1:21" x14ac:dyDescent="0.2">
      <c r="A25" s="61" t="s">
        <v>112</v>
      </c>
      <c r="B25" s="62" t="s">
        <v>72</v>
      </c>
      <c r="C25" s="61">
        <v>30046.22</v>
      </c>
      <c r="D25" s="61" t="s">
        <v>92</v>
      </c>
      <c r="E25">
        <f t="shared" si="0"/>
        <v>-2795.0342910772324</v>
      </c>
      <c r="F25">
        <f t="shared" si="1"/>
        <v>-2795</v>
      </c>
      <c r="G25" s="11">
        <f t="shared" si="2"/>
        <v>-5.7079000001976965E-2</v>
      </c>
      <c r="I25">
        <f t="shared" si="3"/>
        <v>-5.7079000001976965E-2</v>
      </c>
      <c r="Q25" s="2">
        <f t="shared" si="4"/>
        <v>15027.720000000001</v>
      </c>
    </row>
    <row r="26" spans="1:21" x14ac:dyDescent="0.2">
      <c r="A26" s="61" t="s">
        <v>112</v>
      </c>
      <c r="B26" s="62" t="s">
        <v>72</v>
      </c>
      <c r="C26" s="61">
        <v>30056.17</v>
      </c>
      <c r="D26" s="61" t="s">
        <v>92</v>
      </c>
      <c r="E26">
        <f t="shared" si="0"/>
        <v>-2789.0566772709767</v>
      </c>
      <c r="F26">
        <f t="shared" si="1"/>
        <v>-2789</v>
      </c>
      <c r="G26" s="11">
        <f t="shared" si="2"/>
        <v>-9.4341800006077392E-2</v>
      </c>
      <c r="I26">
        <f t="shared" si="3"/>
        <v>-9.4341800006077392E-2</v>
      </c>
      <c r="Q26" s="2">
        <f t="shared" si="4"/>
        <v>15037.669999999998</v>
      </c>
    </row>
    <row r="27" spans="1:21" x14ac:dyDescent="0.2">
      <c r="A27" s="61" t="s">
        <v>98</v>
      </c>
      <c r="B27" s="62" t="s">
        <v>72</v>
      </c>
      <c r="C27" s="61">
        <v>30267.631000000001</v>
      </c>
      <c r="D27" s="61" t="s">
        <v>92</v>
      </c>
      <c r="E27">
        <f t="shared" si="0"/>
        <v>-2662.0182659056509</v>
      </c>
      <c r="F27">
        <f t="shared" si="1"/>
        <v>-2662</v>
      </c>
      <c r="G27" s="11">
        <f t="shared" si="2"/>
        <v>-3.0404400000406895E-2</v>
      </c>
      <c r="I27">
        <f t="shared" si="3"/>
        <v>-3.0404400000406895E-2</v>
      </c>
      <c r="Q27" s="2">
        <f t="shared" si="4"/>
        <v>15249.131000000001</v>
      </c>
    </row>
    <row r="28" spans="1:21" x14ac:dyDescent="0.2">
      <c r="A28" s="61" t="s">
        <v>98</v>
      </c>
      <c r="B28" s="62" t="s">
        <v>72</v>
      </c>
      <c r="C28" s="61">
        <v>30705.361000000001</v>
      </c>
      <c r="D28" s="61" t="s">
        <v>92</v>
      </c>
      <c r="E28">
        <f t="shared" si="0"/>
        <v>-2399.0453119947956</v>
      </c>
      <c r="F28">
        <f t="shared" si="1"/>
        <v>-2399</v>
      </c>
      <c r="G28" s="11">
        <f t="shared" si="2"/>
        <v>-7.5423800004500663E-2</v>
      </c>
      <c r="I28">
        <f t="shared" si="3"/>
        <v>-7.5423800004500663E-2</v>
      </c>
      <c r="Q28" s="2">
        <f t="shared" si="4"/>
        <v>15686.861000000001</v>
      </c>
    </row>
    <row r="29" spans="1:21" x14ac:dyDescent="0.2">
      <c r="A29" s="61" t="s">
        <v>98</v>
      </c>
      <c r="B29" s="62" t="s">
        <v>72</v>
      </c>
      <c r="C29" s="61">
        <v>30735.377</v>
      </c>
      <c r="D29" s="61" t="s">
        <v>92</v>
      </c>
      <c r="E29">
        <f t="shared" si="0"/>
        <v>-2381.0127435517184</v>
      </c>
      <c r="F29">
        <f t="shared" si="1"/>
        <v>-2381</v>
      </c>
      <c r="G29" s="11">
        <f t="shared" si="2"/>
        <v>-2.1212200001173187E-2</v>
      </c>
      <c r="I29">
        <f t="shared" si="3"/>
        <v>-2.1212200001173187E-2</v>
      </c>
      <c r="Q29" s="2">
        <f t="shared" si="4"/>
        <v>15716.877</v>
      </c>
    </row>
    <row r="30" spans="1:21" x14ac:dyDescent="0.2">
      <c r="A30" s="61" t="s">
        <v>98</v>
      </c>
      <c r="B30" s="62" t="s">
        <v>72</v>
      </c>
      <c r="C30" s="61">
        <v>30750.331999999999</v>
      </c>
      <c r="D30" s="61" t="s">
        <v>92</v>
      </c>
      <c r="E30">
        <f t="shared" si="0"/>
        <v>-2372.0282998861339</v>
      </c>
      <c r="F30">
        <f t="shared" si="1"/>
        <v>-2372</v>
      </c>
      <c r="G30" s="11">
        <f t="shared" si="2"/>
        <v>-4.7106400004850002E-2</v>
      </c>
      <c r="I30">
        <f t="shared" si="3"/>
        <v>-4.7106400004850002E-2</v>
      </c>
      <c r="Q30" s="2">
        <f t="shared" si="4"/>
        <v>15731.831999999999</v>
      </c>
    </row>
    <row r="31" spans="1:21" x14ac:dyDescent="0.2">
      <c r="A31" s="61" t="s">
        <v>112</v>
      </c>
      <c r="B31" s="62" t="s">
        <v>72</v>
      </c>
      <c r="C31" s="61">
        <v>31138.22</v>
      </c>
      <c r="D31" s="61" t="s">
        <v>92</v>
      </c>
      <c r="E31">
        <f t="shared" si="0"/>
        <v>-2138.998685405576</v>
      </c>
      <c r="F31">
        <f t="shared" si="1"/>
        <v>-2139</v>
      </c>
      <c r="G31" s="11">
        <f t="shared" si="2"/>
        <v>2.1881999964534771E-3</v>
      </c>
      <c r="I31">
        <f t="shared" si="3"/>
        <v>2.1881999964534771E-3</v>
      </c>
      <c r="Q31" s="2">
        <f t="shared" si="4"/>
        <v>16119.720000000001</v>
      </c>
    </row>
    <row r="32" spans="1:21" x14ac:dyDescent="0.2">
      <c r="A32" s="61" t="s">
        <v>112</v>
      </c>
      <c r="B32" s="62" t="s">
        <v>72</v>
      </c>
      <c r="C32" s="61">
        <v>31877.18</v>
      </c>
      <c r="D32" s="61" t="s">
        <v>92</v>
      </c>
      <c r="E32">
        <f t="shared" si="0"/>
        <v>-1695.0572282928231</v>
      </c>
      <c r="F32">
        <f t="shared" si="1"/>
        <v>-1695</v>
      </c>
      <c r="G32" s="11">
        <f t="shared" si="2"/>
        <v>-9.5259000001533423E-2</v>
      </c>
      <c r="I32">
        <f t="shared" si="3"/>
        <v>-9.5259000001533423E-2</v>
      </c>
      <c r="Q32" s="2">
        <f t="shared" si="4"/>
        <v>16858.68</v>
      </c>
    </row>
    <row r="33" spans="1:21" x14ac:dyDescent="0.2">
      <c r="A33" s="61" t="s">
        <v>112</v>
      </c>
      <c r="B33" s="62" t="s">
        <v>72</v>
      </c>
      <c r="C33" s="61">
        <v>31880.19</v>
      </c>
      <c r="D33" s="61" t="s">
        <v>92</v>
      </c>
      <c r="E33">
        <f t="shared" si="0"/>
        <v>-1693.2489250207802</v>
      </c>
      <c r="F33">
        <f t="shared" si="1"/>
        <v>-1693</v>
      </c>
      <c r="Q33" s="2">
        <f t="shared" si="4"/>
        <v>16861.689999999999</v>
      </c>
      <c r="U33" s="11">
        <f>+C33-(C$7+F33*C$8)</f>
        <v>-0.41434660000595613</v>
      </c>
    </row>
    <row r="34" spans="1:21" x14ac:dyDescent="0.2">
      <c r="A34" s="61" t="s">
        <v>98</v>
      </c>
      <c r="B34" s="62" t="s">
        <v>72</v>
      </c>
      <c r="C34" s="61">
        <v>32882.597000000002</v>
      </c>
      <c r="D34" s="61" t="s">
        <v>92</v>
      </c>
      <c r="E34">
        <f t="shared" si="0"/>
        <v>-1091.0376765093245</v>
      </c>
      <c r="F34">
        <f t="shared" si="1"/>
        <v>-1091</v>
      </c>
      <c r="G34" s="11">
        <f>+C34-(C$7+F34*C$8)</f>
        <v>-6.2714200001209974E-2</v>
      </c>
      <c r="I34">
        <f>+G34</f>
        <v>-6.2714200001209974E-2</v>
      </c>
      <c r="Q34" s="2">
        <f t="shared" si="4"/>
        <v>17864.097000000002</v>
      </c>
    </row>
    <row r="35" spans="1:21" x14ac:dyDescent="0.2">
      <c r="A35" s="61" t="s">
        <v>112</v>
      </c>
      <c r="B35" s="62" t="s">
        <v>72</v>
      </c>
      <c r="C35" s="61">
        <v>32969.129999999997</v>
      </c>
      <c r="D35" s="61" t="s">
        <v>92</v>
      </c>
      <c r="E35">
        <f t="shared" si="0"/>
        <v>-1039.0516608815017</v>
      </c>
      <c r="F35">
        <f t="shared" si="1"/>
        <v>-1039</v>
      </c>
      <c r="G35" s="11">
        <f>+C35-(C$7+F35*C$8)</f>
        <v>-8.5991800006013364E-2</v>
      </c>
      <c r="I35">
        <f>+G35</f>
        <v>-8.5991800006013364E-2</v>
      </c>
      <c r="Q35" s="2">
        <f t="shared" si="4"/>
        <v>17950.629999999997</v>
      </c>
    </row>
    <row r="36" spans="1:21" x14ac:dyDescent="0.2">
      <c r="A36" s="61" t="s">
        <v>112</v>
      </c>
      <c r="B36" s="62" t="s">
        <v>72</v>
      </c>
      <c r="C36" s="61">
        <v>32974.14</v>
      </c>
      <c r="D36" s="61" t="s">
        <v>92</v>
      </c>
      <c r="E36">
        <f t="shared" si="0"/>
        <v>-1036.0418271961387</v>
      </c>
      <c r="F36">
        <f t="shared" si="1"/>
        <v>-1036</v>
      </c>
      <c r="G36" s="11">
        <f>+C36-(C$7+F36*C$8)</f>
        <v>-6.9623200004571117E-2</v>
      </c>
      <c r="I36">
        <f>+G36</f>
        <v>-6.9623200004571117E-2</v>
      </c>
      <c r="Q36" s="2">
        <f t="shared" si="4"/>
        <v>17955.64</v>
      </c>
    </row>
    <row r="37" spans="1:21" x14ac:dyDescent="0.2">
      <c r="A37" s="61" t="s">
        <v>112</v>
      </c>
      <c r="B37" s="62" t="s">
        <v>72</v>
      </c>
      <c r="C37" s="61">
        <v>32979.25</v>
      </c>
      <c r="D37" s="61" t="s">
        <v>92</v>
      </c>
      <c r="E37">
        <f t="shared" si="0"/>
        <v>-1032.9719169901107</v>
      </c>
      <c r="F37">
        <f t="shared" si="1"/>
        <v>-1033</v>
      </c>
      <c r="G37" s="11">
        <f>+C37-(C$7+F37*C$8)</f>
        <v>4.6745399995415937E-2</v>
      </c>
      <c r="I37">
        <f>+G37</f>
        <v>4.6745399995415937E-2</v>
      </c>
      <c r="Q37" s="2">
        <f t="shared" si="4"/>
        <v>17960.75</v>
      </c>
    </row>
    <row r="38" spans="1:21" x14ac:dyDescent="0.2">
      <c r="A38" s="61" t="s">
        <v>112</v>
      </c>
      <c r="B38" s="62" t="s">
        <v>72</v>
      </c>
      <c r="C38" s="61">
        <v>33221.01</v>
      </c>
      <c r="D38" s="61" t="s">
        <v>92</v>
      </c>
      <c r="E38">
        <f t="shared" si="0"/>
        <v>-887.73092062822343</v>
      </c>
      <c r="F38">
        <f t="shared" si="1"/>
        <v>-887.5</v>
      </c>
      <c r="Q38" s="2">
        <f t="shared" si="4"/>
        <v>18202.510000000002</v>
      </c>
      <c r="U38" s="11">
        <f>+C38-(C$7+F38*C$8)</f>
        <v>-0.38437749999866355</v>
      </c>
    </row>
    <row r="39" spans="1:21" x14ac:dyDescent="0.2">
      <c r="A39" s="61" t="s">
        <v>98</v>
      </c>
      <c r="B39" s="62" t="s">
        <v>72</v>
      </c>
      <c r="C39" s="61">
        <v>33330.400999999998</v>
      </c>
      <c r="D39" s="61" t="s">
        <v>92</v>
      </c>
      <c r="E39">
        <f t="shared" si="0"/>
        <v>-822.01261390658829</v>
      </c>
      <c r="F39">
        <f t="shared" si="1"/>
        <v>-822</v>
      </c>
      <c r="G39" s="11">
        <f t="shared" ref="G39:G44" si="5">+C39-(C$7+F39*C$8)</f>
        <v>-2.0996400002331939E-2</v>
      </c>
      <c r="I39">
        <f t="shared" ref="I39:I44" si="6">+G39</f>
        <v>-2.0996400002331939E-2</v>
      </c>
      <c r="Q39" s="2">
        <f t="shared" si="4"/>
        <v>18311.900999999998</v>
      </c>
    </row>
    <row r="40" spans="1:21" x14ac:dyDescent="0.2">
      <c r="A40" s="61" t="s">
        <v>112</v>
      </c>
      <c r="B40" s="62" t="s">
        <v>72</v>
      </c>
      <c r="C40" s="61">
        <v>33603.370000000003</v>
      </c>
      <c r="D40" s="61" t="s">
        <v>92</v>
      </c>
      <c r="E40">
        <f t="shared" si="0"/>
        <v>-658.02233621007792</v>
      </c>
      <c r="F40">
        <f t="shared" si="1"/>
        <v>-658</v>
      </c>
      <c r="G40" s="11">
        <f t="shared" si="5"/>
        <v>-3.7179600003582891E-2</v>
      </c>
      <c r="I40">
        <f t="shared" si="6"/>
        <v>-3.7179600003582891E-2</v>
      </c>
      <c r="Q40" s="2">
        <f t="shared" si="4"/>
        <v>18584.870000000003</v>
      </c>
    </row>
    <row r="41" spans="1:21" x14ac:dyDescent="0.2">
      <c r="A41" s="61" t="s">
        <v>98</v>
      </c>
      <c r="B41" s="62" t="s">
        <v>72</v>
      </c>
      <c r="C41" s="61">
        <v>33924.627999999997</v>
      </c>
      <c r="D41" s="61" t="s">
        <v>92</v>
      </c>
      <c r="E41">
        <f t="shared" si="0"/>
        <v>-465.02170744921602</v>
      </c>
      <c r="F41">
        <f t="shared" si="1"/>
        <v>-465</v>
      </c>
      <c r="G41" s="11">
        <f t="shared" si="5"/>
        <v>-3.6133000008703675E-2</v>
      </c>
      <c r="I41">
        <f t="shared" si="6"/>
        <v>-3.6133000008703675E-2</v>
      </c>
      <c r="Q41" s="2">
        <f t="shared" si="4"/>
        <v>18906.127999999997</v>
      </c>
    </row>
    <row r="42" spans="1:21" x14ac:dyDescent="0.2">
      <c r="A42" s="61" t="s">
        <v>98</v>
      </c>
      <c r="B42" s="62" t="s">
        <v>72</v>
      </c>
      <c r="C42" s="61">
        <v>33929.608999999997</v>
      </c>
      <c r="D42" s="61" t="s">
        <v>92</v>
      </c>
      <c r="E42">
        <f t="shared" si="0"/>
        <v>-462.02929595484756</v>
      </c>
      <c r="F42">
        <f t="shared" si="1"/>
        <v>-462</v>
      </c>
      <c r="G42" s="11">
        <f t="shared" si="5"/>
        <v>-4.8764400009531528E-2</v>
      </c>
      <c r="I42">
        <f t="shared" si="6"/>
        <v>-4.8764400009531528E-2</v>
      </c>
      <c r="Q42" s="2">
        <f t="shared" si="4"/>
        <v>18911.108999999997</v>
      </c>
    </row>
    <row r="43" spans="1:21" x14ac:dyDescent="0.2">
      <c r="A43" s="61" t="s">
        <v>98</v>
      </c>
      <c r="B43" s="62" t="s">
        <v>72</v>
      </c>
      <c r="C43" s="61">
        <v>34452.341999999997</v>
      </c>
      <c r="D43" s="61" t="s">
        <v>92</v>
      </c>
      <c r="E43">
        <f t="shared" si="0"/>
        <v>-147.98949718235497</v>
      </c>
      <c r="F43">
        <f t="shared" si="1"/>
        <v>-148</v>
      </c>
      <c r="G43" s="11">
        <f t="shared" si="5"/>
        <v>1.7482399991422426E-2</v>
      </c>
      <c r="I43">
        <f t="shared" si="6"/>
        <v>1.7482399991422426E-2</v>
      </c>
      <c r="Q43" s="2">
        <f t="shared" si="4"/>
        <v>19433.841999999997</v>
      </c>
    </row>
    <row r="44" spans="1:21" x14ac:dyDescent="0.2">
      <c r="A44" s="61" t="s">
        <v>98</v>
      </c>
      <c r="B44" s="62" t="s">
        <v>72</v>
      </c>
      <c r="C44" s="61">
        <v>34698.608</v>
      </c>
      <c r="D44" s="61" t="s">
        <v>92</v>
      </c>
      <c r="E44">
        <f t="shared" si="0"/>
        <v>-4.1452799261361112E-2</v>
      </c>
      <c r="F44">
        <f t="shared" si="1"/>
        <v>0</v>
      </c>
      <c r="G44" s="11">
        <f t="shared" si="5"/>
        <v>-6.9000000003143214E-2</v>
      </c>
      <c r="I44">
        <f t="shared" si="6"/>
        <v>-6.9000000003143214E-2</v>
      </c>
      <c r="Q44" s="2">
        <f t="shared" si="4"/>
        <v>19680.108</v>
      </c>
    </row>
    <row r="45" spans="1:21" x14ac:dyDescent="0.2">
      <c r="A45" t="s">
        <v>12</v>
      </c>
      <c r="C45" s="12">
        <v>34698.677000000003</v>
      </c>
      <c r="D45" s="12" t="s">
        <v>14</v>
      </c>
      <c r="E45">
        <f t="shared" si="0"/>
        <v>0</v>
      </c>
      <c r="F45">
        <f t="shared" si="1"/>
        <v>0</v>
      </c>
      <c r="H45" s="9">
        <v>0</v>
      </c>
      <c r="Q45" s="2">
        <f t="shared" si="4"/>
        <v>19680.177000000003</v>
      </c>
    </row>
    <row r="46" spans="1:21" x14ac:dyDescent="0.2">
      <c r="A46" s="61" t="s">
        <v>173</v>
      </c>
      <c r="B46" s="62" t="s">
        <v>72</v>
      </c>
      <c r="C46" s="61">
        <v>37651.605000000003</v>
      </c>
      <c r="D46" s="61" t="s">
        <v>92</v>
      </c>
      <c r="E46">
        <f t="shared" si="0"/>
        <v>1774.0164001692235</v>
      </c>
      <c r="F46">
        <f t="shared" si="1"/>
        <v>1774</v>
      </c>
      <c r="G46" s="11">
        <f t="shared" ref="G46:G58" si="7">+C46-(C$7+F46*C$8)</f>
        <v>2.7298799999698531E-2</v>
      </c>
      <c r="I46">
        <f t="shared" ref="I46:I58" si="8">+G46</f>
        <v>2.7298799999698531E-2</v>
      </c>
      <c r="Q46" s="2">
        <f t="shared" si="4"/>
        <v>22633.105000000003</v>
      </c>
    </row>
    <row r="47" spans="1:21" x14ac:dyDescent="0.2">
      <c r="A47" s="61" t="s">
        <v>173</v>
      </c>
      <c r="B47" s="62" t="s">
        <v>72</v>
      </c>
      <c r="C47" s="61">
        <v>38084.381000000001</v>
      </c>
      <c r="D47" s="61" t="s">
        <v>92</v>
      </c>
      <c r="E47">
        <f t="shared" si="0"/>
        <v>2034.013163246289</v>
      </c>
      <c r="F47">
        <f t="shared" si="1"/>
        <v>2034</v>
      </c>
      <c r="G47" s="11">
        <f t="shared" si="7"/>
        <v>2.1910799994657282E-2</v>
      </c>
      <c r="I47">
        <f t="shared" si="8"/>
        <v>2.1910799994657282E-2</v>
      </c>
      <c r="Q47" s="2">
        <f t="shared" si="4"/>
        <v>23065.881000000001</v>
      </c>
    </row>
    <row r="48" spans="1:21" x14ac:dyDescent="0.2">
      <c r="A48" s="61" t="s">
        <v>173</v>
      </c>
      <c r="B48" s="62" t="s">
        <v>72</v>
      </c>
      <c r="C48" s="61">
        <v>38708.671999999999</v>
      </c>
      <c r="D48" s="61" t="s">
        <v>92</v>
      </c>
      <c r="E48">
        <f t="shared" si="0"/>
        <v>2409.0654748766574</v>
      </c>
      <c r="F48">
        <f t="shared" si="1"/>
        <v>2409</v>
      </c>
      <c r="G48" s="11">
        <f t="shared" si="7"/>
        <v>0.10898579999775393</v>
      </c>
      <c r="I48">
        <f t="shared" si="8"/>
        <v>0.10898579999775393</v>
      </c>
      <c r="Q48" s="2">
        <f t="shared" si="4"/>
        <v>23690.171999999999</v>
      </c>
    </row>
    <row r="49" spans="1:32" x14ac:dyDescent="0.2">
      <c r="A49" s="61" t="s">
        <v>173</v>
      </c>
      <c r="B49" s="62" t="s">
        <v>72</v>
      </c>
      <c r="C49" s="61">
        <v>38853.377999999997</v>
      </c>
      <c r="D49" s="61" t="s">
        <v>92</v>
      </c>
      <c r="E49">
        <f t="shared" si="0"/>
        <v>2495.9998048714574</v>
      </c>
      <c r="F49">
        <f t="shared" si="1"/>
        <v>2496</v>
      </c>
      <c r="G49" s="11">
        <f t="shared" si="7"/>
        <v>-3.2480000663781539E-4</v>
      </c>
      <c r="I49">
        <f t="shared" si="8"/>
        <v>-3.2480000663781539E-4</v>
      </c>
      <c r="Q49" s="2">
        <f t="shared" si="4"/>
        <v>23834.877999999997</v>
      </c>
    </row>
    <row r="50" spans="1:32" x14ac:dyDescent="0.2">
      <c r="A50" s="61" t="s">
        <v>173</v>
      </c>
      <c r="B50" s="62" t="s">
        <v>72</v>
      </c>
      <c r="C50" s="61">
        <v>39915.362000000001</v>
      </c>
      <c r="D50" s="61" t="s">
        <v>92</v>
      </c>
      <c r="E50">
        <f t="shared" si="0"/>
        <v>3134.0028421000384</v>
      </c>
      <c r="F50">
        <f t="shared" si="1"/>
        <v>3134</v>
      </c>
      <c r="G50" s="11">
        <f t="shared" si="7"/>
        <v>4.7307999993790872E-3</v>
      </c>
      <c r="I50">
        <f t="shared" si="8"/>
        <v>4.7307999993790872E-3</v>
      </c>
      <c r="Q50" s="2">
        <f t="shared" si="4"/>
        <v>24896.862000000001</v>
      </c>
    </row>
    <row r="51" spans="1:32" x14ac:dyDescent="0.2">
      <c r="A51" s="61" t="s">
        <v>173</v>
      </c>
      <c r="B51" s="62" t="s">
        <v>72</v>
      </c>
      <c r="C51" s="61">
        <v>39940.353000000003</v>
      </c>
      <c r="D51" s="61" t="s">
        <v>92</v>
      </c>
      <c r="E51">
        <f t="shared" si="0"/>
        <v>3149.0165653796553</v>
      </c>
      <c r="F51">
        <f t="shared" si="1"/>
        <v>3149</v>
      </c>
      <c r="G51" s="11">
        <f t="shared" si="7"/>
        <v>2.7573799998208415E-2</v>
      </c>
      <c r="I51">
        <f t="shared" si="8"/>
        <v>2.7573799998208415E-2</v>
      </c>
      <c r="Q51" s="2">
        <f t="shared" si="4"/>
        <v>24921.853000000003</v>
      </c>
    </row>
    <row r="52" spans="1:32" x14ac:dyDescent="0.2">
      <c r="A52" s="61" t="s">
        <v>173</v>
      </c>
      <c r="B52" s="62" t="s">
        <v>72</v>
      </c>
      <c r="C52" s="61">
        <v>39945.321000000004</v>
      </c>
      <c r="D52" s="61" t="s">
        <v>92</v>
      </c>
      <c r="E52">
        <f t="shared" si="0"/>
        <v>3152.0011669263376</v>
      </c>
      <c r="F52">
        <f t="shared" si="1"/>
        <v>3152</v>
      </c>
      <c r="G52" s="11">
        <f t="shared" si="7"/>
        <v>1.9423999983700924E-3</v>
      </c>
      <c r="I52">
        <f t="shared" si="8"/>
        <v>1.9423999983700924E-3</v>
      </c>
      <c r="Q52" s="2">
        <f t="shared" si="4"/>
        <v>24926.821000000004</v>
      </c>
    </row>
    <row r="53" spans="1:32" x14ac:dyDescent="0.2">
      <c r="A53" s="61" t="s">
        <v>173</v>
      </c>
      <c r="B53" s="62" t="s">
        <v>72</v>
      </c>
      <c r="C53" s="61">
        <v>40484.614999999998</v>
      </c>
      <c r="D53" s="61" t="s">
        <v>92</v>
      </c>
      <c r="E53">
        <f t="shared" ref="E53:E84" si="9">+(C53-C$7)/C$8</f>
        <v>3475.990238286307</v>
      </c>
      <c r="F53">
        <f t="shared" ref="F53:F84" si="10">ROUND(2*E53,0)/2</f>
        <v>3476</v>
      </c>
      <c r="G53" s="11">
        <f t="shared" si="7"/>
        <v>-1.62488000059966E-2</v>
      </c>
      <c r="I53">
        <f t="shared" si="8"/>
        <v>-1.62488000059966E-2</v>
      </c>
      <c r="Q53" s="2">
        <f t="shared" ref="Q53:Q84" si="11">+C53-15018.5</f>
        <v>25466.114999999998</v>
      </c>
    </row>
    <row r="54" spans="1:32" x14ac:dyDescent="0.2">
      <c r="A54" s="61" t="s">
        <v>173</v>
      </c>
      <c r="B54" s="62" t="s">
        <v>72</v>
      </c>
      <c r="C54" s="61">
        <v>40504.591999999997</v>
      </c>
      <c r="D54" s="61" t="s">
        <v>92</v>
      </c>
      <c r="E54">
        <f t="shared" si="9"/>
        <v>3487.9917248197339</v>
      </c>
      <c r="F54">
        <f t="shared" si="10"/>
        <v>3488</v>
      </c>
      <c r="G54" s="11">
        <f t="shared" si="7"/>
        <v>-1.3774400002148468E-2</v>
      </c>
      <c r="I54">
        <f t="shared" si="8"/>
        <v>-1.3774400002148468E-2</v>
      </c>
      <c r="Q54" s="2">
        <f t="shared" si="11"/>
        <v>25486.091999999997</v>
      </c>
    </row>
    <row r="55" spans="1:32" x14ac:dyDescent="0.2">
      <c r="A55" s="61" t="s">
        <v>173</v>
      </c>
      <c r="B55" s="62" t="s">
        <v>72</v>
      </c>
      <c r="C55" s="61">
        <v>40514.582000000002</v>
      </c>
      <c r="D55" s="61" t="s">
        <v>92</v>
      </c>
      <c r="E55">
        <f t="shared" si="9"/>
        <v>3493.9933692342606</v>
      </c>
      <c r="F55">
        <f t="shared" si="10"/>
        <v>3494</v>
      </c>
      <c r="G55" s="11">
        <f t="shared" si="7"/>
        <v>-1.1037199998099823E-2</v>
      </c>
      <c r="I55">
        <f t="shared" si="8"/>
        <v>-1.1037199998099823E-2</v>
      </c>
      <c r="Q55" s="2">
        <f t="shared" si="11"/>
        <v>25496.082000000002</v>
      </c>
    </row>
    <row r="56" spans="1:32" x14ac:dyDescent="0.2">
      <c r="A56" s="61" t="s">
        <v>173</v>
      </c>
      <c r="B56" s="62" t="s">
        <v>72</v>
      </c>
      <c r="C56" s="61">
        <v>40624.468999999997</v>
      </c>
      <c r="D56" s="61" t="s">
        <v>92</v>
      </c>
      <c r="E56">
        <f t="shared" si="9"/>
        <v>3560.0096554983979</v>
      </c>
      <c r="F56">
        <f t="shared" si="10"/>
        <v>3560</v>
      </c>
      <c r="G56" s="11">
        <f t="shared" si="7"/>
        <v>1.6071999991254415E-2</v>
      </c>
      <c r="I56">
        <f t="shared" si="8"/>
        <v>1.6071999991254415E-2</v>
      </c>
      <c r="Q56" s="2">
        <f t="shared" si="11"/>
        <v>25605.968999999997</v>
      </c>
    </row>
    <row r="57" spans="1:32" x14ac:dyDescent="0.2">
      <c r="A57" s="61" t="s">
        <v>173</v>
      </c>
      <c r="B57" s="62" t="s">
        <v>72</v>
      </c>
      <c r="C57" s="61">
        <v>40679.358999999997</v>
      </c>
      <c r="D57" s="61" t="s">
        <v>92</v>
      </c>
      <c r="E57">
        <f t="shared" si="9"/>
        <v>3592.9856576919115</v>
      </c>
      <c r="F57">
        <f t="shared" si="10"/>
        <v>3593</v>
      </c>
      <c r="G57" s="11">
        <f t="shared" si="7"/>
        <v>-2.3873400008596946E-2</v>
      </c>
      <c r="I57">
        <f t="shared" si="8"/>
        <v>-2.3873400008596946E-2</v>
      </c>
      <c r="Q57" s="2">
        <f t="shared" si="11"/>
        <v>25660.858999999997</v>
      </c>
    </row>
    <row r="58" spans="1:32" x14ac:dyDescent="0.2">
      <c r="A58" s="61" t="s">
        <v>173</v>
      </c>
      <c r="B58" s="62" t="s">
        <v>72</v>
      </c>
      <c r="C58" s="61">
        <v>40684.339999999997</v>
      </c>
      <c r="D58" s="61" t="s">
        <v>92</v>
      </c>
      <c r="E58">
        <f t="shared" si="9"/>
        <v>3595.9780691862802</v>
      </c>
      <c r="F58">
        <f t="shared" si="10"/>
        <v>3596</v>
      </c>
      <c r="G58" s="11">
        <f t="shared" si="7"/>
        <v>-3.6504800009424798E-2</v>
      </c>
      <c r="I58">
        <f t="shared" si="8"/>
        <v>-3.6504800009424798E-2</v>
      </c>
      <c r="Q58" s="2">
        <f t="shared" si="11"/>
        <v>25665.839999999997</v>
      </c>
    </row>
    <row r="59" spans="1:32" x14ac:dyDescent="0.2">
      <c r="A59" t="s">
        <v>29</v>
      </c>
      <c r="C59" s="12">
        <v>41596.642</v>
      </c>
      <c r="D59" s="12"/>
      <c r="E59">
        <f t="shared" si="9"/>
        <v>4144.0573687517244</v>
      </c>
      <c r="F59">
        <f t="shared" si="10"/>
        <v>4144</v>
      </c>
      <c r="I59" s="9">
        <v>9.5492799999192357E-2</v>
      </c>
      <c r="Q59" s="2">
        <f t="shared" si="11"/>
        <v>26578.142</v>
      </c>
      <c r="AB59">
        <v>7</v>
      </c>
      <c r="AD59" t="s">
        <v>28</v>
      </c>
      <c r="AF59" t="s">
        <v>30</v>
      </c>
    </row>
    <row r="60" spans="1:32" x14ac:dyDescent="0.2">
      <c r="A60" t="s">
        <v>31</v>
      </c>
      <c r="C60" s="12">
        <v>41751.353999999999</v>
      </c>
      <c r="D60" s="12"/>
      <c r="E60">
        <f t="shared" si="9"/>
        <v>4237.0029554043558</v>
      </c>
      <c r="F60">
        <f t="shared" si="10"/>
        <v>4237</v>
      </c>
      <c r="G60" s="11">
        <f t="shared" ref="G60:G106" si="12">+C60-(C$7+F60*C$8)</f>
        <v>4.9193999948329292E-3</v>
      </c>
      <c r="I60">
        <f t="shared" ref="I60:I90" si="13">+G60</f>
        <v>4.9193999948329292E-3</v>
      </c>
      <c r="Q60" s="2">
        <f t="shared" si="11"/>
        <v>26732.853999999999</v>
      </c>
      <c r="AB60">
        <v>6</v>
      </c>
      <c r="AD60" t="s">
        <v>28</v>
      </c>
      <c r="AF60" t="s">
        <v>30</v>
      </c>
    </row>
    <row r="61" spans="1:32" x14ac:dyDescent="0.2">
      <c r="A61" t="s">
        <v>31</v>
      </c>
      <c r="C61" s="12">
        <v>41766.337</v>
      </c>
      <c r="D61" s="12"/>
      <c r="E61">
        <f t="shared" si="9"/>
        <v>4246.0042204957281</v>
      </c>
      <c r="F61">
        <f t="shared" si="10"/>
        <v>4246</v>
      </c>
      <c r="G61" s="11">
        <f t="shared" si="12"/>
        <v>7.0252000004984438E-3</v>
      </c>
      <c r="I61">
        <f t="shared" si="13"/>
        <v>7.0252000004984438E-3</v>
      </c>
      <c r="Q61" s="2">
        <f t="shared" si="11"/>
        <v>26747.837</v>
      </c>
      <c r="AB61">
        <v>8</v>
      </c>
      <c r="AD61" t="s">
        <v>28</v>
      </c>
      <c r="AF61" t="s">
        <v>30</v>
      </c>
    </row>
    <row r="62" spans="1:32" x14ac:dyDescent="0.2">
      <c r="A62" t="s">
        <v>32</v>
      </c>
      <c r="C62" s="12">
        <v>41776.33</v>
      </c>
      <c r="D62" s="12"/>
      <c r="E62">
        <f t="shared" si="9"/>
        <v>4252.0076672058731</v>
      </c>
      <c r="F62">
        <f t="shared" si="10"/>
        <v>4252</v>
      </c>
      <c r="G62" s="11">
        <f t="shared" si="12"/>
        <v>1.2762400001520291E-2</v>
      </c>
      <c r="I62">
        <f t="shared" si="13"/>
        <v>1.2762400001520291E-2</v>
      </c>
      <c r="Q62" s="2">
        <f t="shared" si="11"/>
        <v>26757.83</v>
      </c>
      <c r="AB62">
        <v>5</v>
      </c>
      <c r="AD62" t="s">
        <v>28</v>
      </c>
      <c r="AF62" t="s">
        <v>30</v>
      </c>
    </row>
    <row r="63" spans="1:32" x14ac:dyDescent="0.2">
      <c r="A63" t="s">
        <v>32</v>
      </c>
      <c r="C63" s="12">
        <v>41786.31</v>
      </c>
      <c r="D63" s="12"/>
      <c r="E63">
        <f t="shared" si="9"/>
        <v>4258.0033039683276</v>
      </c>
      <c r="F63">
        <f t="shared" si="10"/>
        <v>4258</v>
      </c>
      <c r="G63" s="11">
        <f t="shared" si="12"/>
        <v>5.4995999962557107E-3</v>
      </c>
      <c r="I63">
        <f t="shared" si="13"/>
        <v>5.4995999962557107E-3</v>
      </c>
      <c r="Q63" s="2">
        <f t="shared" si="11"/>
        <v>26767.809999999998</v>
      </c>
      <c r="AB63">
        <v>5</v>
      </c>
      <c r="AD63" t="s">
        <v>28</v>
      </c>
      <c r="AF63" t="s">
        <v>30</v>
      </c>
    </row>
    <row r="64" spans="1:32" x14ac:dyDescent="0.2">
      <c r="A64" t="s">
        <v>33</v>
      </c>
      <c r="C64" s="12">
        <v>42022.7</v>
      </c>
      <c r="D64" s="12"/>
      <c r="E64">
        <f t="shared" si="9"/>
        <v>4400.018191170454</v>
      </c>
      <c r="F64">
        <f t="shared" si="10"/>
        <v>4400</v>
      </c>
      <c r="G64" s="11">
        <f t="shared" si="12"/>
        <v>3.0279999991762452E-2</v>
      </c>
      <c r="I64">
        <f t="shared" si="13"/>
        <v>3.0279999991762452E-2</v>
      </c>
      <c r="Q64" s="2">
        <f t="shared" si="11"/>
        <v>27004.199999999997</v>
      </c>
      <c r="AB64">
        <v>5</v>
      </c>
      <c r="AD64" t="s">
        <v>28</v>
      </c>
      <c r="AF64" t="s">
        <v>30</v>
      </c>
    </row>
    <row r="65" spans="1:32" x14ac:dyDescent="0.2">
      <c r="A65" t="s">
        <v>33</v>
      </c>
      <c r="C65" s="12">
        <v>42039.33</v>
      </c>
      <c r="D65" s="12"/>
      <c r="E65">
        <f t="shared" si="9"/>
        <v>4410.0089165571962</v>
      </c>
      <c r="F65">
        <f t="shared" si="10"/>
        <v>4410</v>
      </c>
      <c r="G65" s="11">
        <f t="shared" si="12"/>
        <v>1.4841999996860977E-2</v>
      </c>
      <c r="I65">
        <f t="shared" si="13"/>
        <v>1.4841999996860977E-2</v>
      </c>
      <c r="Q65" s="2">
        <f t="shared" si="11"/>
        <v>27020.83</v>
      </c>
      <c r="AB65">
        <v>6</v>
      </c>
      <c r="AD65" t="s">
        <v>28</v>
      </c>
      <c r="AF65" t="s">
        <v>30</v>
      </c>
    </row>
    <row r="66" spans="1:32" x14ac:dyDescent="0.2">
      <c r="A66" t="s">
        <v>34</v>
      </c>
      <c r="C66" s="12">
        <v>42395.548999999999</v>
      </c>
      <c r="D66" s="12"/>
      <c r="E66">
        <f t="shared" si="9"/>
        <v>4624.0128977080667</v>
      </c>
      <c r="F66">
        <f t="shared" si="10"/>
        <v>4624</v>
      </c>
      <c r="G66" s="11">
        <f t="shared" si="12"/>
        <v>2.1468799997819588E-2</v>
      </c>
      <c r="I66">
        <f t="shared" si="13"/>
        <v>2.1468799997819588E-2</v>
      </c>
      <c r="Q66" s="2">
        <f t="shared" si="11"/>
        <v>27377.048999999999</v>
      </c>
      <c r="AB66">
        <v>6</v>
      </c>
      <c r="AD66" t="s">
        <v>28</v>
      </c>
      <c r="AF66" t="s">
        <v>30</v>
      </c>
    </row>
    <row r="67" spans="1:32" x14ac:dyDescent="0.2">
      <c r="A67" t="s">
        <v>35</v>
      </c>
      <c r="C67" s="12">
        <v>42460.434000000001</v>
      </c>
      <c r="D67" s="12"/>
      <c r="E67">
        <f t="shared" si="9"/>
        <v>4662.9935481421389</v>
      </c>
      <c r="F67">
        <f t="shared" si="10"/>
        <v>4663</v>
      </c>
      <c r="G67" s="11">
        <f t="shared" si="12"/>
        <v>-1.0739400000602473E-2</v>
      </c>
      <c r="I67">
        <f t="shared" si="13"/>
        <v>-1.0739400000602473E-2</v>
      </c>
      <c r="Q67" s="2">
        <f t="shared" si="11"/>
        <v>27441.934000000001</v>
      </c>
      <c r="AB67">
        <v>5</v>
      </c>
      <c r="AD67" t="s">
        <v>28</v>
      </c>
      <c r="AF67" t="s">
        <v>30</v>
      </c>
    </row>
    <row r="68" spans="1:32" x14ac:dyDescent="0.2">
      <c r="A68" t="s">
        <v>35</v>
      </c>
      <c r="C68" s="12">
        <v>42460.436999999998</v>
      </c>
      <c r="D68" s="12"/>
      <c r="E68">
        <f t="shared" si="9"/>
        <v>4662.9953504377563</v>
      </c>
      <c r="F68">
        <f t="shared" si="10"/>
        <v>4663</v>
      </c>
      <c r="G68" s="11">
        <f t="shared" si="12"/>
        <v>-7.7394000036292709E-3</v>
      </c>
      <c r="I68">
        <f t="shared" si="13"/>
        <v>-7.7394000036292709E-3</v>
      </c>
      <c r="Q68" s="2">
        <f t="shared" si="11"/>
        <v>27441.936999999998</v>
      </c>
      <c r="AA68" t="s">
        <v>36</v>
      </c>
      <c r="AB68">
        <v>5</v>
      </c>
      <c r="AD68" t="s">
        <v>37</v>
      </c>
      <c r="AF68" t="s">
        <v>30</v>
      </c>
    </row>
    <row r="69" spans="1:32" x14ac:dyDescent="0.2">
      <c r="A69" t="s">
        <v>38</v>
      </c>
      <c r="C69" s="12">
        <v>42778.372000000003</v>
      </c>
      <c r="D69" s="12"/>
      <c r="E69">
        <f t="shared" si="9"/>
        <v>4853.9996364168974</v>
      </c>
      <c r="F69">
        <f t="shared" si="10"/>
        <v>4854</v>
      </c>
      <c r="G69" s="11">
        <f t="shared" si="12"/>
        <v>-6.0520000261021778E-4</v>
      </c>
      <c r="I69">
        <f t="shared" si="13"/>
        <v>-6.0520000261021778E-4</v>
      </c>
      <c r="Q69" s="2">
        <f t="shared" si="11"/>
        <v>27759.872000000003</v>
      </c>
      <c r="AA69" t="s">
        <v>36</v>
      </c>
      <c r="AB69">
        <v>6</v>
      </c>
      <c r="AD69" t="s">
        <v>28</v>
      </c>
      <c r="AF69" t="s">
        <v>30</v>
      </c>
    </row>
    <row r="70" spans="1:32" x14ac:dyDescent="0.2">
      <c r="A70" t="s">
        <v>39</v>
      </c>
      <c r="C70" s="12">
        <v>43905.271999999997</v>
      </c>
      <c r="D70" s="12"/>
      <c r="E70">
        <f t="shared" si="9"/>
        <v>5531.0019478009499</v>
      </c>
      <c r="F70">
        <f t="shared" si="10"/>
        <v>5531</v>
      </c>
      <c r="G70" s="11">
        <f t="shared" si="12"/>
        <v>3.2421999931102619E-3</v>
      </c>
      <c r="I70">
        <f t="shared" si="13"/>
        <v>3.2421999931102619E-3</v>
      </c>
      <c r="Q70" s="2">
        <f t="shared" si="11"/>
        <v>28886.771999999997</v>
      </c>
      <c r="AA70" t="s">
        <v>36</v>
      </c>
      <c r="AB70">
        <v>6</v>
      </c>
      <c r="AD70" t="s">
        <v>28</v>
      </c>
      <c r="AF70" t="s">
        <v>30</v>
      </c>
    </row>
    <row r="71" spans="1:32" x14ac:dyDescent="0.2">
      <c r="A71" t="s">
        <v>40</v>
      </c>
      <c r="C71" s="12">
        <v>44201.54</v>
      </c>
      <c r="D71" s="12"/>
      <c r="E71">
        <f t="shared" si="9"/>
        <v>5708.9894540474079</v>
      </c>
      <c r="F71">
        <f t="shared" si="10"/>
        <v>5709</v>
      </c>
      <c r="G71" s="11">
        <f t="shared" si="12"/>
        <v>-1.7554199999722186E-2</v>
      </c>
      <c r="I71">
        <f t="shared" si="13"/>
        <v>-1.7554199999722186E-2</v>
      </c>
      <c r="Q71" s="2">
        <f t="shared" si="11"/>
        <v>29183.040000000001</v>
      </c>
      <c r="AB71">
        <v>6</v>
      </c>
      <c r="AD71" t="s">
        <v>28</v>
      </c>
      <c r="AF71" t="s">
        <v>30</v>
      </c>
    </row>
    <row r="72" spans="1:32" x14ac:dyDescent="0.2">
      <c r="A72" t="s">
        <v>41</v>
      </c>
      <c r="C72" s="12">
        <v>44201.548000000003</v>
      </c>
      <c r="D72" s="12"/>
      <c r="E72">
        <f t="shared" si="9"/>
        <v>5708.9942601690627</v>
      </c>
      <c r="F72">
        <f t="shared" si="10"/>
        <v>5709</v>
      </c>
      <c r="G72" s="11">
        <f t="shared" si="12"/>
        <v>-9.554199998092372E-3</v>
      </c>
      <c r="I72">
        <f t="shared" si="13"/>
        <v>-9.554199998092372E-3</v>
      </c>
      <c r="Q72" s="2">
        <f t="shared" si="11"/>
        <v>29183.048000000003</v>
      </c>
      <c r="AA72" t="s">
        <v>36</v>
      </c>
      <c r="AF72" t="s">
        <v>42</v>
      </c>
    </row>
    <row r="73" spans="1:32" x14ac:dyDescent="0.2">
      <c r="A73" t="s">
        <v>43</v>
      </c>
      <c r="C73" s="12">
        <v>44644.298999999999</v>
      </c>
      <c r="D73" s="12"/>
      <c r="E73">
        <f t="shared" si="9"/>
        <v>5974.9836561825505</v>
      </c>
      <c r="F73">
        <f t="shared" si="10"/>
        <v>5975</v>
      </c>
      <c r="G73" s="11">
        <f t="shared" si="12"/>
        <v>-2.7205000005778857E-2</v>
      </c>
      <c r="I73">
        <f t="shared" si="13"/>
        <v>-2.7205000005778857E-2</v>
      </c>
      <c r="Q73" s="2">
        <f t="shared" si="11"/>
        <v>29625.798999999999</v>
      </c>
      <c r="AA73" t="s">
        <v>36</v>
      </c>
      <c r="AB73">
        <v>7</v>
      </c>
      <c r="AD73" t="s">
        <v>28</v>
      </c>
      <c r="AF73" t="s">
        <v>30</v>
      </c>
    </row>
    <row r="74" spans="1:32" x14ac:dyDescent="0.2">
      <c r="A74" t="s">
        <v>44</v>
      </c>
      <c r="C74" s="12">
        <v>45238.538</v>
      </c>
      <c r="D74" s="12"/>
      <c r="E74">
        <f t="shared" si="9"/>
        <v>6331.981771822404</v>
      </c>
      <c r="F74">
        <f t="shared" si="10"/>
        <v>6332</v>
      </c>
      <c r="G74" s="11">
        <f t="shared" si="12"/>
        <v>-3.0341600002429914E-2</v>
      </c>
      <c r="I74">
        <f t="shared" si="13"/>
        <v>-3.0341600002429914E-2</v>
      </c>
      <c r="Q74" s="2">
        <f t="shared" si="11"/>
        <v>30220.038</v>
      </c>
      <c r="AA74" t="s">
        <v>36</v>
      </c>
      <c r="AB74">
        <v>6</v>
      </c>
      <c r="AD74" t="s">
        <v>28</v>
      </c>
      <c r="AF74" t="s">
        <v>30</v>
      </c>
    </row>
    <row r="75" spans="1:32" x14ac:dyDescent="0.2">
      <c r="A75" t="s">
        <v>45</v>
      </c>
      <c r="C75" s="12">
        <v>45368.39</v>
      </c>
      <c r="D75" s="12"/>
      <c r="E75">
        <f t="shared" si="9"/>
        <v>6409.9923354374914</v>
      </c>
      <c r="F75">
        <f t="shared" si="10"/>
        <v>6410</v>
      </c>
      <c r="G75" s="11">
        <f t="shared" si="12"/>
        <v>-1.2758000004396308E-2</v>
      </c>
      <c r="I75">
        <f t="shared" si="13"/>
        <v>-1.2758000004396308E-2</v>
      </c>
      <c r="Q75" s="2">
        <f t="shared" si="11"/>
        <v>30349.89</v>
      </c>
      <c r="AA75" t="s">
        <v>36</v>
      </c>
      <c r="AB75">
        <v>4</v>
      </c>
      <c r="AD75" t="s">
        <v>28</v>
      </c>
      <c r="AF75" t="s">
        <v>30</v>
      </c>
    </row>
    <row r="76" spans="1:32" x14ac:dyDescent="0.2">
      <c r="A76" t="s">
        <v>46</v>
      </c>
      <c r="C76" s="12">
        <v>46082.464</v>
      </c>
      <c r="D76" s="12"/>
      <c r="E76">
        <f t="shared" si="9"/>
        <v>6838.9831496173292</v>
      </c>
      <c r="F76">
        <f t="shared" si="10"/>
        <v>6839</v>
      </c>
      <c r="G76" s="11">
        <f t="shared" si="12"/>
        <v>-2.8048200001649093E-2</v>
      </c>
      <c r="I76">
        <f t="shared" si="13"/>
        <v>-2.8048200001649093E-2</v>
      </c>
      <c r="Q76" s="2">
        <f t="shared" si="11"/>
        <v>31063.964</v>
      </c>
      <c r="AA76" t="s">
        <v>36</v>
      </c>
      <c r="AF76" t="s">
        <v>42</v>
      </c>
    </row>
    <row r="77" spans="1:32" x14ac:dyDescent="0.2">
      <c r="A77" t="s">
        <v>46</v>
      </c>
      <c r="C77" s="12">
        <v>46117.432000000001</v>
      </c>
      <c r="D77" s="12"/>
      <c r="E77">
        <f t="shared" si="9"/>
        <v>6859.9907073637823</v>
      </c>
      <c r="F77">
        <f t="shared" si="10"/>
        <v>6860</v>
      </c>
      <c r="G77" s="11">
        <f t="shared" si="12"/>
        <v>-1.546799999778159E-2</v>
      </c>
      <c r="I77">
        <f t="shared" si="13"/>
        <v>-1.546799999778159E-2</v>
      </c>
      <c r="Q77" s="2">
        <f t="shared" si="11"/>
        <v>31098.932000000001</v>
      </c>
      <c r="AA77" t="s">
        <v>36</v>
      </c>
      <c r="AF77" t="s">
        <v>42</v>
      </c>
    </row>
    <row r="78" spans="1:32" x14ac:dyDescent="0.2">
      <c r="A78" t="s">
        <v>48</v>
      </c>
      <c r="C78" s="12">
        <v>46172.353999999999</v>
      </c>
      <c r="D78" s="12"/>
      <c r="E78">
        <f t="shared" si="9"/>
        <v>6892.9859340439089</v>
      </c>
      <c r="F78">
        <f t="shared" si="10"/>
        <v>6893</v>
      </c>
      <c r="G78" s="11">
        <f t="shared" si="12"/>
        <v>-2.3413400005665608E-2</v>
      </c>
      <c r="I78">
        <f t="shared" si="13"/>
        <v>-2.3413400005665608E-2</v>
      </c>
      <c r="Q78" s="2">
        <f t="shared" si="11"/>
        <v>31153.853999999999</v>
      </c>
      <c r="AA78" t="s">
        <v>36</v>
      </c>
      <c r="AB78">
        <v>10</v>
      </c>
      <c r="AD78" t="s">
        <v>47</v>
      </c>
      <c r="AF78" t="s">
        <v>30</v>
      </c>
    </row>
    <row r="79" spans="1:32" x14ac:dyDescent="0.2">
      <c r="A79" t="s">
        <v>49</v>
      </c>
      <c r="C79" s="12">
        <v>46475.302000000003</v>
      </c>
      <c r="D79" s="12"/>
      <c r="E79">
        <f t="shared" si="9"/>
        <v>7074.9865518708493</v>
      </c>
      <c r="F79">
        <f t="shared" si="10"/>
        <v>7075</v>
      </c>
      <c r="G79" s="11">
        <f t="shared" si="12"/>
        <v>-2.2384999996575061E-2</v>
      </c>
      <c r="I79">
        <f t="shared" si="13"/>
        <v>-2.2384999996575061E-2</v>
      </c>
      <c r="Q79" s="2">
        <f t="shared" si="11"/>
        <v>31456.802000000003</v>
      </c>
      <c r="AA79" t="s">
        <v>36</v>
      </c>
      <c r="AF79" t="s">
        <v>42</v>
      </c>
    </row>
    <row r="80" spans="1:32" x14ac:dyDescent="0.2">
      <c r="A80" t="s">
        <v>50</v>
      </c>
      <c r="C80" s="12">
        <v>47209.364999999998</v>
      </c>
      <c r="D80" s="12"/>
      <c r="E80">
        <f t="shared" si="9"/>
        <v>7515.9860617665909</v>
      </c>
      <c r="F80">
        <f t="shared" si="10"/>
        <v>7516</v>
      </c>
      <c r="G80" s="11">
        <f t="shared" si="12"/>
        <v>-2.3200800002086908E-2</v>
      </c>
      <c r="I80">
        <f t="shared" si="13"/>
        <v>-2.3200800002086908E-2</v>
      </c>
      <c r="Q80" s="2">
        <f t="shared" si="11"/>
        <v>32190.864999999998</v>
      </c>
      <c r="AA80" t="s">
        <v>36</v>
      </c>
      <c r="AB80">
        <v>8</v>
      </c>
      <c r="AD80" t="s">
        <v>47</v>
      </c>
      <c r="AF80" t="s">
        <v>30</v>
      </c>
    </row>
    <row r="81" spans="1:32" x14ac:dyDescent="0.2">
      <c r="A81" t="s">
        <v>51</v>
      </c>
      <c r="C81" s="12">
        <v>47234.347000000002</v>
      </c>
      <c r="D81" s="12"/>
      <c r="E81">
        <f t="shared" si="9"/>
        <v>7530.9943781593483</v>
      </c>
      <c r="F81">
        <f t="shared" si="10"/>
        <v>7531</v>
      </c>
      <c r="G81" s="11">
        <f t="shared" si="12"/>
        <v>-9.3578000014531426E-3</v>
      </c>
      <c r="I81">
        <f t="shared" si="13"/>
        <v>-9.3578000014531426E-3</v>
      </c>
      <c r="Q81" s="2">
        <f t="shared" si="11"/>
        <v>32215.847000000002</v>
      </c>
      <c r="AA81" t="s">
        <v>36</v>
      </c>
      <c r="AB81">
        <v>7</v>
      </c>
      <c r="AD81" t="s">
        <v>47</v>
      </c>
      <c r="AF81" t="s">
        <v>30</v>
      </c>
    </row>
    <row r="82" spans="1:32" x14ac:dyDescent="0.2">
      <c r="A82" t="s">
        <v>51</v>
      </c>
      <c r="C82" s="12">
        <v>47239.33</v>
      </c>
      <c r="D82" s="12"/>
      <c r="E82">
        <f t="shared" si="9"/>
        <v>7533.9879911841308</v>
      </c>
      <c r="F82">
        <f t="shared" si="10"/>
        <v>7534</v>
      </c>
      <c r="G82" s="11">
        <f t="shared" si="12"/>
        <v>-1.9989200001873542E-2</v>
      </c>
      <c r="I82">
        <f t="shared" si="13"/>
        <v>-1.9989200001873542E-2</v>
      </c>
      <c r="Q82" s="2">
        <f t="shared" si="11"/>
        <v>32220.83</v>
      </c>
      <c r="AA82" t="s">
        <v>36</v>
      </c>
      <c r="AB82">
        <v>9</v>
      </c>
      <c r="AD82" t="s">
        <v>47</v>
      </c>
      <c r="AF82" t="s">
        <v>30</v>
      </c>
    </row>
    <row r="83" spans="1:32" x14ac:dyDescent="0.2">
      <c r="A83" t="s">
        <v>52</v>
      </c>
      <c r="C83" s="12">
        <v>47913.474999999999</v>
      </c>
      <c r="D83" s="12"/>
      <c r="E83">
        <f t="shared" si="9"/>
        <v>7938.9908514272774</v>
      </c>
      <c r="F83">
        <f t="shared" si="10"/>
        <v>7939</v>
      </c>
      <c r="G83" s="11">
        <f t="shared" si="12"/>
        <v>-1.5228200005367398E-2</v>
      </c>
      <c r="I83">
        <f t="shared" si="13"/>
        <v>-1.5228200005367398E-2</v>
      </c>
      <c r="Q83" s="2">
        <f t="shared" si="11"/>
        <v>32894.974999999999</v>
      </c>
      <c r="AA83" t="s">
        <v>36</v>
      </c>
      <c r="AB83">
        <v>7</v>
      </c>
      <c r="AD83" t="s">
        <v>47</v>
      </c>
      <c r="AF83" t="s">
        <v>30</v>
      </c>
    </row>
    <row r="84" spans="1:32" x14ac:dyDescent="0.2">
      <c r="A84" t="s">
        <v>52</v>
      </c>
      <c r="C84" s="12">
        <v>47918.447</v>
      </c>
      <c r="D84" s="12"/>
      <c r="E84">
        <f t="shared" si="9"/>
        <v>7941.9778560347868</v>
      </c>
      <c r="F84">
        <f t="shared" si="10"/>
        <v>7942</v>
      </c>
      <c r="G84" s="11">
        <f t="shared" si="12"/>
        <v>-3.6859600004390813E-2</v>
      </c>
      <c r="I84">
        <f t="shared" si="13"/>
        <v>-3.6859600004390813E-2</v>
      </c>
      <c r="Q84" s="2">
        <f t="shared" si="11"/>
        <v>32899.947</v>
      </c>
      <c r="AA84" t="s">
        <v>36</v>
      </c>
      <c r="AB84">
        <v>7</v>
      </c>
      <c r="AD84" t="s">
        <v>47</v>
      </c>
      <c r="AF84" t="s">
        <v>30</v>
      </c>
    </row>
    <row r="85" spans="1:32" x14ac:dyDescent="0.2">
      <c r="A85" t="s">
        <v>52</v>
      </c>
      <c r="C85" s="12">
        <v>47928.434000000001</v>
      </c>
      <c r="D85" s="12"/>
      <c r="E85">
        <f t="shared" ref="E85:E106" si="14">+(C85-C$7)/C$8</f>
        <v>7947.9776981536916</v>
      </c>
      <c r="F85">
        <f t="shared" ref="F85:F106" si="15">ROUND(2*E85,0)/2</f>
        <v>7948</v>
      </c>
      <c r="G85" s="11">
        <f t="shared" si="12"/>
        <v>-3.7122400004591327E-2</v>
      </c>
      <c r="I85">
        <f t="shared" si="13"/>
        <v>-3.7122400004591327E-2</v>
      </c>
      <c r="Q85" s="2">
        <f t="shared" ref="Q85:Q106" si="16">+C85-15018.5</f>
        <v>32909.934000000001</v>
      </c>
      <c r="AA85" t="s">
        <v>36</v>
      </c>
      <c r="AB85">
        <v>10</v>
      </c>
      <c r="AD85" t="s">
        <v>47</v>
      </c>
      <c r="AF85" t="s">
        <v>30</v>
      </c>
    </row>
    <row r="86" spans="1:32" x14ac:dyDescent="0.2">
      <c r="A86" t="s">
        <v>52</v>
      </c>
      <c r="C86" s="12">
        <v>47943.421999999999</v>
      </c>
      <c r="D86" s="12"/>
      <c r="E86">
        <f t="shared" si="14"/>
        <v>7956.9819670710958</v>
      </c>
      <c r="F86">
        <f t="shared" si="15"/>
        <v>7957</v>
      </c>
      <c r="G86" s="11">
        <f t="shared" si="12"/>
        <v>-3.0016600001545157E-2</v>
      </c>
      <c r="I86">
        <f t="shared" si="13"/>
        <v>-3.0016600001545157E-2</v>
      </c>
      <c r="Q86" s="2">
        <f t="shared" si="16"/>
        <v>32924.921999999999</v>
      </c>
      <c r="AA86" t="s">
        <v>36</v>
      </c>
      <c r="AB86">
        <v>8</v>
      </c>
      <c r="AD86" t="s">
        <v>47</v>
      </c>
      <c r="AF86" t="s">
        <v>30</v>
      </c>
    </row>
    <row r="87" spans="1:32" x14ac:dyDescent="0.2">
      <c r="A87" t="s">
        <v>52</v>
      </c>
      <c r="C87" s="12">
        <v>47958.392999999996</v>
      </c>
      <c r="D87" s="12"/>
      <c r="E87">
        <f t="shared" si="14"/>
        <v>7965.9760229799867</v>
      </c>
      <c r="F87">
        <f t="shared" si="15"/>
        <v>7966</v>
      </c>
      <c r="G87" s="11">
        <f t="shared" si="12"/>
        <v>-3.9910800005600322E-2</v>
      </c>
      <c r="I87">
        <f t="shared" si="13"/>
        <v>-3.9910800005600322E-2</v>
      </c>
      <c r="Q87" s="2">
        <f t="shared" si="16"/>
        <v>32939.892999999996</v>
      </c>
      <c r="AA87" t="s">
        <v>36</v>
      </c>
      <c r="AB87">
        <v>11</v>
      </c>
      <c r="AD87" t="s">
        <v>47</v>
      </c>
      <c r="AF87" t="s">
        <v>30</v>
      </c>
    </row>
    <row r="88" spans="1:32" x14ac:dyDescent="0.2">
      <c r="A88" t="s">
        <v>52</v>
      </c>
      <c r="C88" s="12">
        <v>47968.387000000002</v>
      </c>
      <c r="D88" s="12"/>
      <c r="E88">
        <f t="shared" si="14"/>
        <v>7971.98007045534</v>
      </c>
      <c r="F88">
        <f t="shared" si="15"/>
        <v>7972</v>
      </c>
      <c r="G88" s="11">
        <f t="shared" si="12"/>
        <v>-3.3173600000736769E-2</v>
      </c>
      <c r="I88">
        <f t="shared" si="13"/>
        <v>-3.3173600000736769E-2</v>
      </c>
      <c r="Q88" s="2">
        <f t="shared" si="16"/>
        <v>32949.887000000002</v>
      </c>
      <c r="AA88" t="s">
        <v>36</v>
      </c>
      <c r="AB88">
        <v>10</v>
      </c>
      <c r="AD88" t="s">
        <v>47</v>
      </c>
      <c r="AF88" t="s">
        <v>30</v>
      </c>
    </row>
    <row r="89" spans="1:32" x14ac:dyDescent="0.2">
      <c r="A89" t="s">
        <v>53</v>
      </c>
      <c r="C89" s="12">
        <v>47983.37</v>
      </c>
      <c r="D89" s="12"/>
      <c r="E89">
        <f t="shared" si="14"/>
        <v>7980.9813355467122</v>
      </c>
      <c r="F89">
        <f t="shared" si="15"/>
        <v>7981</v>
      </c>
      <c r="G89" s="11">
        <f t="shared" si="12"/>
        <v>-3.1067800002347212E-2</v>
      </c>
      <c r="I89">
        <f t="shared" si="13"/>
        <v>-3.1067800002347212E-2</v>
      </c>
      <c r="Q89" s="2">
        <f t="shared" si="16"/>
        <v>32964.870000000003</v>
      </c>
      <c r="AA89" t="s">
        <v>36</v>
      </c>
      <c r="AB89">
        <v>9</v>
      </c>
      <c r="AD89" t="s">
        <v>47</v>
      </c>
      <c r="AF89" t="s">
        <v>30</v>
      </c>
    </row>
    <row r="90" spans="1:32" x14ac:dyDescent="0.2">
      <c r="A90" t="s">
        <v>54</v>
      </c>
      <c r="C90" s="12">
        <v>49005.409</v>
      </c>
      <c r="D90" s="12">
        <v>7.0000000000000001E-3</v>
      </c>
      <c r="E90">
        <f t="shared" si="14"/>
        <v>8594.9868065952942</v>
      </c>
      <c r="F90">
        <f t="shared" si="15"/>
        <v>8595</v>
      </c>
      <c r="G90" s="11">
        <f t="shared" si="12"/>
        <v>-2.1961000005831011E-2</v>
      </c>
      <c r="I90">
        <f t="shared" si="13"/>
        <v>-2.1961000005831011E-2</v>
      </c>
      <c r="O90">
        <f ca="1">+C$11+C$12*F90</f>
        <v>-3.268474099859553E-2</v>
      </c>
      <c r="Q90" s="2">
        <f t="shared" si="16"/>
        <v>33986.909</v>
      </c>
      <c r="AA90" t="s">
        <v>36</v>
      </c>
      <c r="AB90">
        <v>6</v>
      </c>
      <c r="AD90" t="s">
        <v>47</v>
      </c>
      <c r="AF90" t="s">
        <v>30</v>
      </c>
    </row>
    <row r="91" spans="1:32" x14ac:dyDescent="0.2">
      <c r="A91" s="43" t="s">
        <v>80</v>
      </c>
      <c r="B91" s="44" t="s">
        <v>72</v>
      </c>
      <c r="C91" s="45">
        <v>50127.281999999999</v>
      </c>
      <c r="D91" s="31"/>
      <c r="E91" s="30">
        <f t="shared" si="14"/>
        <v>9268.9690712854754</v>
      </c>
      <c r="F91">
        <f t="shared" si="15"/>
        <v>9269</v>
      </c>
      <c r="G91" s="11">
        <f t="shared" si="12"/>
        <v>-5.1482200004102197E-2</v>
      </c>
      <c r="I91">
        <f>G91</f>
        <v>-5.1482200004102197E-2</v>
      </c>
      <c r="O91">
        <f t="shared" ref="O91:O106" ca="1" si="17">+C$11+C$12*F91</f>
        <v>-5.064492301302348E-2</v>
      </c>
      <c r="Q91" s="2">
        <f t="shared" si="16"/>
        <v>35108.781999999999</v>
      </c>
    </row>
    <row r="92" spans="1:32" x14ac:dyDescent="0.2">
      <c r="A92" t="s">
        <v>57</v>
      </c>
      <c r="C92" s="12">
        <v>50851.341999999997</v>
      </c>
      <c r="D92" s="12">
        <v>5.0000000000000001E-3</v>
      </c>
      <c r="E92">
        <f t="shared" si="14"/>
        <v>9703.9591268190088</v>
      </c>
      <c r="F92">
        <f t="shared" si="15"/>
        <v>9704</v>
      </c>
      <c r="G92" s="11">
        <f t="shared" si="12"/>
        <v>-6.8035200005397201E-2</v>
      </c>
      <c r="I92">
        <f>+G92</f>
        <v>-6.8035200005397201E-2</v>
      </c>
      <c r="O92">
        <f t="shared" ca="1" si="17"/>
        <v>-6.2236435143997015E-2</v>
      </c>
      <c r="Q92" s="2">
        <f t="shared" si="16"/>
        <v>35832.841999999997</v>
      </c>
      <c r="AA92" t="s">
        <v>55</v>
      </c>
      <c r="AB92">
        <v>23</v>
      </c>
      <c r="AD92" t="s">
        <v>56</v>
      </c>
      <c r="AF92" t="s">
        <v>30</v>
      </c>
    </row>
    <row r="93" spans="1:32" x14ac:dyDescent="0.2">
      <c r="A93" s="30" t="s">
        <v>58</v>
      </c>
      <c r="B93" s="30"/>
      <c r="C93" s="31">
        <v>50871.343999999997</v>
      </c>
      <c r="D93" s="31">
        <v>8.0000000000000002E-3</v>
      </c>
      <c r="E93" s="30">
        <f t="shared" si="14"/>
        <v>9715.975632482603</v>
      </c>
      <c r="F93">
        <f t="shared" si="15"/>
        <v>9716</v>
      </c>
      <c r="G93" s="11">
        <f t="shared" si="12"/>
        <v>-4.0560800007369835E-2</v>
      </c>
      <c r="I93">
        <f>+G93</f>
        <v>-4.0560800007369835E-2</v>
      </c>
      <c r="O93">
        <f t="shared" ca="1" si="17"/>
        <v>-6.2556200995885936E-2</v>
      </c>
      <c r="Q93" s="2">
        <f t="shared" si="16"/>
        <v>35852.843999999997</v>
      </c>
      <c r="AA93" t="s">
        <v>36</v>
      </c>
      <c r="AB93">
        <v>9</v>
      </c>
      <c r="AD93" t="s">
        <v>47</v>
      </c>
      <c r="AF93" t="s">
        <v>30</v>
      </c>
    </row>
    <row r="94" spans="1:32" x14ac:dyDescent="0.2">
      <c r="A94" s="30" t="s">
        <v>60</v>
      </c>
      <c r="B94" s="30"/>
      <c r="C94" s="31">
        <v>51177.595999999998</v>
      </c>
      <c r="D94" s="31">
        <v>4.0000000000000001E-3</v>
      </c>
      <c r="E94" s="30">
        <f t="shared" si="14"/>
        <v>9899.961178552343</v>
      </c>
      <c r="F94">
        <f t="shared" si="15"/>
        <v>9900</v>
      </c>
      <c r="G94" s="11">
        <f t="shared" si="12"/>
        <v>-6.4620000004651956E-2</v>
      </c>
      <c r="I94">
        <f>+G94</f>
        <v>-6.4620000004651956E-2</v>
      </c>
      <c r="O94">
        <f t="shared" ca="1" si="17"/>
        <v>-6.7459277391516137E-2</v>
      </c>
      <c r="Q94" s="2">
        <f t="shared" si="16"/>
        <v>36159.095999999998</v>
      </c>
      <c r="AA94" t="s">
        <v>36</v>
      </c>
      <c r="AB94">
        <v>11</v>
      </c>
      <c r="AD94" t="s">
        <v>59</v>
      </c>
      <c r="AF94" t="s">
        <v>42</v>
      </c>
    </row>
    <row r="95" spans="1:32" x14ac:dyDescent="0.2">
      <c r="A95" s="30" t="s">
        <v>61</v>
      </c>
      <c r="B95" s="30"/>
      <c r="C95" s="32">
        <v>51580.407299999999</v>
      </c>
      <c r="D95" s="32">
        <v>2.3999999999999998E-3</v>
      </c>
      <c r="E95" s="30">
        <f t="shared" si="14"/>
        <v>10141.956192441434</v>
      </c>
      <c r="F95">
        <f t="shared" si="15"/>
        <v>10142</v>
      </c>
      <c r="G95" s="11">
        <f t="shared" si="12"/>
        <v>-7.2919600002933294E-2</v>
      </c>
      <c r="K95">
        <f>G95</f>
        <v>-7.2919600002933294E-2</v>
      </c>
      <c r="O95">
        <f t="shared" ca="1" si="17"/>
        <v>-7.3907888737942795E-2</v>
      </c>
      <c r="Q95" s="2">
        <f t="shared" si="16"/>
        <v>36561.907299999999</v>
      </c>
    </row>
    <row r="96" spans="1:32" x14ac:dyDescent="0.2">
      <c r="A96" s="61" t="s">
        <v>350</v>
      </c>
      <c r="B96" s="62" t="s">
        <v>72</v>
      </c>
      <c r="C96" s="61">
        <v>51615.362000000001</v>
      </c>
      <c r="D96" s="61" t="s">
        <v>92</v>
      </c>
      <c r="E96">
        <f t="shared" si="14"/>
        <v>10162.95576001064</v>
      </c>
      <c r="F96">
        <f t="shared" si="15"/>
        <v>10163</v>
      </c>
      <c r="G96" s="11">
        <f t="shared" si="12"/>
        <v>-7.3639400005049538E-2</v>
      </c>
      <c r="I96">
        <f>+G96</f>
        <v>-7.3639400005049538E-2</v>
      </c>
      <c r="O96">
        <f t="shared" ca="1" si="17"/>
        <v>-7.4467478978748392E-2</v>
      </c>
      <c r="Q96" s="2">
        <f t="shared" si="16"/>
        <v>36596.862000000001</v>
      </c>
    </row>
    <row r="97" spans="1:17" x14ac:dyDescent="0.2">
      <c r="A97" s="33" t="s">
        <v>74</v>
      </c>
      <c r="B97" s="34" t="s">
        <v>72</v>
      </c>
      <c r="C97" s="33">
        <v>51923.30113</v>
      </c>
      <c r="D97" s="33">
        <v>2.3999999999999998E-3</v>
      </c>
      <c r="E97" s="30">
        <f t="shared" si="14"/>
        <v>10347.954875083489</v>
      </c>
      <c r="F97">
        <f t="shared" si="15"/>
        <v>10348</v>
      </c>
      <c r="G97" s="11">
        <f t="shared" si="12"/>
        <v>-7.5112400001671631E-2</v>
      </c>
      <c r="K97">
        <f>+G97</f>
        <v>-7.5112400001671631E-2</v>
      </c>
      <c r="O97">
        <f t="shared" ca="1" si="17"/>
        <v>-7.9397202528702693E-2</v>
      </c>
      <c r="Q97" s="2">
        <f t="shared" si="16"/>
        <v>36904.80113</v>
      </c>
    </row>
    <row r="98" spans="1:17" x14ac:dyDescent="0.2">
      <c r="A98" s="35" t="s">
        <v>62</v>
      </c>
      <c r="B98" s="36"/>
      <c r="C98" s="37">
        <v>52692.3056</v>
      </c>
      <c r="D98" s="37">
        <v>1E-4</v>
      </c>
      <c r="E98" s="30">
        <f t="shared" si="14"/>
        <v>10809.946004424753</v>
      </c>
      <c r="F98">
        <f t="shared" si="15"/>
        <v>10810</v>
      </c>
      <c r="G98" s="11">
        <f t="shared" si="12"/>
        <v>-8.9878000006137881E-2</v>
      </c>
      <c r="J98">
        <f>G98</f>
        <v>-8.9878000006137881E-2</v>
      </c>
      <c r="O98">
        <f t="shared" ca="1" si="17"/>
        <v>-9.1708187826426257E-2</v>
      </c>
      <c r="Q98" s="2">
        <f t="shared" si="16"/>
        <v>37673.8056</v>
      </c>
    </row>
    <row r="99" spans="1:17" x14ac:dyDescent="0.2">
      <c r="A99" s="38" t="s">
        <v>71</v>
      </c>
      <c r="B99" s="39" t="s">
        <v>72</v>
      </c>
      <c r="C99" s="32">
        <v>53381.406499999997</v>
      </c>
      <c r="D99" s="32">
        <v>2.9999999999999997E-4</v>
      </c>
      <c r="E99" s="30">
        <f t="shared" si="14"/>
        <v>11223.933849022174</v>
      </c>
      <c r="F99">
        <f t="shared" si="15"/>
        <v>11224</v>
      </c>
      <c r="G99" s="11">
        <f t="shared" si="12"/>
        <v>-0.11011120000330266</v>
      </c>
      <c r="K99">
        <f>G99</f>
        <v>-0.11011120000330266</v>
      </c>
      <c r="O99">
        <f t="shared" ca="1" si="17"/>
        <v>-0.1027401097165942</v>
      </c>
      <c r="Q99" s="2">
        <f t="shared" si="16"/>
        <v>38362.906499999997</v>
      </c>
    </row>
    <row r="100" spans="1:17" x14ac:dyDescent="0.2">
      <c r="A100" s="41" t="s">
        <v>398</v>
      </c>
      <c r="B100" s="42" t="s">
        <v>72</v>
      </c>
      <c r="C100" s="41">
        <v>54070.514999999999</v>
      </c>
      <c r="D100" s="41">
        <v>5.0000000000000001E-3</v>
      </c>
      <c r="E100" s="30">
        <f t="shared" si="14"/>
        <v>11637.926259435166</v>
      </c>
      <c r="F100">
        <f t="shared" si="15"/>
        <v>11638</v>
      </c>
      <c r="G100" s="11">
        <f t="shared" si="12"/>
        <v>-0.12274440000328468</v>
      </c>
      <c r="I100">
        <f>+G100</f>
        <v>-0.12274440000328468</v>
      </c>
      <c r="O100">
        <f t="shared" ca="1" si="17"/>
        <v>-0.11377203160676214</v>
      </c>
      <c r="Q100" s="2">
        <f t="shared" si="16"/>
        <v>39052.014999999999</v>
      </c>
    </row>
    <row r="101" spans="1:17" x14ac:dyDescent="0.2">
      <c r="A101" s="31" t="s">
        <v>73</v>
      </c>
      <c r="B101" s="40" t="s">
        <v>72</v>
      </c>
      <c r="C101" s="31">
        <v>54070.51500000013</v>
      </c>
      <c r="D101" s="31">
        <v>5.0000000000000001E-3</v>
      </c>
      <c r="E101" s="30">
        <f t="shared" si="14"/>
        <v>11637.926259435244</v>
      </c>
      <c r="F101">
        <f t="shared" si="15"/>
        <v>11638</v>
      </c>
      <c r="G101" s="11">
        <f t="shared" si="12"/>
        <v>-0.12274439987231744</v>
      </c>
      <c r="I101">
        <f>+G101</f>
        <v>-0.12274439987231744</v>
      </c>
      <c r="O101">
        <f t="shared" ca="1" si="17"/>
        <v>-0.11377203160676214</v>
      </c>
      <c r="Q101" s="2">
        <f t="shared" si="16"/>
        <v>39052.01500000013</v>
      </c>
    </row>
    <row r="102" spans="1:17" x14ac:dyDescent="0.2">
      <c r="A102" s="38" t="s">
        <v>78</v>
      </c>
      <c r="B102" s="40" t="s">
        <v>72</v>
      </c>
      <c r="C102" s="31">
        <v>55578.563289999998</v>
      </c>
      <c r="D102" s="31">
        <v>1E-4</v>
      </c>
      <c r="E102" s="30">
        <f t="shared" si="14"/>
        <v>12543.909202028806</v>
      </c>
      <c r="F102">
        <f t="shared" si="15"/>
        <v>12544</v>
      </c>
      <c r="G102" s="11">
        <f t="shared" si="12"/>
        <v>-0.15113720000226749</v>
      </c>
      <c r="K102">
        <f>+G102</f>
        <v>-0.15113720000226749</v>
      </c>
      <c r="O102">
        <f t="shared" ca="1" si="17"/>
        <v>-0.13791435342437597</v>
      </c>
      <c r="Q102" s="2">
        <f t="shared" si="16"/>
        <v>40560.063289999998</v>
      </c>
    </row>
    <row r="103" spans="1:17" x14ac:dyDescent="0.2">
      <c r="A103" s="46" t="s">
        <v>81</v>
      </c>
      <c r="B103" s="46"/>
      <c r="C103" s="47">
        <v>55599.382799999999</v>
      </c>
      <c r="D103" s="47">
        <v>2.0000000000000001E-4</v>
      </c>
      <c r="E103" s="30">
        <f t="shared" si="14"/>
        <v>12556.416839256497</v>
      </c>
      <c r="F103">
        <f t="shared" si="15"/>
        <v>12556.5</v>
      </c>
      <c r="G103" s="11">
        <f t="shared" si="12"/>
        <v>-0.13842470000236062</v>
      </c>
      <c r="J103">
        <f>G103</f>
        <v>-0.13842470000236062</v>
      </c>
      <c r="O103">
        <f t="shared" ca="1" si="17"/>
        <v>-0.13824744285342694</v>
      </c>
      <c r="Q103" s="2">
        <f t="shared" si="16"/>
        <v>40580.882799999999</v>
      </c>
    </row>
    <row r="104" spans="1:17" x14ac:dyDescent="0.2">
      <c r="A104" s="61" t="s">
        <v>388</v>
      </c>
      <c r="B104" s="62" t="s">
        <v>72</v>
      </c>
      <c r="C104" s="61">
        <v>55923.116800000003</v>
      </c>
      <c r="D104" s="61" t="s">
        <v>92</v>
      </c>
      <c r="E104">
        <f t="shared" si="14"/>
        <v>12750.904962669052</v>
      </c>
      <c r="F104">
        <f t="shared" si="15"/>
        <v>12751</v>
      </c>
      <c r="G104" s="11">
        <f t="shared" si="12"/>
        <v>-0.15819380000175443</v>
      </c>
      <c r="I104">
        <f>+G104</f>
        <v>-0.15819380000175443</v>
      </c>
      <c r="O104">
        <f t="shared" ca="1" si="17"/>
        <v>-0.14343031436945991</v>
      </c>
      <c r="Q104" s="2">
        <f t="shared" si="16"/>
        <v>40904.616800000003</v>
      </c>
    </row>
    <row r="105" spans="1:17" x14ac:dyDescent="0.2">
      <c r="A105" s="31" t="s">
        <v>79</v>
      </c>
      <c r="B105" s="40" t="s">
        <v>72</v>
      </c>
      <c r="C105" s="31">
        <v>55984.702499999999</v>
      </c>
      <c r="D105" s="31">
        <v>2.9999999999999997E-4</v>
      </c>
      <c r="E105" s="30">
        <f t="shared" si="14"/>
        <v>12787.903508456789</v>
      </c>
      <c r="F105">
        <f t="shared" si="15"/>
        <v>12788</v>
      </c>
      <c r="G105" s="11">
        <f t="shared" si="12"/>
        <v>-0.16061440000339644</v>
      </c>
      <c r="K105">
        <f>G105</f>
        <v>-0.16061440000339644</v>
      </c>
      <c r="O105">
        <f t="shared" ca="1" si="17"/>
        <v>-0.14441625907945077</v>
      </c>
      <c r="Q105" s="2">
        <f t="shared" si="16"/>
        <v>40966.202499999999</v>
      </c>
    </row>
    <row r="106" spans="1:17" x14ac:dyDescent="0.2">
      <c r="A106" s="61" t="s">
        <v>396</v>
      </c>
      <c r="B106" s="62" t="s">
        <v>72</v>
      </c>
      <c r="C106" s="61">
        <v>56667.163800000002</v>
      </c>
      <c r="D106" s="61" t="s">
        <v>92</v>
      </c>
      <c r="E106">
        <f t="shared" si="14"/>
        <v>13197.902512388078</v>
      </c>
      <c r="F106">
        <f t="shared" si="15"/>
        <v>13198</v>
      </c>
      <c r="G106" s="11">
        <f t="shared" si="12"/>
        <v>-0.16227239999716403</v>
      </c>
      <c r="I106">
        <f>+G106</f>
        <v>-0.16227239999716403</v>
      </c>
      <c r="O106">
        <f t="shared" ca="1" si="17"/>
        <v>-0.15534159235232237</v>
      </c>
      <c r="Q106" s="2">
        <f t="shared" si="16"/>
        <v>41648.663800000002</v>
      </c>
    </row>
    <row r="107" spans="1:17" x14ac:dyDescent="0.2">
      <c r="A107" s="65" t="s">
        <v>399</v>
      </c>
      <c r="B107" s="66" t="s">
        <v>72</v>
      </c>
      <c r="C107" s="67">
        <v>59570.128399999812</v>
      </c>
      <c r="D107" s="65" t="s">
        <v>400</v>
      </c>
      <c r="E107">
        <f t="shared" ref="E107" si="18">+(C107-C$7)/C$8</f>
        <v>14941.902640230801</v>
      </c>
      <c r="F107">
        <f t="shared" ref="F107" si="19">ROUND(2*E107,0)/2</f>
        <v>14942</v>
      </c>
      <c r="G107" s="11">
        <f t="shared" ref="G107" si="20">+C107-(C$7+F107*C$8)</f>
        <v>-0.16205960018851329</v>
      </c>
      <c r="I107">
        <f>+G107</f>
        <v>-0.16205960018851329</v>
      </c>
      <c r="O107">
        <f t="shared" ref="O107" ca="1" si="21">+C$11+C$12*F107</f>
        <v>-0.2018142294935128</v>
      </c>
      <c r="Q107" s="2">
        <f t="shared" ref="Q107" si="22">+C107-15018.5</f>
        <v>44551.628399999812</v>
      </c>
    </row>
    <row r="108" spans="1:17" x14ac:dyDescent="0.2">
      <c r="B108" s="16"/>
      <c r="C108" s="12"/>
      <c r="D108" s="12"/>
    </row>
    <row r="109" spans="1:17" x14ac:dyDescent="0.2">
      <c r="B109" s="16"/>
      <c r="C109" s="12"/>
      <c r="D109" s="12"/>
    </row>
    <row r="110" spans="1:17" x14ac:dyDescent="0.2">
      <c r="B110" s="16"/>
      <c r="C110" s="12"/>
      <c r="D110" s="12"/>
    </row>
    <row r="111" spans="1:17" x14ac:dyDescent="0.2">
      <c r="B111" s="16"/>
      <c r="C111" s="12"/>
      <c r="D111" s="12"/>
    </row>
    <row r="112" spans="1:17" x14ac:dyDescent="0.2">
      <c r="B112" s="16"/>
      <c r="C112" s="12"/>
      <c r="D112" s="12"/>
    </row>
    <row r="113" spans="2:4" x14ac:dyDescent="0.2">
      <c r="B113" s="16"/>
      <c r="C113" s="12"/>
      <c r="D113" s="12"/>
    </row>
    <row r="114" spans="2:4" x14ac:dyDescent="0.2">
      <c r="B114" s="16"/>
      <c r="C114" s="12"/>
      <c r="D114" s="12"/>
    </row>
    <row r="115" spans="2:4" x14ac:dyDescent="0.2">
      <c r="B115" s="16"/>
      <c r="C115" s="12"/>
      <c r="D115" s="12"/>
    </row>
    <row r="116" spans="2:4" x14ac:dyDescent="0.2">
      <c r="B116" s="16"/>
      <c r="C116" s="12"/>
      <c r="D116" s="12"/>
    </row>
    <row r="117" spans="2:4" x14ac:dyDescent="0.2">
      <c r="B117" s="16"/>
      <c r="C117" s="12"/>
      <c r="D117" s="12"/>
    </row>
    <row r="118" spans="2:4" x14ac:dyDescent="0.2">
      <c r="B118" s="16"/>
      <c r="C118" s="12"/>
      <c r="D118" s="12"/>
    </row>
    <row r="119" spans="2:4" x14ac:dyDescent="0.2">
      <c r="B119" s="16"/>
      <c r="C119" s="12"/>
      <c r="D119" s="12"/>
    </row>
    <row r="120" spans="2:4" x14ac:dyDescent="0.2">
      <c r="B120" s="16"/>
      <c r="C120" s="12"/>
      <c r="D120" s="12"/>
    </row>
    <row r="121" spans="2:4" x14ac:dyDescent="0.2">
      <c r="B121" s="16"/>
      <c r="C121" s="12"/>
      <c r="D121" s="12"/>
    </row>
    <row r="122" spans="2:4" x14ac:dyDescent="0.2">
      <c r="B122" s="16"/>
      <c r="C122" s="12"/>
      <c r="D122" s="12"/>
    </row>
    <row r="123" spans="2:4" x14ac:dyDescent="0.2">
      <c r="B123" s="16"/>
      <c r="C123" s="12"/>
      <c r="D123" s="12"/>
    </row>
    <row r="124" spans="2:4" x14ac:dyDescent="0.2">
      <c r="B124" s="16"/>
      <c r="C124" s="12"/>
      <c r="D124" s="12"/>
    </row>
    <row r="125" spans="2:4" x14ac:dyDescent="0.2">
      <c r="B125" s="16"/>
      <c r="C125" s="12"/>
      <c r="D125" s="12"/>
    </row>
    <row r="126" spans="2:4" x14ac:dyDescent="0.2">
      <c r="B126" s="16"/>
      <c r="C126" s="12"/>
      <c r="D126" s="12"/>
    </row>
    <row r="127" spans="2:4" x14ac:dyDescent="0.2">
      <c r="B127" s="16"/>
      <c r="C127" s="12"/>
      <c r="D127" s="12"/>
    </row>
    <row r="128" spans="2:4" x14ac:dyDescent="0.2">
      <c r="B128" s="16"/>
      <c r="C128" s="12"/>
      <c r="D128" s="12"/>
    </row>
    <row r="129" spans="2:4" x14ac:dyDescent="0.2">
      <c r="B129" s="16"/>
      <c r="C129" s="12"/>
      <c r="D129" s="12"/>
    </row>
    <row r="130" spans="2:4" x14ac:dyDescent="0.2">
      <c r="B130" s="16"/>
      <c r="C130" s="12"/>
      <c r="D130" s="12"/>
    </row>
    <row r="131" spans="2:4" x14ac:dyDescent="0.2">
      <c r="B131" s="16"/>
      <c r="C131" s="12"/>
      <c r="D131" s="12"/>
    </row>
    <row r="132" spans="2:4" x14ac:dyDescent="0.2">
      <c r="B132" s="16"/>
      <c r="C132" s="12"/>
      <c r="D132" s="12"/>
    </row>
    <row r="133" spans="2:4" x14ac:dyDescent="0.2">
      <c r="B133" s="16"/>
      <c r="C133" s="12"/>
      <c r="D133" s="12"/>
    </row>
    <row r="134" spans="2:4" x14ac:dyDescent="0.2">
      <c r="B134" s="16"/>
      <c r="C134" s="12"/>
      <c r="D134" s="12"/>
    </row>
    <row r="135" spans="2:4" x14ac:dyDescent="0.2">
      <c r="B135" s="16"/>
      <c r="C135" s="12"/>
      <c r="D135" s="12"/>
    </row>
    <row r="136" spans="2:4" x14ac:dyDescent="0.2">
      <c r="B136" s="16"/>
      <c r="C136" s="12"/>
      <c r="D136" s="12"/>
    </row>
    <row r="137" spans="2:4" x14ac:dyDescent="0.2">
      <c r="B137" s="16"/>
      <c r="C137" s="12"/>
      <c r="D137" s="12"/>
    </row>
    <row r="138" spans="2:4" x14ac:dyDescent="0.2">
      <c r="B138" s="16"/>
      <c r="C138" s="12"/>
      <c r="D138" s="12"/>
    </row>
    <row r="139" spans="2:4" x14ac:dyDescent="0.2">
      <c r="B139" s="16"/>
      <c r="C139" s="12"/>
      <c r="D139" s="12"/>
    </row>
    <row r="140" spans="2:4" x14ac:dyDescent="0.2">
      <c r="B140" s="16"/>
      <c r="C140" s="12"/>
      <c r="D140" s="12"/>
    </row>
    <row r="141" spans="2:4" x14ac:dyDescent="0.2">
      <c r="B141" s="16"/>
      <c r="C141" s="12"/>
      <c r="D141" s="12"/>
    </row>
    <row r="142" spans="2:4" x14ac:dyDescent="0.2">
      <c r="B142" s="16"/>
      <c r="C142" s="12"/>
      <c r="D142" s="12"/>
    </row>
    <row r="143" spans="2:4" x14ac:dyDescent="0.2">
      <c r="B143" s="16"/>
      <c r="C143" s="12"/>
      <c r="D143" s="12"/>
    </row>
    <row r="144" spans="2:4" x14ac:dyDescent="0.2">
      <c r="B144" s="16"/>
      <c r="C144" s="12"/>
      <c r="D144" s="12"/>
    </row>
    <row r="145" spans="2:4" x14ac:dyDescent="0.2">
      <c r="B145" s="16"/>
      <c r="C145" s="12"/>
      <c r="D145" s="12"/>
    </row>
    <row r="146" spans="2:4" x14ac:dyDescent="0.2">
      <c r="B146" s="16"/>
      <c r="C146" s="12"/>
      <c r="D146" s="12"/>
    </row>
    <row r="147" spans="2:4" x14ac:dyDescent="0.2">
      <c r="B147" s="16"/>
      <c r="C147" s="12"/>
      <c r="D147" s="12"/>
    </row>
    <row r="148" spans="2:4" x14ac:dyDescent="0.2">
      <c r="B148" s="16"/>
      <c r="C148" s="12"/>
      <c r="D148" s="12"/>
    </row>
    <row r="149" spans="2:4" x14ac:dyDescent="0.2">
      <c r="B149" s="16"/>
      <c r="C149" s="12"/>
      <c r="D149" s="12"/>
    </row>
    <row r="150" spans="2:4" x14ac:dyDescent="0.2">
      <c r="B150" s="16"/>
      <c r="C150" s="12"/>
      <c r="D150" s="12"/>
    </row>
    <row r="151" spans="2:4" x14ac:dyDescent="0.2">
      <c r="B151" s="16"/>
      <c r="C151" s="12"/>
      <c r="D151" s="12"/>
    </row>
    <row r="152" spans="2:4" x14ac:dyDescent="0.2">
      <c r="B152" s="16"/>
      <c r="C152" s="12"/>
      <c r="D152" s="12"/>
    </row>
    <row r="153" spans="2:4" x14ac:dyDescent="0.2">
      <c r="B153" s="16"/>
      <c r="C153" s="12"/>
      <c r="D153" s="12"/>
    </row>
    <row r="154" spans="2:4" x14ac:dyDescent="0.2">
      <c r="C154" s="12"/>
      <c r="D154" s="12"/>
    </row>
    <row r="155" spans="2:4" x14ac:dyDescent="0.2">
      <c r="C155" s="12"/>
      <c r="D155" s="12"/>
    </row>
    <row r="156" spans="2:4" x14ac:dyDescent="0.2">
      <c r="C156" s="12"/>
      <c r="D156" s="12"/>
    </row>
    <row r="157" spans="2:4" x14ac:dyDescent="0.2">
      <c r="C157" s="12"/>
      <c r="D157" s="12"/>
    </row>
    <row r="158" spans="2:4" x14ac:dyDescent="0.2">
      <c r="C158" s="12"/>
      <c r="D158" s="12"/>
    </row>
    <row r="159" spans="2:4" x14ac:dyDescent="0.2">
      <c r="C159" s="12"/>
      <c r="D159" s="12"/>
    </row>
    <row r="160" spans="2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  <row r="2781" spans="3:4" x14ac:dyDescent="0.2">
      <c r="C2781" s="11"/>
      <c r="D2781" s="11"/>
    </row>
    <row r="2782" spans="3:4" x14ac:dyDescent="0.2">
      <c r="C2782" s="11"/>
      <c r="D2782" s="11"/>
    </row>
    <row r="2783" spans="3:4" x14ac:dyDescent="0.2">
      <c r="C2783" s="11"/>
      <c r="D2783" s="11"/>
    </row>
    <row r="2784" spans="3:4" x14ac:dyDescent="0.2">
      <c r="C2784" s="11"/>
      <c r="D2784" s="11"/>
    </row>
    <row r="2785" spans="3:4" x14ac:dyDescent="0.2">
      <c r="C2785" s="11"/>
      <c r="D2785" s="11"/>
    </row>
    <row r="2786" spans="3:4" x14ac:dyDescent="0.2">
      <c r="C2786" s="11"/>
      <c r="D2786" s="11"/>
    </row>
    <row r="2787" spans="3:4" x14ac:dyDescent="0.2">
      <c r="C2787" s="11"/>
      <c r="D2787" s="11"/>
    </row>
    <row r="2788" spans="3:4" x14ac:dyDescent="0.2">
      <c r="C2788" s="11"/>
      <c r="D2788" s="11"/>
    </row>
    <row r="2789" spans="3:4" x14ac:dyDescent="0.2">
      <c r="C2789" s="11"/>
      <c r="D2789" s="11"/>
    </row>
    <row r="2790" spans="3:4" x14ac:dyDescent="0.2">
      <c r="C2790" s="11"/>
      <c r="D2790" s="11"/>
    </row>
    <row r="2791" spans="3:4" x14ac:dyDescent="0.2">
      <c r="C2791" s="11"/>
      <c r="D2791" s="11"/>
    </row>
    <row r="2792" spans="3:4" x14ac:dyDescent="0.2">
      <c r="C2792" s="11"/>
      <c r="D2792" s="11"/>
    </row>
    <row r="2793" spans="3:4" x14ac:dyDescent="0.2">
      <c r="C2793" s="11"/>
      <c r="D2793" s="11"/>
    </row>
    <row r="2794" spans="3:4" x14ac:dyDescent="0.2">
      <c r="C2794" s="11"/>
      <c r="D2794" s="11"/>
    </row>
    <row r="2795" spans="3:4" x14ac:dyDescent="0.2">
      <c r="C2795" s="11"/>
      <c r="D2795" s="11"/>
    </row>
    <row r="2796" spans="3:4" x14ac:dyDescent="0.2">
      <c r="C2796" s="11"/>
      <c r="D2796" s="11"/>
    </row>
    <row r="2797" spans="3:4" x14ac:dyDescent="0.2">
      <c r="C2797" s="11"/>
      <c r="D2797" s="11"/>
    </row>
    <row r="2798" spans="3:4" x14ac:dyDescent="0.2">
      <c r="C2798" s="11"/>
      <c r="D2798" s="11"/>
    </row>
    <row r="2799" spans="3:4" x14ac:dyDescent="0.2">
      <c r="C2799" s="11"/>
      <c r="D2799" s="11"/>
    </row>
    <row r="2800" spans="3:4" x14ac:dyDescent="0.2">
      <c r="C2800" s="11"/>
      <c r="D2800" s="11"/>
    </row>
    <row r="2801" spans="3:4" x14ac:dyDescent="0.2">
      <c r="C2801" s="11"/>
      <c r="D2801" s="11"/>
    </row>
    <row r="2802" spans="3:4" x14ac:dyDescent="0.2">
      <c r="C2802" s="11"/>
      <c r="D2802" s="11"/>
    </row>
    <row r="2803" spans="3:4" x14ac:dyDescent="0.2">
      <c r="C2803" s="11"/>
      <c r="D2803" s="11"/>
    </row>
    <row r="2804" spans="3:4" x14ac:dyDescent="0.2">
      <c r="C2804" s="11"/>
      <c r="D2804" s="11"/>
    </row>
    <row r="2805" spans="3:4" x14ac:dyDescent="0.2">
      <c r="C2805" s="11"/>
      <c r="D2805" s="11"/>
    </row>
    <row r="2806" spans="3:4" x14ac:dyDescent="0.2">
      <c r="C2806" s="11"/>
      <c r="D2806" s="11"/>
    </row>
    <row r="2807" spans="3:4" x14ac:dyDescent="0.2">
      <c r="C2807" s="11"/>
      <c r="D2807" s="11"/>
    </row>
    <row r="2808" spans="3:4" x14ac:dyDescent="0.2">
      <c r="C2808" s="11"/>
      <c r="D2808" s="11"/>
    </row>
    <row r="2809" spans="3:4" x14ac:dyDescent="0.2">
      <c r="C2809" s="11"/>
      <c r="D2809" s="11"/>
    </row>
    <row r="2810" spans="3:4" x14ac:dyDescent="0.2">
      <c r="C2810" s="11"/>
      <c r="D2810" s="11"/>
    </row>
    <row r="2811" spans="3:4" x14ac:dyDescent="0.2">
      <c r="C2811" s="11"/>
      <c r="D2811" s="11"/>
    </row>
    <row r="2812" spans="3:4" x14ac:dyDescent="0.2">
      <c r="C2812" s="11"/>
      <c r="D2812" s="11"/>
    </row>
    <row r="2813" spans="3:4" x14ac:dyDescent="0.2">
      <c r="C2813" s="11"/>
      <c r="D2813" s="11"/>
    </row>
    <row r="2814" spans="3:4" x14ac:dyDescent="0.2">
      <c r="C2814" s="11"/>
      <c r="D2814" s="11"/>
    </row>
    <row r="2815" spans="3:4" x14ac:dyDescent="0.2">
      <c r="C2815" s="11"/>
      <c r="D2815" s="11"/>
    </row>
    <row r="2816" spans="3:4" x14ac:dyDescent="0.2">
      <c r="C2816" s="11"/>
      <c r="D2816" s="11"/>
    </row>
    <row r="2817" spans="3:4" x14ac:dyDescent="0.2">
      <c r="C2817" s="11"/>
      <c r="D2817" s="11"/>
    </row>
    <row r="2818" spans="3:4" x14ac:dyDescent="0.2">
      <c r="C2818" s="11"/>
      <c r="D2818" s="11"/>
    </row>
    <row r="2819" spans="3:4" x14ac:dyDescent="0.2">
      <c r="C2819" s="11"/>
      <c r="D2819" s="11"/>
    </row>
    <row r="2820" spans="3:4" x14ac:dyDescent="0.2">
      <c r="C2820" s="11"/>
      <c r="D2820" s="11"/>
    </row>
    <row r="2821" spans="3:4" x14ac:dyDescent="0.2">
      <c r="C2821" s="11"/>
      <c r="D2821" s="11"/>
    </row>
    <row r="2822" spans="3:4" x14ac:dyDescent="0.2">
      <c r="C2822" s="11"/>
      <c r="D2822" s="11"/>
    </row>
    <row r="2823" spans="3:4" x14ac:dyDescent="0.2">
      <c r="C2823" s="11"/>
      <c r="D2823" s="11"/>
    </row>
    <row r="2824" spans="3:4" x14ac:dyDescent="0.2">
      <c r="C2824" s="11"/>
      <c r="D2824" s="11"/>
    </row>
    <row r="2825" spans="3:4" x14ac:dyDescent="0.2">
      <c r="C2825" s="11"/>
      <c r="D2825" s="11"/>
    </row>
    <row r="2826" spans="3:4" x14ac:dyDescent="0.2">
      <c r="C2826" s="11"/>
      <c r="D2826" s="11"/>
    </row>
    <row r="2827" spans="3:4" x14ac:dyDescent="0.2">
      <c r="C2827" s="11"/>
      <c r="D2827" s="11"/>
    </row>
    <row r="2828" spans="3:4" x14ac:dyDescent="0.2">
      <c r="C2828" s="11"/>
      <c r="D2828" s="11"/>
    </row>
    <row r="2829" spans="3:4" x14ac:dyDescent="0.2">
      <c r="C2829" s="11"/>
      <c r="D2829" s="11"/>
    </row>
    <row r="2830" spans="3:4" x14ac:dyDescent="0.2">
      <c r="C2830" s="11"/>
      <c r="D2830" s="11"/>
    </row>
    <row r="2831" spans="3:4" x14ac:dyDescent="0.2">
      <c r="C2831" s="11"/>
      <c r="D2831" s="11"/>
    </row>
    <row r="2832" spans="3:4" x14ac:dyDescent="0.2">
      <c r="C2832" s="11"/>
      <c r="D2832" s="11"/>
    </row>
    <row r="2833" spans="3:4" x14ac:dyDescent="0.2">
      <c r="C2833" s="11"/>
      <c r="D2833" s="11"/>
    </row>
    <row r="2834" spans="3:4" x14ac:dyDescent="0.2">
      <c r="C2834" s="11"/>
      <c r="D2834" s="11"/>
    </row>
    <row r="2835" spans="3:4" x14ac:dyDescent="0.2">
      <c r="C2835" s="11"/>
      <c r="D2835" s="11"/>
    </row>
    <row r="2836" spans="3:4" x14ac:dyDescent="0.2">
      <c r="C2836" s="11"/>
      <c r="D2836" s="11"/>
    </row>
    <row r="2837" spans="3:4" x14ac:dyDescent="0.2">
      <c r="C2837" s="11"/>
      <c r="D2837" s="11"/>
    </row>
    <row r="2838" spans="3:4" x14ac:dyDescent="0.2">
      <c r="C2838" s="11"/>
      <c r="D2838" s="11"/>
    </row>
    <row r="2839" spans="3:4" x14ac:dyDescent="0.2">
      <c r="C2839" s="11"/>
      <c r="D2839" s="11"/>
    </row>
    <row r="2840" spans="3:4" x14ac:dyDescent="0.2">
      <c r="C2840" s="11"/>
      <c r="D2840" s="11"/>
    </row>
    <row r="2841" spans="3:4" x14ac:dyDescent="0.2">
      <c r="C2841" s="11"/>
      <c r="D2841" s="11"/>
    </row>
    <row r="2842" spans="3:4" x14ac:dyDescent="0.2">
      <c r="C2842" s="11"/>
      <c r="D2842" s="11"/>
    </row>
    <row r="2843" spans="3:4" x14ac:dyDescent="0.2">
      <c r="C2843" s="11"/>
      <c r="D2843" s="11"/>
    </row>
    <row r="2844" spans="3:4" x14ac:dyDescent="0.2">
      <c r="C2844" s="11"/>
      <c r="D2844" s="11"/>
    </row>
    <row r="2845" spans="3:4" x14ac:dyDescent="0.2">
      <c r="C2845" s="11"/>
      <c r="D2845" s="11"/>
    </row>
    <row r="2846" spans="3:4" x14ac:dyDescent="0.2">
      <c r="C2846" s="11"/>
      <c r="D2846" s="11"/>
    </row>
    <row r="2847" spans="3:4" x14ac:dyDescent="0.2">
      <c r="C2847" s="11"/>
      <c r="D2847" s="11"/>
    </row>
    <row r="2848" spans="3:4" x14ac:dyDescent="0.2">
      <c r="C2848" s="11"/>
      <c r="D2848" s="11"/>
    </row>
    <row r="2849" spans="3:4" x14ac:dyDescent="0.2">
      <c r="C2849" s="11"/>
      <c r="D2849" s="11"/>
    </row>
    <row r="2850" spans="3:4" x14ac:dyDescent="0.2">
      <c r="C2850" s="11"/>
      <c r="D2850" s="11"/>
    </row>
    <row r="2851" spans="3:4" x14ac:dyDescent="0.2">
      <c r="C2851" s="11"/>
      <c r="D2851" s="11"/>
    </row>
    <row r="2852" spans="3:4" x14ac:dyDescent="0.2">
      <c r="C2852" s="11"/>
      <c r="D2852" s="11"/>
    </row>
    <row r="2853" spans="3:4" x14ac:dyDescent="0.2">
      <c r="C2853" s="11"/>
      <c r="D2853" s="11"/>
    </row>
    <row r="2854" spans="3:4" x14ac:dyDescent="0.2">
      <c r="C2854" s="11"/>
      <c r="D2854" s="11"/>
    </row>
    <row r="2855" spans="3:4" x14ac:dyDescent="0.2">
      <c r="C2855" s="11"/>
      <c r="D2855" s="11"/>
    </row>
    <row r="2856" spans="3:4" x14ac:dyDescent="0.2">
      <c r="C2856" s="11"/>
      <c r="D2856" s="11"/>
    </row>
    <row r="2857" spans="3:4" x14ac:dyDescent="0.2">
      <c r="C2857" s="11"/>
      <c r="D2857" s="11"/>
    </row>
    <row r="2858" spans="3:4" x14ac:dyDescent="0.2">
      <c r="C2858" s="11"/>
      <c r="D2858" s="11"/>
    </row>
    <row r="2859" spans="3:4" x14ac:dyDescent="0.2">
      <c r="C2859" s="11"/>
      <c r="D2859" s="11"/>
    </row>
    <row r="2860" spans="3:4" x14ac:dyDescent="0.2">
      <c r="C2860" s="11"/>
      <c r="D2860" s="11"/>
    </row>
    <row r="2861" spans="3:4" x14ac:dyDescent="0.2">
      <c r="C2861" s="11"/>
      <c r="D2861" s="11"/>
    </row>
    <row r="2862" spans="3:4" x14ac:dyDescent="0.2">
      <c r="C2862" s="11"/>
      <c r="D2862" s="11"/>
    </row>
    <row r="2863" spans="3:4" x14ac:dyDescent="0.2">
      <c r="C2863" s="11"/>
      <c r="D2863" s="11"/>
    </row>
    <row r="2864" spans="3:4" x14ac:dyDescent="0.2">
      <c r="C2864" s="11"/>
      <c r="D2864" s="11"/>
    </row>
    <row r="2865" spans="3:4" x14ac:dyDescent="0.2">
      <c r="C2865" s="11"/>
      <c r="D2865" s="11"/>
    </row>
    <row r="2866" spans="3:4" x14ac:dyDescent="0.2">
      <c r="C2866" s="11"/>
      <c r="D2866" s="11"/>
    </row>
    <row r="2867" spans="3:4" x14ac:dyDescent="0.2">
      <c r="C2867" s="11"/>
      <c r="D2867" s="11"/>
    </row>
    <row r="2868" spans="3:4" x14ac:dyDescent="0.2">
      <c r="C2868" s="11"/>
      <c r="D2868" s="11"/>
    </row>
    <row r="2869" spans="3:4" x14ac:dyDescent="0.2">
      <c r="C2869" s="11"/>
      <c r="D2869" s="11"/>
    </row>
    <row r="2870" spans="3:4" x14ac:dyDescent="0.2">
      <c r="C2870" s="11"/>
      <c r="D2870" s="11"/>
    </row>
    <row r="2871" spans="3:4" x14ac:dyDescent="0.2">
      <c r="C2871" s="11"/>
      <c r="D2871" s="11"/>
    </row>
    <row r="2872" spans="3:4" x14ac:dyDescent="0.2">
      <c r="C2872" s="11"/>
      <c r="D2872" s="11"/>
    </row>
    <row r="2873" spans="3:4" x14ac:dyDescent="0.2">
      <c r="C2873" s="11"/>
      <c r="D2873" s="11"/>
    </row>
    <row r="2874" spans="3:4" x14ac:dyDescent="0.2">
      <c r="C2874" s="11"/>
      <c r="D2874" s="11"/>
    </row>
    <row r="2875" spans="3:4" x14ac:dyDescent="0.2">
      <c r="C2875" s="11"/>
      <c r="D2875" s="11"/>
    </row>
    <row r="2876" spans="3:4" x14ac:dyDescent="0.2">
      <c r="C2876" s="11"/>
      <c r="D2876" s="11"/>
    </row>
    <row r="2877" spans="3:4" x14ac:dyDescent="0.2">
      <c r="C2877" s="11"/>
      <c r="D2877" s="11"/>
    </row>
    <row r="2878" spans="3:4" x14ac:dyDescent="0.2">
      <c r="C2878" s="11"/>
      <c r="D2878" s="11"/>
    </row>
    <row r="2879" spans="3:4" x14ac:dyDescent="0.2">
      <c r="C2879" s="11"/>
      <c r="D2879" s="11"/>
    </row>
    <row r="2880" spans="3:4" x14ac:dyDescent="0.2">
      <c r="C2880" s="11"/>
      <c r="D2880" s="11"/>
    </row>
    <row r="2881" spans="3:4" x14ac:dyDescent="0.2">
      <c r="C2881" s="11"/>
      <c r="D2881" s="11"/>
    </row>
    <row r="2882" spans="3:4" x14ac:dyDescent="0.2">
      <c r="C2882" s="11"/>
      <c r="D2882" s="11"/>
    </row>
    <row r="2883" spans="3:4" x14ac:dyDescent="0.2">
      <c r="C2883" s="11"/>
      <c r="D2883" s="11"/>
    </row>
    <row r="2884" spans="3:4" x14ac:dyDescent="0.2">
      <c r="C2884" s="11"/>
      <c r="D2884" s="11"/>
    </row>
    <row r="2885" spans="3:4" x14ac:dyDescent="0.2">
      <c r="C2885" s="11"/>
      <c r="D2885" s="11"/>
    </row>
    <row r="2886" spans="3:4" x14ac:dyDescent="0.2">
      <c r="C2886" s="11"/>
      <c r="D2886" s="11"/>
    </row>
    <row r="2887" spans="3:4" x14ac:dyDescent="0.2">
      <c r="C2887" s="11"/>
      <c r="D2887" s="11"/>
    </row>
    <row r="2888" spans="3:4" x14ac:dyDescent="0.2">
      <c r="C2888" s="11"/>
      <c r="D2888" s="11"/>
    </row>
    <row r="2889" spans="3:4" x14ac:dyDescent="0.2">
      <c r="C2889" s="11"/>
      <c r="D2889" s="11"/>
    </row>
    <row r="2890" spans="3:4" x14ac:dyDescent="0.2">
      <c r="C2890" s="11"/>
      <c r="D2890" s="11"/>
    </row>
    <row r="2891" spans="3:4" x14ac:dyDescent="0.2">
      <c r="C2891" s="11"/>
      <c r="D2891" s="11"/>
    </row>
    <row r="2892" spans="3:4" x14ac:dyDescent="0.2">
      <c r="C2892" s="11"/>
      <c r="D2892" s="11"/>
    </row>
    <row r="2893" spans="3:4" x14ac:dyDescent="0.2">
      <c r="C2893" s="11"/>
      <c r="D2893" s="11"/>
    </row>
    <row r="2894" spans="3:4" x14ac:dyDescent="0.2">
      <c r="C2894" s="11"/>
      <c r="D2894" s="11"/>
    </row>
    <row r="2895" spans="3:4" x14ac:dyDescent="0.2">
      <c r="C2895" s="11"/>
      <c r="D2895" s="11"/>
    </row>
    <row r="2896" spans="3:4" x14ac:dyDescent="0.2">
      <c r="C2896" s="11"/>
      <c r="D2896" s="11"/>
    </row>
    <row r="2897" spans="3:4" x14ac:dyDescent="0.2">
      <c r="C2897" s="11"/>
      <c r="D2897" s="11"/>
    </row>
    <row r="2898" spans="3:4" x14ac:dyDescent="0.2">
      <c r="C2898" s="11"/>
      <c r="D2898" s="11"/>
    </row>
    <row r="2899" spans="3:4" x14ac:dyDescent="0.2">
      <c r="C2899" s="11"/>
      <c r="D2899" s="11"/>
    </row>
    <row r="2900" spans="3:4" x14ac:dyDescent="0.2">
      <c r="C2900" s="11"/>
      <c r="D2900" s="11"/>
    </row>
    <row r="2901" spans="3:4" x14ac:dyDescent="0.2">
      <c r="C2901" s="11"/>
      <c r="D2901" s="11"/>
    </row>
    <row r="2902" spans="3:4" x14ac:dyDescent="0.2">
      <c r="C2902" s="11"/>
      <c r="D2902" s="11"/>
    </row>
    <row r="2903" spans="3:4" x14ac:dyDescent="0.2">
      <c r="C2903" s="11"/>
      <c r="D2903" s="11"/>
    </row>
    <row r="2904" spans="3:4" x14ac:dyDescent="0.2">
      <c r="C2904" s="11"/>
      <c r="D2904" s="11"/>
    </row>
    <row r="2905" spans="3:4" x14ac:dyDescent="0.2">
      <c r="C2905" s="11"/>
      <c r="D2905" s="11"/>
    </row>
    <row r="2906" spans="3:4" x14ac:dyDescent="0.2">
      <c r="C2906" s="11"/>
      <c r="D2906" s="11"/>
    </row>
    <row r="2907" spans="3:4" x14ac:dyDescent="0.2">
      <c r="C2907" s="11"/>
      <c r="D2907" s="11"/>
    </row>
    <row r="2908" spans="3:4" x14ac:dyDescent="0.2">
      <c r="C2908" s="11"/>
      <c r="D2908" s="11"/>
    </row>
    <row r="2909" spans="3:4" x14ac:dyDescent="0.2">
      <c r="C2909" s="11"/>
      <c r="D2909" s="11"/>
    </row>
    <row r="2910" spans="3:4" x14ac:dyDescent="0.2">
      <c r="C2910" s="11"/>
      <c r="D2910" s="11"/>
    </row>
    <row r="2911" spans="3:4" x14ac:dyDescent="0.2">
      <c r="C2911" s="11"/>
      <c r="D2911" s="11"/>
    </row>
    <row r="2912" spans="3:4" x14ac:dyDescent="0.2">
      <c r="C2912" s="11"/>
      <c r="D2912" s="11"/>
    </row>
    <row r="2913" spans="3:4" x14ac:dyDescent="0.2">
      <c r="C2913" s="11"/>
      <c r="D2913" s="11"/>
    </row>
    <row r="2914" spans="3:4" x14ac:dyDescent="0.2">
      <c r="C2914" s="11"/>
      <c r="D2914" s="11"/>
    </row>
    <row r="2915" spans="3:4" x14ac:dyDescent="0.2">
      <c r="C2915" s="11"/>
      <c r="D2915" s="11"/>
    </row>
    <row r="2916" spans="3:4" x14ac:dyDescent="0.2">
      <c r="C2916" s="11"/>
      <c r="D2916" s="11"/>
    </row>
    <row r="2917" spans="3:4" x14ac:dyDescent="0.2">
      <c r="C2917" s="11"/>
      <c r="D2917" s="11"/>
    </row>
    <row r="2918" spans="3:4" x14ac:dyDescent="0.2">
      <c r="C2918" s="11"/>
      <c r="D2918" s="11"/>
    </row>
    <row r="2919" spans="3:4" x14ac:dyDescent="0.2">
      <c r="C2919" s="11"/>
      <c r="D2919" s="11"/>
    </row>
    <row r="2920" spans="3:4" x14ac:dyDescent="0.2">
      <c r="C2920" s="11"/>
      <c r="D2920" s="11"/>
    </row>
    <row r="2921" spans="3:4" x14ac:dyDescent="0.2">
      <c r="C2921" s="11"/>
      <c r="D2921" s="11"/>
    </row>
    <row r="2922" spans="3:4" x14ac:dyDescent="0.2">
      <c r="C2922" s="11"/>
      <c r="D2922" s="11"/>
    </row>
    <row r="2923" spans="3:4" x14ac:dyDescent="0.2">
      <c r="C2923" s="11"/>
      <c r="D2923" s="11"/>
    </row>
    <row r="2924" spans="3:4" x14ac:dyDescent="0.2">
      <c r="C2924" s="11"/>
      <c r="D2924" s="11"/>
    </row>
    <row r="2925" spans="3:4" x14ac:dyDescent="0.2">
      <c r="C2925" s="11"/>
      <c r="D2925" s="11"/>
    </row>
    <row r="2926" spans="3:4" x14ac:dyDescent="0.2">
      <c r="C2926" s="11"/>
      <c r="D2926" s="11"/>
    </row>
    <row r="2927" spans="3:4" x14ac:dyDescent="0.2">
      <c r="C2927" s="11"/>
      <c r="D2927" s="11"/>
    </row>
    <row r="2928" spans="3:4" x14ac:dyDescent="0.2">
      <c r="C2928" s="11"/>
      <c r="D2928" s="11"/>
    </row>
    <row r="2929" spans="3:4" x14ac:dyDescent="0.2">
      <c r="C2929" s="11"/>
      <c r="D2929" s="11"/>
    </row>
    <row r="2930" spans="3:4" x14ac:dyDescent="0.2">
      <c r="C2930" s="11"/>
      <c r="D2930" s="11"/>
    </row>
    <row r="2931" spans="3:4" x14ac:dyDescent="0.2">
      <c r="C2931" s="11"/>
      <c r="D2931" s="11"/>
    </row>
    <row r="2932" spans="3:4" x14ac:dyDescent="0.2">
      <c r="C2932" s="11"/>
      <c r="D2932" s="11"/>
    </row>
    <row r="2933" spans="3:4" x14ac:dyDescent="0.2">
      <c r="C2933" s="11"/>
      <c r="D2933" s="11"/>
    </row>
    <row r="2934" spans="3:4" x14ac:dyDescent="0.2">
      <c r="C2934" s="11"/>
      <c r="D2934" s="11"/>
    </row>
    <row r="2935" spans="3:4" x14ac:dyDescent="0.2">
      <c r="C2935" s="11"/>
      <c r="D2935" s="11"/>
    </row>
    <row r="2936" spans="3:4" x14ac:dyDescent="0.2">
      <c r="C2936" s="11"/>
      <c r="D2936" s="11"/>
    </row>
    <row r="2937" spans="3:4" x14ac:dyDescent="0.2">
      <c r="C2937" s="11"/>
      <c r="D2937" s="11"/>
    </row>
    <row r="2938" spans="3:4" x14ac:dyDescent="0.2">
      <c r="C2938" s="11"/>
      <c r="D2938" s="11"/>
    </row>
    <row r="2939" spans="3:4" x14ac:dyDescent="0.2">
      <c r="C2939" s="11"/>
      <c r="D2939" s="11"/>
    </row>
    <row r="2940" spans="3:4" x14ac:dyDescent="0.2">
      <c r="C2940" s="11"/>
      <c r="D2940" s="11"/>
    </row>
    <row r="2941" spans="3:4" x14ac:dyDescent="0.2">
      <c r="C2941" s="11"/>
      <c r="D2941" s="11"/>
    </row>
    <row r="2942" spans="3:4" x14ac:dyDescent="0.2">
      <c r="C2942" s="11"/>
      <c r="D2942" s="11"/>
    </row>
    <row r="2943" spans="3:4" x14ac:dyDescent="0.2">
      <c r="C2943" s="11"/>
      <c r="D2943" s="11"/>
    </row>
    <row r="2944" spans="3:4" x14ac:dyDescent="0.2">
      <c r="C2944" s="11"/>
      <c r="D2944" s="11"/>
    </row>
    <row r="2945" spans="3:4" x14ac:dyDescent="0.2">
      <c r="C2945" s="11"/>
      <c r="D2945" s="11"/>
    </row>
    <row r="2946" spans="3:4" x14ac:dyDescent="0.2">
      <c r="C2946" s="11"/>
      <c r="D2946" s="11"/>
    </row>
    <row r="2947" spans="3:4" x14ac:dyDescent="0.2">
      <c r="C2947" s="11"/>
      <c r="D2947" s="11"/>
    </row>
    <row r="2948" spans="3:4" x14ac:dyDescent="0.2">
      <c r="C2948" s="11"/>
      <c r="D2948" s="11"/>
    </row>
    <row r="2949" spans="3:4" x14ac:dyDescent="0.2">
      <c r="C2949" s="11"/>
      <c r="D2949" s="11"/>
    </row>
    <row r="2950" spans="3:4" x14ac:dyDescent="0.2">
      <c r="C2950" s="11"/>
      <c r="D2950" s="11"/>
    </row>
    <row r="2951" spans="3:4" x14ac:dyDescent="0.2">
      <c r="C2951" s="11"/>
      <c r="D2951" s="11"/>
    </row>
    <row r="2952" spans="3:4" x14ac:dyDescent="0.2">
      <c r="C2952" s="11"/>
      <c r="D2952" s="11"/>
    </row>
    <row r="2953" spans="3:4" x14ac:dyDescent="0.2">
      <c r="C2953" s="11"/>
      <c r="D2953" s="11"/>
    </row>
    <row r="2954" spans="3:4" x14ac:dyDescent="0.2">
      <c r="C2954" s="11"/>
      <c r="D2954" s="11"/>
    </row>
    <row r="2955" spans="3:4" x14ac:dyDescent="0.2">
      <c r="C2955" s="11"/>
      <c r="D2955" s="11"/>
    </row>
    <row r="2956" spans="3:4" x14ac:dyDescent="0.2">
      <c r="C2956" s="11"/>
      <c r="D2956" s="11"/>
    </row>
    <row r="2957" spans="3:4" x14ac:dyDescent="0.2">
      <c r="C2957" s="11"/>
      <c r="D2957" s="11"/>
    </row>
    <row r="2958" spans="3:4" x14ac:dyDescent="0.2">
      <c r="C2958" s="11"/>
      <c r="D2958" s="11"/>
    </row>
    <row r="2959" spans="3:4" x14ac:dyDescent="0.2">
      <c r="C2959" s="11"/>
      <c r="D2959" s="11"/>
    </row>
    <row r="2960" spans="3:4" x14ac:dyDescent="0.2">
      <c r="C2960" s="11"/>
      <c r="D2960" s="11"/>
    </row>
    <row r="2961" spans="3:4" x14ac:dyDescent="0.2">
      <c r="C2961" s="11"/>
      <c r="D2961" s="11"/>
    </row>
    <row r="2962" spans="3:4" x14ac:dyDescent="0.2">
      <c r="C2962" s="11"/>
      <c r="D2962" s="11"/>
    </row>
    <row r="2963" spans="3:4" x14ac:dyDescent="0.2">
      <c r="C2963" s="11"/>
      <c r="D2963" s="11"/>
    </row>
    <row r="2964" spans="3:4" x14ac:dyDescent="0.2">
      <c r="C2964" s="11"/>
      <c r="D2964" s="11"/>
    </row>
    <row r="2965" spans="3:4" x14ac:dyDescent="0.2">
      <c r="C2965" s="11"/>
      <c r="D2965" s="11"/>
    </row>
    <row r="2966" spans="3:4" x14ac:dyDescent="0.2">
      <c r="C2966" s="11"/>
      <c r="D2966" s="11"/>
    </row>
    <row r="2967" spans="3:4" x14ac:dyDescent="0.2">
      <c r="C2967" s="11"/>
      <c r="D2967" s="11"/>
    </row>
    <row r="2968" spans="3:4" x14ac:dyDescent="0.2">
      <c r="C2968" s="11"/>
      <c r="D2968" s="11"/>
    </row>
    <row r="2969" spans="3:4" x14ac:dyDescent="0.2">
      <c r="C2969" s="11"/>
      <c r="D2969" s="11"/>
    </row>
    <row r="2970" spans="3:4" x14ac:dyDescent="0.2">
      <c r="C2970" s="11"/>
      <c r="D2970" s="11"/>
    </row>
    <row r="2971" spans="3:4" x14ac:dyDescent="0.2">
      <c r="C2971" s="11"/>
      <c r="D2971" s="11"/>
    </row>
    <row r="2972" spans="3:4" x14ac:dyDescent="0.2">
      <c r="C2972" s="11"/>
      <c r="D2972" s="11"/>
    </row>
    <row r="2973" spans="3:4" x14ac:dyDescent="0.2">
      <c r="C2973" s="11"/>
      <c r="D2973" s="11"/>
    </row>
    <row r="2974" spans="3:4" x14ac:dyDescent="0.2">
      <c r="C2974" s="11"/>
      <c r="D2974" s="11"/>
    </row>
    <row r="2975" spans="3:4" x14ac:dyDescent="0.2">
      <c r="C2975" s="11"/>
      <c r="D2975" s="11"/>
    </row>
    <row r="2976" spans="3:4" x14ac:dyDescent="0.2">
      <c r="C2976" s="11"/>
      <c r="D2976" s="11"/>
    </row>
    <row r="2977" spans="3:4" x14ac:dyDescent="0.2">
      <c r="C2977" s="11"/>
      <c r="D2977" s="11"/>
    </row>
    <row r="2978" spans="3:4" x14ac:dyDescent="0.2">
      <c r="C2978" s="11"/>
      <c r="D2978" s="11"/>
    </row>
    <row r="2979" spans="3:4" x14ac:dyDescent="0.2">
      <c r="C2979" s="11"/>
      <c r="D2979" s="11"/>
    </row>
    <row r="2980" spans="3:4" x14ac:dyDescent="0.2">
      <c r="C2980" s="11"/>
      <c r="D2980" s="11"/>
    </row>
    <row r="2981" spans="3:4" x14ac:dyDescent="0.2">
      <c r="C2981" s="11"/>
      <c r="D2981" s="11"/>
    </row>
    <row r="2982" spans="3:4" x14ac:dyDescent="0.2">
      <c r="C2982" s="11"/>
      <c r="D2982" s="11"/>
    </row>
    <row r="2983" spans="3:4" x14ac:dyDescent="0.2">
      <c r="C2983" s="11"/>
      <c r="D2983" s="11"/>
    </row>
    <row r="2984" spans="3:4" x14ac:dyDescent="0.2">
      <c r="C2984" s="11"/>
      <c r="D2984" s="11"/>
    </row>
    <row r="2985" spans="3:4" x14ac:dyDescent="0.2">
      <c r="C2985" s="11"/>
      <c r="D2985" s="11"/>
    </row>
    <row r="2986" spans="3:4" x14ac:dyDescent="0.2">
      <c r="C2986" s="11"/>
      <c r="D2986" s="11"/>
    </row>
    <row r="2987" spans="3:4" x14ac:dyDescent="0.2">
      <c r="C2987" s="11"/>
      <c r="D2987" s="11"/>
    </row>
    <row r="2988" spans="3:4" x14ac:dyDescent="0.2">
      <c r="C2988" s="11"/>
      <c r="D2988" s="11"/>
    </row>
    <row r="2989" spans="3:4" x14ac:dyDescent="0.2">
      <c r="C2989" s="11"/>
      <c r="D2989" s="11"/>
    </row>
    <row r="2990" spans="3:4" x14ac:dyDescent="0.2">
      <c r="C2990" s="11"/>
      <c r="D2990" s="11"/>
    </row>
    <row r="2991" spans="3:4" x14ac:dyDescent="0.2">
      <c r="C2991" s="11"/>
      <c r="D2991" s="11"/>
    </row>
    <row r="2992" spans="3:4" x14ac:dyDescent="0.2">
      <c r="C2992" s="11"/>
      <c r="D2992" s="11"/>
    </row>
    <row r="2993" spans="3:4" x14ac:dyDescent="0.2">
      <c r="C2993" s="11"/>
      <c r="D2993" s="11"/>
    </row>
    <row r="2994" spans="3:4" x14ac:dyDescent="0.2">
      <c r="C2994" s="11"/>
      <c r="D2994" s="11"/>
    </row>
    <row r="2995" spans="3:4" x14ac:dyDescent="0.2">
      <c r="C2995" s="11"/>
      <c r="D2995" s="11"/>
    </row>
    <row r="2996" spans="3:4" x14ac:dyDescent="0.2">
      <c r="C2996" s="11"/>
      <c r="D2996" s="11"/>
    </row>
    <row r="2997" spans="3:4" x14ac:dyDescent="0.2">
      <c r="C2997" s="11"/>
      <c r="D2997" s="11"/>
    </row>
    <row r="2998" spans="3:4" x14ac:dyDescent="0.2">
      <c r="C2998" s="11"/>
      <c r="D2998" s="11"/>
    </row>
    <row r="2999" spans="3:4" x14ac:dyDescent="0.2">
      <c r="C2999" s="11"/>
      <c r="D2999" s="11"/>
    </row>
    <row r="3000" spans="3:4" x14ac:dyDescent="0.2">
      <c r="C3000" s="11"/>
      <c r="D3000" s="11"/>
    </row>
    <row r="3001" spans="3:4" x14ac:dyDescent="0.2">
      <c r="C3001" s="11"/>
      <c r="D3001" s="11"/>
    </row>
    <row r="3002" spans="3:4" x14ac:dyDescent="0.2">
      <c r="C3002" s="11"/>
      <c r="D3002" s="11"/>
    </row>
    <row r="3003" spans="3:4" x14ac:dyDescent="0.2">
      <c r="C3003" s="11"/>
      <c r="D3003" s="11"/>
    </row>
    <row r="3004" spans="3:4" x14ac:dyDescent="0.2">
      <c r="C3004" s="11"/>
      <c r="D3004" s="11"/>
    </row>
    <row r="3005" spans="3:4" x14ac:dyDescent="0.2">
      <c r="C3005" s="11"/>
      <c r="D3005" s="11"/>
    </row>
    <row r="3006" spans="3:4" x14ac:dyDescent="0.2">
      <c r="C3006" s="11"/>
      <c r="D3006" s="11"/>
    </row>
    <row r="3007" spans="3:4" x14ac:dyDescent="0.2">
      <c r="C3007" s="11"/>
      <c r="D3007" s="11"/>
    </row>
    <row r="3008" spans="3:4" x14ac:dyDescent="0.2">
      <c r="C3008" s="11"/>
      <c r="D3008" s="11"/>
    </row>
    <row r="3009" spans="3:4" x14ac:dyDescent="0.2">
      <c r="C3009" s="11"/>
      <c r="D3009" s="11"/>
    </row>
    <row r="3010" spans="3:4" x14ac:dyDescent="0.2">
      <c r="C3010" s="11"/>
      <c r="D3010" s="11"/>
    </row>
    <row r="3011" spans="3:4" x14ac:dyDescent="0.2">
      <c r="C3011" s="11"/>
      <c r="D3011" s="11"/>
    </row>
    <row r="3012" spans="3:4" x14ac:dyDescent="0.2">
      <c r="C3012" s="11"/>
      <c r="D3012" s="11"/>
    </row>
    <row r="3013" spans="3:4" x14ac:dyDescent="0.2">
      <c r="C3013" s="11"/>
      <c r="D3013" s="11"/>
    </row>
    <row r="3014" spans="3:4" x14ac:dyDescent="0.2">
      <c r="C3014" s="11"/>
      <c r="D3014" s="11"/>
    </row>
    <row r="3015" spans="3:4" x14ac:dyDescent="0.2">
      <c r="C3015" s="11"/>
      <c r="D3015" s="11"/>
    </row>
    <row r="3016" spans="3:4" x14ac:dyDescent="0.2">
      <c r="C3016" s="11"/>
      <c r="D3016" s="11"/>
    </row>
    <row r="3017" spans="3:4" x14ac:dyDescent="0.2">
      <c r="C3017" s="11"/>
      <c r="D3017" s="11"/>
    </row>
    <row r="3018" spans="3:4" x14ac:dyDescent="0.2">
      <c r="C3018" s="11"/>
      <c r="D3018" s="11"/>
    </row>
    <row r="3019" spans="3:4" x14ac:dyDescent="0.2">
      <c r="C3019" s="11"/>
      <c r="D3019" s="11"/>
    </row>
    <row r="3020" spans="3:4" x14ac:dyDescent="0.2">
      <c r="C3020" s="11"/>
      <c r="D3020" s="11"/>
    </row>
    <row r="3021" spans="3:4" x14ac:dyDescent="0.2">
      <c r="C3021" s="11"/>
      <c r="D3021" s="11"/>
    </row>
    <row r="3022" spans="3:4" x14ac:dyDescent="0.2">
      <c r="C3022" s="11"/>
      <c r="D3022" s="11"/>
    </row>
    <row r="3023" spans="3:4" x14ac:dyDescent="0.2">
      <c r="C3023" s="11"/>
      <c r="D3023" s="11"/>
    </row>
    <row r="3024" spans="3:4" x14ac:dyDescent="0.2">
      <c r="C3024" s="11"/>
      <c r="D3024" s="11"/>
    </row>
    <row r="3025" spans="3:4" x14ac:dyDescent="0.2">
      <c r="C3025" s="11"/>
      <c r="D3025" s="11"/>
    </row>
    <row r="3026" spans="3:4" x14ac:dyDescent="0.2">
      <c r="C3026" s="11"/>
      <c r="D3026" s="11"/>
    </row>
    <row r="3027" spans="3:4" x14ac:dyDescent="0.2">
      <c r="C3027" s="11"/>
      <c r="D3027" s="11"/>
    </row>
    <row r="3028" spans="3:4" x14ac:dyDescent="0.2">
      <c r="C3028" s="11"/>
      <c r="D3028" s="11"/>
    </row>
    <row r="3029" spans="3:4" x14ac:dyDescent="0.2">
      <c r="C3029" s="11"/>
      <c r="D3029" s="11"/>
    </row>
    <row r="3030" spans="3:4" x14ac:dyDescent="0.2">
      <c r="C3030" s="11"/>
      <c r="D3030" s="11"/>
    </row>
    <row r="3031" spans="3:4" x14ac:dyDescent="0.2">
      <c r="C3031" s="11"/>
      <c r="D3031" s="11"/>
    </row>
    <row r="3032" spans="3:4" x14ac:dyDescent="0.2">
      <c r="C3032" s="11"/>
      <c r="D3032" s="11"/>
    </row>
    <row r="3033" spans="3:4" x14ac:dyDescent="0.2">
      <c r="C3033" s="11"/>
      <c r="D3033" s="11"/>
    </row>
    <row r="3034" spans="3:4" x14ac:dyDescent="0.2">
      <c r="C3034" s="11"/>
      <c r="D3034" s="11"/>
    </row>
    <row r="3035" spans="3:4" x14ac:dyDescent="0.2">
      <c r="C3035" s="11"/>
      <c r="D3035" s="11"/>
    </row>
    <row r="3036" spans="3:4" x14ac:dyDescent="0.2">
      <c r="C3036" s="11"/>
      <c r="D3036" s="11"/>
    </row>
    <row r="3037" spans="3:4" x14ac:dyDescent="0.2">
      <c r="C3037" s="11"/>
      <c r="D3037" s="11"/>
    </row>
    <row r="3038" spans="3:4" x14ac:dyDescent="0.2">
      <c r="C3038" s="11"/>
      <c r="D3038" s="11"/>
    </row>
    <row r="3039" spans="3:4" x14ac:dyDescent="0.2">
      <c r="C3039" s="11"/>
      <c r="D3039" s="11"/>
    </row>
    <row r="3040" spans="3:4" x14ac:dyDescent="0.2">
      <c r="C3040" s="11"/>
      <c r="D3040" s="11"/>
    </row>
    <row r="3041" spans="3:4" x14ac:dyDescent="0.2">
      <c r="C3041" s="11"/>
      <c r="D3041" s="11"/>
    </row>
    <row r="3042" spans="3:4" x14ac:dyDescent="0.2">
      <c r="C3042" s="11"/>
      <c r="D3042" s="11"/>
    </row>
    <row r="3043" spans="3:4" x14ac:dyDescent="0.2">
      <c r="C3043" s="11"/>
      <c r="D3043" s="11"/>
    </row>
    <row r="3044" spans="3:4" x14ac:dyDescent="0.2">
      <c r="C3044" s="11"/>
      <c r="D3044" s="11"/>
    </row>
    <row r="3045" spans="3:4" x14ac:dyDescent="0.2">
      <c r="C3045" s="11"/>
      <c r="D3045" s="11"/>
    </row>
    <row r="3046" spans="3:4" x14ac:dyDescent="0.2">
      <c r="C3046" s="11"/>
      <c r="D3046" s="11"/>
    </row>
    <row r="3047" spans="3:4" x14ac:dyDescent="0.2">
      <c r="C3047" s="11"/>
      <c r="D3047" s="11"/>
    </row>
    <row r="3048" spans="3:4" x14ac:dyDescent="0.2">
      <c r="C3048" s="11"/>
      <c r="D3048" s="11"/>
    </row>
    <row r="3049" spans="3:4" x14ac:dyDescent="0.2">
      <c r="C3049" s="11"/>
      <c r="D3049" s="11"/>
    </row>
    <row r="3050" spans="3:4" x14ac:dyDescent="0.2">
      <c r="C3050" s="11"/>
      <c r="D3050" s="11"/>
    </row>
    <row r="3051" spans="3:4" x14ac:dyDescent="0.2">
      <c r="C3051" s="11"/>
      <c r="D3051" s="11"/>
    </row>
    <row r="3052" spans="3:4" x14ac:dyDescent="0.2">
      <c r="C3052" s="11"/>
      <c r="D3052" s="11"/>
    </row>
    <row r="3053" spans="3:4" x14ac:dyDescent="0.2">
      <c r="C3053" s="11"/>
      <c r="D3053" s="11"/>
    </row>
    <row r="3054" spans="3:4" x14ac:dyDescent="0.2">
      <c r="C3054" s="11"/>
      <c r="D3054" s="11"/>
    </row>
    <row r="3055" spans="3:4" x14ac:dyDescent="0.2">
      <c r="C3055" s="11"/>
      <c r="D3055" s="11"/>
    </row>
    <row r="3056" spans="3:4" x14ac:dyDescent="0.2">
      <c r="C3056" s="11"/>
      <c r="D3056" s="11"/>
    </row>
    <row r="3057" spans="3:4" x14ac:dyDescent="0.2">
      <c r="C3057" s="11"/>
      <c r="D3057" s="11"/>
    </row>
    <row r="3058" spans="3:4" x14ac:dyDescent="0.2">
      <c r="C3058" s="11"/>
      <c r="D3058" s="11"/>
    </row>
    <row r="3059" spans="3:4" x14ac:dyDescent="0.2">
      <c r="C3059" s="11"/>
      <c r="D3059" s="11"/>
    </row>
    <row r="3060" spans="3:4" x14ac:dyDescent="0.2">
      <c r="C3060" s="11"/>
      <c r="D3060" s="11"/>
    </row>
    <row r="3061" spans="3:4" x14ac:dyDescent="0.2">
      <c r="C3061" s="11"/>
      <c r="D3061" s="11"/>
    </row>
    <row r="3062" spans="3:4" x14ac:dyDescent="0.2">
      <c r="C3062" s="11"/>
      <c r="D3062" s="11"/>
    </row>
    <row r="3063" spans="3:4" x14ac:dyDescent="0.2">
      <c r="C3063" s="11"/>
      <c r="D3063" s="11"/>
    </row>
    <row r="3064" spans="3:4" x14ac:dyDescent="0.2">
      <c r="C3064" s="11"/>
      <c r="D3064" s="11"/>
    </row>
    <row r="3065" spans="3:4" x14ac:dyDescent="0.2">
      <c r="C3065" s="11"/>
      <c r="D3065" s="11"/>
    </row>
    <row r="3066" spans="3:4" x14ac:dyDescent="0.2">
      <c r="C3066" s="11"/>
      <c r="D3066" s="11"/>
    </row>
    <row r="3067" spans="3:4" x14ac:dyDescent="0.2">
      <c r="C3067" s="11"/>
      <c r="D3067" s="11"/>
    </row>
    <row r="3068" spans="3:4" x14ac:dyDescent="0.2">
      <c r="C3068" s="11"/>
      <c r="D3068" s="11"/>
    </row>
    <row r="3069" spans="3:4" x14ac:dyDescent="0.2">
      <c r="C3069" s="11"/>
      <c r="D3069" s="11"/>
    </row>
    <row r="3070" spans="3:4" x14ac:dyDescent="0.2">
      <c r="C3070" s="11"/>
      <c r="D3070" s="11"/>
    </row>
    <row r="3071" spans="3:4" x14ac:dyDescent="0.2">
      <c r="C3071" s="11"/>
      <c r="D3071" s="11"/>
    </row>
    <row r="3072" spans="3:4" x14ac:dyDescent="0.2">
      <c r="C3072" s="11"/>
      <c r="D3072" s="11"/>
    </row>
    <row r="3073" spans="3:4" x14ac:dyDescent="0.2">
      <c r="C3073" s="11"/>
      <c r="D3073" s="11"/>
    </row>
    <row r="3074" spans="3:4" x14ac:dyDescent="0.2">
      <c r="C3074" s="11"/>
      <c r="D3074" s="11"/>
    </row>
    <row r="3075" spans="3:4" x14ac:dyDescent="0.2">
      <c r="C3075" s="11"/>
      <c r="D3075" s="11"/>
    </row>
    <row r="3076" spans="3:4" x14ac:dyDescent="0.2">
      <c r="C3076" s="11"/>
      <c r="D3076" s="11"/>
    </row>
    <row r="3077" spans="3:4" x14ac:dyDescent="0.2">
      <c r="C3077" s="11"/>
      <c r="D3077" s="11"/>
    </row>
    <row r="3078" spans="3:4" x14ac:dyDescent="0.2">
      <c r="C3078" s="11"/>
      <c r="D3078" s="11"/>
    </row>
    <row r="3079" spans="3:4" x14ac:dyDescent="0.2">
      <c r="C3079" s="11"/>
      <c r="D3079" s="11"/>
    </row>
    <row r="3080" spans="3:4" x14ac:dyDescent="0.2">
      <c r="C3080" s="11"/>
      <c r="D3080" s="11"/>
    </row>
    <row r="3081" spans="3:4" x14ac:dyDescent="0.2">
      <c r="C3081" s="11"/>
      <c r="D3081" s="11"/>
    </row>
    <row r="3082" spans="3:4" x14ac:dyDescent="0.2">
      <c r="C3082" s="11"/>
      <c r="D3082" s="11"/>
    </row>
    <row r="3083" spans="3:4" x14ac:dyDescent="0.2">
      <c r="C3083" s="11"/>
      <c r="D3083" s="11"/>
    </row>
    <row r="3084" spans="3:4" x14ac:dyDescent="0.2">
      <c r="C3084" s="11"/>
      <c r="D3084" s="11"/>
    </row>
    <row r="3085" spans="3:4" x14ac:dyDescent="0.2">
      <c r="C3085" s="11"/>
      <c r="D3085" s="11"/>
    </row>
    <row r="3086" spans="3:4" x14ac:dyDescent="0.2">
      <c r="C3086" s="11"/>
      <c r="D3086" s="11"/>
    </row>
    <row r="3087" spans="3:4" x14ac:dyDescent="0.2">
      <c r="C3087" s="11"/>
      <c r="D3087" s="11"/>
    </row>
    <row r="3088" spans="3:4" x14ac:dyDescent="0.2">
      <c r="C3088" s="11"/>
      <c r="D3088" s="11"/>
    </row>
    <row r="3089" spans="3:4" x14ac:dyDescent="0.2">
      <c r="C3089" s="11"/>
      <c r="D3089" s="11"/>
    </row>
    <row r="3090" spans="3:4" x14ac:dyDescent="0.2">
      <c r="C3090" s="11"/>
      <c r="D3090" s="11"/>
    </row>
    <row r="3091" spans="3:4" x14ac:dyDescent="0.2">
      <c r="C3091" s="11"/>
      <c r="D3091" s="11"/>
    </row>
    <row r="3092" spans="3:4" x14ac:dyDescent="0.2">
      <c r="C3092" s="11"/>
      <c r="D3092" s="11"/>
    </row>
    <row r="3093" spans="3:4" x14ac:dyDescent="0.2">
      <c r="C3093" s="11"/>
      <c r="D3093" s="11"/>
    </row>
    <row r="3094" spans="3:4" x14ac:dyDescent="0.2">
      <c r="C3094" s="11"/>
      <c r="D3094" s="11"/>
    </row>
    <row r="3095" spans="3:4" x14ac:dyDescent="0.2">
      <c r="C3095" s="11"/>
      <c r="D3095" s="11"/>
    </row>
    <row r="3096" spans="3:4" x14ac:dyDescent="0.2">
      <c r="C3096" s="11"/>
      <c r="D3096" s="11"/>
    </row>
    <row r="3097" spans="3:4" x14ac:dyDescent="0.2">
      <c r="C3097" s="11"/>
      <c r="D3097" s="11"/>
    </row>
    <row r="3098" spans="3:4" x14ac:dyDescent="0.2">
      <c r="C3098" s="11"/>
      <c r="D3098" s="11"/>
    </row>
    <row r="3099" spans="3:4" x14ac:dyDescent="0.2">
      <c r="C3099" s="11"/>
      <c r="D3099" s="11"/>
    </row>
    <row r="3100" spans="3:4" x14ac:dyDescent="0.2">
      <c r="C3100" s="11"/>
      <c r="D3100" s="11"/>
    </row>
    <row r="3101" spans="3:4" x14ac:dyDescent="0.2">
      <c r="C3101" s="11"/>
      <c r="D3101" s="11"/>
    </row>
    <row r="3102" spans="3:4" x14ac:dyDescent="0.2">
      <c r="C3102" s="11"/>
      <c r="D3102" s="11"/>
    </row>
    <row r="3103" spans="3:4" x14ac:dyDescent="0.2">
      <c r="C3103" s="11"/>
      <c r="D3103" s="11"/>
    </row>
    <row r="3104" spans="3:4" x14ac:dyDescent="0.2">
      <c r="C3104" s="11"/>
      <c r="D3104" s="11"/>
    </row>
    <row r="3105" spans="3:4" x14ac:dyDescent="0.2">
      <c r="C3105" s="11"/>
      <c r="D3105" s="11"/>
    </row>
    <row r="3106" spans="3:4" x14ac:dyDescent="0.2">
      <c r="C3106" s="11"/>
      <c r="D3106" s="11"/>
    </row>
    <row r="3107" spans="3:4" x14ac:dyDescent="0.2">
      <c r="C3107" s="11"/>
      <c r="D3107" s="11"/>
    </row>
    <row r="3108" spans="3:4" x14ac:dyDescent="0.2">
      <c r="C3108" s="11"/>
      <c r="D3108" s="11"/>
    </row>
    <row r="3109" spans="3:4" x14ac:dyDescent="0.2">
      <c r="C3109" s="11"/>
      <c r="D3109" s="11"/>
    </row>
    <row r="3110" spans="3:4" x14ac:dyDescent="0.2">
      <c r="C3110" s="11"/>
      <c r="D3110" s="11"/>
    </row>
    <row r="3111" spans="3:4" x14ac:dyDescent="0.2">
      <c r="C3111" s="11"/>
      <c r="D3111" s="11"/>
    </row>
    <row r="3112" spans="3:4" x14ac:dyDescent="0.2">
      <c r="C3112" s="11"/>
      <c r="D3112" s="11"/>
    </row>
    <row r="3113" spans="3:4" x14ac:dyDescent="0.2">
      <c r="C3113" s="11"/>
      <c r="D3113" s="11"/>
    </row>
    <row r="3114" spans="3:4" x14ac:dyDescent="0.2">
      <c r="C3114" s="11"/>
      <c r="D3114" s="11"/>
    </row>
    <row r="3115" spans="3:4" x14ac:dyDescent="0.2">
      <c r="C3115" s="11"/>
      <c r="D3115" s="11"/>
    </row>
    <row r="3116" spans="3:4" x14ac:dyDescent="0.2">
      <c r="C3116" s="11"/>
      <c r="D3116" s="11"/>
    </row>
    <row r="3117" spans="3:4" x14ac:dyDescent="0.2">
      <c r="C3117" s="11"/>
      <c r="D3117" s="11"/>
    </row>
    <row r="3118" spans="3:4" x14ac:dyDescent="0.2">
      <c r="C3118" s="11"/>
      <c r="D3118" s="11"/>
    </row>
    <row r="3119" spans="3:4" x14ac:dyDescent="0.2">
      <c r="C3119" s="11"/>
      <c r="D3119" s="11"/>
    </row>
    <row r="3120" spans="3:4" x14ac:dyDescent="0.2">
      <c r="C3120" s="11"/>
      <c r="D3120" s="11"/>
    </row>
    <row r="3121" spans="3:4" x14ac:dyDescent="0.2">
      <c r="C3121" s="11"/>
      <c r="D3121" s="11"/>
    </row>
    <row r="3122" spans="3:4" x14ac:dyDescent="0.2">
      <c r="C3122" s="11"/>
      <c r="D3122" s="11"/>
    </row>
    <row r="3123" spans="3:4" x14ac:dyDescent="0.2">
      <c r="C3123" s="11"/>
      <c r="D3123" s="11"/>
    </row>
    <row r="3124" spans="3:4" x14ac:dyDescent="0.2">
      <c r="C3124" s="11"/>
      <c r="D3124" s="11"/>
    </row>
    <row r="3125" spans="3:4" x14ac:dyDescent="0.2">
      <c r="C3125" s="11"/>
      <c r="D3125" s="11"/>
    </row>
    <row r="3126" spans="3:4" x14ac:dyDescent="0.2">
      <c r="C3126" s="11"/>
      <c r="D3126" s="11"/>
    </row>
    <row r="3127" spans="3:4" x14ac:dyDescent="0.2">
      <c r="C3127" s="11"/>
      <c r="D3127" s="11"/>
    </row>
    <row r="3128" spans="3:4" x14ac:dyDescent="0.2">
      <c r="C3128" s="11"/>
      <c r="D3128" s="11"/>
    </row>
    <row r="3129" spans="3:4" x14ac:dyDescent="0.2">
      <c r="C3129" s="11"/>
      <c r="D3129" s="11"/>
    </row>
    <row r="3130" spans="3:4" x14ac:dyDescent="0.2">
      <c r="C3130" s="11"/>
      <c r="D3130" s="11"/>
    </row>
    <row r="3131" spans="3:4" x14ac:dyDescent="0.2">
      <c r="C3131" s="11"/>
      <c r="D3131" s="11"/>
    </row>
    <row r="3132" spans="3:4" x14ac:dyDescent="0.2">
      <c r="C3132" s="11"/>
      <c r="D3132" s="11"/>
    </row>
    <row r="3133" spans="3:4" x14ac:dyDescent="0.2">
      <c r="C3133" s="11"/>
      <c r="D3133" s="11"/>
    </row>
    <row r="3134" spans="3:4" x14ac:dyDescent="0.2">
      <c r="C3134" s="11"/>
      <c r="D3134" s="11"/>
    </row>
    <row r="3135" spans="3:4" x14ac:dyDescent="0.2">
      <c r="C3135" s="11"/>
      <c r="D3135" s="11"/>
    </row>
    <row r="3136" spans="3:4" x14ac:dyDescent="0.2">
      <c r="C3136" s="11"/>
      <c r="D3136" s="11"/>
    </row>
    <row r="3137" spans="3:4" x14ac:dyDescent="0.2">
      <c r="C3137" s="11"/>
      <c r="D3137" s="11"/>
    </row>
    <row r="3138" spans="3:4" x14ac:dyDescent="0.2">
      <c r="C3138" s="11"/>
      <c r="D3138" s="11"/>
    </row>
    <row r="3139" spans="3:4" x14ac:dyDescent="0.2">
      <c r="C3139" s="11"/>
      <c r="D3139" s="11"/>
    </row>
    <row r="3140" spans="3:4" x14ac:dyDescent="0.2">
      <c r="C3140" s="11"/>
      <c r="D3140" s="11"/>
    </row>
    <row r="3141" spans="3:4" x14ac:dyDescent="0.2">
      <c r="C3141" s="11"/>
      <c r="D3141" s="11"/>
    </row>
    <row r="3142" spans="3:4" x14ac:dyDescent="0.2">
      <c r="C3142" s="11"/>
      <c r="D3142" s="11"/>
    </row>
    <row r="3143" spans="3:4" x14ac:dyDescent="0.2">
      <c r="C3143" s="11"/>
      <c r="D3143" s="11"/>
    </row>
    <row r="3144" spans="3:4" x14ac:dyDescent="0.2">
      <c r="C3144" s="11"/>
      <c r="D3144" s="11"/>
    </row>
    <row r="3145" spans="3:4" x14ac:dyDescent="0.2">
      <c r="C3145" s="11"/>
      <c r="D3145" s="11"/>
    </row>
    <row r="3146" spans="3:4" x14ac:dyDescent="0.2">
      <c r="C3146" s="11"/>
      <c r="D3146" s="11"/>
    </row>
    <row r="3147" spans="3:4" x14ac:dyDescent="0.2">
      <c r="C3147" s="11"/>
      <c r="D3147" s="11"/>
    </row>
    <row r="3148" spans="3:4" x14ac:dyDescent="0.2">
      <c r="C3148" s="11"/>
      <c r="D3148" s="11"/>
    </row>
    <row r="3149" spans="3:4" x14ac:dyDescent="0.2">
      <c r="C3149" s="11"/>
      <c r="D3149" s="11"/>
    </row>
    <row r="3150" spans="3:4" x14ac:dyDescent="0.2">
      <c r="C3150" s="11"/>
      <c r="D3150" s="11"/>
    </row>
    <row r="3151" spans="3:4" x14ac:dyDescent="0.2">
      <c r="C3151" s="11"/>
      <c r="D3151" s="11"/>
    </row>
    <row r="3152" spans="3:4" x14ac:dyDescent="0.2">
      <c r="C3152" s="11"/>
      <c r="D3152" s="11"/>
    </row>
    <row r="3153" spans="3:4" x14ac:dyDescent="0.2">
      <c r="C3153" s="11"/>
      <c r="D3153" s="11"/>
    </row>
    <row r="3154" spans="3:4" x14ac:dyDescent="0.2">
      <c r="C3154" s="11"/>
      <c r="D3154" s="11"/>
    </row>
    <row r="3155" spans="3:4" x14ac:dyDescent="0.2">
      <c r="C3155" s="11"/>
      <c r="D3155" s="11"/>
    </row>
    <row r="3156" spans="3:4" x14ac:dyDescent="0.2">
      <c r="C3156" s="11"/>
      <c r="D3156" s="11"/>
    </row>
    <row r="3157" spans="3:4" x14ac:dyDescent="0.2">
      <c r="C3157" s="11"/>
      <c r="D3157" s="11"/>
    </row>
    <row r="3158" spans="3:4" x14ac:dyDescent="0.2">
      <c r="C3158" s="11"/>
      <c r="D3158" s="11"/>
    </row>
    <row r="3159" spans="3:4" x14ac:dyDescent="0.2">
      <c r="C3159" s="11"/>
      <c r="D3159" s="11"/>
    </row>
    <row r="3160" spans="3:4" x14ac:dyDescent="0.2">
      <c r="C3160" s="11"/>
      <c r="D3160" s="11"/>
    </row>
    <row r="3161" spans="3:4" x14ac:dyDescent="0.2">
      <c r="C3161" s="11"/>
      <c r="D3161" s="11"/>
    </row>
    <row r="3162" spans="3:4" x14ac:dyDescent="0.2">
      <c r="C3162" s="11"/>
      <c r="D3162" s="11"/>
    </row>
    <row r="3163" spans="3:4" x14ac:dyDescent="0.2">
      <c r="C3163" s="11"/>
      <c r="D3163" s="11"/>
    </row>
    <row r="3164" spans="3:4" x14ac:dyDescent="0.2">
      <c r="C3164" s="11"/>
      <c r="D3164" s="11"/>
    </row>
    <row r="3165" spans="3:4" x14ac:dyDescent="0.2">
      <c r="C3165" s="11"/>
      <c r="D3165" s="11"/>
    </row>
    <row r="3166" spans="3:4" x14ac:dyDescent="0.2">
      <c r="C3166" s="11"/>
      <c r="D3166" s="11"/>
    </row>
    <row r="3167" spans="3:4" x14ac:dyDescent="0.2">
      <c r="C3167" s="11"/>
      <c r="D3167" s="11"/>
    </row>
    <row r="3168" spans="3:4" x14ac:dyDescent="0.2">
      <c r="C3168" s="11"/>
      <c r="D3168" s="11"/>
    </row>
    <row r="3169" spans="3:4" x14ac:dyDescent="0.2">
      <c r="C3169" s="11"/>
      <c r="D3169" s="11"/>
    </row>
    <row r="3170" spans="3:4" x14ac:dyDescent="0.2">
      <c r="C3170" s="11"/>
      <c r="D3170" s="11"/>
    </row>
    <row r="3171" spans="3:4" x14ac:dyDescent="0.2">
      <c r="C3171" s="11"/>
      <c r="D3171" s="11"/>
    </row>
    <row r="3172" spans="3:4" x14ac:dyDescent="0.2">
      <c r="C3172" s="11"/>
      <c r="D3172" s="11"/>
    </row>
    <row r="3173" spans="3:4" x14ac:dyDescent="0.2">
      <c r="C3173" s="11"/>
      <c r="D3173" s="11"/>
    </row>
    <row r="3174" spans="3:4" x14ac:dyDescent="0.2">
      <c r="C3174" s="11"/>
      <c r="D3174" s="11"/>
    </row>
    <row r="3175" spans="3:4" x14ac:dyDescent="0.2">
      <c r="C3175" s="11"/>
      <c r="D3175" s="11"/>
    </row>
    <row r="3176" spans="3:4" x14ac:dyDescent="0.2">
      <c r="C3176" s="11"/>
      <c r="D3176" s="11"/>
    </row>
    <row r="3177" spans="3:4" x14ac:dyDescent="0.2">
      <c r="C3177" s="11"/>
      <c r="D3177" s="11"/>
    </row>
    <row r="3178" spans="3:4" x14ac:dyDescent="0.2">
      <c r="C3178" s="11"/>
      <c r="D3178" s="11"/>
    </row>
    <row r="3179" spans="3:4" x14ac:dyDescent="0.2">
      <c r="C3179" s="11"/>
      <c r="D3179" s="11"/>
    </row>
    <row r="3180" spans="3:4" x14ac:dyDescent="0.2">
      <c r="C3180" s="11"/>
      <c r="D3180" s="11"/>
    </row>
    <row r="3181" spans="3:4" x14ac:dyDescent="0.2">
      <c r="C3181" s="11"/>
      <c r="D3181" s="11"/>
    </row>
    <row r="3182" spans="3:4" x14ac:dyDescent="0.2">
      <c r="C3182" s="11"/>
      <c r="D3182" s="11"/>
    </row>
    <row r="3183" spans="3:4" x14ac:dyDescent="0.2">
      <c r="C3183" s="11"/>
      <c r="D3183" s="11"/>
    </row>
    <row r="3184" spans="3:4" x14ac:dyDescent="0.2">
      <c r="C3184" s="11"/>
      <c r="D3184" s="11"/>
    </row>
    <row r="3185" spans="3:4" x14ac:dyDescent="0.2">
      <c r="C3185" s="11"/>
      <c r="D3185" s="11"/>
    </row>
    <row r="3186" spans="3:4" x14ac:dyDescent="0.2">
      <c r="C3186" s="11"/>
      <c r="D3186" s="11"/>
    </row>
    <row r="3187" spans="3:4" x14ac:dyDescent="0.2">
      <c r="C3187" s="11"/>
      <c r="D3187" s="11"/>
    </row>
    <row r="3188" spans="3:4" x14ac:dyDescent="0.2">
      <c r="C3188" s="11"/>
      <c r="D3188" s="11"/>
    </row>
    <row r="3189" spans="3:4" x14ac:dyDescent="0.2">
      <c r="C3189" s="11"/>
      <c r="D3189" s="11"/>
    </row>
    <row r="3190" spans="3:4" x14ac:dyDescent="0.2">
      <c r="C3190" s="11"/>
      <c r="D3190" s="11"/>
    </row>
    <row r="3191" spans="3:4" x14ac:dyDescent="0.2">
      <c r="C3191" s="11"/>
      <c r="D3191" s="11"/>
    </row>
    <row r="3192" spans="3:4" x14ac:dyDescent="0.2">
      <c r="C3192" s="11"/>
      <c r="D3192" s="11"/>
    </row>
    <row r="3193" spans="3:4" x14ac:dyDescent="0.2">
      <c r="C3193" s="11"/>
      <c r="D3193" s="11"/>
    </row>
    <row r="3194" spans="3:4" x14ac:dyDescent="0.2">
      <c r="C3194" s="11"/>
      <c r="D3194" s="11"/>
    </row>
    <row r="3195" spans="3:4" x14ac:dyDescent="0.2">
      <c r="C3195" s="11"/>
      <c r="D3195" s="11"/>
    </row>
    <row r="3196" spans="3:4" x14ac:dyDescent="0.2">
      <c r="C3196" s="11"/>
      <c r="D3196" s="11"/>
    </row>
    <row r="3197" spans="3:4" x14ac:dyDescent="0.2">
      <c r="C3197" s="11"/>
      <c r="D3197" s="11"/>
    </row>
    <row r="3198" spans="3:4" x14ac:dyDescent="0.2">
      <c r="C3198" s="11"/>
      <c r="D3198" s="11"/>
    </row>
    <row r="3199" spans="3:4" x14ac:dyDescent="0.2">
      <c r="C3199" s="11"/>
      <c r="D3199" s="11"/>
    </row>
    <row r="3200" spans="3:4" x14ac:dyDescent="0.2">
      <c r="C3200" s="11"/>
      <c r="D3200" s="11"/>
    </row>
    <row r="3201" spans="3:4" x14ac:dyDescent="0.2">
      <c r="C3201" s="11"/>
      <c r="D3201" s="11"/>
    </row>
    <row r="3202" spans="3:4" x14ac:dyDescent="0.2">
      <c r="C3202" s="11"/>
      <c r="D3202" s="11"/>
    </row>
    <row r="3203" spans="3:4" x14ac:dyDescent="0.2">
      <c r="C3203" s="11"/>
      <c r="D3203" s="11"/>
    </row>
    <row r="3204" spans="3:4" x14ac:dyDescent="0.2">
      <c r="C3204" s="11"/>
      <c r="D3204" s="11"/>
    </row>
    <row r="3205" spans="3:4" x14ac:dyDescent="0.2">
      <c r="C3205" s="11"/>
      <c r="D3205" s="11"/>
    </row>
    <row r="3206" spans="3:4" x14ac:dyDescent="0.2">
      <c r="C3206" s="11"/>
      <c r="D3206" s="11"/>
    </row>
    <row r="3207" spans="3:4" x14ac:dyDescent="0.2">
      <c r="C3207" s="11"/>
      <c r="D3207" s="11"/>
    </row>
    <row r="3208" spans="3:4" x14ac:dyDescent="0.2">
      <c r="C3208" s="11"/>
      <c r="D3208" s="11"/>
    </row>
    <row r="3209" spans="3:4" x14ac:dyDescent="0.2">
      <c r="C3209" s="11"/>
      <c r="D3209" s="11"/>
    </row>
    <row r="3210" spans="3:4" x14ac:dyDescent="0.2">
      <c r="C3210" s="11"/>
      <c r="D3210" s="11"/>
    </row>
    <row r="3211" spans="3:4" x14ac:dyDescent="0.2">
      <c r="C3211" s="11"/>
      <c r="D3211" s="11"/>
    </row>
    <row r="3212" spans="3:4" x14ac:dyDescent="0.2">
      <c r="C3212" s="11"/>
      <c r="D3212" s="11"/>
    </row>
    <row r="3213" spans="3:4" x14ac:dyDescent="0.2">
      <c r="C3213" s="11"/>
      <c r="D3213" s="11"/>
    </row>
    <row r="3214" spans="3:4" x14ac:dyDescent="0.2">
      <c r="C3214" s="11"/>
      <c r="D3214" s="11"/>
    </row>
    <row r="3215" spans="3:4" x14ac:dyDescent="0.2">
      <c r="C3215" s="11"/>
      <c r="D3215" s="11"/>
    </row>
    <row r="3216" spans="3:4" x14ac:dyDescent="0.2">
      <c r="C3216" s="11"/>
      <c r="D3216" s="11"/>
    </row>
    <row r="3217" spans="3:4" x14ac:dyDescent="0.2">
      <c r="C3217" s="11"/>
      <c r="D3217" s="11"/>
    </row>
    <row r="3218" spans="3:4" x14ac:dyDescent="0.2">
      <c r="C3218" s="11"/>
      <c r="D3218" s="11"/>
    </row>
    <row r="3219" spans="3:4" x14ac:dyDescent="0.2">
      <c r="C3219" s="11"/>
      <c r="D3219" s="11"/>
    </row>
    <row r="3220" spans="3:4" x14ac:dyDescent="0.2">
      <c r="C3220" s="11"/>
      <c r="D3220" s="11"/>
    </row>
    <row r="3221" spans="3:4" x14ac:dyDescent="0.2">
      <c r="C3221" s="11"/>
      <c r="D3221" s="11"/>
    </row>
    <row r="3222" spans="3:4" x14ac:dyDescent="0.2">
      <c r="C3222" s="11"/>
      <c r="D3222" s="11"/>
    </row>
    <row r="3223" spans="3:4" x14ac:dyDescent="0.2">
      <c r="C3223" s="11"/>
      <c r="D3223" s="11"/>
    </row>
    <row r="3224" spans="3:4" x14ac:dyDescent="0.2">
      <c r="C3224" s="11"/>
      <c r="D3224" s="11"/>
    </row>
    <row r="3225" spans="3:4" x14ac:dyDescent="0.2">
      <c r="C3225" s="11"/>
      <c r="D3225" s="11"/>
    </row>
    <row r="3226" spans="3:4" x14ac:dyDescent="0.2">
      <c r="C3226" s="11"/>
      <c r="D3226" s="11"/>
    </row>
    <row r="3227" spans="3:4" x14ac:dyDescent="0.2">
      <c r="C3227" s="11"/>
      <c r="D3227" s="11"/>
    </row>
    <row r="3228" spans="3:4" x14ac:dyDescent="0.2">
      <c r="C3228" s="11"/>
      <c r="D3228" s="11"/>
    </row>
    <row r="3229" spans="3:4" x14ac:dyDescent="0.2">
      <c r="C3229" s="11"/>
      <c r="D3229" s="11"/>
    </row>
    <row r="3230" spans="3:4" x14ac:dyDescent="0.2">
      <c r="C3230" s="11"/>
      <c r="D3230" s="11"/>
    </row>
    <row r="3231" spans="3:4" x14ac:dyDescent="0.2">
      <c r="C3231" s="11"/>
      <c r="D3231" s="11"/>
    </row>
    <row r="3232" spans="3:4" x14ac:dyDescent="0.2">
      <c r="C3232" s="11"/>
      <c r="D3232" s="11"/>
    </row>
    <row r="3233" spans="3:4" x14ac:dyDescent="0.2">
      <c r="C3233" s="11"/>
      <c r="D3233" s="11"/>
    </row>
    <row r="3234" spans="3:4" x14ac:dyDescent="0.2">
      <c r="C3234" s="11"/>
      <c r="D3234" s="11"/>
    </row>
    <row r="3235" spans="3:4" x14ac:dyDescent="0.2">
      <c r="C3235" s="11"/>
      <c r="D3235" s="11"/>
    </row>
    <row r="3236" spans="3:4" x14ac:dyDescent="0.2">
      <c r="C3236" s="11"/>
      <c r="D3236" s="11"/>
    </row>
    <row r="3237" spans="3:4" x14ac:dyDescent="0.2">
      <c r="C3237" s="11"/>
      <c r="D3237" s="11"/>
    </row>
    <row r="3238" spans="3:4" x14ac:dyDescent="0.2">
      <c r="C3238" s="11"/>
      <c r="D3238" s="11"/>
    </row>
    <row r="3239" spans="3:4" x14ac:dyDescent="0.2">
      <c r="C3239" s="11"/>
      <c r="D3239" s="11"/>
    </row>
    <row r="3240" spans="3:4" x14ac:dyDescent="0.2">
      <c r="C3240" s="11"/>
      <c r="D3240" s="11"/>
    </row>
    <row r="3241" spans="3:4" x14ac:dyDescent="0.2">
      <c r="C3241" s="11"/>
      <c r="D3241" s="11"/>
    </row>
    <row r="3242" spans="3:4" x14ac:dyDescent="0.2">
      <c r="C3242" s="11"/>
      <c r="D3242" s="11"/>
    </row>
    <row r="3243" spans="3:4" x14ac:dyDescent="0.2">
      <c r="C3243" s="11"/>
      <c r="D3243" s="11"/>
    </row>
    <row r="3244" spans="3:4" x14ac:dyDescent="0.2">
      <c r="C3244" s="11"/>
      <c r="D3244" s="11"/>
    </row>
    <row r="3245" spans="3:4" x14ac:dyDescent="0.2">
      <c r="C3245" s="11"/>
      <c r="D3245" s="11"/>
    </row>
    <row r="3246" spans="3:4" x14ac:dyDescent="0.2">
      <c r="C3246" s="11"/>
      <c r="D3246" s="11"/>
    </row>
    <row r="3247" spans="3:4" x14ac:dyDescent="0.2">
      <c r="C3247" s="11"/>
      <c r="D3247" s="11"/>
    </row>
    <row r="3248" spans="3:4" x14ac:dyDescent="0.2">
      <c r="C3248" s="11"/>
      <c r="D3248" s="11"/>
    </row>
    <row r="3249" spans="3:4" x14ac:dyDescent="0.2">
      <c r="C3249" s="11"/>
      <c r="D3249" s="11"/>
    </row>
    <row r="3250" spans="3:4" x14ac:dyDescent="0.2">
      <c r="C3250" s="11"/>
      <c r="D3250" s="11"/>
    </row>
    <row r="3251" spans="3:4" x14ac:dyDescent="0.2">
      <c r="C3251" s="11"/>
      <c r="D3251" s="11"/>
    </row>
    <row r="3252" spans="3:4" x14ac:dyDescent="0.2">
      <c r="C3252" s="11"/>
      <c r="D3252" s="11"/>
    </row>
    <row r="3253" spans="3:4" x14ac:dyDescent="0.2">
      <c r="C3253" s="11"/>
      <c r="D3253" s="11"/>
    </row>
    <row r="3254" spans="3:4" x14ac:dyDescent="0.2">
      <c r="C3254" s="11"/>
      <c r="D3254" s="11"/>
    </row>
    <row r="3255" spans="3:4" x14ac:dyDescent="0.2">
      <c r="C3255" s="11"/>
      <c r="D3255" s="11"/>
    </row>
    <row r="3256" spans="3:4" x14ac:dyDescent="0.2">
      <c r="C3256" s="11"/>
      <c r="D3256" s="11"/>
    </row>
    <row r="3257" spans="3:4" x14ac:dyDescent="0.2">
      <c r="C3257" s="11"/>
      <c r="D3257" s="11"/>
    </row>
    <row r="3258" spans="3:4" x14ac:dyDescent="0.2">
      <c r="C3258" s="11"/>
      <c r="D3258" s="11"/>
    </row>
    <row r="3259" spans="3:4" x14ac:dyDescent="0.2">
      <c r="C3259" s="11"/>
      <c r="D3259" s="11"/>
    </row>
    <row r="3260" spans="3:4" x14ac:dyDescent="0.2">
      <c r="C3260" s="11"/>
      <c r="D3260" s="11"/>
    </row>
    <row r="3261" spans="3:4" x14ac:dyDescent="0.2">
      <c r="C3261" s="11"/>
      <c r="D3261" s="11"/>
    </row>
    <row r="3262" spans="3:4" x14ac:dyDescent="0.2">
      <c r="C3262" s="11"/>
      <c r="D3262" s="11"/>
    </row>
    <row r="3263" spans="3:4" x14ac:dyDescent="0.2">
      <c r="C3263" s="11"/>
      <c r="D3263" s="11"/>
    </row>
    <row r="3264" spans="3:4" x14ac:dyDescent="0.2">
      <c r="C3264" s="11"/>
      <c r="D3264" s="11"/>
    </row>
    <row r="3265" spans="3:4" x14ac:dyDescent="0.2">
      <c r="C3265" s="11"/>
      <c r="D3265" s="11"/>
    </row>
    <row r="3266" spans="3:4" x14ac:dyDescent="0.2">
      <c r="C3266" s="11"/>
      <c r="D3266" s="11"/>
    </row>
    <row r="3267" spans="3:4" x14ac:dyDescent="0.2">
      <c r="C3267" s="11"/>
      <c r="D3267" s="11"/>
    </row>
    <row r="3268" spans="3:4" x14ac:dyDescent="0.2">
      <c r="C3268" s="11"/>
      <c r="D3268" s="11"/>
    </row>
    <row r="3269" spans="3:4" x14ac:dyDescent="0.2">
      <c r="C3269" s="11"/>
      <c r="D3269" s="11"/>
    </row>
    <row r="3270" spans="3:4" x14ac:dyDescent="0.2">
      <c r="C3270" s="11"/>
      <c r="D3270" s="11"/>
    </row>
    <row r="3271" spans="3:4" x14ac:dyDescent="0.2">
      <c r="C3271" s="11"/>
      <c r="D3271" s="11"/>
    </row>
    <row r="3272" spans="3:4" x14ac:dyDescent="0.2">
      <c r="C3272" s="11"/>
      <c r="D3272" s="11"/>
    </row>
    <row r="3273" spans="3:4" x14ac:dyDescent="0.2">
      <c r="C3273" s="11"/>
      <c r="D3273" s="11"/>
    </row>
    <row r="3274" spans="3:4" x14ac:dyDescent="0.2">
      <c r="C3274" s="11"/>
      <c r="D3274" s="11"/>
    </row>
    <row r="3275" spans="3:4" x14ac:dyDescent="0.2">
      <c r="C3275" s="11"/>
      <c r="D3275" s="11"/>
    </row>
    <row r="3276" spans="3:4" x14ac:dyDescent="0.2">
      <c r="C3276" s="11"/>
      <c r="D3276" s="11"/>
    </row>
    <row r="3277" spans="3:4" x14ac:dyDescent="0.2">
      <c r="C3277" s="11"/>
      <c r="D3277" s="11"/>
    </row>
    <row r="3278" spans="3:4" x14ac:dyDescent="0.2">
      <c r="C3278" s="11"/>
      <c r="D3278" s="11"/>
    </row>
    <row r="3279" spans="3:4" x14ac:dyDescent="0.2">
      <c r="C3279" s="11"/>
      <c r="D3279" s="11"/>
    </row>
    <row r="3280" spans="3:4" x14ac:dyDescent="0.2">
      <c r="C3280" s="11"/>
      <c r="D3280" s="11"/>
    </row>
    <row r="3281" spans="3:4" x14ac:dyDescent="0.2">
      <c r="C3281" s="11"/>
      <c r="D3281" s="11"/>
    </row>
    <row r="3282" spans="3:4" x14ac:dyDescent="0.2">
      <c r="C3282" s="11"/>
      <c r="D3282" s="11"/>
    </row>
    <row r="3283" spans="3:4" x14ac:dyDescent="0.2">
      <c r="C3283" s="11"/>
      <c r="D3283" s="11"/>
    </row>
    <row r="3284" spans="3:4" x14ac:dyDescent="0.2">
      <c r="C3284" s="11"/>
      <c r="D3284" s="11"/>
    </row>
    <row r="3285" spans="3:4" x14ac:dyDescent="0.2">
      <c r="C3285" s="11"/>
      <c r="D3285" s="11"/>
    </row>
    <row r="3286" spans="3:4" x14ac:dyDescent="0.2">
      <c r="C3286" s="11"/>
      <c r="D3286" s="11"/>
    </row>
    <row r="3287" spans="3:4" x14ac:dyDescent="0.2">
      <c r="C3287" s="11"/>
      <c r="D3287" s="11"/>
    </row>
    <row r="3288" spans="3:4" x14ac:dyDescent="0.2">
      <c r="C3288" s="11"/>
      <c r="D3288" s="11"/>
    </row>
    <row r="3289" spans="3:4" x14ac:dyDescent="0.2">
      <c r="C3289" s="11"/>
      <c r="D3289" s="11"/>
    </row>
    <row r="3290" spans="3:4" x14ac:dyDescent="0.2">
      <c r="C3290" s="11"/>
      <c r="D3290" s="11"/>
    </row>
    <row r="3291" spans="3:4" x14ac:dyDescent="0.2">
      <c r="C3291" s="11"/>
      <c r="D3291" s="11"/>
    </row>
    <row r="3292" spans="3:4" x14ac:dyDescent="0.2">
      <c r="C3292" s="11"/>
      <c r="D3292" s="11"/>
    </row>
    <row r="3293" spans="3:4" x14ac:dyDescent="0.2">
      <c r="C3293" s="11"/>
      <c r="D3293" s="11"/>
    </row>
    <row r="3294" spans="3:4" x14ac:dyDescent="0.2">
      <c r="C3294" s="11"/>
      <c r="D3294" s="11"/>
    </row>
    <row r="3295" spans="3:4" x14ac:dyDescent="0.2">
      <c r="C3295" s="11"/>
      <c r="D3295" s="11"/>
    </row>
    <row r="3296" spans="3:4" x14ac:dyDescent="0.2">
      <c r="C3296" s="11"/>
      <c r="D3296" s="11"/>
    </row>
    <row r="3297" spans="3:4" x14ac:dyDescent="0.2">
      <c r="C3297" s="11"/>
      <c r="D3297" s="11"/>
    </row>
    <row r="3298" spans="3:4" x14ac:dyDescent="0.2">
      <c r="C3298" s="11"/>
      <c r="D3298" s="11"/>
    </row>
    <row r="3299" spans="3:4" x14ac:dyDescent="0.2">
      <c r="C3299" s="11"/>
      <c r="D3299" s="11"/>
    </row>
    <row r="3300" spans="3:4" x14ac:dyDescent="0.2">
      <c r="C3300" s="11"/>
      <c r="D3300" s="11"/>
    </row>
    <row r="3301" spans="3:4" x14ac:dyDescent="0.2">
      <c r="C3301" s="11"/>
      <c r="D3301" s="11"/>
    </row>
    <row r="3302" spans="3:4" x14ac:dyDescent="0.2">
      <c r="C3302" s="11"/>
      <c r="D3302" s="11"/>
    </row>
    <row r="3303" spans="3:4" x14ac:dyDescent="0.2">
      <c r="C3303" s="11"/>
      <c r="D3303" s="11"/>
    </row>
    <row r="3304" spans="3:4" x14ac:dyDescent="0.2">
      <c r="C3304" s="11"/>
      <c r="D3304" s="11"/>
    </row>
    <row r="3305" spans="3:4" x14ac:dyDescent="0.2">
      <c r="C3305" s="11"/>
      <c r="D3305" s="11"/>
    </row>
    <row r="3306" spans="3:4" x14ac:dyDescent="0.2">
      <c r="C3306" s="11"/>
      <c r="D3306" s="11"/>
    </row>
    <row r="3307" spans="3:4" x14ac:dyDescent="0.2">
      <c r="C3307" s="11"/>
      <c r="D3307" s="11"/>
    </row>
    <row r="3308" spans="3:4" x14ac:dyDescent="0.2">
      <c r="C3308" s="11"/>
      <c r="D3308" s="11"/>
    </row>
    <row r="3309" spans="3:4" x14ac:dyDescent="0.2">
      <c r="C3309" s="11"/>
      <c r="D3309" s="11"/>
    </row>
    <row r="3310" spans="3:4" x14ac:dyDescent="0.2">
      <c r="C3310" s="11"/>
      <c r="D3310" s="11"/>
    </row>
    <row r="3311" spans="3:4" x14ac:dyDescent="0.2">
      <c r="C3311" s="11"/>
      <c r="D3311" s="11"/>
    </row>
    <row r="3312" spans="3:4" x14ac:dyDescent="0.2">
      <c r="C3312" s="11"/>
      <c r="D3312" s="11"/>
    </row>
    <row r="3313" spans="3:4" x14ac:dyDescent="0.2">
      <c r="C3313" s="11"/>
      <c r="D3313" s="11"/>
    </row>
    <row r="3314" spans="3:4" x14ac:dyDescent="0.2">
      <c r="C3314" s="11"/>
      <c r="D3314" s="11"/>
    </row>
    <row r="3315" spans="3:4" x14ac:dyDescent="0.2">
      <c r="C3315" s="11"/>
      <c r="D3315" s="11"/>
    </row>
    <row r="3316" spans="3:4" x14ac:dyDescent="0.2">
      <c r="C3316" s="11"/>
      <c r="D3316" s="11"/>
    </row>
    <row r="3317" spans="3:4" x14ac:dyDescent="0.2">
      <c r="C3317" s="11"/>
      <c r="D3317" s="11"/>
    </row>
    <row r="3318" spans="3:4" x14ac:dyDescent="0.2">
      <c r="C3318" s="11"/>
      <c r="D3318" s="11"/>
    </row>
    <row r="3319" spans="3:4" x14ac:dyDescent="0.2">
      <c r="C3319" s="11"/>
      <c r="D3319" s="11"/>
    </row>
    <row r="3320" spans="3:4" x14ac:dyDescent="0.2">
      <c r="C3320" s="11"/>
      <c r="D3320" s="11"/>
    </row>
    <row r="3321" spans="3:4" x14ac:dyDescent="0.2">
      <c r="C3321" s="11"/>
      <c r="D3321" s="11"/>
    </row>
    <row r="3322" spans="3:4" x14ac:dyDescent="0.2">
      <c r="C3322" s="11"/>
      <c r="D3322" s="11"/>
    </row>
    <row r="3323" spans="3:4" x14ac:dyDescent="0.2">
      <c r="C3323" s="11"/>
      <c r="D3323" s="11"/>
    </row>
    <row r="3324" spans="3:4" x14ac:dyDescent="0.2">
      <c r="C3324" s="11"/>
      <c r="D3324" s="11"/>
    </row>
    <row r="3325" spans="3:4" x14ac:dyDescent="0.2">
      <c r="C3325" s="11"/>
      <c r="D3325" s="11"/>
    </row>
    <row r="3326" spans="3:4" x14ac:dyDescent="0.2">
      <c r="C3326" s="11"/>
      <c r="D3326" s="11"/>
    </row>
    <row r="3327" spans="3:4" x14ac:dyDescent="0.2">
      <c r="C3327" s="11"/>
      <c r="D3327" s="11"/>
    </row>
    <row r="3328" spans="3:4" x14ac:dyDescent="0.2">
      <c r="C3328" s="11"/>
      <c r="D3328" s="11"/>
    </row>
    <row r="3329" spans="3:4" x14ac:dyDescent="0.2">
      <c r="C3329" s="11"/>
      <c r="D3329" s="11"/>
    </row>
    <row r="3330" spans="3:4" x14ac:dyDescent="0.2">
      <c r="C3330" s="11"/>
      <c r="D3330" s="11"/>
    </row>
    <row r="3331" spans="3:4" x14ac:dyDescent="0.2">
      <c r="C3331" s="11"/>
      <c r="D3331" s="11"/>
    </row>
    <row r="3332" spans="3:4" x14ac:dyDescent="0.2">
      <c r="C3332" s="11"/>
      <c r="D3332" s="11"/>
    </row>
    <row r="3333" spans="3:4" x14ac:dyDescent="0.2">
      <c r="C3333" s="11"/>
      <c r="D3333" s="11"/>
    </row>
    <row r="3334" spans="3:4" x14ac:dyDescent="0.2">
      <c r="C3334" s="11"/>
      <c r="D3334" s="11"/>
    </row>
    <row r="3335" spans="3:4" x14ac:dyDescent="0.2">
      <c r="C3335" s="11"/>
      <c r="D3335" s="11"/>
    </row>
    <row r="3336" spans="3:4" x14ac:dyDescent="0.2">
      <c r="C3336" s="11"/>
      <c r="D3336" s="11"/>
    </row>
    <row r="3337" spans="3:4" x14ac:dyDescent="0.2">
      <c r="C3337" s="11"/>
      <c r="D3337" s="11"/>
    </row>
    <row r="3338" spans="3:4" x14ac:dyDescent="0.2">
      <c r="C3338" s="11"/>
      <c r="D3338" s="11"/>
    </row>
    <row r="3339" spans="3:4" x14ac:dyDescent="0.2">
      <c r="C3339" s="11"/>
      <c r="D3339" s="11"/>
    </row>
    <row r="3340" spans="3:4" x14ac:dyDescent="0.2">
      <c r="C3340" s="11"/>
      <c r="D3340" s="11"/>
    </row>
    <row r="3341" spans="3:4" x14ac:dyDescent="0.2">
      <c r="C3341" s="11"/>
      <c r="D3341" s="11"/>
    </row>
    <row r="3342" spans="3:4" x14ac:dyDescent="0.2">
      <c r="C3342" s="11"/>
      <c r="D3342" s="11"/>
    </row>
    <row r="3343" spans="3:4" x14ac:dyDescent="0.2">
      <c r="C3343" s="11"/>
      <c r="D3343" s="11"/>
    </row>
    <row r="3344" spans="3:4" x14ac:dyDescent="0.2">
      <c r="C3344" s="11"/>
      <c r="D3344" s="11"/>
    </row>
    <row r="3345" spans="3:4" x14ac:dyDescent="0.2">
      <c r="C3345" s="11"/>
      <c r="D3345" s="11"/>
    </row>
    <row r="3346" spans="3:4" x14ac:dyDescent="0.2">
      <c r="C3346" s="11"/>
      <c r="D3346" s="11"/>
    </row>
    <row r="3347" spans="3:4" x14ac:dyDescent="0.2">
      <c r="C3347" s="11"/>
      <c r="D3347" s="11"/>
    </row>
    <row r="3348" spans="3:4" x14ac:dyDescent="0.2">
      <c r="C3348" s="11"/>
      <c r="D3348" s="11"/>
    </row>
    <row r="3349" spans="3:4" x14ac:dyDescent="0.2">
      <c r="C3349" s="11"/>
      <c r="D3349" s="11"/>
    </row>
    <row r="3350" spans="3:4" x14ac:dyDescent="0.2">
      <c r="C3350" s="11"/>
      <c r="D3350" s="11"/>
    </row>
    <row r="3351" spans="3:4" x14ac:dyDescent="0.2">
      <c r="C3351" s="11"/>
      <c r="D3351" s="11"/>
    </row>
    <row r="3352" spans="3:4" x14ac:dyDescent="0.2">
      <c r="C3352" s="11"/>
      <c r="D3352" s="11"/>
    </row>
    <row r="3353" spans="3:4" x14ac:dyDescent="0.2">
      <c r="C3353" s="11"/>
      <c r="D3353" s="11"/>
    </row>
    <row r="3354" spans="3:4" x14ac:dyDescent="0.2">
      <c r="C3354" s="11"/>
      <c r="D3354" s="11"/>
    </row>
    <row r="3355" spans="3:4" x14ac:dyDescent="0.2">
      <c r="C3355" s="11"/>
      <c r="D3355" s="11"/>
    </row>
    <row r="3356" spans="3:4" x14ac:dyDescent="0.2">
      <c r="C3356" s="11"/>
      <c r="D3356" s="11"/>
    </row>
    <row r="3357" spans="3:4" x14ac:dyDescent="0.2">
      <c r="C3357" s="11"/>
      <c r="D3357" s="11"/>
    </row>
    <row r="3358" spans="3:4" x14ac:dyDescent="0.2">
      <c r="C3358" s="11"/>
      <c r="D3358" s="11"/>
    </row>
    <row r="3359" spans="3:4" x14ac:dyDescent="0.2">
      <c r="C3359" s="11"/>
      <c r="D3359" s="11"/>
    </row>
    <row r="3360" spans="3:4" x14ac:dyDescent="0.2">
      <c r="C3360" s="11"/>
      <c r="D3360" s="11"/>
    </row>
    <row r="3361" spans="3:4" x14ac:dyDescent="0.2">
      <c r="C3361" s="11"/>
      <c r="D3361" s="11"/>
    </row>
    <row r="3362" spans="3:4" x14ac:dyDescent="0.2">
      <c r="C3362" s="11"/>
      <c r="D3362" s="11"/>
    </row>
    <row r="3363" spans="3:4" x14ac:dyDescent="0.2">
      <c r="C3363" s="11"/>
      <c r="D3363" s="11"/>
    </row>
    <row r="3364" spans="3:4" x14ac:dyDescent="0.2">
      <c r="C3364" s="11"/>
      <c r="D3364" s="11"/>
    </row>
    <row r="3365" spans="3:4" x14ac:dyDescent="0.2">
      <c r="C3365" s="11"/>
      <c r="D3365" s="11"/>
    </row>
    <row r="3366" spans="3:4" x14ac:dyDescent="0.2">
      <c r="C3366" s="11"/>
      <c r="D3366" s="11"/>
    </row>
    <row r="3367" spans="3:4" x14ac:dyDescent="0.2">
      <c r="C3367" s="11"/>
      <c r="D3367" s="11"/>
    </row>
    <row r="3368" spans="3:4" x14ac:dyDescent="0.2">
      <c r="C3368" s="11"/>
      <c r="D3368" s="11"/>
    </row>
    <row r="3369" spans="3:4" x14ac:dyDescent="0.2">
      <c r="C3369" s="11"/>
      <c r="D3369" s="11"/>
    </row>
    <row r="3370" spans="3:4" x14ac:dyDescent="0.2">
      <c r="C3370" s="11"/>
      <c r="D3370" s="11"/>
    </row>
    <row r="3371" spans="3:4" x14ac:dyDescent="0.2">
      <c r="C3371" s="11"/>
      <c r="D3371" s="11"/>
    </row>
    <row r="3372" spans="3:4" x14ac:dyDescent="0.2">
      <c r="C3372" s="11"/>
      <c r="D3372" s="11"/>
    </row>
    <row r="3373" spans="3:4" x14ac:dyDescent="0.2">
      <c r="C3373" s="11"/>
      <c r="D3373" s="11"/>
    </row>
    <row r="3374" spans="3:4" x14ac:dyDescent="0.2">
      <c r="C3374" s="11"/>
      <c r="D3374" s="11"/>
    </row>
    <row r="3375" spans="3:4" x14ac:dyDescent="0.2">
      <c r="C3375" s="11"/>
      <c r="D3375" s="11"/>
    </row>
    <row r="3376" spans="3:4" x14ac:dyDescent="0.2">
      <c r="C3376" s="11"/>
      <c r="D3376" s="11"/>
    </row>
    <row r="3377" spans="3:4" x14ac:dyDescent="0.2">
      <c r="C3377" s="11"/>
      <c r="D3377" s="11"/>
    </row>
    <row r="3378" spans="3:4" x14ac:dyDescent="0.2">
      <c r="C3378" s="11"/>
      <c r="D3378" s="11"/>
    </row>
    <row r="3379" spans="3:4" x14ac:dyDescent="0.2">
      <c r="C3379" s="11"/>
      <c r="D3379" s="11"/>
    </row>
    <row r="3380" spans="3:4" x14ac:dyDescent="0.2">
      <c r="C3380" s="11"/>
      <c r="D3380" s="11"/>
    </row>
    <row r="3381" spans="3:4" x14ac:dyDescent="0.2">
      <c r="C3381" s="11"/>
      <c r="D3381" s="11"/>
    </row>
    <row r="3382" spans="3:4" x14ac:dyDescent="0.2">
      <c r="C3382" s="11"/>
      <c r="D3382" s="11"/>
    </row>
    <row r="3383" spans="3:4" x14ac:dyDescent="0.2">
      <c r="C3383" s="11"/>
      <c r="D3383" s="11"/>
    </row>
    <row r="3384" spans="3:4" x14ac:dyDescent="0.2">
      <c r="C3384" s="11"/>
      <c r="D3384" s="11"/>
    </row>
    <row r="3385" spans="3:4" x14ac:dyDescent="0.2">
      <c r="C3385" s="11"/>
      <c r="D3385" s="11"/>
    </row>
    <row r="3386" spans="3:4" x14ac:dyDescent="0.2">
      <c r="C3386" s="11"/>
      <c r="D3386" s="11"/>
    </row>
    <row r="3387" spans="3:4" x14ac:dyDescent="0.2">
      <c r="C3387" s="11"/>
      <c r="D3387" s="11"/>
    </row>
    <row r="3388" spans="3:4" x14ac:dyDescent="0.2">
      <c r="C3388" s="11"/>
      <c r="D3388" s="11"/>
    </row>
    <row r="3389" spans="3:4" x14ac:dyDescent="0.2">
      <c r="C3389" s="11"/>
      <c r="D3389" s="11"/>
    </row>
    <row r="3390" spans="3:4" x14ac:dyDescent="0.2">
      <c r="C3390" s="11"/>
      <c r="D3390" s="11"/>
    </row>
    <row r="3391" spans="3:4" x14ac:dyDescent="0.2">
      <c r="C3391" s="11"/>
      <c r="D3391" s="11"/>
    </row>
    <row r="3392" spans="3:4" x14ac:dyDescent="0.2">
      <c r="C3392" s="11"/>
      <c r="D3392" s="11"/>
    </row>
    <row r="3393" spans="3:4" x14ac:dyDescent="0.2">
      <c r="C3393" s="11"/>
      <c r="D3393" s="11"/>
    </row>
    <row r="3394" spans="3:4" x14ac:dyDescent="0.2">
      <c r="C3394" s="11"/>
      <c r="D3394" s="11"/>
    </row>
    <row r="3395" spans="3:4" x14ac:dyDescent="0.2">
      <c r="C3395" s="11"/>
      <c r="D3395" s="11"/>
    </row>
    <row r="3396" spans="3:4" x14ac:dyDescent="0.2">
      <c r="C3396" s="11"/>
      <c r="D3396" s="11"/>
    </row>
    <row r="3397" spans="3:4" x14ac:dyDescent="0.2">
      <c r="C3397" s="11"/>
      <c r="D3397" s="11"/>
    </row>
    <row r="3398" spans="3:4" x14ac:dyDescent="0.2">
      <c r="C3398" s="11"/>
      <c r="D3398" s="11"/>
    </row>
    <row r="3399" spans="3:4" x14ac:dyDescent="0.2">
      <c r="C3399" s="11"/>
      <c r="D3399" s="11"/>
    </row>
    <row r="3400" spans="3:4" x14ac:dyDescent="0.2">
      <c r="C3400" s="11"/>
      <c r="D3400" s="11"/>
    </row>
    <row r="3401" spans="3:4" x14ac:dyDescent="0.2">
      <c r="C3401" s="11"/>
      <c r="D3401" s="11"/>
    </row>
    <row r="3402" spans="3:4" x14ac:dyDescent="0.2">
      <c r="C3402" s="11"/>
      <c r="D3402" s="11"/>
    </row>
    <row r="3403" spans="3:4" x14ac:dyDescent="0.2">
      <c r="C3403" s="11"/>
      <c r="D3403" s="11"/>
    </row>
    <row r="3404" spans="3:4" x14ac:dyDescent="0.2">
      <c r="C3404" s="11"/>
      <c r="D3404" s="11"/>
    </row>
    <row r="3405" spans="3:4" x14ac:dyDescent="0.2">
      <c r="C3405" s="11"/>
      <c r="D3405" s="11"/>
    </row>
    <row r="3406" spans="3:4" x14ac:dyDescent="0.2">
      <c r="C3406" s="11"/>
      <c r="D3406" s="11"/>
    </row>
    <row r="3407" spans="3:4" x14ac:dyDescent="0.2">
      <c r="C3407" s="11"/>
      <c r="D3407" s="11"/>
    </row>
    <row r="3408" spans="3:4" x14ac:dyDescent="0.2">
      <c r="C3408" s="11"/>
      <c r="D3408" s="11"/>
    </row>
    <row r="3409" spans="3:4" x14ac:dyDescent="0.2">
      <c r="C3409" s="11"/>
      <c r="D3409" s="11"/>
    </row>
    <row r="3410" spans="3:4" x14ac:dyDescent="0.2">
      <c r="C3410" s="11"/>
      <c r="D3410" s="11"/>
    </row>
    <row r="3411" spans="3:4" x14ac:dyDescent="0.2">
      <c r="C3411" s="11"/>
      <c r="D3411" s="11"/>
    </row>
    <row r="3412" spans="3:4" x14ac:dyDescent="0.2">
      <c r="C3412" s="11"/>
      <c r="D3412" s="11"/>
    </row>
    <row r="3413" spans="3:4" x14ac:dyDescent="0.2">
      <c r="C3413" s="11"/>
      <c r="D3413" s="11"/>
    </row>
    <row r="3414" spans="3:4" x14ac:dyDescent="0.2">
      <c r="C3414" s="11"/>
      <c r="D3414" s="11"/>
    </row>
    <row r="3415" spans="3:4" x14ac:dyDescent="0.2">
      <c r="C3415" s="11"/>
      <c r="D3415" s="11"/>
    </row>
    <row r="3416" spans="3:4" x14ac:dyDescent="0.2">
      <c r="C3416" s="11"/>
      <c r="D3416" s="11"/>
    </row>
    <row r="3417" spans="3:4" x14ac:dyDescent="0.2">
      <c r="C3417" s="11"/>
      <c r="D3417" s="11"/>
    </row>
    <row r="3418" spans="3:4" x14ac:dyDescent="0.2">
      <c r="C3418" s="11"/>
      <c r="D3418" s="11"/>
    </row>
    <row r="3419" spans="3:4" x14ac:dyDescent="0.2">
      <c r="C3419" s="11"/>
      <c r="D3419" s="11"/>
    </row>
    <row r="3420" spans="3:4" x14ac:dyDescent="0.2">
      <c r="C3420" s="11"/>
      <c r="D3420" s="11"/>
    </row>
    <row r="3421" spans="3:4" x14ac:dyDescent="0.2">
      <c r="C3421" s="11"/>
      <c r="D3421" s="11"/>
    </row>
    <row r="3422" spans="3:4" x14ac:dyDescent="0.2">
      <c r="C3422" s="11"/>
      <c r="D3422" s="11"/>
    </row>
    <row r="3423" spans="3:4" x14ac:dyDescent="0.2">
      <c r="C3423" s="11"/>
      <c r="D3423" s="11"/>
    </row>
    <row r="3424" spans="3:4" x14ac:dyDescent="0.2">
      <c r="C3424" s="11"/>
      <c r="D3424" s="11"/>
    </row>
    <row r="3425" spans="3:4" x14ac:dyDescent="0.2">
      <c r="C3425" s="11"/>
      <c r="D3425" s="11"/>
    </row>
    <row r="3426" spans="3:4" x14ac:dyDescent="0.2">
      <c r="C3426" s="11"/>
      <c r="D3426" s="11"/>
    </row>
    <row r="3427" spans="3:4" x14ac:dyDescent="0.2">
      <c r="C3427" s="11"/>
      <c r="D3427" s="11"/>
    </row>
    <row r="3428" spans="3:4" x14ac:dyDescent="0.2">
      <c r="C3428" s="11"/>
      <c r="D3428" s="11"/>
    </row>
    <row r="3429" spans="3:4" x14ac:dyDescent="0.2">
      <c r="C3429" s="11"/>
      <c r="D3429" s="11"/>
    </row>
    <row r="3430" spans="3:4" x14ac:dyDescent="0.2">
      <c r="C3430" s="11"/>
      <c r="D3430" s="11"/>
    </row>
    <row r="3431" spans="3:4" x14ac:dyDescent="0.2">
      <c r="C3431" s="11"/>
      <c r="D3431" s="11"/>
    </row>
    <row r="3432" spans="3:4" x14ac:dyDescent="0.2">
      <c r="C3432" s="11"/>
      <c r="D3432" s="11"/>
    </row>
    <row r="3433" spans="3:4" x14ac:dyDescent="0.2">
      <c r="C3433" s="11"/>
      <c r="D3433" s="11"/>
    </row>
    <row r="3434" spans="3:4" x14ac:dyDescent="0.2">
      <c r="C3434" s="11"/>
      <c r="D3434" s="11"/>
    </row>
    <row r="3435" spans="3:4" x14ac:dyDescent="0.2">
      <c r="C3435" s="11"/>
      <c r="D3435" s="11"/>
    </row>
    <row r="3436" spans="3:4" x14ac:dyDescent="0.2">
      <c r="C3436" s="11"/>
      <c r="D3436" s="11"/>
    </row>
    <row r="3437" spans="3:4" x14ac:dyDescent="0.2">
      <c r="C3437" s="11"/>
      <c r="D3437" s="11"/>
    </row>
    <row r="3438" spans="3:4" x14ac:dyDescent="0.2">
      <c r="C3438" s="11"/>
      <c r="D3438" s="11"/>
    </row>
    <row r="3439" spans="3:4" x14ac:dyDescent="0.2">
      <c r="C3439" s="11"/>
      <c r="D3439" s="11"/>
    </row>
    <row r="3440" spans="3:4" x14ac:dyDescent="0.2">
      <c r="C3440" s="11"/>
      <c r="D3440" s="11"/>
    </row>
    <row r="3441" spans="3:4" x14ac:dyDescent="0.2">
      <c r="C3441" s="11"/>
      <c r="D3441" s="11"/>
    </row>
    <row r="3442" spans="3:4" x14ac:dyDescent="0.2">
      <c r="C3442" s="11"/>
      <c r="D3442" s="11"/>
    </row>
    <row r="3443" spans="3:4" x14ac:dyDescent="0.2">
      <c r="C3443" s="11"/>
      <c r="D3443" s="11"/>
    </row>
    <row r="3444" spans="3:4" x14ac:dyDescent="0.2">
      <c r="C3444" s="11"/>
      <c r="D3444" s="11"/>
    </row>
    <row r="3445" spans="3:4" x14ac:dyDescent="0.2">
      <c r="C3445" s="11"/>
      <c r="D3445" s="11"/>
    </row>
    <row r="3446" spans="3:4" x14ac:dyDescent="0.2">
      <c r="C3446" s="11"/>
      <c r="D3446" s="11"/>
    </row>
    <row r="3447" spans="3:4" x14ac:dyDescent="0.2">
      <c r="C3447" s="11"/>
      <c r="D3447" s="11"/>
    </row>
    <row r="3448" spans="3:4" x14ac:dyDescent="0.2">
      <c r="C3448" s="11"/>
      <c r="D3448" s="11"/>
    </row>
    <row r="3449" spans="3:4" x14ac:dyDescent="0.2">
      <c r="C3449" s="11"/>
      <c r="D3449" s="11"/>
    </row>
    <row r="3450" spans="3:4" x14ac:dyDescent="0.2">
      <c r="C3450" s="11"/>
      <c r="D3450" s="11"/>
    </row>
    <row r="3451" spans="3:4" x14ac:dyDescent="0.2">
      <c r="C3451" s="11"/>
      <c r="D3451" s="11"/>
    </row>
    <row r="3452" spans="3:4" x14ac:dyDescent="0.2">
      <c r="C3452" s="11"/>
      <c r="D3452" s="11"/>
    </row>
    <row r="3453" spans="3:4" x14ac:dyDescent="0.2">
      <c r="C3453" s="11"/>
      <c r="D3453" s="11"/>
    </row>
    <row r="3454" spans="3:4" x14ac:dyDescent="0.2">
      <c r="C3454" s="11"/>
      <c r="D3454" s="11"/>
    </row>
    <row r="3455" spans="3:4" x14ac:dyDescent="0.2">
      <c r="C3455" s="11"/>
      <c r="D3455" s="11"/>
    </row>
    <row r="3456" spans="3:4" x14ac:dyDescent="0.2">
      <c r="C3456" s="11"/>
      <c r="D3456" s="11"/>
    </row>
    <row r="3457" spans="3:4" x14ac:dyDescent="0.2">
      <c r="C3457" s="11"/>
      <c r="D3457" s="11"/>
    </row>
    <row r="3458" spans="3:4" x14ac:dyDescent="0.2">
      <c r="C3458" s="11"/>
      <c r="D3458" s="11"/>
    </row>
    <row r="3459" spans="3:4" x14ac:dyDescent="0.2">
      <c r="C3459" s="11"/>
      <c r="D3459" s="11"/>
    </row>
    <row r="3460" spans="3:4" x14ac:dyDescent="0.2">
      <c r="C3460" s="11"/>
      <c r="D3460" s="11"/>
    </row>
    <row r="3461" spans="3:4" x14ac:dyDescent="0.2">
      <c r="C3461" s="11"/>
      <c r="D3461" s="11"/>
    </row>
    <row r="3462" spans="3:4" x14ac:dyDescent="0.2">
      <c r="C3462" s="11"/>
      <c r="D3462" s="11"/>
    </row>
    <row r="3463" spans="3:4" x14ac:dyDescent="0.2">
      <c r="C3463" s="11"/>
      <c r="D3463" s="11"/>
    </row>
    <row r="3464" spans="3:4" x14ac:dyDescent="0.2">
      <c r="C3464" s="11"/>
      <c r="D3464" s="11"/>
    </row>
    <row r="3465" spans="3:4" x14ac:dyDescent="0.2">
      <c r="C3465" s="11"/>
      <c r="D3465" s="11"/>
    </row>
    <row r="3466" spans="3:4" x14ac:dyDescent="0.2">
      <c r="C3466" s="11"/>
      <c r="D3466" s="11"/>
    </row>
    <row r="3467" spans="3:4" x14ac:dyDescent="0.2">
      <c r="C3467" s="11"/>
      <c r="D3467" s="11"/>
    </row>
    <row r="3468" spans="3:4" x14ac:dyDescent="0.2">
      <c r="C3468" s="11"/>
      <c r="D3468" s="11"/>
    </row>
    <row r="3469" spans="3:4" x14ac:dyDescent="0.2">
      <c r="C3469" s="11"/>
      <c r="D3469" s="11"/>
    </row>
    <row r="3470" spans="3:4" x14ac:dyDescent="0.2">
      <c r="C3470" s="11"/>
      <c r="D3470" s="11"/>
    </row>
    <row r="3471" spans="3:4" x14ac:dyDescent="0.2">
      <c r="C3471" s="11"/>
      <c r="D3471" s="11"/>
    </row>
    <row r="3472" spans="3:4" x14ac:dyDescent="0.2">
      <c r="C3472" s="11"/>
      <c r="D3472" s="11"/>
    </row>
    <row r="3473" spans="3:4" x14ac:dyDescent="0.2">
      <c r="C3473" s="11"/>
      <c r="D3473" s="11"/>
    </row>
    <row r="3474" spans="3:4" x14ac:dyDescent="0.2">
      <c r="C3474" s="11"/>
      <c r="D3474" s="11"/>
    </row>
    <row r="3475" spans="3:4" x14ac:dyDescent="0.2">
      <c r="C3475" s="11"/>
      <c r="D3475" s="11"/>
    </row>
    <row r="3476" spans="3:4" x14ac:dyDescent="0.2">
      <c r="C3476" s="11"/>
      <c r="D3476" s="11"/>
    </row>
    <row r="3477" spans="3:4" x14ac:dyDescent="0.2">
      <c r="C3477" s="11"/>
      <c r="D3477" s="11"/>
    </row>
    <row r="3478" spans="3:4" x14ac:dyDescent="0.2">
      <c r="C3478" s="11"/>
      <c r="D3478" s="11"/>
    </row>
    <row r="3479" spans="3:4" x14ac:dyDescent="0.2">
      <c r="C3479" s="11"/>
      <c r="D3479" s="11"/>
    </row>
    <row r="3480" spans="3:4" x14ac:dyDescent="0.2">
      <c r="C3480" s="11"/>
      <c r="D3480" s="11"/>
    </row>
    <row r="3481" spans="3:4" x14ac:dyDescent="0.2">
      <c r="C3481" s="11"/>
      <c r="D3481" s="11"/>
    </row>
    <row r="3482" spans="3:4" x14ac:dyDescent="0.2">
      <c r="C3482" s="11"/>
      <c r="D3482" s="11"/>
    </row>
    <row r="3483" spans="3:4" x14ac:dyDescent="0.2">
      <c r="C3483" s="11"/>
      <c r="D3483" s="11"/>
    </row>
    <row r="3484" spans="3:4" x14ac:dyDescent="0.2">
      <c r="C3484" s="11"/>
      <c r="D3484" s="11"/>
    </row>
    <row r="3485" spans="3:4" x14ac:dyDescent="0.2">
      <c r="C3485" s="11"/>
      <c r="D3485" s="11"/>
    </row>
    <row r="3486" spans="3:4" x14ac:dyDescent="0.2">
      <c r="C3486" s="11"/>
      <c r="D3486" s="11"/>
    </row>
    <row r="3487" spans="3:4" x14ac:dyDescent="0.2">
      <c r="C3487" s="11"/>
      <c r="D3487" s="11"/>
    </row>
    <row r="3488" spans="3:4" x14ac:dyDescent="0.2">
      <c r="C3488" s="11"/>
      <c r="D3488" s="11"/>
    </row>
    <row r="3489" spans="3:4" x14ac:dyDescent="0.2">
      <c r="C3489" s="11"/>
      <c r="D3489" s="11"/>
    </row>
    <row r="3490" spans="3:4" x14ac:dyDescent="0.2">
      <c r="C3490" s="11"/>
      <c r="D3490" s="11"/>
    </row>
    <row r="3491" spans="3:4" x14ac:dyDescent="0.2">
      <c r="C3491" s="11"/>
      <c r="D3491" s="11"/>
    </row>
    <row r="3492" spans="3:4" x14ac:dyDescent="0.2">
      <c r="C3492" s="11"/>
      <c r="D3492" s="11"/>
    </row>
    <row r="3493" spans="3:4" x14ac:dyDescent="0.2">
      <c r="C3493" s="11"/>
      <c r="D3493" s="11"/>
    </row>
    <row r="3494" spans="3:4" x14ac:dyDescent="0.2">
      <c r="C3494" s="11"/>
      <c r="D3494" s="11"/>
    </row>
    <row r="3495" spans="3:4" x14ac:dyDescent="0.2">
      <c r="C3495" s="11"/>
      <c r="D3495" s="11"/>
    </row>
    <row r="3496" spans="3:4" x14ac:dyDescent="0.2">
      <c r="C3496" s="11"/>
      <c r="D3496" s="11"/>
    </row>
    <row r="3497" spans="3:4" x14ac:dyDescent="0.2">
      <c r="C3497" s="11"/>
      <c r="D3497" s="11"/>
    </row>
    <row r="3498" spans="3:4" x14ac:dyDescent="0.2">
      <c r="C3498" s="11"/>
      <c r="D3498" s="11"/>
    </row>
    <row r="3499" spans="3:4" x14ac:dyDescent="0.2">
      <c r="C3499" s="11"/>
      <c r="D3499" s="11"/>
    </row>
    <row r="3500" spans="3:4" x14ac:dyDescent="0.2">
      <c r="C3500" s="11"/>
      <c r="D3500" s="11"/>
    </row>
    <row r="3501" spans="3:4" x14ac:dyDescent="0.2">
      <c r="C3501" s="11"/>
      <c r="D3501" s="11"/>
    </row>
    <row r="3502" spans="3:4" x14ac:dyDescent="0.2">
      <c r="C3502" s="11"/>
      <c r="D3502" s="11"/>
    </row>
    <row r="3503" spans="3:4" x14ac:dyDescent="0.2">
      <c r="C3503" s="11"/>
      <c r="D3503" s="11"/>
    </row>
    <row r="3504" spans="3:4" x14ac:dyDescent="0.2">
      <c r="C3504" s="11"/>
      <c r="D3504" s="11"/>
    </row>
    <row r="3505" spans="3:4" x14ac:dyDescent="0.2">
      <c r="C3505" s="11"/>
      <c r="D3505" s="11"/>
    </row>
    <row r="3506" spans="3:4" x14ac:dyDescent="0.2">
      <c r="C3506" s="11"/>
      <c r="D3506" s="11"/>
    </row>
    <row r="3507" spans="3:4" x14ac:dyDescent="0.2">
      <c r="C3507" s="11"/>
      <c r="D3507" s="11"/>
    </row>
    <row r="3508" spans="3:4" x14ac:dyDescent="0.2">
      <c r="C3508" s="11"/>
      <c r="D3508" s="11"/>
    </row>
    <row r="3509" spans="3:4" x14ac:dyDescent="0.2">
      <c r="C3509" s="11"/>
      <c r="D3509" s="11"/>
    </row>
    <row r="3510" spans="3:4" x14ac:dyDescent="0.2">
      <c r="C3510" s="11"/>
      <c r="D3510" s="11"/>
    </row>
    <row r="3511" spans="3:4" x14ac:dyDescent="0.2">
      <c r="C3511" s="11"/>
      <c r="D3511" s="11"/>
    </row>
    <row r="3512" spans="3:4" x14ac:dyDescent="0.2">
      <c r="C3512" s="11"/>
      <c r="D3512" s="11"/>
    </row>
    <row r="3513" spans="3:4" x14ac:dyDescent="0.2">
      <c r="C3513" s="11"/>
      <c r="D3513" s="11"/>
    </row>
    <row r="3514" spans="3:4" x14ac:dyDescent="0.2">
      <c r="C3514" s="11"/>
      <c r="D3514" s="11"/>
    </row>
    <row r="3515" spans="3:4" x14ac:dyDescent="0.2">
      <c r="C3515" s="11"/>
      <c r="D3515" s="11"/>
    </row>
    <row r="3516" spans="3:4" x14ac:dyDescent="0.2">
      <c r="C3516" s="11"/>
      <c r="D3516" s="11"/>
    </row>
    <row r="3517" spans="3:4" x14ac:dyDescent="0.2">
      <c r="C3517" s="11"/>
      <c r="D3517" s="11"/>
    </row>
    <row r="3518" spans="3:4" x14ac:dyDescent="0.2">
      <c r="C3518" s="11"/>
      <c r="D3518" s="11"/>
    </row>
    <row r="3519" spans="3:4" x14ac:dyDescent="0.2">
      <c r="C3519" s="11"/>
      <c r="D3519" s="11"/>
    </row>
    <row r="3520" spans="3:4" x14ac:dyDescent="0.2">
      <c r="C3520" s="11"/>
      <c r="D3520" s="11"/>
    </row>
    <row r="3521" spans="3:4" x14ac:dyDescent="0.2">
      <c r="C3521" s="11"/>
      <c r="D3521" s="11"/>
    </row>
    <row r="3522" spans="3:4" x14ac:dyDescent="0.2">
      <c r="C3522" s="11"/>
      <c r="D3522" s="11"/>
    </row>
    <row r="3523" spans="3:4" x14ac:dyDescent="0.2">
      <c r="C3523" s="11"/>
      <c r="D3523" s="11"/>
    </row>
    <row r="3524" spans="3:4" x14ac:dyDescent="0.2">
      <c r="C3524" s="11"/>
      <c r="D3524" s="11"/>
    </row>
    <row r="3525" spans="3:4" x14ac:dyDescent="0.2">
      <c r="C3525" s="11"/>
      <c r="D3525" s="11"/>
    </row>
    <row r="3526" spans="3:4" x14ac:dyDescent="0.2">
      <c r="C3526" s="11"/>
      <c r="D3526" s="11"/>
    </row>
    <row r="3527" spans="3:4" x14ac:dyDescent="0.2">
      <c r="C3527" s="11"/>
      <c r="D3527" s="11"/>
    </row>
    <row r="3528" spans="3:4" x14ac:dyDescent="0.2">
      <c r="C3528" s="11"/>
      <c r="D3528" s="11"/>
    </row>
    <row r="3529" spans="3:4" x14ac:dyDescent="0.2">
      <c r="C3529" s="11"/>
      <c r="D3529" s="11"/>
    </row>
    <row r="3530" spans="3:4" x14ac:dyDescent="0.2">
      <c r="C3530" s="11"/>
      <c r="D3530" s="11"/>
    </row>
    <row r="3531" spans="3:4" x14ac:dyDescent="0.2">
      <c r="C3531" s="11"/>
      <c r="D3531" s="11"/>
    </row>
    <row r="3532" spans="3:4" x14ac:dyDescent="0.2">
      <c r="C3532" s="11"/>
      <c r="D3532" s="11"/>
    </row>
    <row r="3533" spans="3:4" x14ac:dyDescent="0.2">
      <c r="C3533" s="11"/>
      <c r="D3533" s="11"/>
    </row>
    <row r="3534" spans="3:4" x14ac:dyDescent="0.2">
      <c r="C3534" s="11"/>
      <c r="D3534" s="11"/>
    </row>
    <row r="3535" spans="3:4" x14ac:dyDescent="0.2">
      <c r="C3535" s="11"/>
      <c r="D3535" s="11"/>
    </row>
    <row r="3536" spans="3:4" x14ac:dyDescent="0.2">
      <c r="C3536" s="11"/>
      <c r="D3536" s="11"/>
    </row>
    <row r="3537" spans="3:4" x14ac:dyDescent="0.2">
      <c r="C3537" s="11"/>
      <c r="D3537" s="11"/>
    </row>
    <row r="3538" spans="3:4" x14ac:dyDescent="0.2">
      <c r="C3538" s="11"/>
      <c r="D3538" s="11"/>
    </row>
    <row r="3539" spans="3:4" x14ac:dyDescent="0.2">
      <c r="C3539" s="11"/>
      <c r="D3539" s="11"/>
    </row>
    <row r="3540" spans="3:4" x14ac:dyDescent="0.2">
      <c r="C3540" s="11"/>
      <c r="D3540" s="11"/>
    </row>
    <row r="3541" spans="3:4" x14ac:dyDescent="0.2">
      <c r="C3541" s="11"/>
      <c r="D3541" s="11"/>
    </row>
    <row r="3542" spans="3:4" x14ac:dyDescent="0.2">
      <c r="C3542" s="11"/>
      <c r="D3542" s="11"/>
    </row>
    <row r="3543" spans="3:4" x14ac:dyDescent="0.2">
      <c r="C3543" s="11"/>
      <c r="D3543" s="11"/>
    </row>
    <row r="3544" spans="3:4" x14ac:dyDescent="0.2">
      <c r="C3544" s="11"/>
      <c r="D3544" s="11"/>
    </row>
    <row r="3545" spans="3:4" x14ac:dyDescent="0.2">
      <c r="C3545" s="11"/>
      <c r="D3545" s="11"/>
    </row>
    <row r="3546" spans="3:4" x14ac:dyDescent="0.2">
      <c r="C3546" s="11"/>
      <c r="D3546" s="11"/>
    </row>
    <row r="3547" spans="3:4" x14ac:dyDescent="0.2">
      <c r="C3547" s="11"/>
      <c r="D3547" s="11"/>
    </row>
    <row r="3548" spans="3:4" x14ac:dyDescent="0.2">
      <c r="C3548" s="11"/>
      <c r="D3548" s="11"/>
    </row>
    <row r="3549" spans="3:4" x14ac:dyDescent="0.2">
      <c r="C3549" s="11"/>
      <c r="D3549" s="11"/>
    </row>
    <row r="3550" spans="3:4" x14ac:dyDescent="0.2">
      <c r="C3550" s="11"/>
      <c r="D3550" s="11"/>
    </row>
    <row r="3551" spans="3:4" x14ac:dyDescent="0.2">
      <c r="C3551" s="11"/>
      <c r="D3551" s="11"/>
    </row>
    <row r="3552" spans="3:4" x14ac:dyDescent="0.2">
      <c r="C3552" s="11"/>
      <c r="D3552" s="11"/>
    </row>
    <row r="3553" spans="3:4" x14ac:dyDescent="0.2">
      <c r="C3553" s="11"/>
      <c r="D3553" s="11"/>
    </row>
    <row r="3554" spans="3:4" x14ac:dyDescent="0.2">
      <c r="C3554" s="11"/>
      <c r="D3554" s="11"/>
    </row>
    <row r="3555" spans="3:4" x14ac:dyDescent="0.2">
      <c r="C3555" s="11"/>
      <c r="D3555" s="11"/>
    </row>
    <row r="3556" spans="3:4" x14ac:dyDescent="0.2">
      <c r="C3556" s="11"/>
      <c r="D3556" s="11"/>
    </row>
    <row r="3557" spans="3:4" x14ac:dyDescent="0.2">
      <c r="C3557" s="11"/>
      <c r="D3557" s="11"/>
    </row>
    <row r="3558" spans="3:4" x14ac:dyDescent="0.2">
      <c r="C3558" s="11"/>
      <c r="D3558" s="11"/>
    </row>
    <row r="3559" spans="3:4" x14ac:dyDescent="0.2">
      <c r="C3559" s="11"/>
      <c r="D3559" s="11"/>
    </row>
    <row r="3560" spans="3:4" x14ac:dyDescent="0.2">
      <c r="C3560" s="11"/>
      <c r="D3560" s="11"/>
    </row>
    <row r="3561" spans="3:4" x14ac:dyDescent="0.2">
      <c r="C3561" s="11"/>
      <c r="D3561" s="11"/>
    </row>
    <row r="3562" spans="3:4" x14ac:dyDescent="0.2">
      <c r="C3562" s="11"/>
      <c r="D3562" s="11"/>
    </row>
    <row r="3563" spans="3:4" x14ac:dyDescent="0.2">
      <c r="C3563" s="11"/>
      <c r="D3563" s="11"/>
    </row>
    <row r="3564" spans="3:4" x14ac:dyDescent="0.2">
      <c r="C3564" s="11"/>
      <c r="D3564" s="11"/>
    </row>
    <row r="3565" spans="3:4" x14ac:dyDescent="0.2">
      <c r="C3565" s="11"/>
      <c r="D3565" s="11"/>
    </row>
    <row r="3566" spans="3:4" x14ac:dyDescent="0.2">
      <c r="C3566" s="11"/>
      <c r="D3566" s="11"/>
    </row>
    <row r="3567" spans="3:4" x14ac:dyDescent="0.2">
      <c r="C3567" s="11"/>
      <c r="D3567" s="11"/>
    </row>
    <row r="3568" spans="3:4" x14ac:dyDescent="0.2">
      <c r="C3568" s="11"/>
      <c r="D3568" s="11"/>
    </row>
    <row r="3569" spans="3:4" x14ac:dyDescent="0.2">
      <c r="C3569" s="11"/>
      <c r="D3569" s="11"/>
    </row>
    <row r="3570" spans="3:4" x14ac:dyDescent="0.2">
      <c r="C3570" s="11"/>
      <c r="D3570" s="11"/>
    </row>
    <row r="3571" spans="3:4" x14ac:dyDescent="0.2">
      <c r="C3571" s="11"/>
      <c r="D3571" s="11"/>
    </row>
    <row r="3572" spans="3:4" x14ac:dyDescent="0.2">
      <c r="C3572" s="11"/>
      <c r="D3572" s="11"/>
    </row>
    <row r="3573" spans="3:4" x14ac:dyDescent="0.2">
      <c r="C3573" s="11"/>
      <c r="D3573" s="11"/>
    </row>
    <row r="3574" spans="3:4" x14ac:dyDescent="0.2">
      <c r="C3574" s="11"/>
      <c r="D3574" s="11"/>
    </row>
    <row r="3575" spans="3:4" x14ac:dyDescent="0.2">
      <c r="C3575" s="11"/>
      <c r="D3575" s="11"/>
    </row>
    <row r="3576" spans="3:4" x14ac:dyDescent="0.2">
      <c r="C3576" s="11"/>
      <c r="D3576" s="11"/>
    </row>
    <row r="3577" spans="3:4" x14ac:dyDescent="0.2">
      <c r="C3577" s="11"/>
      <c r="D3577" s="11"/>
    </row>
    <row r="3578" spans="3:4" x14ac:dyDescent="0.2">
      <c r="C3578" s="11"/>
      <c r="D3578" s="11"/>
    </row>
    <row r="3579" spans="3:4" x14ac:dyDescent="0.2">
      <c r="C3579" s="11"/>
      <c r="D3579" s="11"/>
    </row>
    <row r="3580" spans="3:4" x14ac:dyDescent="0.2">
      <c r="C3580" s="11"/>
      <c r="D3580" s="11"/>
    </row>
    <row r="3581" spans="3:4" x14ac:dyDescent="0.2">
      <c r="C3581" s="11"/>
      <c r="D3581" s="11"/>
    </row>
    <row r="3582" spans="3:4" x14ac:dyDescent="0.2">
      <c r="C3582" s="11"/>
      <c r="D3582" s="11"/>
    </row>
    <row r="3583" spans="3:4" x14ac:dyDescent="0.2">
      <c r="C3583" s="11"/>
      <c r="D3583" s="11"/>
    </row>
    <row r="3584" spans="3:4" x14ac:dyDescent="0.2">
      <c r="C3584" s="11"/>
      <c r="D3584" s="11"/>
    </row>
    <row r="3585" spans="3:4" x14ac:dyDescent="0.2">
      <c r="C3585" s="11"/>
      <c r="D3585" s="11"/>
    </row>
    <row r="3586" spans="3:4" x14ac:dyDescent="0.2">
      <c r="C3586" s="11"/>
      <c r="D3586" s="11"/>
    </row>
    <row r="3587" spans="3:4" x14ac:dyDescent="0.2">
      <c r="C3587" s="11"/>
      <c r="D3587" s="11"/>
    </row>
    <row r="3588" spans="3:4" x14ac:dyDescent="0.2">
      <c r="C3588" s="11"/>
      <c r="D3588" s="11"/>
    </row>
    <row r="3589" spans="3:4" x14ac:dyDescent="0.2">
      <c r="C3589" s="11"/>
      <c r="D3589" s="11"/>
    </row>
    <row r="3590" spans="3:4" x14ac:dyDescent="0.2">
      <c r="C3590" s="11"/>
      <c r="D3590" s="11"/>
    </row>
    <row r="3591" spans="3:4" x14ac:dyDescent="0.2">
      <c r="C3591" s="11"/>
      <c r="D3591" s="11"/>
    </row>
    <row r="3592" spans="3:4" x14ac:dyDescent="0.2">
      <c r="C3592" s="11"/>
      <c r="D3592" s="11"/>
    </row>
    <row r="3593" spans="3:4" x14ac:dyDescent="0.2">
      <c r="C3593" s="11"/>
      <c r="D3593" s="11"/>
    </row>
    <row r="3594" spans="3:4" x14ac:dyDescent="0.2">
      <c r="C3594" s="11"/>
      <c r="D3594" s="11"/>
    </row>
    <row r="3595" spans="3:4" x14ac:dyDescent="0.2">
      <c r="C3595" s="11"/>
      <c r="D3595" s="11"/>
    </row>
    <row r="3596" spans="3:4" x14ac:dyDescent="0.2">
      <c r="C3596" s="11"/>
      <c r="D3596" s="11"/>
    </row>
    <row r="3597" spans="3:4" x14ac:dyDescent="0.2">
      <c r="C3597" s="11"/>
      <c r="D3597" s="11"/>
    </row>
    <row r="3598" spans="3:4" x14ac:dyDescent="0.2">
      <c r="C3598" s="11"/>
      <c r="D3598" s="11"/>
    </row>
    <row r="3599" spans="3:4" x14ac:dyDescent="0.2">
      <c r="C3599" s="11"/>
      <c r="D3599" s="11"/>
    </row>
    <row r="3600" spans="3:4" x14ac:dyDescent="0.2">
      <c r="C3600" s="11"/>
      <c r="D3600" s="11"/>
    </row>
    <row r="3601" spans="3:4" x14ac:dyDescent="0.2">
      <c r="C3601" s="11"/>
      <c r="D3601" s="11"/>
    </row>
    <row r="3602" spans="3:4" x14ac:dyDescent="0.2">
      <c r="C3602" s="11"/>
      <c r="D3602" s="11"/>
    </row>
    <row r="3603" spans="3:4" x14ac:dyDescent="0.2">
      <c r="C3603" s="11"/>
      <c r="D3603" s="11"/>
    </row>
    <row r="3604" spans="3:4" x14ac:dyDescent="0.2">
      <c r="C3604" s="11"/>
      <c r="D3604" s="11"/>
    </row>
    <row r="3605" spans="3:4" x14ac:dyDescent="0.2">
      <c r="C3605" s="11"/>
      <c r="D3605" s="11"/>
    </row>
    <row r="3606" spans="3:4" x14ac:dyDescent="0.2">
      <c r="C3606" s="11"/>
      <c r="D3606" s="11"/>
    </row>
    <row r="3607" spans="3:4" x14ac:dyDescent="0.2">
      <c r="C3607" s="11"/>
      <c r="D3607" s="11"/>
    </row>
    <row r="3608" spans="3:4" x14ac:dyDescent="0.2">
      <c r="C3608" s="11"/>
      <c r="D3608" s="11"/>
    </row>
    <row r="3609" spans="3:4" x14ac:dyDescent="0.2">
      <c r="C3609" s="11"/>
      <c r="D3609" s="11"/>
    </row>
    <row r="3610" spans="3:4" x14ac:dyDescent="0.2">
      <c r="C3610" s="11"/>
      <c r="D3610" s="11"/>
    </row>
    <row r="3611" spans="3:4" x14ac:dyDescent="0.2">
      <c r="C3611" s="11"/>
      <c r="D3611" s="11"/>
    </row>
    <row r="3612" spans="3:4" x14ac:dyDescent="0.2">
      <c r="C3612" s="11"/>
      <c r="D3612" s="11"/>
    </row>
    <row r="3613" spans="3:4" x14ac:dyDescent="0.2">
      <c r="C3613" s="11"/>
      <c r="D3613" s="11"/>
    </row>
    <row r="3614" spans="3:4" x14ac:dyDescent="0.2">
      <c r="C3614" s="11"/>
      <c r="D3614" s="11"/>
    </row>
    <row r="3615" spans="3:4" x14ac:dyDescent="0.2">
      <c r="C3615" s="11"/>
      <c r="D3615" s="11"/>
    </row>
    <row r="3616" spans="3:4" x14ac:dyDescent="0.2">
      <c r="C3616" s="11"/>
      <c r="D3616" s="11"/>
    </row>
    <row r="3617" spans="3:4" x14ac:dyDescent="0.2">
      <c r="C3617" s="11"/>
      <c r="D3617" s="11"/>
    </row>
    <row r="3618" spans="3:4" x14ac:dyDescent="0.2">
      <c r="C3618" s="11"/>
      <c r="D3618" s="11"/>
    </row>
    <row r="3619" spans="3:4" x14ac:dyDescent="0.2">
      <c r="C3619" s="11"/>
      <c r="D3619" s="11"/>
    </row>
    <row r="3620" spans="3:4" x14ac:dyDescent="0.2">
      <c r="C3620" s="11"/>
      <c r="D3620" s="11"/>
    </row>
    <row r="3621" spans="3:4" x14ac:dyDescent="0.2">
      <c r="C3621" s="11"/>
      <c r="D3621" s="11"/>
    </row>
    <row r="3622" spans="3:4" x14ac:dyDescent="0.2">
      <c r="C3622" s="11"/>
      <c r="D3622" s="11"/>
    </row>
    <row r="3623" spans="3:4" x14ac:dyDescent="0.2">
      <c r="C3623" s="11"/>
      <c r="D3623" s="11"/>
    </row>
    <row r="3624" spans="3:4" x14ac:dyDescent="0.2">
      <c r="C3624" s="11"/>
      <c r="D3624" s="11"/>
    </row>
    <row r="3625" spans="3:4" x14ac:dyDescent="0.2">
      <c r="C3625" s="11"/>
      <c r="D3625" s="11"/>
    </row>
    <row r="3626" spans="3:4" x14ac:dyDescent="0.2">
      <c r="C3626" s="11"/>
      <c r="D3626" s="11"/>
    </row>
    <row r="3627" spans="3:4" x14ac:dyDescent="0.2">
      <c r="C3627" s="11"/>
      <c r="D3627" s="11"/>
    </row>
    <row r="3628" spans="3:4" x14ac:dyDescent="0.2">
      <c r="C3628" s="11"/>
      <c r="D3628" s="11"/>
    </row>
    <row r="3629" spans="3:4" x14ac:dyDescent="0.2">
      <c r="C3629" s="11"/>
      <c r="D3629" s="11"/>
    </row>
    <row r="3630" spans="3:4" x14ac:dyDescent="0.2">
      <c r="C3630" s="11"/>
      <c r="D3630" s="11"/>
    </row>
    <row r="3631" spans="3:4" x14ac:dyDescent="0.2">
      <c r="C3631" s="11"/>
      <c r="D3631" s="11"/>
    </row>
    <row r="3632" spans="3:4" x14ac:dyDescent="0.2">
      <c r="C3632" s="11"/>
      <c r="D3632" s="11"/>
    </row>
    <row r="3633" spans="3:4" x14ac:dyDescent="0.2">
      <c r="C3633" s="11"/>
      <c r="D3633" s="11"/>
    </row>
    <row r="3634" spans="3:4" x14ac:dyDescent="0.2">
      <c r="C3634" s="11"/>
      <c r="D3634" s="11"/>
    </row>
    <row r="3635" spans="3:4" x14ac:dyDescent="0.2">
      <c r="C3635" s="11"/>
      <c r="D3635" s="11"/>
    </row>
    <row r="3636" spans="3:4" x14ac:dyDescent="0.2">
      <c r="C3636" s="11"/>
      <c r="D3636" s="11"/>
    </row>
    <row r="3637" spans="3:4" x14ac:dyDescent="0.2">
      <c r="C3637" s="11"/>
      <c r="D3637" s="11"/>
    </row>
    <row r="3638" spans="3:4" x14ac:dyDescent="0.2">
      <c r="C3638" s="11"/>
      <c r="D3638" s="11"/>
    </row>
    <row r="3639" spans="3:4" x14ac:dyDescent="0.2">
      <c r="C3639" s="11"/>
      <c r="D3639" s="11"/>
    </row>
    <row r="3640" spans="3:4" x14ac:dyDescent="0.2">
      <c r="C3640" s="11"/>
      <c r="D3640" s="11"/>
    </row>
    <row r="3641" spans="3:4" x14ac:dyDescent="0.2">
      <c r="C3641" s="11"/>
      <c r="D3641" s="11"/>
    </row>
    <row r="3642" spans="3:4" x14ac:dyDescent="0.2">
      <c r="C3642" s="11"/>
      <c r="D3642" s="11"/>
    </row>
    <row r="3643" spans="3:4" x14ac:dyDescent="0.2">
      <c r="C3643" s="11"/>
      <c r="D3643" s="11"/>
    </row>
    <row r="3644" spans="3:4" x14ac:dyDescent="0.2">
      <c r="C3644" s="11"/>
      <c r="D3644" s="11"/>
    </row>
    <row r="3645" spans="3:4" x14ac:dyDescent="0.2">
      <c r="C3645" s="11"/>
      <c r="D3645" s="11"/>
    </row>
    <row r="3646" spans="3:4" x14ac:dyDescent="0.2">
      <c r="C3646" s="11"/>
      <c r="D3646" s="11"/>
    </row>
    <row r="3647" spans="3:4" x14ac:dyDescent="0.2">
      <c r="C3647" s="11"/>
      <c r="D3647" s="11"/>
    </row>
    <row r="3648" spans="3:4" x14ac:dyDescent="0.2">
      <c r="C3648" s="11"/>
      <c r="D3648" s="11"/>
    </row>
    <row r="3649" spans="3:4" x14ac:dyDescent="0.2">
      <c r="C3649" s="11"/>
      <c r="D3649" s="11"/>
    </row>
    <row r="3650" spans="3:4" x14ac:dyDescent="0.2">
      <c r="C3650" s="11"/>
      <c r="D3650" s="11"/>
    </row>
    <row r="3651" spans="3:4" x14ac:dyDescent="0.2">
      <c r="C3651" s="11"/>
      <c r="D3651" s="11"/>
    </row>
    <row r="3652" spans="3:4" x14ac:dyDescent="0.2">
      <c r="C3652" s="11"/>
      <c r="D3652" s="11"/>
    </row>
    <row r="3653" spans="3:4" x14ac:dyDescent="0.2">
      <c r="C3653" s="11"/>
      <c r="D3653" s="11"/>
    </row>
    <row r="3654" spans="3:4" x14ac:dyDescent="0.2">
      <c r="C3654" s="11"/>
      <c r="D3654" s="11"/>
    </row>
    <row r="3655" spans="3:4" x14ac:dyDescent="0.2">
      <c r="C3655" s="11"/>
      <c r="D3655" s="11"/>
    </row>
    <row r="3656" spans="3:4" x14ac:dyDescent="0.2">
      <c r="C3656" s="11"/>
      <c r="D3656" s="11"/>
    </row>
    <row r="3657" spans="3:4" x14ac:dyDescent="0.2">
      <c r="C3657" s="11"/>
      <c r="D3657" s="11"/>
    </row>
    <row r="3658" spans="3:4" x14ac:dyDescent="0.2">
      <c r="C3658" s="11"/>
      <c r="D3658" s="11"/>
    </row>
    <row r="3659" spans="3:4" x14ac:dyDescent="0.2">
      <c r="C3659" s="11"/>
      <c r="D3659" s="11"/>
    </row>
    <row r="3660" spans="3:4" x14ac:dyDescent="0.2">
      <c r="C3660" s="11"/>
      <c r="D3660" s="11"/>
    </row>
    <row r="3661" spans="3:4" x14ac:dyDescent="0.2">
      <c r="C3661" s="11"/>
      <c r="D3661" s="11"/>
    </row>
    <row r="3662" spans="3:4" x14ac:dyDescent="0.2">
      <c r="C3662" s="11"/>
      <c r="D3662" s="11"/>
    </row>
    <row r="3663" spans="3:4" x14ac:dyDescent="0.2">
      <c r="C3663" s="11"/>
      <c r="D3663" s="11"/>
    </row>
    <row r="3664" spans="3:4" x14ac:dyDescent="0.2">
      <c r="C3664" s="11"/>
      <c r="D3664" s="11"/>
    </row>
    <row r="3665" spans="3:4" x14ac:dyDescent="0.2">
      <c r="C3665" s="11"/>
      <c r="D3665" s="11"/>
    </row>
    <row r="3666" spans="3:4" x14ac:dyDescent="0.2">
      <c r="C3666" s="11"/>
      <c r="D3666" s="11"/>
    </row>
    <row r="3667" spans="3:4" x14ac:dyDescent="0.2">
      <c r="C3667" s="11"/>
      <c r="D3667" s="11"/>
    </row>
    <row r="3668" spans="3:4" x14ac:dyDescent="0.2">
      <c r="C3668" s="11"/>
      <c r="D3668" s="11"/>
    </row>
    <row r="3669" spans="3:4" x14ac:dyDescent="0.2">
      <c r="C3669" s="11"/>
      <c r="D3669" s="11"/>
    </row>
    <row r="3670" spans="3:4" x14ac:dyDescent="0.2">
      <c r="C3670" s="11"/>
      <c r="D3670" s="11"/>
    </row>
    <row r="3671" spans="3:4" x14ac:dyDescent="0.2">
      <c r="C3671" s="11"/>
      <c r="D3671" s="11"/>
    </row>
    <row r="3672" spans="3:4" x14ac:dyDescent="0.2">
      <c r="C3672" s="11"/>
      <c r="D3672" s="11"/>
    </row>
    <row r="3673" spans="3:4" x14ac:dyDescent="0.2">
      <c r="C3673" s="11"/>
      <c r="D3673" s="11"/>
    </row>
    <row r="3674" spans="3:4" x14ac:dyDescent="0.2">
      <c r="C3674" s="11"/>
      <c r="D3674" s="11"/>
    </row>
    <row r="3675" spans="3:4" x14ac:dyDescent="0.2">
      <c r="C3675" s="11"/>
      <c r="D3675" s="11"/>
    </row>
    <row r="3676" spans="3:4" x14ac:dyDescent="0.2">
      <c r="C3676" s="11"/>
      <c r="D3676" s="11"/>
    </row>
    <row r="3677" spans="3:4" x14ac:dyDescent="0.2">
      <c r="C3677" s="11"/>
      <c r="D3677" s="11"/>
    </row>
    <row r="3678" spans="3:4" x14ac:dyDescent="0.2">
      <c r="C3678" s="11"/>
      <c r="D3678" s="11"/>
    </row>
    <row r="3679" spans="3:4" x14ac:dyDescent="0.2">
      <c r="C3679" s="11"/>
      <c r="D3679" s="11"/>
    </row>
    <row r="3680" spans="3:4" x14ac:dyDescent="0.2">
      <c r="C3680" s="11"/>
      <c r="D3680" s="11"/>
    </row>
    <row r="3681" spans="3:4" x14ac:dyDescent="0.2">
      <c r="C3681" s="11"/>
      <c r="D3681" s="11"/>
    </row>
    <row r="3682" spans="3:4" x14ac:dyDescent="0.2">
      <c r="C3682" s="11"/>
      <c r="D3682" s="11"/>
    </row>
    <row r="3683" spans="3:4" x14ac:dyDescent="0.2">
      <c r="C3683" s="11"/>
      <c r="D3683" s="11"/>
    </row>
    <row r="3684" spans="3:4" x14ac:dyDescent="0.2">
      <c r="C3684" s="11"/>
      <c r="D3684" s="11"/>
    </row>
    <row r="3685" spans="3:4" x14ac:dyDescent="0.2">
      <c r="C3685" s="11"/>
      <c r="D3685" s="11"/>
    </row>
    <row r="3686" spans="3:4" x14ac:dyDescent="0.2">
      <c r="C3686" s="11"/>
      <c r="D3686" s="11"/>
    </row>
    <row r="3687" spans="3:4" x14ac:dyDescent="0.2">
      <c r="C3687" s="11"/>
      <c r="D3687" s="11"/>
    </row>
    <row r="3688" spans="3:4" x14ac:dyDescent="0.2">
      <c r="C3688" s="11"/>
      <c r="D3688" s="11"/>
    </row>
    <row r="3689" spans="3:4" x14ac:dyDescent="0.2">
      <c r="C3689" s="11"/>
      <c r="D3689" s="11"/>
    </row>
    <row r="3690" spans="3:4" x14ac:dyDescent="0.2">
      <c r="C3690" s="11"/>
      <c r="D3690" s="11"/>
    </row>
    <row r="3691" spans="3:4" x14ac:dyDescent="0.2">
      <c r="C3691" s="11"/>
      <c r="D3691" s="11"/>
    </row>
    <row r="3692" spans="3:4" x14ac:dyDescent="0.2">
      <c r="C3692" s="11"/>
      <c r="D3692" s="11"/>
    </row>
    <row r="3693" spans="3:4" x14ac:dyDescent="0.2">
      <c r="C3693" s="11"/>
      <c r="D3693" s="11"/>
    </row>
    <row r="3694" spans="3:4" x14ac:dyDescent="0.2">
      <c r="C3694" s="11"/>
      <c r="D3694" s="11"/>
    </row>
    <row r="3695" spans="3:4" x14ac:dyDescent="0.2">
      <c r="C3695" s="11"/>
      <c r="D3695" s="11"/>
    </row>
    <row r="3696" spans="3:4" x14ac:dyDescent="0.2">
      <c r="C3696" s="11"/>
      <c r="D3696" s="11"/>
    </row>
    <row r="3697" spans="3:4" x14ac:dyDescent="0.2">
      <c r="C3697" s="11"/>
      <c r="D3697" s="11"/>
    </row>
    <row r="3698" spans="3:4" x14ac:dyDescent="0.2">
      <c r="C3698" s="11"/>
      <c r="D3698" s="11"/>
    </row>
    <row r="3699" spans="3:4" x14ac:dyDescent="0.2">
      <c r="C3699" s="11"/>
      <c r="D3699" s="11"/>
    </row>
    <row r="3700" spans="3:4" x14ac:dyDescent="0.2">
      <c r="C3700" s="11"/>
      <c r="D3700" s="11"/>
    </row>
    <row r="3701" spans="3:4" x14ac:dyDescent="0.2">
      <c r="C3701" s="11"/>
      <c r="D3701" s="11"/>
    </row>
    <row r="3702" spans="3:4" x14ac:dyDescent="0.2">
      <c r="C3702" s="11"/>
      <c r="D3702" s="11"/>
    </row>
    <row r="3703" spans="3:4" x14ac:dyDescent="0.2">
      <c r="C3703" s="11"/>
      <c r="D3703" s="11"/>
    </row>
    <row r="3704" spans="3:4" x14ac:dyDescent="0.2">
      <c r="C3704" s="11"/>
      <c r="D3704" s="11"/>
    </row>
    <row r="3705" spans="3:4" x14ac:dyDescent="0.2">
      <c r="C3705" s="11"/>
      <c r="D3705" s="11"/>
    </row>
    <row r="3706" spans="3:4" x14ac:dyDescent="0.2">
      <c r="C3706" s="11"/>
      <c r="D3706" s="11"/>
    </row>
    <row r="3707" spans="3:4" x14ac:dyDescent="0.2">
      <c r="C3707" s="11"/>
      <c r="D3707" s="11"/>
    </row>
    <row r="3708" spans="3:4" x14ac:dyDescent="0.2">
      <c r="C3708" s="11"/>
      <c r="D3708" s="11"/>
    </row>
    <row r="3709" spans="3:4" x14ac:dyDescent="0.2">
      <c r="C3709" s="11"/>
      <c r="D3709" s="11"/>
    </row>
    <row r="3710" spans="3:4" x14ac:dyDescent="0.2">
      <c r="C3710" s="11"/>
      <c r="D3710" s="11"/>
    </row>
    <row r="3711" spans="3:4" x14ac:dyDescent="0.2">
      <c r="C3711" s="11"/>
      <c r="D3711" s="11"/>
    </row>
    <row r="3712" spans="3:4" x14ac:dyDescent="0.2">
      <c r="C3712" s="11"/>
      <c r="D3712" s="11"/>
    </row>
    <row r="3713" spans="3:4" x14ac:dyDescent="0.2">
      <c r="C3713" s="11"/>
      <c r="D3713" s="11"/>
    </row>
    <row r="3714" spans="3:4" x14ac:dyDescent="0.2">
      <c r="C3714" s="11"/>
      <c r="D3714" s="11"/>
    </row>
    <row r="3715" spans="3:4" x14ac:dyDescent="0.2">
      <c r="C3715" s="11"/>
      <c r="D3715" s="11"/>
    </row>
    <row r="3716" spans="3:4" x14ac:dyDescent="0.2">
      <c r="C3716" s="11"/>
      <c r="D3716" s="11"/>
    </row>
    <row r="3717" spans="3:4" x14ac:dyDescent="0.2">
      <c r="C3717" s="11"/>
      <c r="D3717" s="11"/>
    </row>
    <row r="3718" spans="3:4" x14ac:dyDescent="0.2">
      <c r="C3718" s="11"/>
      <c r="D3718" s="11"/>
    </row>
    <row r="3719" spans="3:4" x14ac:dyDescent="0.2">
      <c r="C3719" s="11"/>
      <c r="D3719" s="11"/>
    </row>
    <row r="3720" spans="3:4" x14ac:dyDescent="0.2">
      <c r="C3720" s="11"/>
      <c r="D3720" s="11"/>
    </row>
    <row r="3721" spans="3:4" x14ac:dyDescent="0.2">
      <c r="C3721" s="11"/>
      <c r="D3721" s="11"/>
    </row>
    <row r="3722" spans="3:4" x14ac:dyDescent="0.2">
      <c r="C3722" s="11"/>
      <c r="D3722" s="11"/>
    </row>
    <row r="3723" spans="3:4" x14ac:dyDescent="0.2">
      <c r="C3723" s="11"/>
      <c r="D3723" s="11"/>
    </row>
    <row r="3724" spans="3:4" x14ac:dyDescent="0.2">
      <c r="C3724" s="11"/>
      <c r="D3724" s="11"/>
    </row>
    <row r="3725" spans="3:4" x14ac:dyDescent="0.2">
      <c r="C3725" s="11"/>
      <c r="D3725" s="11"/>
    </row>
    <row r="3726" spans="3:4" x14ac:dyDescent="0.2">
      <c r="C3726" s="11"/>
      <c r="D3726" s="11"/>
    </row>
    <row r="3727" spans="3:4" x14ac:dyDescent="0.2">
      <c r="C3727" s="11"/>
      <c r="D3727" s="11"/>
    </row>
    <row r="3728" spans="3:4" x14ac:dyDescent="0.2">
      <c r="C3728" s="11"/>
      <c r="D3728" s="11"/>
    </row>
    <row r="3729" spans="3:4" x14ac:dyDescent="0.2">
      <c r="C3729" s="11"/>
      <c r="D3729" s="11"/>
    </row>
    <row r="3730" spans="3:4" x14ac:dyDescent="0.2">
      <c r="C3730" s="11"/>
      <c r="D3730" s="11"/>
    </row>
    <row r="3731" spans="3:4" x14ac:dyDescent="0.2">
      <c r="C3731" s="11"/>
      <c r="D3731" s="11"/>
    </row>
    <row r="3732" spans="3:4" x14ac:dyDescent="0.2">
      <c r="C3732" s="11"/>
      <c r="D3732" s="11"/>
    </row>
    <row r="3733" spans="3:4" x14ac:dyDescent="0.2">
      <c r="C3733" s="11"/>
      <c r="D3733" s="11"/>
    </row>
    <row r="3734" spans="3:4" x14ac:dyDescent="0.2">
      <c r="C3734" s="11"/>
      <c r="D3734" s="11"/>
    </row>
    <row r="3735" spans="3:4" x14ac:dyDescent="0.2">
      <c r="C3735" s="11"/>
      <c r="D3735" s="11"/>
    </row>
    <row r="3736" spans="3:4" x14ac:dyDescent="0.2">
      <c r="C3736" s="11"/>
      <c r="D3736" s="11"/>
    </row>
    <row r="3737" spans="3:4" x14ac:dyDescent="0.2">
      <c r="C3737" s="11"/>
      <c r="D3737" s="11"/>
    </row>
    <row r="3738" spans="3:4" x14ac:dyDescent="0.2">
      <c r="C3738" s="11"/>
      <c r="D3738" s="11"/>
    </row>
    <row r="3739" spans="3:4" x14ac:dyDescent="0.2">
      <c r="C3739" s="11"/>
      <c r="D3739" s="11"/>
    </row>
    <row r="3740" spans="3:4" x14ac:dyDescent="0.2">
      <c r="C3740" s="11"/>
      <c r="D3740" s="11"/>
    </row>
    <row r="3741" spans="3:4" x14ac:dyDescent="0.2">
      <c r="C3741" s="11"/>
      <c r="D3741" s="11"/>
    </row>
    <row r="3742" spans="3:4" x14ac:dyDescent="0.2">
      <c r="C3742" s="11"/>
      <c r="D3742" s="11"/>
    </row>
    <row r="3743" spans="3:4" x14ac:dyDescent="0.2">
      <c r="C3743" s="11"/>
      <c r="D3743" s="11"/>
    </row>
    <row r="3744" spans="3:4" x14ac:dyDescent="0.2">
      <c r="C3744" s="11"/>
      <c r="D3744" s="11"/>
    </row>
    <row r="3745" spans="3:4" x14ac:dyDescent="0.2">
      <c r="C3745" s="11"/>
      <c r="D3745" s="11"/>
    </row>
    <row r="3746" spans="3:4" x14ac:dyDescent="0.2">
      <c r="C3746" s="11"/>
      <c r="D3746" s="11"/>
    </row>
    <row r="3747" spans="3:4" x14ac:dyDescent="0.2">
      <c r="C3747" s="11"/>
      <c r="D3747" s="11"/>
    </row>
    <row r="3748" spans="3:4" x14ac:dyDescent="0.2">
      <c r="C3748" s="11"/>
      <c r="D3748" s="11"/>
    </row>
    <row r="3749" spans="3:4" x14ac:dyDescent="0.2">
      <c r="C3749" s="11"/>
      <c r="D3749" s="11"/>
    </row>
    <row r="3750" spans="3:4" x14ac:dyDescent="0.2">
      <c r="C3750" s="11"/>
      <c r="D3750" s="11"/>
    </row>
    <row r="3751" spans="3:4" x14ac:dyDescent="0.2">
      <c r="C3751" s="11"/>
      <c r="D3751" s="11"/>
    </row>
    <row r="3752" spans="3:4" x14ac:dyDescent="0.2">
      <c r="C3752" s="11"/>
      <c r="D3752" s="11"/>
    </row>
    <row r="3753" spans="3:4" x14ac:dyDescent="0.2">
      <c r="C3753" s="11"/>
      <c r="D3753" s="11"/>
    </row>
    <row r="3754" spans="3:4" x14ac:dyDescent="0.2">
      <c r="C3754" s="11"/>
      <c r="D3754" s="11"/>
    </row>
    <row r="3755" spans="3:4" x14ac:dyDescent="0.2">
      <c r="C3755" s="11"/>
      <c r="D3755" s="11"/>
    </row>
    <row r="3756" spans="3:4" x14ac:dyDescent="0.2">
      <c r="C3756" s="11"/>
      <c r="D3756" s="11"/>
    </row>
    <row r="3757" spans="3:4" x14ac:dyDescent="0.2">
      <c r="C3757" s="11"/>
      <c r="D3757" s="11"/>
    </row>
    <row r="3758" spans="3:4" x14ac:dyDescent="0.2">
      <c r="C3758" s="11"/>
      <c r="D3758" s="11"/>
    </row>
    <row r="3759" spans="3:4" x14ac:dyDescent="0.2">
      <c r="C3759" s="11"/>
      <c r="D3759" s="11"/>
    </row>
    <row r="3760" spans="3:4" x14ac:dyDescent="0.2">
      <c r="C3760" s="11"/>
      <c r="D3760" s="11"/>
    </row>
    <row r="3761" spans="3:4" x14ac:dyDescent="0.2">
      <c r="C3761" s="11"/>
      <c r="D3761" s="11"/>
    </row>
    <row r="3762" spans="3:4" x14ac:dyDescent="0.2">
      <c r="C3762" s="11"/>
      <c r="D3762" s="11"/>
    </row>
    <row r="3763" spans="3:4" x14ac:dyDescent="0.2">
      <c r="C3763" s="11"/>
      <c r="D3763" s="11"/>
    </row>
    <row r="3764" spans="3:4" x14ac:dyDescent="0.2">
      <c r="C3764" s="11"/>
      <c r="D3764" s="11"/>
    </row>
    <row r="3765" spans="3:4" x14ac:dyDescent="0.2">
      <c r="C3765" s="11"/>
      <c r="D3765" s="11"/>
    </row>
    <row r="3766" spans="3:4" x14ac:dyDescent="0.2">
      <c r="C3766" s="11"/>
      <c r="D3766" s="11"/>
    </row>
    <row r="3767" spans="3:4" x14ac:dyDescent="0.2">
      <c r="C3767" s="11"/>
      <c r="D3767" s="11"/>
    </row>
    <row r="3768" spans="3:4" x14ac:dyDescent="0.2">
      <c r="C3768" s="11"/>
      <c r="D3768" s="11"/>
    </row>
    <row r="3769" spans="3:4" x14ac:dyDescent="0.2">
      <c r="C3769" s="11"/>
      <c r="D3769" s="11"/>
    </row>
    <row r="3770" spans="3:4" x14ac:dyDescent="0.2">
      <c r="C3770" s="11"/>
      <c r="D3770" s="11"/>
    </row>
    <row r="3771" spans="3:4" x14ac:dyDescent="0.2">
      <c r="C3771" s="11"/>
      <c r="D3771" s="11"/>
    </row>
    <row r="3772" spans="3:4" x14ac:dyDescent="0.2">
      <c r="C3772" s="11"/>
      <c r="D3772" s="11"/>
    </row>
    <row r="3773" spans="3:4" x14ac:dyDescent="0.2">
      <c r="C3773" s="11"/>
      <c r="D3773" s="11"/>
    </row>
    <row r="3774" spans="3:4" x14ac:dyDescent="0.2">
      <c r="C3774" s="11"/>
      <c r="D3774" s="11"/>
    </row>
    <row r="3775" spans="3:4" x14ac:dyDescent="0.2">
      <c r="C3775" s="11"/>
      <c r="D3775" s="11"/>
    </row>
    <row r="3776" spans="3:4" x14ac:dyDescent="0.2">
      <c r="C3776" s="11"/>
      <c r="D3776" s="11"/>
    </row>
    <row r="3777" spans="3:4" x14ac:dyDescent="0.2">
      <c r="C3777" s="11"/>
      <c r="D3777" s="11"/>
    </row>
    <row r="3778" spans="3:4" x14ac:dyDescent="0.2">
      <c r="C3778" s="11"/>
      <c r="D3778" s="11"/>
    </row>
    <row r="3779" spans="3:4" x14ac:dyDescent="0.2">
      <c r="C3779" s="11"/>
      <c r="D3779" s="11"/>
    </row>
    <row r="3780" spans="3:4" x14ac:dyDescent="0.2">
      <c r="C3780" s="11"/>
      <c r="D3780" s="11"/>
    </row>
    <row r="3781" spans="3:4" x14ac:dyDescent="0.2">
      <c r="C3781" s="11"/>
      <c r="D3781" s="11"/>
    </row>
    <row r="3782" spans="3:4" x14ac:dyDescent="0.2">
      <c r="C3782" s="11"/>
      <c r="D3782" s="11"/>
    </row>
    <row r="3783" spans="3:4" x14ac:dyDescent="0.2">
      <c r="C3783" s="11"/>
      <c r="D3783" s="11"/>
    </row>
    <row r="3784" spans="3:4" x14ac:dyDescent="0.2">
      <c r="C3784" s="11"/>
      <c r="D3784" s="11"/>
    </row>
    <row r="3785" spans="3:4" x14ac:dyDescent="0.2">
      <c r="C3785" s="11"/>
      <c r="D3785" s="11"/>
    </row>
    <row r="3786" spans="3:4" x14ac:dyDescent="0.2">
      <c r="C3786" s="11"/>
      <c r="D3786" s="11"/>
    </row>
    <row r="3787" spans="3:4" x14ac:dyDescent="0.2">
      <c r="C3787" s="11"/>
      <c r="D3787" s="11"/>
    </row>
    <row r="3788" spans="3:4" x14ac:dyDescent="0.2">
      <c r="C3788" s="11"/>
      <c r="D3788" s="11"/>
    </row>
    <row r="3789" spans="3:4" x14ac:dyDescent="0.2">
      <c r="C3789" s="11"/>
      <c r="D3789" s="11"/>
    </row>
    <row r="3790" spans="3:4" x14ac:dyDescent="0.2">
      <c r="C3790" s="11"/>
      <c r="D3790" s="11"/>
    </row>
    <row r="3791" spans="3:4" x14ac:dyDescent="0.2">
      <c r="C3791" s="11"/>
      <c r="D3791" s="11"/>
    </row>
    <row r="3792" spans="3:4" x14ac:dyDescent="0.2">
      <c r="C3792" s="11"/>
      <c r="D3792" s="11"/>
    </row>
    <row r="3793" spans="3:4" x14ac:dyDescent="0.2">
      <c r="C3793" s="11"/>
      <c r="D3793" s="11"/>
    </row>
    <row r="3794" spans="3:4" x14ac:dyDescent="0.2">
      <c r="C3794" s="11"/>
      <c r="D3794" s="11"/>
    </row>
    <row r="3795" spans="3:4" x14ac:dyDescent="0.2">
      <c r="C3795" s="11"/>
      <c r="D3795" s="11"/>
    </row>
    <row r="3796" spans="3:4" x14ac:dyDescent="0.2">
      <c r="C3796" s="11"/>
      <c r="D3796" s="11"/>
    </row>
    <row r="3797" spans="3:4" x14ac:dyDescent="0.2">
      <c r="C3797" s="11"/>
      <c r="D3797" s="11"/>
    </row>
    <row r="3798" spans="3:4" x14ac:dyDescent="0.2">
      <c r="C3798" s="11"/>
      <c r="D3798" s="11"/>
    </row>
    <row r="3799" spans="3:4" x14ac:dyDescent="0.2">
      <c r="C3799" s="11"/>
      <c r="D3799" s="11"/>
    </row>
    <row r="3800" spans="3:4" x14ac:dyDescent="0.2">
      <c r="C3800" s="11"/>
      <c r="D3800" s="11"/>
    </row>
    <row r="3801" spans="3:4" x14ac:dyDescent="0.2">
      <c r="C3801" s="11"/>
      <c r="D3801" s="11"/>
    </row>
    <row r="3802" spans="3:4" x14ac:dyDescent="0.2">
      <c r="C3802" s="11"/>
      <c r="D3802" s="11"/>
    </row>
    <row r="3803" spans="3:4" x14ac:dyDescent="0.2">
      <c r="C3803" s="11"/>
      <c r="D3803" s="11"/>
    </row>
    <row r="3804" spans="3:4" x14ac:dyDescent="0.2">
      <c r="C3804" s="11"/>
      <c r="D3804" s="11"/>
    </row>
    <row r="3805" spans="3:4" x14ac:dyDescent="0.2">
      <c r="C3805" s="11"/>
      <c r="D3805" s="11"/>
    </row>
    <row r="3806" spans="3:4" x14ac:dyDescent="0.2">
      <c r="C3806" s="11"/>
      <c r="D3806" s="11"/>
    </row>
    <row r="3807" spans="3:4" x14ac:dyDescent="0.2">
      <c r="C3807" s="11"/>
      <c r="D3807" s="11"/>
    </row>
    <row r="3808" spans="3:4" x14ac:dyDescent="0.2">
      <c r="C3808" s="11"/>
      <c r="D3808" s="11"/>
    </row>
    <row r="3809" spans="3:4" x14ac:dyDescent="0.2">
      <c r="C3809" s="11"/>
      <c r="D3809" s="11"/>
    </row>
    <row r="3810" spans="3:4" x14ac:dyDescent="0.2">
      <c r="C3810" s="11"/>
      <c r="D3810" s="11"/>
    </row>
    <row r="3811" spans="3:4" x14ac:dyDescent="0.2">
      <c r="C3811" s="11"/>
      <c r="D3811" s="11"/>
    </row>
    <row r="3812" spans="3:4" x14ac:dyDescent="0.2">
      <c r="C3812" s="11"/>
      <c r="D3812" s="11"/>
    </row>
    <row r="3813" spans="3:4" x14ac:dyDescent="0.2">
      <c r="C3813" s="11"/>
      <c r="D3813" s="11"/>
    </row>
    <row r="3814" spans="3:4" x14ac:dyDescent="0.2">
      <c r="C3814" s="11"/>
      <c r="D3814" s="11"/>
    </row>
    <row r="3815" spans="3:4" x14ac:dyDescent="0.2">
      <c r="C3815" s="11"/>
      <c r="D3815" s="11"/>
    </row>
    <row r="3816" spans="3:4" x14ac:dyDescent="0.2">
      <c r="C3816" s="11"/>
      <c r="D3816" s="11"/>
    </row>
    <row r="3817" spans="3:4" x14ac:dyDescent="0.2">
      <c r="C3817" s="11"/>
      <c r="D3817" s="11"/>
    </row>
    <row r="3818" spans="3:4" x14ac:dyDescent="0.2">
      <c r="C3818" s="11"/>
      <c r="D3818" s="11"/>
    </row>
    <row r="3819" spans="3:4" x14ac:dyDescent="0.2">
      <c r="C3819" s="11"/>
      <c r="D3819" s="11"/>
    </row>
    <row r="3820" spans="3:4" x14ac:dyDescent="0.2">
      <c r="C3820" s="11"/>
      <c r="D3820" s="11"/>
    </row>
    <row r="3821" spans="3:4" x14ac:dyDescent="0.2">
      <c r="C3821" s="11"/>
      <c r="D3821" s="11"/>
    </row>
    <row r="3822" spans="3:4" x14ac:dyDescent="0.2">
      <c r="C3822" s="11"/>
      <c r="D3822" s="11"/>
    </row>
    <row r="3823" spans="3:4" x14ac:dyDescent="0.2">
      <c r="C3823" s="11"/>
      <c r="D3823" s="11"/>
    </row>
    <row r="3824" spans="3:4" x14ac:dyDescent="0.2">
      <c r="C3824" s="11"/>
      <c r="D3824" s="11"/>
    </row>
    <row r="3825" spans="3:4" x14ac:dyDescent="0.2">
      <c r="C3825" s="11"/>
      <c r="D3825" s="11"/>
    </row>
    <row r="3826" spans="3:4" x14ac:dyDescent="0.2">
      <c r="C3826" s="11"/>
      <c r="D3826" s="11"/>
    </row>
    <row r="3827" spans="3:4" x14ac:dyDescent="0.2">
      <c r="C3827" s="11"/>
      <c r="D3827" s="11"/>
    </row>
    <row r="3828" spans="3:4" x14ac:dyDescent="0.2">
      <c r="C3828" s="11"/>
      <c r="D3828" s="11"/>
    </row>
    <row r="3829" spans="3:4" x14ac:dyDescent="0.2">
      <c r="C3829" s="11"/>
      <c r="D3829" s="11"/>
    </row>
    <row r="3830" spans="3:4" x14ac:dyDescent="0.2">
      <c r="C3830" s="11"/>
      <c r="D3830" s="11"/>
    </row>
    <row r="3831" spans="3:4" x14ac:dyDescent="0.2">
      <c r="C3831" s="11"/>
      <c r="D3831" s="11"/>
    </row>
    <row r="3832" spans="3:4" x14ac:dyDescent="0.2">
      <c r="C3832" s="11"/>
      <c r="D3832" s="11"/>
    </row>
    <row r="3833" spans="3:4" x14ac:dyDescent="0.2">
      <c r="C3833" s="11"/>
      <c r="D3833" s="11"/>
    </row>
    <row r="3834" spans="3:4" x14ac:dyDescent="0.2">
      <c r="C3834" s="11"/>
      <c r="D3834" s="11"/>
    </row>
    <row r="3835" spans="3:4" x14ac:dyDescent="0.2">
      <c r="C3835" s="11"/>
      <c r="D3835" s="11"/>
    </row>
    <row r="3836" spans="3:4" x14ac:dyDescent="0.2">
      <c r="C3836" s="11"/>
      <c r="D3836" s="11"/>
    </row>
    <row r="3837" spans="3:4" x14ac:dyDescent="0.2">
      <c r="C3837" s="11"/>
      <c r="D3837" s="11"/>
    </row>
    <row r="3838" spans="3:4" x14ac:dyDescent="0.2">
      <c r="C3838" s="11"/>
      <c r="D3838" s="11"/>
    </row>
    <row r="3839" spans="3:4" x14ac:dyDescent="0.2">
      <c r="C3839" s="11"/>
      <c r="D3839" s="11"/>
    </row>
    <row r="3840" spans="3:4" x14ac:dyDescent="0.2">
      <c r="C3840" s="11"/>
      <c r="D3840" s="11"/>
    </row>
    <row r="3841" spans="3:4" x14ac:dyDescent="0.2">
      <c r="C3841" s="11"/>
      <c r="D3841" s="11"/>
    </row>
    <row r="3842" spans="3:4" x14ac:dyDescent="0.2">
      <c r="C3842" s="11"/>
      <c r="D3842" s="11"/>
    </row>
    <row r="3843" spans="3:4" x14ac:dyDescent="0.2">
      <c r="C3843" s="11"/>
      <c r="D3843" s="11"/>
    </row>
    <row r="3844" spans="3:4" x14ac:dyDescent="0.2">
      <c r="C3844" s="11"/>
      <c r="D3844" s="11"/>
    </row>
    <row r="3845" spans="3:4" x14ac:dyDescent="0.2">
      <c r="C3845" s="11"/>
      <c r="D3845" s="11"/>
    </row>
    <row r="3846" spans="3:4" x14ac:dyDescent="0.2">
      <c r="C3846" s="11"/>
      <c r="D3846" s="11"/>
    </row>
    <row r="3847" spans="3:4" x14ac:dyDescent="0.2">
      <c r="C3847" s="11"/>
      <c r="D3847" s="11"/>
    </row>
    <row r="3848" spans="3:4" x14ac:dyDescent="0.2">
      <c r="C3848" s="11"/>
      <c r="D3848" s="11"/>
    </row>
    <row r="3849" spans="3:4" x14ac:dyDescent="0.2">
      <c r="C3849" s="11"/>
      <c r="D3849" s="11"/>
    </row>
    <row r="3850" spans="3:4" x14ac:dyDescent="0.2">
      <c r="C3850" s="11"/>
      <c r="D3850" s="11"/>
    </row>
    <row r="3851" spans="3:4" x14ac:dyDescent="0.2">
      <c r="C3851" s="11"/>
      <c r="D3851" s="11"/>
    </row>
    <row r="3852" spans="3:4" x14ac:dyDescent="0.2">
      <c r="C3852" s="11"/>
      <c r="D3852" s="11"/>
    </row>
    <row r="3853" spans="3:4" x14ac:dyDescent="0.2">
      <c r="C3853" s="11"/>
      <c r="D3853" s="11"/>
    </row>
    <row r="3854" spans="3:4" x14ac:dyDescent="0.2">
      <c r="C3854" s="11"/>
      <c r="D3854" s="11"/>
    </row>
    <row r="3855" spans="3:4" x14ac:dyDescent="0.2">
      <c r="C3855" s="11"/>
      <c r="D3855" s="11"/>
    </row>
    <row r="3856" spans="3:4" x14ac:dyDescent="0.2">
      <c r="C3856" s="11"/>
      <c r="D3856" s="11"/>
    </row>
    <row r="3857" spans="3:4" x14ac:dyDescent="0.2">
      <c r="C3857" s="11"/>
      <c r="D3857" s="11"/>
    </row>
    <row r="3858" spans="3:4" x14ac:dyDescent="0.2">
      <c r="C3858" s="11"/>
      <c r="D3858" s="11"/>
    </row>
    <row r="3859" spans="3:4" x14ac:dyDescent="0.2">
      <c r="C3859" s="11"/>
      <c r="D3859" s="11"/>
    </row>
    <row r="3860" spans="3:4" x14ac:dyDescent="0.2">
      <c r="C3860" s="11"/>
      <c r="D3860" s="11"/>
    </row>
    <row r="3861" spans="3:4" x14ac:dyDescent="0.2">
      <c r="C3861" s="11"/>
      <c r="D3861" s="11"/>
    </row>
    <row r="3862" spans="3:4" x14ac:dyDescent="0.2">
      <c r="C3862" s="11"/>
      <c r="D3862" s="11"/>
    </row>
    <row r="3863" spans="3:4" x14ac:dyDescent="0.2">
      <c r="C3863" s="11"/>
      <c r="D3863" s="11"/>
    </row>
    <row r="3864" spans="3:4" x14ac:dyDescent="0.2">
      <c r="C3864" s="11"/>
      <c r="D3864" s="11"/>
    </row>
    <row r="3865" spans="3:4" x14ac:dyDescent="0.2">
      <c r="C3865" s="11"/>
      <c r="D3865" s="11"/>
    </row>
    <row r="3866" spans="3:4" x14ac:dyDescent="0.2">
      <c r="C3866" s="11"/>
      <c r="D3866" s="11"/>
    </row>
    <row r="3867" spans="3:4" x14ac:dyDescent="0.2">
      <c r="C3867" s="11"/>
      <c r="D3867" s="11"/>
    </row>
    <row r="3868" spans="3:4" x14ac:dyDescent="0.2">
      <c r="C3868" s="11"/>
      <c r="D3868" s="11"/>
    </row>
    <row r="3869" spans="3:4" x14ac:dyDescent="0.2">
      <c r="C3869" s="11"/>
      <c r="D3869" s="11"/>
    </row>
    <row r="3870" spans="3:4" x14ac:dyDescent="0.2">
      <c r="C3870" s="11"/>
      <c r="D3870" s="11"/>
    </row>
    <row r="3871" spans="3:4" x14ac:dyDescent="0.2">
      <c r="C3871" s="11"/>
      <c r="D3871" s="11"/>
    </row>
    <row r="3872" spans="3:4" x14ac:dyDescent="0.2">
      <c r="C3872" s="11"/>
      <c r="D3872" s="11"/>
    </row>
    <row r="3873" spans="3:4" x14ac:dyDescent="0.2">
      <c r="C3873" s="11"/>
      <c r="D3873" s="11"/>
    </row>
    <row r="3874" spans="3:4" x14ac:dyDescent="0.2">
      <c r="C3874" s="11"/>
      <c r="D3874" s="11"/>
    </row>
    <row r="3875" spans="3:4" x14ac:dyDescent="0.2">
      <c r="C3875" s="11"/>
      <c r="D3875" s="11"/>
    </row>
    <row r="3876" spans="3:4" x14ac:dyDescent="0.2">
      <c r="C3876" s="11"/>
      <c r="D3876" s="11"/>
    </row>
    <row r="3877" spans="3:4" x14ac:dyDescent="0.2">
      <c r="C3877" s="11"/>
      <c r="D3877" s="11"/>
    </row>
    <row r="3878" spans="3:4" x14ac:dyDescent="0.2">
      <c r="C3878" s="11"/>
      <c r="D3878" s="11"/>
    </row>
    <row r="3879" spans="3:4" x14ac:dyDescent="0.2">
      <c r="C3879" s="11"/>
      <c r="D3879" s="11"/>
    </row>
    <row r="3880" spans="3:4" x14ac:dyDescent="0.2">
      <c r="C3880" s="11"/>
      <c r="D3880" s="11"/>
    </row>
    <row r="3881" spans="3:4" x14ac:dyDescent="0.2">
      <c r="C3881" s="11"/>
      <c r="D3881" s="11"/>
    </row>
    <row r="3882" spans="3:4" x14ac:dyDescent="0.2">
      <c r="C3882" s="11"/>
      <c r="D3882" s="11"/>
    </row>
    <row r="3883" spans="3:4" x14ac:dyDescent="0.2">
      <c r="C3883" s="11"/>
      <c r="D3883" s="11"/>
    </row>
    <row r="3884" spans="3:4" x14ac:dyDescent="0.2">
      <c r="C3884" s="11"/>
      <c r="D3884" s="11"/>
    </row>
    <row r="3885" spans="3:4" x14ac:dyDescent="0.2">
      <c r="C3885" s="11"/>
      <c r="D3885" s="11"/>
    </row>
    <row r="3886" spans="3:4" x14ac:dyDescent="0.2">
      <c r="C3886" s="11"/>
      <c r="D3886" s="11"/>
    </row>
    <row r="3887" spans="3:4" x14ac:dyDescent="0.2">
      <c r="C3887" s="11"/>
      <c r="D3887" s="11"/>
    </row>
    <row r="3888" spans="3:4" x14ac:dyDescent="0.2">
      <c r="C3888" s="11"/>
      <c r="D3888" s="11"/>
    </row>
    <row r="3889" spans="3:4" x14ac:dyDescent="0.2">
      <c r="C3889" s="11"/>
      <c r="D3889" s="11"/>
    </row>
    <row r="3890" spans="3:4" x14ac:dyDescent="0.2">
      <c r="C3890" s="11"/>
      <c r="D3890" s="11"/>
    </row>
    <row r="3891" spans="3:4" x14ac:dyDescent="0.2">
      <c r="C3891" s="11"/>
      <c r="D3891" s="11"/>
    </row>
    <row r="3892" spans="3:4" x14ac:dyDescent="0.2">
      <c r="C3892" s="11"/>
      <c r="D3892" s="11"/>
    </row>
    <row r="3893" spans="3:4" x14ac:dyDescent="0.2">
      <c r="C3893" s="11"/>
      <c r="D3893" s="11"/>
    </row>
    <row r="3894" spans="3:4" x14ac:dyDescent="0.2">
      <c r="C3894" s="11"/>
      <c r="D3894" s="11"/>
    </row>
    <row r="3895" spans="3:4" x14ac:dyDescent="0.2">
      <c r="C3895" s="11"/>
      <c r="D3895" s="11"/>
    </row>
    <row r="3896" spans="3:4" x14ac:dyDescent="0.2">
      <c r="C3896" s="11"/>
      <c r="D3896" s="11"/>
    </row>
    <row r="3897" spans="3:4" x14ac:dyDescent="0.2">
      <c r="C3897" s="11"/>
      <c r="D3897" s="11"/>
    </row>
    <row r="3898" spans="3:4" x14ac:dyDescent="0.2">
      <c r="C3898" s="11"/>
      <c r="D3898" s="11"/>
    </row>
    <row r="3899" spans="3:4" x14ac:dyDescent="0.2">
      <c r="C3899" s="11"/>
      <c r="D3899" s="11"/>
    </row>
    <row r="3900" spans="3:4" x14ac:dyDescent="0.2">
      <c r="C3900" s="11"/>
      <c r="D3900" s="11"/>
    </row>
    <row r="3901" spans="3:4" x14ac:dyDescent="0.2">
      <c r="C3901" s="11"/>
      <c r="D3901" s="11"/>
    </row>
    <row r="3902" spans="3:4" x14ac:dyDescent="0.2">
      <c r="C3902" s="11"/>
      <c r="D3902" s="11"/>
    </row>
    <row r="3903" spans="3:4" x14ac:dyDescent="0.2">
      <c r="C3903" s="11"/>
      <c r="D3903" s="11"/>
    </row>
    <row r="3904" spans="3:4" x14ac:dyDescent="0.2">
      <c r="C3904" s="11"/>
      <c r="D3904" s="11"/>
    </row>
    <row r="3905" spans="3:4" x14ac:dyDescent="0.2">
      <c r="C3905" s="11"/>
      <c r="D3905" s="11"/>
    </row>
    <row r="3906" spans="3:4" x14ac:dyDescent="0.2">
      <c r="C3906" s="11"/>
      <c r="D3906" s="11"/>
    </row>
    <row r="3907" spans="3:4" x14ac:dyDescent="0.2">
      <c r="C3907" s="11"/>
      <c r="D3907" s="11"/>
    </row>
    <row r="3908" spans="3:4" x14ac:dyDescent="0.2">
      <c r="C3908" s="11"/>
      <c r="D3908" s="11"/>
    </row>
    <row r="3909" spans="3:4" x14ac:dyDescent="0.2">
      <c r="C3909" s="11"/>
      <c r="D3909" s="11"/>
    </row>
    <row r="3910" spans="3:4" x14ac:dyDescent="0.2">
      <c r="C3910" s="11"/>
      <c r="D3910" s="11"/>
    </row>
    <row r="3911" spans="3:4" x14ac:dyDescent="0.2">
      <c r="C3911" s="11"/>
      <c r="D3911" s="11"/>
    </row>
    <row r="3912" spans="3:4" x14ac:dyDescent="0.2">
      <c r="C3912" s="11"/>
      <c r="D3912" s="11"/>
    </row>
    <row r="3913" spans="3:4" x14ac:dyDescent="0.2">
      <c r="C3913" s="11"/>
      <c r="D3913" s="11"/>
    </row>
    <row r="3914" spans="3:4" x14ac:dyDescent="0.2">
      <c r="C3914" s="11"/>
      <c r="D3914" s="11"/>
    </row>
    <row r="3915" spans="3:4" x14ac:dyDescent="0.2">
      <c r="C3915" s="11"/>
      <c r="D3915" s="11"/>
    </row>
    <row r="3916" spans="3:4" x14ac:dyDescent="0.2">
      <c r="C3916" s="11"/>
      <c r="D3916" s="11"/>
    </row>
    <row r="3917" spans="3:4" x14ac:dyDescent="0.2">
      <c r="C3917" s="11"/>
      <c r="D3917" s="11"/>
    </row>
    <row r="3918" spans="3:4" x14ac:dyDescent="0.2">
      <c r="C3918" s="11"/>
      <c r="D3918" s="11"/>
    </row>
    <row r="3919" spans="3:4" x14ac:dyDescent="0.2">
      <c r="C3919" s="11"/>
      <c r="D3919" s="11"/>
    </row>
    <row r="3920" spans="3:4" x14ac:dyDescent="0.2">
      <c r="C3920" s="11"/>
      <c r="D3920" s="11"/>
    </row>
    <row r="3921" spans="3:4" x14ac:dyDescent="0.2">
      <c r="C3921" s="11"/>
      <c r="D3921" s="11"/>
    </row>
    <row r="3922" spans="3:4" x14ac:dyDescent="0.2">
      <c r="C3922" s="11"/>
      <c r="D3922" s="11"/>
    </row>
    <row r="3923" spans="3:4" x14ac:dyDescent="0.2">
      <c r="C3923" s="11"/>
      <c r="D3923" s="11"/>
    </row>
    <row r="3924" spans="3:4" x14ac:dyDescent="0.2">
      <c r="C3924" s="11"/>
      <c r="D3924" s="11"/>
    </row>
    <row r="3925" spans="3:4" x14ac:dyDescent="0.2">
      <c r="C3925" s="11"/>
      <c r="D3925" s="11"/>
    </row>
    <row r="3926" spans="3:4" x14ac:dyDescent="0.2">
      <c r="C3926" s="11"/>
      <c r="D3926" s="11"/>
    </row>
    <row r="3927" spans="3:4" x14ac:dyDescent="0.2">
      <c r="C3927" s="11"/>
      <c r="D3927" s="11"/>
    </row>
    <row r="3928" spans="3:4" x14ac:dyDescent="0.2">
      <c r="C3928" s="11"/>
      <c r="D3928" s="11"/>
    </row>
    <row r="3929" spans="3:4" x14ac:dyDescent="0.2">
      <c r="C3929" s="11"/>
      <c r="D3929" s="11"/>
    </row>
    <row r="3930" spans="3:4" x14ac:dyDescent="0.2">
      <c r="C3930" s="11"/>
      <c r="D3930" s="11"/>
    </row>
    <row r="3931" spans="3:4" x14ac:dyDescent="0.2">
      <c r="C3931" s="11"/>
      <c r="D3931" s="11"/>
    </row>
    <row r="3932" spans="3:4" x14ac:dyDescent="0.2">
      <c r="C3932" s="11"/>
      <c r="D3932" s="11"/>
    </row>
    <row r="3933" spans="3:4" x14ac:dyDescent="0.2">
      <c r="C3933" s="11"/>
      <c r="D3933" s="11"/>
    </row>
    <row r="3934" spans="3:4" x14ac:dyDescent="0.2">
      <c r="C3934" s="11"/>
      <c r="D3934" s="11"/>
    </row>
    <row r="3935" spans="3:4" x14ac:dyDescent="0.2">
      <c r="C3935" s="11"/>
      <c r="D3935" s="11"/>
    </row>
    <row r="3936" spans="3:4" x14ac:dyDescent="0.2">
      <c r="C3936" s="11"/>
      <c r="D3936" s="11"/>
    </row>
    <row r="3937" spans="3:4" x14ac:dyDescent="0.2">
      <c r="C3937" s="11"/>
      <c r="D3937" s="11"/>
    </row>
    <row r="3938" spans="3:4" x14ac:dyDescent="0.2">
      <c r="C3938" s="11"/>
      <c r="D3938" s="11"/>
    </row>
    <row r="3939" spans="3:4" x14ac:dyDescent="0.2">
      <c r="C3939" s="11"/>
      <c r="D3939" s="11"/>
    </row>
    <row r="3940" spans="3:4" x14ac:dyDescent="0.2">
      <c r="C3940" s="11"/>
      <c r="D3940" s="11"/>
    </row>
    <row r="3941" spans="3:4" x14ac:dyDescent="0.2">
      <c r="C3941" s="11"/>
      <c r="D3941" s="11"/>
    </row>
    <row r="3942" spans="3:4" x14ac:dyDescent="0.2">
      <c r="C3942" s="11"/>
      <c r="D3942" s="11"/>
    </row>
    <row r="3943" spans="3:4" x14ac:dyDescent="0.2">
      <c r="C3943" s="11"/>
      <c r="D3943" s="11"/>
    </row>
    <row r="3944" spans="3:4" x14ac:dyDescent="0.2">
      <c r="C3944" s="11"/>
      <c r="D3944" s="11"/>
    </row>
    <row r="3945" spans="3:4" x14ac:dyDescent="0.2">
      <c r="C3945" s="11"/>
      <c r="D3945" s="11"/>
    </row>
    <row r="3946" spans="3:4" x14ac:dyDescent="0.2">
      <c r="C3946" s="11"/>
      <c r="D3946" s="11"/>
    </row>
    <row r="3947" spans="3:4" x14ac:dyDescent="0.2">
      <c r="C3947" s="11"/>
      <c r="D3947" s="11"/>
    </row>
    <row r="3948" spans="3:4" x14ac:dyDescent="0.2">
      <c r="C3948" s="11"/>
      <c r="D3948" s="11"/>
    </row>
    <row r="3949" spans="3:4" x14ac:dyDescent="0.2">
      <c r="C3949" s="11"/>
      <c r="D3949" s="11"/>
    </row>
    <row r="3950" spans="3:4" x14ac:dyDescent="0.2">
      <c r="C3950" s="11"/>
      <c r="D3950" s="11"/>
    </row>
    <row r="3951" spans="3:4" x14ac:dyDescent="0.2">
      <c r="C3951" s="11"/>
      <c r="D3951" s="11"/>
    </row>
    <row r="3952" spans="3:4" x14ac:dyDescent="0.2">
      <c r="C3952" s="11"/>
      <c r="D3952" s="11"/>
    </row>
    <row r="3953" spans="3:4" x14ac:dyDescent="0.2">
      <c r="C3953" s="11"/>
      <c r="D3953" s="11"/>
    </row>
    <row r="3954" spans="3:4" x14ac:dyDescent="0.2">
      <c r="C3954" s="11"/>
      <c r="D3954" s="11"/>
    </row>
    <row r="3955" spans="3:4" x14ac:dyDescent="0.2">
      <c r="C3955" s="11"/>
      <c r="D3955" s="11"/>
    </row>
    <row r="3956" spans="3:4" x14ac:dyDescent="0.2">
      <c r="C3956" s="11"/>
      <c r="D3956" s="11"/>
    </row>
    <row r="3957" spans="3:4" x14ac:dyDescent="0.2">
      <c r="C3957" s="11"/>
      <c r="D3957" s="11"/>
    </row>
    <row r="3958" spans="3:4" x14ac:dyDescent="0.2">
      <c r="C3958" s="11"/>
      <c r="D3958" s="11"/>
    </row>
    <row r="3959" spans="3:4" x14ac:dyDescent="0.2">
      <c r="C3959" s="11"/>
      <c r="D3959" s="11"/>
    </row>
    <row r="3960" spans="3:4" x14ac:dyDescent="0.2">
      <c r="C3960" s="11"/>
      <c r="D3960" s="11"/>
    </row>
    <row r="3961" spans="3:4" x14ac:dyDescent="0.2">
      <c r="C3961" s="11"/>
      <c r="D3961" s="11"/>
    </row>
    <row r="3962" spans="3:4" x14ac:dyDescent="0.2">
      <c r="C3962" s="11"/>
      <c r="D3962" s="11"/>
    </row>
    <row r="3963" spans="3:4" x14ac:dyDescent="0.2">
      <c r="C3963" s="11"/>
      <c r="D3963" s="11"/>
    </row>
    <row r="3964" spans="3:4" x14ac:dyDescent="0.2">
      <c r="C3964" s="11"/>
      <c r="D3964" s="11"/>
    </row>
    <row r="3965" spans="3:4" x14ac:dyDescent="0.2">
      <c r="C3965" s="11"/>
      <c r="D3965" s="11"/>
    </row>
    <row r="3966" spans="3:4" x14ac:dyDescent="0.2">
      <c r="C3966" s="11"/>
      <c r="D3966" s="11"/>
    </row>
    <row r="3967" spans="3:4" x14ac:dyDescent="0.2">
      <c r="C3967" s="11"/>
      <c r="D3967" s="11"/>
    </row>
    <row r="3968" spans="3:4" x14ac:dyDescent="0.2">
      <c r="C3968" s="11"/>
      <c r="D3968" s="11"/>
    </row>
    <row r="3969" spans="3:4" x14ac:dyDescent="0.2">
      <c r="C3969" s="11"/>
      <c r="D3969" s="11"/>
    </row>
    <row r="3970" spans="3:4" x14ac:dyDescent="0.2">
      <c r="C3970" s="11"/>
      <c r="D3970" s="11"/>
    </row>
    <row r="3971" spans="3:4" x14ac:dyDescent="0.2">
      <c r="C3971" s="11"/>
      <c r="D3971" s="11"/>
    </row>
    <row r="3972" spans="3:4" x14ac:dyDescent="0.2">
      <c r="C3972" s="11"/>
      <c r="D3972" s="11"/>
    </row>
    <row r="3973" spans="3:4" x14ac:dyDescent="0.2">
      <c r="C3973" s="11"/>
      <c r="D3973" s="11"/>
    </row>
    <row r="3974" spans="3:4" x14ac:dyDescent="0.2">
      <c r="C3974" s="11"/>
      <c r="D3974" s="11"/>
    </row>
    <row r="3975" spans="3:4" x14ac:dyDescent="0.2">
      <c r="C3975" s="11"/>
      <c r="D3975" s="11"/>
    </row>
    <row r="3976" spans="3:4" x14ac:dyDescent="0.2">
      <c r="C3976" s="11"/>
      <c r="D3976" s="11"/>
    </row>
    <row r="3977" spans="3:4" x14ac:dyDescent="0.2">
      <c r="C3977" s="11"/>
      <c r="D3977" s="11"/>
    </row>
    <row r="3978" spans="3:4" x14ac:dyDescent="0.2">
      <c r="C3978" s="11"/>
      <c r="D3978" s="11"/>
    </row>
    <row r="3979" spans="3:4" x14ac:dyDescent="0.2">
      <c r="C3979" s="11"/>
      <c r="D3979" s="11"/>
    </row>
    <row r="3980" spans="3:4" x14ac:dyDescent="0.2">
      <c r="C3980" s="11"/>
      <c r="D3980" s="11"/>
    </row>
    <row r="3981" spans="3:4" x14ac:dyDescent="0.2">
      <c r="C3981" s="11"/>
      <c r="D3981" s="11"/>
    </row>
    <row r="3982" spans="3:4" x14ac:dyDescent="0.2">
      <c r="C3982" s="11"/>
      <c r="D3982" s="11"/>
    </row>
    <row r="3983" spans="3:4" x14ac:dyDescent="0.2">
      <c r="C3983" s="11"/>
      <c r="D3983" s="11"/>
    </row>
    <row r="3984" spans="3:4" x14ac:dyDescent="0.2">
      <c r="C3984" s="11"/>
      <c r="D3984" s="11"/>
    </row>
    <row r="3985" spans="3:4" x14ac:dyDescent="0.2">
      <c r="C3985" s="11"/>
      <c r="D3985" s="11"/>
    </row>
    <row r="3986" spans="3:4" x14ac:dyDescent="0.2">
      <c r="C3986" s="11"/>
      <c r="D3986" s="11"/>
    </row>
    <row r="3987" spans="3:4" x14ac:dyDescent="0.2">
      <c r="C3987" s="11"/>
      <c r="D3987" s="11"/>
    </row>
    <row r="3988" spans="3:4" x14ac:dyDescent="0.2">
      <c r="C3988" s="11"/>
      <c r="D3988" s="11"/>
    </row>
    <row r="3989" spans="3:4" x14ac:dyDescent="0.2">
      <c r="C3989" s="11"/>
      <c r="D3989" s="11"/>
    </row>
    <row r="3990" spans="3:4" x14ac:dyDescent="0.2">
      <c r="C3990" s="11"/>
      <c r="D3990" s="11"/>
    </row>
    <row r="3991" spans="3:4" x14ac:dyDescent="0.2">
      <c r="C3991" s="11"/>
      <c r="D3991" s="11"/>
    </row>
    <row r="3992" spans="3:4" x14ac:dyDescent="0.2">
      <c r="C3992" s="11"/>
      <c r="D3992" s="11"/>
    </row>
    <row r="3993" spans="3:4" x14ac:dyDescent="0.2">
      <c r="C3993" s="11"/>
      <c r="D3993" s="11"/>
    </row>
    <row r="3994" spans="3:4" x14ac:dyDescent="0.2">
      <c r="C3994" s="11"/>
      <c r="D3994" s="11"/>
    </row>
    <row r="3995" spans="3:4" x14ac:dyDescent="0.2">
      <c r="C3995" s="11"/>
      <c r="D3995" s="11"/>
    </row>
    <row r="3996" spans="3:4" x14ac:dyDescent="0.2">
      <c r="C3996" s="11"/>
      <c r="D3996" s="11"/>
    </row>
    <row r="3997" spans="3:4" x14ac:dyDescent="0.2">
      <c r="C3997" s="11"/>
      <c r="D3997" s="11"/>
    </row>
    <row r="3998" spans="3:4" x14ac:dyDescent="0.2">
      <c r="C3998" s="11"/>
      <c r="D3998" s="11"/>
    </row>
    <row r="3999" spans="3:4" x14ac:dyDescent="0.2">
      <c r="C3999" s="11"/>
      <c r="D3999" s="11"/>
    </row>
    <row r="4000" spans="3:4" x14ac:dyDescent="0.2">
      <c r="C4000" s="11"/>
      <c r="D4000" s="11"/>
    </row>
    <row r="4001" spans="3:4" x14ac:dyDescent="0.2">
      <c r="C4001" s="11"/>
      <c r="D4001" s="11"/>
    </row>
    <row r="4002" spans="3:4" x14ac:dyDescent="0.2">
      <c r="C4002" s="11"/>
      <c r="D4002" s="11"/>
    </row>
    <row r="4003" spans="3:4" x14ac:dyDescent="0.2">
      <c r="C4003" s="11"/>
      <c r="D4003" s="11"/>
    </row>
    <row r="4004" spans="3:4" x14ac:dyDescent="0.2">
      <c r="C4004" s="11"/>
      <c r="D4004" s="11"/>
    </row>
    <row r="4005" spans="3:4" x14ac:dyDescent="0.2">
      <c r="C4005" s="11"/>
      <c r="D4005" s="11"/>
    </row>
    <row r="4006" spans="3:4" x14ac:dyDescent="0.2">
      <c r="C4006" s="11"/>
      <c r="D4006" s="11"/>
    </row>
    <row r="4007" spans="3:4" x14ac:dyDescent="0.2">
      <c r="C4007" s="11"/>
      <c r="D4007" s="11"/>
    </row>
    <row r="4008" spans="3:4" x14ac:dyDescent="0.2">
      <c r="C4008" s="11"/>
      <c r="D4008" s="11"/>
    </row>
    <row r="4009" spans="3:4" x14ac:dyDescent="0.2">
      <c r="C4009" s="11"/>
      <c r="D4009" s="11"/>
    </row>
    <row r="4010" spans="3:4" x14ac:dyDescent="0.2">
      <c r="C4010" s="11"/>
      <c r="D4010" s="11"/>
    </row>
    <row r="4011" spans="3:4" x14ac:dyDescent="0.2">
      <c r="C4011" s="11"/>
      <c r="D4011" s="11"/>
    </row>
    <row r="4012" spans="3:4" x14ac:dyDescent="0.2">
      <c r="C4012" s="11"/>
      <c r="D4012" s="11"/>
    </row>
    <row r="4013" spans="3:4" x14ac:dyDescent="0.2">
      <c r="C4013" s="11"/>
      <c r="D4013" s="11"/>
    </row>
    <row r="4014" spans="3:4" x14ac:dyDescent="0.2">
      <c r="C4014" s="11"/>
      <c r="D4014" s="11"/>
    </row>
    <row r="4015" spans="3:4" x14ac:dyDescent="0.2">
      <c r="C4015" s="11"/>
      <c r="D4015" s="11"/>
    </row>
    <row r="4016" spans="3:4" x14ac:dyDescent="0.2">
      <c r="C4016" s="11"/>
      <c r="D4016" s="11"/>
    </row>
    <row r="4017" spans="3:4" x14ac:dyDescent="0.2">
      <c r="C4017" s="11"/>
      <c r="D4017" s="11"/>
    </row>
    <row r="4018" spans="3:4" x14ac:dyDescent="0.2">
      <c r="C4018" s="11"/>
      <c r="D4018" s="11"/>
    </row>
    <row r="4019" spans="3:4" x14ac:dyDescent="0.2">
      <c r="C4019" s="11"/>
      <c r="D4019" s="11"/>
    </row>
    <row r="4020" spans="3:4" x14ac:dyDescent="0.2">
      <c r="C4020" s="11"/>
      <c r="D4020" s="11"/>
    </row>
    <row r="4021" spans="3:4" x14ac:dyDescent="0.2">
      <c r="C4021" s="11"/>
      <c r="D4021" s="11"/>
    </row>
    <row r="4022" spans="3:4" x14ac:dyDescent="0.2">
      <c r="C4022" s="11"/>
      <c r="D4022" s="11"/>
    </row>
    <row r="4023" spans="3:4" x14ac:dyDescent="0.2">
      <c r="C4023" s="11"/>
      <c r="D4023" s="11"/>
    </row>
    <row r="4024" spans="3:4" x14ac:dyDescent="0.2">
      <c r="C4024" s="11"/>
      <c r="D4024" s="11"/>
    </row>
    <row r="4025" spans="3:4" x14ac:dyDescent="0.2">
      <c r="C4025" s="11"/>
      <c r="D4025" s="11"/>
    </row>
    <row r="4026" spans="3:4" x14ac:dyDescent="0.2">
      <c r="C4026" s="11"/>
      <c r="D4026" s="11"/>
    </row>
    <row r="4027" spans="3:4" x14ac:dyDescent="0.2">
      <c r="C4027" s="11"/>
      <c r="D4027" s="11"/>
    </row>
    <row r="4028" spans="3:4" x14ac:dyDescent="0.2">
      <c r="C4028" s="11"/>
      <c r="D4028" s="11"/>
    </row>
    <row r="4029" spans="3:4" x14ac:dyDescent="0.2">
      <c r="C4029" s="11"/>
      <c r="D4029" s="11"/>
    </row>
    <row r="4030" spans="3:4" x14ac:dyDescent="0.2">
      <c r="C4030" s="11"/>
      <c r="D4030" s="11"/>
    </row>
    <row r="4031" spans="3:4" x14ac:dyDescent="0.2">
      <c r="C4031" s="11"/>
      <c r="D4031" s="11"/>
    </row>
    <row r="4032" spans="3:4" x14ac:dyDescent="0.2">
      <c r="C4032" s="11"/>
      <c r="D4032" s="11"/>
    </row>
    <row r="4033" spans="3:4" x14ac:dyDescent="0.2">
      <c r="C4033" s="11"/>
      <c r="D4033" s="11"/>
    </row>
    <row r="4034" spans="3:4" x14ac:dyDescent="0.2">
      <c r="C4034" s="11"/>
      <c r="D4034" s="11"/>
    </row>
    <row r="4035" spans="3:4" x14ac:dyDescent="0.2">
      <c r="C4035" s="11"/>
      <c r="D4035" s="11"/>
    </row>
    <row r="4036" spans="3:4" x14ac:dyDescent="0.2">
      <c r="C4036" s="11"/>
      <c r="D4036" s="11"/>
    </row>
    <row r="4037" spans="3:4" x14ac:dyDescent="0.2">
      <c r="C4037" s="11"/>
      <c r="D4037" s="11"/>
    </row>
    <row r="4038" spans="3:4" x14ac:dyDescent="0.2">
      <c r="C4038" s="11"/>
      <c r="D4038" s="11"/>
    </row>
    <row r="4039" spans="3:4" x14ac:dyDescent="0.2">
      <c r="C4039" s="11"/>
      <c r="D4039" s="11"/>
    </row>
    <row r="4040" spans="3:4" x14ac:dyDescent="0.2">
      <c r="C4040" s="11"/>
      <c r="D4040" s="11"/>
    </row>
    <row r="4041" spans="3:4" x14ac:dyDescent="0.2">
      <c r="C4041" s="11"/>
      <c r="D4041" s="11"/>
    </row>
    <row r="4042" spans="3:4" x14ac:dyDescent="0.2">
      <c r="C4042" s="11"/>
      <c r="D4042" s="11"/>
    </row>
    <row r="4043" spans="3:4" x14ac:dyDescent="0.2">
      <c r="C4043" s="11"/>
      <c r="D4043" s="11"/>
    </row>
    <row r="4044" spans="3:4" x14ac:dyDescent="0.2">
      <c r="C4044" s="11"/>
      <c r="D4044" s="11"/>
    </row>
    <row r="4045" spans="3:4" x14ac:dyDescent="0.2">
      <c r="C4045" s="11"/>
      <c r="D4045" s="11"/>
    </row>
    <row r="4046" spans="3:4" x14ac:dyDescent="0.2">
      <c r="C4046" s="11"/>
      <c r="D4046" s="11"/>
    </row>
    <row r="4047" spans="3:4" x14ac:dyDescent="0.2">
      <c r="C4047" s="11"/>
      <c r="D4047" s="11"/>
    </row>
    <row r="4048" spans="3:4" x14ac:dyDescent="0.2">
      <c r="C4048" s="11"/>
      <c r="D4048" s="11"/>
    </row>
    <row r="4049" spans="3:4" x14ac:dyDescent="0.2">
      <c r="C4049" s="11"/>
      <c r="D4049" s="11"/>
    </row>
    <row r="4050" spans="3:4" x14ac:dyDescent="0.2">
      <c r="C4050" s="11"/>
      <c r="D4050" s="11"/>
    </row>
    <row r="4051" spans="3:4" x14ac:dyDescent="0.2">
      <c r="C4051" s="11"/>
      <c r="D4051" s="11"/>
    </row>
    <row r="4052" spans="3:4" x14ac:dyDescent="0.2">
      <c r="C4052" s="11"/>
      <c r="D4052" s="11"/>
    </row>
    <row r="4053" spans="3:4" x14ac:dyDescent="0.2">
      <c r="C4053" s="11"/>
      <c r="D4053" s="11"/>
    </row>
    <row r="4054" spans="3:4" x14ac:dyDescent="0.2">
      <c r="C4054" s="11"/>
      <c r="D4054" s="11"/>
    </row>
    <row r="4055" spans="3:4" x14ac:dyDescent="0.2">
      <c r="C4055" s="11"/>
      <c r="D4055" s="11"/>
    </row>
    <row r="4056" spans="3:4" x14ac:dyDescent="0.2">
      <c r="C4056" s="11"/>
      <c r="D4056" s="11"/>
    </row>
    <row r="4057" spans="3:4" x14ac:dyDescent="0.2">
      <c r="C4057" s="11"/>
      <c r="D4057" s="11"/>
    </row>
    <row r="4058" spans="3:4" x14ac:dyDescent="0.2">
      <c r="C4058" s="11"/>
      <c r="D4058" s="11"/>
    </row>
    <row r="4059" spans="3:4" x14ac:dyDescent="0.2">
      <c r="C4059" s="11"/>
      <c r="D4059" s="11"/>
    </row>
    <row r="4060" spans="3:4" x14ac:dyDescent="0.2">
      <c r="C4060" s="11"/>
      <c r="D4060" s="11"/>
    </row>
    <row r="4061" spans="3:4" x14ac:dyDescent="0.2">
      <c r="C4061" s="11"/>
      <c r="D4061" s="11"/>
    </row>
    <row r="4062" spans="3:4" x14ac:dyDescent="0.2">
      <c r="C4062" s="11"/>
      <c r="D4062" s="11"/>
    </row>
    <row r="4063" spans="3:4" x14ac:dyDescent="0.2">
      <c r="C4063" s="11"/>
      <c r="D4063" s="11"/>
    </row>
    <row r="4064" spans="3:4" x14ac:dyDescent="0.2">
      <c r="C4064" s="11"/>
      <c r="D4064" s="11"/>
    </row>
    <row r="4065" spans="3:4" x14ac:dyDescent="0.2">
      <c r="C4065" s="11"/>
      <c r="D4065" s="11"/>
    </row>
    <row r="4066" spans="3:4" x14ac:dyDescent="0.2">
      <c r="C4066" s="11"/>
      <c r="D4066" s="11"/>
    </row>
    <row r="4067" spans="3:4" x14ac:dyDescent="0.2">
      <c r="C4067" s="11"/>
      <c r="D4067" s="11"/>
    </row>
    <row r="4068" spans="3:4" x14ac:dyDescent="0.2">
      <c r="C4068" s="11"/>
      <c r="D4068" s="11"/>
    </row>
    <row r="4069" spans="3:4" x14ac:dyDescent="0.2">
      <c r="C4069" s="11"/>
      <c r="D4069" s="11"/>
    </row>
    <row r="4070" spans="3:4" x14ac:dyDescent="0.2">
      <c r="C4070" s="11"/>
      <c r="D4070" s="11"/>
    </row>
    <row r="4071" spans="3:4" x14ac:dyDescent="0.2">
      <c r="C4071" s="11"/>
      <c r="D4071" s="11"/>
    </row>
    <row r="4072" spans="3:4" x14ac:dyDescent="0.2">
      <c r="C4072" s="11"/>
      <c r="D4072" s="11"/>
    </row>
    <row r="4073" spans="3:4" x14ac:dyDescent="0.2">
      <c r="C4073" s="11"/>
      <c r="D4073" s="11"/>
    </row>
    <row r="4074" spans="3:4" x14ac:dyDescent="0.2">
      <c r="C4074" s="11"/>
      <c r="D4074" s="11"/>
    </row>
    <row r="4075" spans="3:4" x14ac:dyDescent="0.2">
      <c r="C4075" s="11"/>
      <c r="D4075" s="11"/>
    </row>
    <row r="4076" spans="3:4" x14ac:dyDescent="0.2">
      <c r="C4076" s="11"/>
      <c r="D4076" s="11"/>
    </row>
    <row r="4077" spans="3:4" x14ac:dyDescent="0.2">
      <c r="C4077" s="11"/>
      <c r="D4077" s="11"/>
    </row>
    <row r="4078" spans="3:4" x14ac:dyDescent="0.2">
      <c r="C4078" s="11"/>
      <c r="D4078" s="11"/>
    </row>
    <row r="4079" spans="3:4" x14ac:dyDescent="0.2">
      <c r="C4079" s="11"/>
      <c r="D4079" s="11"/>
    </row>
    <row r="4080" spans="3:4" x14ac:dyDescent="0.2">
      <c r="C4080" s="11"/>
      <c r="D4080" s="11"/>
    </row>
    <row r="4081" spans="3:4" x14ac:dyDescent="0.2">
      <c r="C4081" s="11"/>
      <c r="D4081" s="11"/>
    </row>
    <row r="4082" spans="3:4" x14ac:dyDescent="0.2">
      <c r="C4082" s="11"/>
      <c r="D4082" s="11"/>
    </row>
    <row r="4083" spans="3:4" x14ac:dyDescent="0.2">
      <c r="C4083" s="11"/>
      <c r="D4083" s="11"/>
    </row>
    <row r="4084" spans="3:4" x14ac:dyDescent="0.2">
      <c r="C4084" s="11"/>
      <c r="D4084" s="11"/>
    </row>
    <row r="4085" spans="3:4" x14ac:dyDescent="0.2">
      <c r="C4085" s="11"/>
      <c r="D4085" s="11"/>
    </row>
    <row r="4086" spans="3:4" x14ac:dyDescent="0.2">
      <c r="C4086" s="11"/>
      <c r="D4086" s="11"/>
    </row>
    <row r="4087" spans="3:4" x14ac:dyDescent="0.2">
      <c r="C4087" s="11"/>
      <c r="D4087" s="11"/>
    </row>
    <row r="4088" spans="3:4" x14ac:dyDescent="0.2">
      <c r="C4088" s="11"/>
      <c r="D4088" s="11"/>
    </row>
    <row r="4089" spans="3:4" x14ac:dyDescent="0.2">
      <c r="C4089" s="11"/>
      <c r="D4089" s="11"/>
    </row>
    <row r="4090" spans="3:4" x14ac:dyDescent="0.2">
      <c r="C4090" s="11"/>
      <c r="D4090" s="11"/>
    </row>
    <row r="4091" spans="3:4" x14ac:dyDescent="0.2">
      <c r="C4091" s="11"/>
      <c r="D4091" s="11"/>
    </row>
    <row r="4092" spans="3:4" x14ac:dyDescent="0.2">
      <c r="C4092" s="11"/>
      <c r="D4092" s="11"/>
    </row>
    <row r="4093" spans="3:4" x14ac:dyDescent="0.2">
      <c r="C4093" s="11"/>
      <c r="D4093" s="11"/>
    </row>
    <row r="4094" spans="3:4" x14ac:dyDescent="0.2">
      <c r="C4094" s="11"/>
      <c r="D4094" s="11"/>
    </row>
    <row r="4095" spans="3:4" x14ac:dyDescent="0.2">
      <c r="C4095" s="11"/>
      <c r="D4095" s="11"/>
    </row>
    <row r="4096" spans="3:4" x14ac:dyDescent="0.2">
      <c r="C4096" s="11"/>
      <c r="D4096" s="11"/>
    </row>
    <row r="4097" spans="3:4" x14ac:dyDescent="0.2">
      <c r="C4097" s="11"/>
      <c r="D4097" s="11"/>
    </row>
    <row r="4098" spans="3:4" x14ac:dyDescent="0.2">
      <c r="C4098" s="11"/>
      <c r="D4098" s="11"/>
    </row>
    <row r="4099" spans="3:4" x14ac:dyDescent="0.2">
      <c r="C4099" s="11"/>
      <c r="D4099" s="11"/>
    </row>
    <row r="4100" spans="3:4" x14ac:dyDescent="0.2">
      <c r="C4100" s="11"/>
      <c r="D4100" s="11"/>
    </row>
    <row r="4101" spans="3:4" x14ac:dyDescent="0.2">
      <c r="C4101" s="11"/>
      <c r="D4101" s="11"/>
    </row>
    <row r="4102" spans="3:4" x14ac:dyDescent="0.2">
      <c r="C4102" s="11"/>
      <c r="D4102" s="11"/>
    </row>
    <row r="4103" spans="3:4" x14ac:dyDescent="0.2">
      <c r="C4103" s="11"/>
      <c r="D4103" s="11"/>
    </row>
    <row r="4104" spans="3:4" x14ac:dyDescent="0.2">
      <c r="C4104" s="11"/>
      <c r="D4104" s="11"/>
    </row>
    <row r="4105" spans="3:4" x14ac:dyDescent="0.2">
      <c r="C4105" s="11"/>
      <c r="D4105" s="11"/>
    </row>
    <row r="4106" spans="3:4" x14ac:dyDescent="0.2">
      <c r="C4106" s="11"/>
      <c r="D4106" s="11"/>
    </row>
    <row r="4107" spans="3:4" x14ac:dyDescent="0.2">
      <c r="C4107" s="11"/>
      <c r="D4107" s="11"/>
    </row>
    <row r="4108" spans="3:4" x14ac:dyDescent="0.2">
      <c r="C4108" s="11"/>
      <c r="D4108" s="11"/>
    </row>
    <row r="4109" spans="3:4" x14ac:dyDescent="0.2">
      <c r="C4109" s="11"/>
      <c r="D4109" s="11"/>
    </row>
    <row r="4110" spans="3:4" x14ac:dyDescent="0.2">
      <c r="C4110" s="11"/>
      <c r="D4110" s="11"/>
    </row>
    <row r="4111" spans="3:4" x14ac:dyDescent="0.2">
      <c r="C4111" s="11"/>
      <c r="D4111" s="11"/>
    </row>
    <row r="4112" spans="3:4" x14ac:dyDescent="0.2">
      <c r="C4112" s="11"/>
      <c r="D4112" s="11"/>
    </row>
    <row r="4113" spans="3:4" x14ac:dyDescent="0.2">
      <c r="C4113" s="11"/>
      <c r="D4113" s="11"/>
    </row>
    <row r="4114" spans="3:4" x14ac:dyDescent="0.2">
      <c r="C4114" s="11"/>
      <c r="D4114" s="11"/>
    </row>
    <row r="4115" spans="3:4" x14ac:dyDescent="0.2">
      <c r="C4115" s="11"/>
      <c r="D4115" s="11"/>
    </row>
    <row r="4116" spans="3:4" x14ac:dyDescent="0.2">
      <c r="C4116" s="11"/>
      <c r="D4116" s="11"/>
    </row>
    <row r="4117" spans="3:4" x14ac:dyDescent="0.2">
      <c r="C4117" s="11"/>
      <c r="D4117" s="11"/>
    </row>
    <row r="4118" spans="3:4" x14ac:dyDescent="0.2">
      <c r="C4118" s="11"/>
      <c r="D4118" s="11"/>
    </row>
    <row r="4119" spans="3:4" x14ac:dyDescent="0.2">
      <c r="C4119" s="11"/>
      <c r="D4119" s="11"/>
    </row>
    <row r="4120" spans="3:4" x14ac:dyDescent="0.2">
      <c r="C4120" s="11"/>
      <c r="D4120" s="11"/>
    </row>
    <row r="4121" spans="3:4" x14ac:dyDescent="0.2">
      <c r="C4121" s="11"/>
      <c r="D4121" s="11"/>
    </row>
    <row r="4122" spans="3:4" x14ac:dyDescent="0.2">
      <c r="C4122" s="11"/>
      <c r="D4122" s="11"/>
    </row>
    <row r="4123" spans="3:4" x14ac:dyDescent="0.2">
      <c r="C4123" s="11"/>
      <c r="D4123" s="11"/>
    </row>
    <row r="4124" spans="3:4" x14ac:dyDescent="0.2">
      <c r="C4124" s="11"/>
      <c r="D4124" s="11"/>
    </row>
    <row r="4125" spans="3:4" x14ac:dyDescent="0.2">
      <c r="C4125" s="11"/>
      <c r="D4125" s="11"/>
    </row>
    <row r="4126" spans="3:4" x14ac:dyDescent="0.2">
      <c r="C4126" s="11"/>
      <c r="D4126" s="11"/>
    </row>
    <row r="4127" spans="3:4" x14ac:dyDescent="0.2">
      <c r="C4127" s="11"/>
      <c r="D4127" s="11"/>
    </row>
    <row r="4128" spans="3:4" x14ac:dyDescent="0.2">
      <c r="C4128" s="11"/>
      <c r="D4128" s="11"/>
    </row>
    <row r="4129" spans="3:4" x14ac:dyDescent="0.2">
      <c r="C4129" s="11"/>
      <c r="D4129" s="11"/>
    </row>
    <row r="4130" spans="3:4" x14ac:dyDescent="0.2">
      <c r="C4130" s="11"/>
      <c r="D4130" s="11"/>
    </row>
    <row r="4131" spans="3:4" x14ac:dyDescent="0.2">
      <c r="C4131" s="11"/>
      <c r="D4131" s="11"/>
    </row>
    <row r="4132" spans="3:4" x14ac:dyDescent="0.2">
      <c r="C4132" s="11"/>
      <c r="D4132" s="11"/>
    </row>
    <row r="4133" spans="3:4" x14ac:dyDescent="0.2">
      <c r="C4133" s="11"/>
      <c r="D4133" s="11"/>
    </row>
    <row r="4134" spans="3:4" x14ac:dyDescent="0.2">
      <c r="C4134" s="11"/>
      <c r="D4134" s="11"/>
    </row>
    <row r="4135" spans="3:4" x14ac:dyDescent="0.2">
      <c r="C4135" s="11"/>
      <c r="D4135" s="11"/>
    </row>
    <row r="4136" spans="3:4" x14ac:dyDescent="0.2">
      <c r="C4136" s="11"/>
      <c r="D4136" s="11"/>
    </row>
    <row r="4137" spans="3:4" x14ac:dyDescent="0.2">
      <c r="C4137" s="11"/>
      <c r="D4137" s="11"/>
    </row>
    <row r="4138" spans="3:4" x14ac:dyDescent="0.2">
      <c r="C4138" s="11"/>
      <c r="D4138" s="11"/>
    </row>
    <row r="4139" spans="3:4" x14ac:dyDescent="0.2">
      <c r="C4139" s="11"/>
      <c r="D4139" s="11"/>
    </row>
    <row r="4140" spans="3:4" x14ac:dyDescent="0.2">
      <c r="C4140" s="11"/>
      <c r="D4140" s="11"/>
    </row>
    <row r="4141" spans="3:4" x14ac:dyDescent="0.2">
      <c r="C4141" s="11"/>
      <c r="D4141" s="11"/>
    </row>
    <row r="4142" spans="3:4" x14ac:dyDescent="0.2">
      <c r="C4142" s="11"/>
      <c r="D4142" s="11"/>
    </row>
    <row r="4143" spans="3:4" x14ac:dyDescent="0.2">
      <c r="C4143" s="11"/>
      <c r="D4143" s="11"/>
    </row>
    <row r="4144" spans="3:4" x14ac:dyDescent="0.2">
      <c r="C4144" s="11"/>
      <c r="D4144" s="11"/>
    </row>
    <row r="4145" spans="3:4" x14ac:dyDescent="0.2">
      <c r="C4145" s="11"/>
      <c r="D4145" s="11"/>
    </row>
    <row r="4146" spans="3:4" x14ac:dyDescent="0.2">
      <c r="C4146" s="11"/>
      <c r="D4146" s="11"/>
    </row>
    <row r="4147" spans="3:4" x14ac:dyDescent="0.2">
      <c r="C4147" s="11"/>
      <c r="D4147" s="11"/>
    </row>
    <row r="4148" spans="3:4" x14ac:dyDescent="0.2">
      <c r="C4148" s="11"/>
      <c r="D4148" s="11"/>
    </row>
    <row r="4149" spans="3:4" x14ac:dyDescent="0.2">
      <c r="C4149" s="11"/>
      <c r="D4149" s="11"/>
    </row>
    <row r="4150" spans="3:4" x14ac:dyDescent="0.2">
      <c r="C4150" s="11"/>
      <c r="D4150" s="11"/>
    </row>
    <row r="4151" spans="3:4" x14ac:dyDescent="0.2">
      <c r="C4151" s="11"/>
      <c r="D4151" s="11"/>
    </row>
    <row r="4152" spans="3:4" x14ac:dyDescent="0.2">
      <c r="C4152" s="11"/>
      <c r="D4152" s="11"/>
    </row>
    <row r="4153" spans="3:4" x14ac:dyDescent="0.2">
      <c r="C4153" s="11"/>
      <c r="D4153" s="11"/>
    </row>
    <row r="4154" spans="3:4" x14ac:dyDescent="0.2">
      <c r="C4154" s="11"/>
      <c r="D4154" s="11"/>
    </row>
    <row r="4155" spans="3:4" x14ac:dyDescent="0.2">
      <c r="C4155" s="11"/>
      <c r="D4155" s="11"/>
    </row>
    <row r="4156" spans="3:4" x14ac:dyDescent="0.2">
      <c r="C4156" s="11"/>
      <c r="D4156" s="11"/>
    </row>
    <row r="4157" spans="3:4" x14ac:dyDescent="0.2">
      <c r="C4157" s="11"/>
      <c r="D4157" s="11"/>
    </row>
    <row r="4158" spans="3:4" x14ac:dyDescent="0.2">
      <c r="C4158" s="11"/>
      <c r="D4158" s="11"/>
    </row>
    <row r="4159" spans="3:4" x14ac:dyDescent="0.2">
      <c r="C4159" s="11"/>
      <c r="D4159" s="11"/>
    </row>
    <row r="4160" spans="3:4" x14ac:dyDescent="0.2">
      <c r="C4160" s="11"/>
      <c r="D4160" s="11"/>
    </row>
    <row r="4161" spans="3:4" x14ac:dyDescent="0.2">
      <c r="C4161" s="11"/>
      <c r="D4161" s="11"/>
    </row>
    <row r="4162" spans="3:4" x14ac:dyDescent="0.2">
      <c r="C4162" s="11"/>
      <c r="D4162" s="11"/>
    </row>
    <row r="4163" spans="3:4" x14ac:dyDescent="0.2">
      <c r="C4163" s="11"/>
      <c r="D4163" s="11"/>
    </row>
    <row r="4164" spans="3:4" x14ac:dyDescent="0.2">
      <c r="C4164" s="11"/>
      <c r="D4164" s="11"/>
    </row>
    <row r="4165" spans="3:4" x14ac:dyDescent="0.2">
      <c r="C4165" s="11"/>
      <c r="D4165" s="11"/>
    </row>
    <row r="4166" spans="3:4" x14ac:dyDescent="0.2">
      <c r="C4166" s="11"/>
      <c r="D4166" s="11"/>
    </row>
    <row r="4167" spans="3:4" x14ac:dyDescent="0.2">
      <c r="C4167" s="11"/>
      <c r="D4167" s="11"/>
    </row>
    <row r="4168" spans="3:4" x14ac:dyDescent="0.2">
      <c r="C4168" s="11"/>
      <c r="D4168" s="11"/>
    </row>
    <row r="4169" spans="3:4" x14ac:dyDescent="0.2">
      <c r="C4169" s="11"/>
      <c r="D4169" s="11"/>
    </row>
    <row r="4170" spans="3:4" x14ac:dyDescent="0.2">
      <c r="C4170" s="11"/>
      <c r="D4170" s="11"/>
    </row>
    <row r="4171" spans="3:4" x14ac:dyDescent="0.2">
      <c r="C4171" s="11"/>
      <c r="D4171" s="11"/>
    </row>
    <row r="4172" spans="3:4" x14ac:dyDescent="0.2">
      <c r="C4172" s="11"/>
      <c r="D4172" s="11"/>
    </row>
    <row r="4173" spans="3:4" x14ac:dyDescent="0.2">
      <c r="C4173" s="11"/>
      <c r="D4173" s="11"/>
    </row>
    <row r="4174" spans="3:4" x14ac:dyDescent="0.2">
      <c r="C4174" s="11"/>
      <c r="D4174" s="11"/>
    </row>
    <row r="4175" spans="3:4" x14ac:dyDescent="0.2">
      <c r="C4175" s="11"/>
      <c r="D4175" s="11"/>
    </row>
    <row r="4176" spans="3:4" x14ac:dyDescent="0.2">
      <c r="C4176" s="11"/>
      <c r="D4176" s="11"/>
    </row>
    <row r="4177" spans="3:4" x14ac:dyDescent="0.2">
      <c r="C4177" s="11"/>
      <c r="D4177" s="11"/>
    </row>
    <row r="4178" spans="3:4" x14ac:dyDescent="0.2">
      <c r="C4178" s="11"/>
      <c r="D4178" s="11"/>
    </row>
    <row r="4179" spans="3:4" x14ac:dyDescent="0.2">
      <c r="C4179" s="11"/>
      <c r="D4179" s="11"/>
    </row>
    <row r="4180" spans="3:4" x14ac:dyDescent="0.2">
      <c r="C4180" s="11"/>
      <c r="D4180" s="11"/>
    </row>
    <row r="4181" spans="3:4" x14ac:dyDescent="0.2">
      <c r="C4181" s="11"/>
      <c r="D4181" s="11"/>
    </row>
    <row r="4182" spans="3:4" x14ac:dyDescent="0.2">
      <c r="C4182" s="11"/>
      <c r="D4182" s="11"/>
    </row>
    <row r="4183" spans="3:4" x14ac:dyDescent="0.2">
      <c r="C4183" s="11"/>
      <c r="D4183" s="11"/>
    </row>
    <row r="4184" spans="3:4" x14ac:dyDescent="0.2">
      <c r="C4184" s="11"/>
      <c r="D4184" s="11"/>
    </row>
    <row r="4185" spans="3:4" x14ac:dyDescent="0.2">
      <c r="C4185" s="11"/>
      <c r="D4185" s="11"/>
    </row>
    <row r="4186" spans="3:4" x14ac:dyDescent="0.2">
      <c r="C4186" s="11"/>
      <c r="D4186" s="11"/>
    </row>
    <row r="4187" spans="3:4" x14ac:dyDescent="0.2">
      <c r="C4187" s="11"/>
      <c r="D4187" s="11"/>
    </row>
    <row r="4188" spans="3:4" x14ac:dyDescent="0.2">
      <c r="C4188" s="11"/>
      <c r="D4188" s="11"/>
    </row>
    <row r="4189" spans="3:4" x14ac:dyDescent="0.2">
      <c r="C4189" s="11"/>
      <c r="D4189" s="11"/>
    </row>
    <row r="4190" spans="3:4" x14ac:dyDescent="0.2">
      <c r="C4190" s="11"/>
      <c r="D4190" s="11"/>
    </row>
    <row r="4191" spans="3:4" x14ac:dyDescent="0.2">
      <c r="C4191" s="11"/>
      <c r="D4191" s="11"/>
    </row>
    <row r="4192" spans="3:4" x14ac:dyDescent="0.2">
      <c r="C4192" s="11"/>
      <c r="D4192" s="11"/>
    </row>
    <row r="4193" spans="3:4" x14ac:dyDescent="0.2">
      <c r="C4193" s="11"/>
      <c r="D4193" s="11"/>
    </row>
    <row r="4194" spans="3:4" x14ac:dyDescent="0.2">
      <c r="C4194" s="11"/>
      <c r="D4194" s="11"/>
    </row>
    <row r="4195" spans="3:4" x14ac:dyDescent="0.2">
      <c r="C4195" s="11"/>
      <c r="D4195" s="11"/>
    </row>
    <row r="4196" spans="3:4" x14ac:dyDescent="0.2">
      <c r="C4196" s="11"/>
      <c r="D4196" s="11"/>
    </row>
    <row r="4197" spans="3:4" x14ac:dyDescent="0.2">
      <c r="C4197" s="11"/>
      <c r="D4197" s="11"/>
    </row>
    <row r="4198" spans="3:4" x14ac:dyDescent="0.2">
      <c r="C4198" s="11"/>
      <c r="D4198" s="11"/>
    </row>
    <row r="4199" spans="3:4" x14ac:dyDescent="0.2">
      <c r="C4199" s="11"/>
      <c r="D4199" s="11"/>
    </row>
    <row r="4200" spans="3:4" x14ac:dyDescent="0.2">
      <c r="C4200" s="11"/>
      <c r="D4200" s="11"/>
    </row>
    <row r="4201" spans="3:4" x14ac:dyDescent="0.2">
      <c r="C4201" s="11"/>
      <c r="D4201" s="11"/>
    </row>
    <row r="4202" spans="3:4" x14ac:dyDescent="0.2">
      <c r="C4202" s="11"/>
      <c r="D4202" s="11"/>
    </row>
    <row r="4203" spans="3:4" x14ac:dyDescent="0.2">
      <c r="C4203" s="11"/>
      <c r="D4203" s="11"/>
    </row>
    <row r="4204" spans="3:4" x14ac:dyDescent="0.2">
      <c r="C4204" s="11"/>
      <c r="D4204" s="11"/>
    </row>
    <row r="4205" spans="3:4" x14ac:dyDescent="0.2">
      <c r="C4205" s="11"/>
      <c r="D4205" s="11"/>
    </row>
    <row r="4206" spans="3:4" x14ac:dyDescent="0.2">
      <c r="C4206" s="11"/>
      <c r="D4206" s="11"/>
    </row>
    <row r="4207" spans="3:4" x14ac:dyDescent="0.2">
      <c r="C4207" s="11"/>
      <c r="D4207" s="11"/>
    </row>
    <row r="4208" spans="3:4" x14ac:dyDescent="0.2">
      <c r="C4208" s="11"/>
      <c r="D4208" s="11"/>
    </row>
    <row r="4209" spans="3:4" x14ac:dyDescent="0.2">
      <c r="C4209" s="11"/>
      <c r="D4209" s="11"/>
    </row>
    <row r="4210" spans="3:4" x14ac:dyDescent="0.2">
      <c r="C4210" s="11"/>
      <c r="D4210" s="11"/>
    </row>
    <row r="4211" spans="3:4" x14ac:dyDescent="0.2">
      <c r="C4211" s="11"/>
      <c r="D4211" s="11"/>
    </row>
    <row r="4212" spans="3:4" x14ac:dyDescent="0.2">
      <c r="C4212" s="11"/>
      <c r="D4212" s="11"/>
    </row>
    <row r="4213" spans="3:4" x14ac:dyDescent="0.2">
      <c r="C4213" s="11"/>
      <c r="D4213" s="11"/>
    </row>
    <row r="4214" spans="3:4" x14ac:dyDescent="0.2">
      <c r="C4214" s="11"/>
      <c r="D4214" s="11"/>
    </row>
    <row r="4215" spans="3:4" x14ac:dyDescent="0.2">
      <c r="C4215" s="11"/>
      <c r="D4215" s="11"/>
    </row>
    <row r="4216" spans="3:4" x14ac:dyDescent="0.2">
      <c r="C4216" s="11"/>
      <c r="D4216" s="11"/>
    </row>
    <row r="4217" spans="3:4" x14ac:dyDescent="0.2">
      <c r="C4217" s="11"/>
      <c r="D4217" s="11"/>
    </row>
    <row r="4218" spans="3:4" x14ac:dyDescent="0.2">
      <c r="C4218" s="11"/>
      <c r="D4218" s="11"/>
    </row>
    <row r="4219" spans="3:4" x14ac:dyDescent="0.2">
      <c r="C4219" s="11"/>
      <c r="D4219" s="11"/>
    </row>
    <row r="4220" spans="3:4" x14ac:dyDescent="0.2">
      <c r="C4220" s="11"/>
      <c r="D4220" s="11"/>
    </row>
    <row r="4221" spans="3:4" x14ac:dyDescent="0.2">
      <c r="C4221" s="11"/>
      <c r="D4221" s="11"/>
    </row>
    <row r="4222" spans="3:4" x14ac:dyDescent="0.2">
      <c r="C4222" s="11"/>
      <c r="D4222" s="11"/>
    </row>
    <row r="4223" spans="3:4" x14ac:dyDescent="0.2">
      <c r="C4223" s="11"/>
      <c r="D4223" s="11"/>
    </row>
    <row r="4224" spans="3:4" x14ac:dyDescent="0.2">
      <c r="C4224" s="11"/>
      <c r="D4224" s="11"/>
    </row>
    <row r="4225" spans="3:4" x14ac:dyDescent="0.2">
      <c r="C4225" s="11"/>
      <c r="D4225" s="11"/>
    </row>
    <row r="4226" spans="3:4" x14ac:dyDescent="0.2">
      <c r="C4226" s="11"/>
      <c r="D4226" s="11"/>
    </row>
    <row r="4227" spans="3:4" x14ac:dyDescent="0.2">
      <c r="C4227" s="11"/>
      <c r="D4227" s="11"/>
    </row>
    <row r="4228" spans="3:4" x14ac:dyDescent="0.2">
      <c r="C4228" s="11"/>
      <c r="D4228" s="11"/>
    </row>
    <row r="4229" spans="3:4" x14ac:dyDescent="0.2">
      <c r="C4229" s="11"/>
      <c r="D4229" s="11"/>
    </row>
    <row r="4230" spans="3:4" x14ac:dyDescent="0.2">
      <c r="C4230" s="11"/>
      <c r="D4230" s="11"/>
    </row>
    <row r="4231" spans="3:4" x14ac:dyDescent="0.2">
      <c r="C4231" s="11"/>
      <c r="D4231" s="11"/>
    </row>
    <row r="4232" spans="3:4" x14ac:dyDescent="0.2">
      <c r="C4232" s="11"/>
      <c r="D4232" s="11"/>
    </row>
    <row r="4233" spans="3:4" x14ac:dyDescent="0.2">
      <c r="C4233" s="11"/>
      <c r="D4233" s="11"/>
    </row>
    <row r="4234" spans="3:4" x14ac:dyDescent="0.2">
      <c r="C4234" s="11"/>
      <c r="D4234" s="11"/>
    </row>
    <row r="4235" spans="3:4" x14ac:dyDescent="0.2">
      <c r="C4235" s="11"/>
      <c r="D4235" s="11"/>
    </row>
    <row r="4236" spans="3:4" x14ac:dyDescent="0.2">
      <c r="C4236" s="11"/>
      <c r="D4236" s="11"/>
    </row>
    <row r="4237" spans="3:4" x14ac:dyDescent="0.2">
      <c r="C4237" s="11"/>
      <c r="D4237" s="11"/>
    </row>
    <row r="4238" spans="3:4" x14ac:dyDescent="0.2">
      <c r="C4238" s="11"/>
      <c r="D4238" s="11"/>
    </row>
    <row r="4239" spans="3:4" x14ac:dyDescent="0.2">
      <c r="C4239" s="11"/>
      <c r="D4239" s="11"/>
    </row>
    <row r="4240" spans="3:4" x14ac:dyDescent="0.2">
      <c r="C4240" s="11"/>
      <c r="D4240" s="11"/>
    </row>
    <row r="4241" spans="3:4" x14ac:dyDescent="0.2">
      <c r="C4241" s="11"/>
      <c r="D4241" s="11"/>
    </row>
    <row r="4242" spans="3:4" x14ac:dyDescent="0.2">
      <c r="C4242" s="11"/>
      <c r="D4242" s="11"/>
    </row>
    <row r="4243" spans="3:4" x14ac:dyDescent="0.2">
      <c r="C4243" s="11"/>
      <c r="D4243" s="11"/>
    </row>
    <row r="4244" spans="3:4" x14ac:dyDescent="0.2">
      <c r="C4244" s="11"/>
      <c r="D4244" s="11"/>
    </row>
    <row r="4245" spans="3:4" x14ac:dyDescent="0.2">
      <c r="C4245" s="11"/>
      <c r="D4245" s="11"/>
    </row>
    <row r="4246" spans="3:4" x14ac:dyDescent="0.2">
      <c r="C4246" s="11"/>
      <c r="D4246" s="11"/>
    </row>
    <row r="4247" spans="3:4" x14ac:dyDescent="0.2">
      <c r="C4247" s="11"/>
      <c r="D4247" s="11"/>
    </row>
    <row r="4248" spans="3:4" x14ac:dyDescent="0.2">
      <c r="C4248" s="11"/>
      <c r="D4248" s="11"/>
    </row>
    <row r="4249" spans="3:4" x14ac:dyDescent="0.2">
      <c r="C4249" s="11"/>
      <c r="D4249" s="11"/>
    </row>
    <row r="4250" spans="3:4" x14ac:dyDescent="0.2">
      <c r="C4250" s="11"/>
      <c r="D4250" s="11"/>
    </row>
    <row r="4251" spans="3:4" x14ac:dyDescent="0.2">
      <c r="C4251" s="11"/>
      <c r="D4251" s="11"/>
    </row>
    <row r="4252" spans="3:4" x14ac:dyDescent="0.2">
      <c r="C4252" s="11"/>
      <c r="D4252" s="11"/>
    </row>
    <row r="4253" spans="3:4" x14ac:dyDescent="0.2">
      <c r="C4253" s="11"/>
      <c r="D4253" s="11"/>
    </row>
    <row r="4254" spans="3:4" x14ac:dyDescent="0.2">
      <c r="C4254" s="11"/>
      <c r="D4254" s="11"/>
    </row>
    <row r="4255" spans="3:4" x14ac:dyDescent="0.2">
      <c r="C4255" s="11"/>
      <c r="D4255" s="11"/>
    </row>
    <row r="4256" spans="3:4" x14ac:dyDescent="0.2">
      <c r="C4256" s="11"/>
      <c r="D4256" s="11"/>
    </row>
    <row r="4257" spans="3:4" x14ac:dyDescent="0.2">
      <c r="C4257" s="11"/>
      <c r="D4257" s="11"/>
    </row>
    <row r="4258" spans="3:4" x14ac:dyDescent="0.2">
      <c r="C4258" s="11"/>
      <c r="D4258" s="11"/>
    </row>
    <row r="4259" spans="3:4" x14ac:dyDescent="0.2">
      <c r="C4259" s="11"/>
      <c r="D4259" s="11"/>
    </row>
    <row r="4260" spans="3:4" x14ac:dyDescent="0.2">
      <c r="C4260" s="11"/>
      <c r="D4260" s="11"/>
    </row>
    <row r="4261" spans="3:4" x14ac:dyDescent="0.2">
      <c r="C4261" s="11"/>
      <c r="D4261" s="11"/>
    </row>
    <row r="4262" spans="3:4" x14ac:dyDescent="0.2">
      <c r="C4262" s="11"/>
      <c r="D4262" s="11"/>
    </row>
    <row r="4263" spans="3:4" x14ac:dyDescent="0.2">
      <c r="C4263" s="11"/>
      <c r="D4263" s="11"/>
    </row>
    <row r="4264" spans="3:4" x14ac:dyDescent="0.2">
      <c r="C4264" s="11"/>
      <c r="D4264" s="11"/>
    </row>
    <row r="4265" spans="3:4" x14ac:dyDescent="0.2">
      <c r="C4265" s="11"/>
      <c r="D4265" s="11"/>
    </row>
    <row r="4266" spans="3:4" x14ac:dyDescent="0.2">
      <c r="C4266" s="11"/>
      <c r="D4266" s="11"/>
    </row>
    <row r="4267" spans="3:4" x14ac:dyDescent="0.2">
      <c r="C4267" s="11"/>
      <c r="D4267" s="11"/>
    </row>
    <row r="4268" spans="3:4" x14ac:dyDescent="0.2">
      <c r="C4268" s="11"/>
      <c r="D4268" s="11"/>
    </row>
    <row r="4269" spans="3:4" x14ac:dyDescent="0.2">
      <c r="C4269" s="11"/>
      <c r="D4269" s="11"/>
    </row>
    <row r="4270" spans="3:4" x14ac:dyDescent="0.2">
      <c r="C4270" s="11"/>
      <c r="D4270" s="11"/>
    </row>
    <row r="4271" spans="3:4" x14ac:dyDescent="0.2">
      <c r="C4271" s="11"/>
      <c r="D4271" s="11"/>
    </row>
    <row r="4272" spans="3:4" x14ac:dyDescent="0.2">
      <c r="C4272" s="11"/>
      <c r="D4272" s="11"/>
    </row>
    <row r="4273" spans="3:4" x14ac:dyDescent="0.2">
      <c r="C4273" s="11"/>
      <c r="D4273" s="11"/>
    </row>
    <row r="4274" spans="3:4" x14ac:dyDescent="0.2">
      <c r="C4274" s="11"/>
      <c r="D4274" s="11"/>
    </row>
    <row r="4275" spans="3:4" x14ac:dyDescent="0.2">
      <c r="C4275" s="11"/>
      <c r="D4275" s="11"/>
    </row>
    <row r="4276" spans="3:4" x14ac:dyDescent="0.2">
      <c r="C4276" s="11"/>
      <c r="D4276" s="11"/>
    </row>
    <row r="4277" spans="3:4" x14ac:dyDescent="0.2">
      <c r="C4277" s="11"/>
      <c r="D4277" s="11"/>
    </row>
    <row r="4278" spans="3:4" x14ac:dyDescent="0.2">
      <c r="C4278" s="11"/>
      <c r="D4278" s="11"/>
    </row>
    <row r="4279" spans="3:4" x14ac:dyDescent="0.2">
      <c r="C4279" s="11"/>
      <c r="D4279" s="11"/>
    </row>
    <row r="4280" spans="3:4" x14ac:dyDescent="0.2">
      <c r="C4280" s="11"/>
      <c r="D4280" s="11"/>
    </row>
    <row r="4281" spans="3:4" x14ac:dyDescent="0.2">
      <c r="C4281" s="11"/>
      <c r="D4281" s="11"/>
    </row>
    <row r="4282" spans="3:4" x14ac:dyDescent="0.2">
      <c r="C4282" s="11"/>
      <c r="D4282" s="11"/>
    </row>
    <row r="4283" spans="3:4" x14ac:dyDescent="0.2">
      <c r="C4283" s="11"/>
      <c r="D4283" s="11"/>
    </row>
    <row r="4284" spans="3:4" x14ac:dyDescent="0.2">
      <c r="C4284" s="11"/>
      <c r="D4284" s="11"/>
    </row>
    <row r="4285" spans="3:4" x14ac:dyDescent="0.2">
      <c r="C4285" s="11"/>
      <c r="D4285" s="11"/>
    </row>
    <row r="4286" spans="3:4" x14ac:dyDescent="0.2">
      <c r="C4286" s="11"/>
      <c r="D4286" s="11"/>
    </row>
    <row r="4287" spans="3:4" x14ac:dyDescent="0.2">
      <c r="C4287" s="11"/>
      <c r="D4287" s="11"/>
    </row>
    <row r="4288" spans="3:4" x14ac:dyDescent="0.2">
      <c r="C4288" s="11"/>
      <c r="D4288" s="11"/>
    </row>
    <row r="4289" spans="3:4" x14ac:dyDescent="0.2">
      <c r="C4289" s="11"/>
      <c r="D4289" s="11"/>
    </row>
    <row r="4290" spans="3:4" x14ac:dyDescent="0.2">
      <c r="C4290" s="11"/>
      <c r="D4290" s="11"/>
    </row>
    <row r="4291" spans="3:4" x14ac:dyDescent="0.2">
      <c r="C4291" s="11"/>
      <c r="D4291" s="11"/>
    </row>
    <row r="4292" spans="3:4" x14ac:dyDescent="0.2">
      <c r="C4292" s="11"/>
      <c r="D4292" s="11"/>
    </row>
    <row r="4293" spans="3:4" x14ac:dyDescent="0.2">
      <c r="C4293" s="11"/>
      <c r="D4293" s="11"/>
    </row>
    <row r="4294" spans="3:4" x14ac:dyDescent="0.2">
      <c r="C4294" s="11"/>
      <c r="D4294" s="11"/>
    </row>
    <row r="4295" spans="3:4" x14ac:dyDescent="0.2">
      <c r="C4295" s="11"/>
      <c r="D4295" s="11"/>
    </row>
    <row r="4296" spans="3:4" x14ac:dyDescent="0.2">
      <c r="C4296" s="11"/>
      <c r="D4296" s="11"/>
    </row>
    <row r="4297" spans="3:4" x14ac:dyDescent="0.2">
      <c r="C4297" s="11"/>
      <c r="D4297" s="11"/>
    </row>
    <row r="4298" spans="3:4" x14ac:dyDescent="0.2">
      <c r="C4298" s="11"/>
      <c r="D4298" s="11"/>
    </row>
    <row r="4299" spans="3:4" x14ac:dyDescent="0.2">
      <c r="C4299" s="11"/>
      <c r="D4299" s="11"/>
    </row>
    <row r="4300" spans="3:4" x14ac:dyDescent="0.2">
      <c r="C4300" s="11"/>
      <c r="D4300" s="11"/>
    </row>
    <row r="4301" spans="3:4" x14ac:dyDescent="0.2">
      <c r="C4301" s="11"/>
      <c r="D4301" s="11"/>
    </row>
    <row r="4302" spans="3:4" x14ac:dyDescent="0.2">
      <c r="C4302" s="11"/>
      <c r="D4302" s="11"/>
    </row>
    <row r="4303" spans="3:4" x14ac:dyDescent="0.2">
      <c r="C4303" s="11"/>
      <c r="D4303" s="11"/>
    </row>
    <row r="4304" spans="3:4" x14ac:dyDescent="0.2">
      <c r="C4304" s="11"/>
      <c r="D4304" s="11"/>
    </row>
    <row r="4305" spans="3:4" x14ac:dyDescent="0.2">
      <c r="C4305" s="11"/>
      <c r="D4305" s="11"/>
    </row>
    <row r="4306" spans="3:4" x14ac:dyDescent="0.2">
      <c r="C4306" s="11"/>
      <c r="D4306" s="11"/>
    </row>
    <row r="4307" spans="3:4" x14ac:dyDescent="0.2">
      <c r="C4307" s="11"/>
      <c r="D4307" s="11"/>
    </row>
    <row r="4308" spans="3:4" x14ac:dyDescent="0.2">
      <c r="C4308" s="11"/>
      <c r="D4308" s="11"/>
    </row>
    <row r="4309" spans="3:4" x14ac:dyDescent="0.2">
      <c r="C4309" s="11"/>
      <c r="D4309" s="11"/>
    </row>
    <row r="4310" spans="3:4" x14ac:dyDescent="0.2">
      <c r="C4310" s="11"/>
      <c r="D4310" s="11"/>
    </row>
    <row r="4311" spans="3:4" x14ac:dyDescent="0.2">
      <c r="C4311" s="11"/>
      <c r="D4311" s="11"/>
    </row>
    <row r="4312" spans="3:4" x14ac:dyDescent="0.2">
      <c r="C4312" s="11"/>
      <c r="D4312" s="11"/>
    </row>
    <row r="4313" spans="3:4" x14ac:dyDescent="0.2">
      <c r="C4313" s="11"/>
      <c r="D4313" s="11"/>
    </row>
    <row r="4314" spans="3:4" x14ac:dyDescent="0.2">
      <c r="C4314" s="11"/>
      <c r="D4314" s="11"/>
    </row>
    <row r="4315" spans="3:4" x14ac:dyDescent="0.2">
      <c r="C4315" s="11"/>
      <c r="D4315" s="11"/>
    </row>
    <row r="4316" spans="3:4" x14ac:dyDescent="0.2">
      <c r="C4316" s="11"/>
      <c r="D4316" s="11"/>
    </row>
    <row r="4317" spans="3:4" x14ac:dyDescent="0.2">
      <c r="C4317" s="11"/>
      <c r="D4317" s="11"/>
    </row>
    <row r="4318" spans="3:4" x14ac:dyDescent="0.2">
      <c r="C4318" s="11"/>
      <c r="D4318" s="11"/>
    </row>
    <row r="4319" spans="3:4" x14ac:dyDescent="0.2">
      <c r="C4319" s="11"/>
      <c r="D4319" s="11"/>
    </row>
    <row r="4320" spans="3:4" x14ac:dyDescent="0.2">
      <c r="C4320" s="11"/>
      <c r="D4320" s="11"/>
    </row>
    <row r="4321" spans="3:4" x14ac:dyDescent="0.2">
      <c r="C4321" s="11"/>
      <c r="D4321" s="11"/>
    </row>
    <row r="4322" spans="3:4" x14ac:dyDescent="0.2">
      <c r="C4322" s="11"/>
      <c r="D4322" s="11"/>
    </row>
    <row r="4323" spans="3:4" x14ac:dyDescent="0.2">
      <c r="C4323" s="11"/>
      <c r="D4323" s="11"/>
    </row>
    <row r="4324" spans="3:4" x14ac:dyDescent="0.2">
      <c r="C4324" s="11"/>
      <c r="D4324" s="11"/>
    </row>
    <row r="4325" spans="3:4" x14ac:dyDescent="0.2">
      <c r="C4325" s="11"/>
      <c r="D4325" s="11"/>
    </row>
    <row r="4326" spans="3:4" x14ac:dyDescent="0.2">
      <c r="C4326" s="11"/>
      <c r="D4326" s="11"/>
    </row>
    <row r="4327" spans="3:4" x14ac:dyDescent="0.2">
      <c r="C4327" s="11"/>
      <c r="D4327" s="11"/>
    </row>
    <row r="4328" spans="3:4" x14ac:dyDescent="0.2">
      <c r="C4328" s="11"/>
      <c r="D4328" s="11"/>
    </row>
    <row r="4329" spans="3:4" x14ac:dyDescent="0.2">
      <c r="C4329" s="11"/>
      <c r="D4329" s="11"/>
    </row>
    <row r="4330" spans="3:4" x14ac:dyDescent="0.2">
      <c r="C4330" s="11"/>
      <c r="D4330" s="11"/>
    </row>
    <row r="4331" spans="3:4" x14ac:dyDescent="0.2">
      <c r="C4331" s="11"/>
      <c r="D4331" s="11"/>
    </row>
    <row r="4332" spans="3:4" x14ac:dyDescent="0.2">
      <c r="C4332" s="11"/>
      <c r="D4332" s="11"/>
    </row>
    <row r="4333" spans="3:4" x14ac:dyDescent="0.2">
      <c r="C4333" s="11"/>
      <c r="D4333" s="11"/>
    </row>
    <row r="4334" spans="3:4" x14ac:dyDescent="0.2">
      <c r="C4334" s="11"/>
      <c r="D4334" s="11"/>
    </row>
    <row r="4335" spans="3:4" x14ac:dyDescent="0.2">
      <c r="C4335" s="11"/>
      <c r="D4335" s="11"/>
    </row>
    <row r="4336" spans="3:4" x14ac:dyDescent="0.2">
      <c r="C4336" s="11"/>
      <c r="D4336" s="11"/>
    </row>
    <row r="4337" spans="3:4" x14ac:dyDescent="0.2">
      <c r="C4337" s="11"/>
      <c r="D4337" s="11"/>
    </row>
    <row r="4338" spans="3:4" x14ac:dyDescent="0.2">
      <c r="C4338" s="11"/>
      <c r="D4338" s="11"/>
    </row>
    <row r="4339" spans="3:4" x14ac:dyDescent="0.2">
      <c r="C4339" s="11"/>
      <c r="D4339" s="11"/>
    </row>
    <row r="4340" spans="3:4" x14ac:dyDescent="0.2">
      <c r="C4340" s="11"/>
      <c r="D4340" s="11"/>
    </row>
    <row r="4341" spans="3:4" x14ac:dyDescent="0.2">
      <c r="C4341" s="11"/>
      <c r="D4341" s="11"/>
    </row>
    <row r="4342" spans="3:4" x14ac:dyDescent="0.2">
      <c r="C4342" s="11"/>
      <c r="D4342" s="11"/>
    </row>
    <row r="4343" spans="3:4" x14ac:dyDescent="0.2">
      <c r="C4343" s="11"/>
      <c r="D4343" s="11"/>
    </row>
    <row r="4344" spans="3:4" x14ac:dyDescent="0.2">
      <c r="C4344" s="11"/>
      <c r="D4344" s="11"/>
    </row>
    <row r="4345" spans="3:4" x14ac:dyDescent="0.2">
      <c r="C4345" s="11"/>
      <c r="D4345" s="11"/>
    </row>
    <row r="4346" spans="3:4" x14ac:dyDescent="0.2">
      <c r="C4346" s="11"/>
      <c r="D4346" s="11"/>
    </row>
    <row r="4347" spans="3:4" x14ac:dyDescent="0.2">
      <c r="C4347" s="11"/>
      <c r="D4347" s="11"/>
    </row>
    <row r="4348" spans="3:4" x14ac:dyDescent="0.2">
      <c r="C4348" s="11"/>
      <c r="D4348" s="11"/>
    </row>
    <row r="4349" spans="3:4" x14ac:dyDescent="0.2">
      <c r="C4349" s="11"/>
      <c r="D4349" s="11"/>
    </row>
    <row r="4350" spans="3:4" x14ac:dyDescent="0.2">
      <c r="C4350" s="11"/>
      <c r="D4350" s="11"/>
    </row>
    <row r="4351" spans="3:4" x14ac:dyDescent="0.2">
      <c r="C4351" s="11"/>
      <c r="D4351" s="11"/>
    </row>
    <row r="4352" spans="3:4" x14ac:dyDescent="0.2">
      <c r="C4352" s="11"/>
      <c r="D4352" s="11"/>
    </row>
    <row r="4353" spans="3:4" x14ac:dyDescent="0.2">
      <c r="C4353" s="11"/>
      <c r="D4353" s="11"/>
    </row>
    <row r="4354" spans="3:4" x14ac:dyDescent="0.2">
      <c r="C4354" s="11"/>
      <c r="D4354" s="11"/>
    </row>
    <row r="4355" spans="3:4" x14ac:dyDescent="0.2">
      <c r="C4355" s="11"/>
      <c r="D4355" s="11"/>
    </row>
    <row r="4356" spans="3:4" x14ac:dyDescent="0.2">
      <c r="C4356" s="11"/>
      <c r="D4356" s="11"/>
    </row>
    <row r="4357" spans="3:4" x14ac:dyDescent="0.2">
      <c r="C4357" s="11"/>
      <c r="D4357" s="11"/>
    </row>
    <row r="4358" spans="3:4" x14ac:dyDescent="0.2">
      <c r="C4358" s="11"/>
      <c r="D4358" s="11"/>
    </row>
    <row r="4359" spans="3:4" x14ac:dyDescent="0.2">
      <c r="C4359" s="11"/>
      <c r="D4359" s="11"/>
    </row>
    <row r="4360" spans="3:4" x14ac:dyDescent="0.2">
      <c r="C4360" s="11"/>
      <c r="D4360" s="11"/>
    </row>
    <row r="4361" spans="3:4" x14ac:dyDescent="0.2">
      <c r="C4361" s="11"/>
      <c r="D4361" s="11"/>
    </row>
    <row r="4362" spans="3:4" x14ac:dyDescent="0.2">
      <c r="C4362" s="11"/>
      <c r="D4362" s="11"/>
    </row>
    <row r="4363" spans="3:4" x14ac:dyDescent="0.2">
      <c r="C4363" s="11"/>
      <c r="D4363" s="11"/>
    </row>
    <row r="4364" spans="3:4" x14ac:dyDescent="0.2">
      <c r="C4364" s="11"/>
      <c r="D4364" s="11"/>
    </row>
    <row r="4365" spans="3:4" x14ac:dyDescent="0.2">
      <c r="C4365" s="11"/>
      <c r="D4365" s="11"/>
    </row>
    <row r="4366" spans="3:4" x14ac:dyDescent="0.2">
      <c r="C4366" s="11"/>
      <c r="D4366" s="11"/>
    </row>
    <row r="4367" spans="3:4" x14ac:dyDescent="0.2">
      <c r="C4367" s="11"/>
      <c r="D4367" s="11"/>
    </row>
    <row r="4368" spans="3:4" x14ac:dyDescent="0.2">
      <c r="C4368" s="11"/>
      <c r="D4368" s="11"/>
    </row>
    <row r="4369" spans="3:4" x14ac:dyDescent="0.2">
      <c r="C4369" s="11"/>
      <c r="D4369" s="11"/>
    </row>
    <row r="4370" spans="3:4" x14ac:dyDescent="0.2">
      <c r="C4370" s="11"/>
      <c r="D4370" s="11"/>
    </row>
    <row r="4371" spans="3:4" x14ac:dyDescent="0.2">
      <c r="C4371" s="11"/>
      <c r="D4371" s="11"/>
    </row>
    <row r="4372" spans="3:4" x14ac:dyDescent="0.2">
      <c r="C4372" s="11"/>
      <c r="D4372" s="11"/>
    </row>
    <row r="4373" spans="3:4" x14ac:dyDescent="0.2">
      <c r="C4373" s="11"/>
      <c r="D4373" s="11"/>
    </row>
    <row r="4374" spans="3:4" x14ac:dyDescent="0.2">
      <c r="C4374" s="11"/>
      <c r="D4374" s="11"/>
    </row>
    <row r="4375" spans="3:4" x14ac:dyDescent="0.2">
      <c r="C4375" s="11"/>
      <c r="D4375" s="11"/>
    </row>
    <row r="4376" spans="3:4" x14ac:dyDescent="0.2">
      <c r="C4376" s="11"/>
      <c r="D4376" s="11"/>
    </row>
    <row r="4377" spans="3:4" x14ac:dyDescent="0.2">
      <c r="C4377" s="11"/>
      <c r="D4377" s="11"/>
    </row>
    <row r="4378" spans="3:4" x14ac:dyDescent="0.2">
      <c r="C4378" s="11"/>
      <c r="D4378" s="11"/>
    </row>
    <row r="4379" spans="3:4" x14ac:dyDescent="0.2">
      <c r="C4379" s="11"/>
      <c r="D4379" s="11"/>
    </row>
    <row r="4380" spans="3:4" x14ac:dyDescent="0.2">
      <c r="C4380" s="11"/>
      <c r="D4380" s="11"/>
    </row>
    <row r="4381" spans="3:4" x14ac:dyDescent="0.2">
      <c r="C4381" s="11"/>
      <c r="D4381" s="11"/>
    </row>
    <row r="4382" spans="3:4" x14ac:dyDescent="0.2">
      <c r="C4382" s="11"/>
      <c r="D4382" s="11"/>
    </row>
    <row r="4383" spans="3:4" x14ac:dyDescent="0.2">
      <c r="C4383" s="11"/>
      <c r="D4383" s="11"/>
    </row>
    <row r="4384" spans="3:4" x14ac:dyDescent="0.2">
      <c r="C4384" s="11"/>
      <c r="D4384" s="11"/>
    </row>
    <row r="4385" spans="3:4" x14ac:dyDescent="0.2">
      <c r="C4385" s="11"/>
      <c r="D4385" s="11"/>
    </row>
    <row r="4386" spans="3:4" x14ac:dyDescent="0.2">
      <c r="C4386" s="11"/>
      <c r="D4386" s="11"/>
    </row>
    <row r="4387" spans="3:4" x14ac:dyDescent="0.2">
      <c r="C4387" s="11"/>
      <c r="D4387" s="11"/>
    </row>
    <row r="4388" spans="3:4" x14ac:dyDescent="0.2">
      <c r="C4388" s="11"/>
      <c r="D4388" s="11"/>
    </row>
    <row r="4389" spans="3:4" x14ac:dyDescent="0.2">
      <c r="C4389" s="11"/>
      <c r="D4389" s="11"/>
    </row>
    <row r="4390" spans="3:4" x14ac:dyDescent="0.2">
      <c r="C4390" s="11"/>
      <c r="D4390" s="11"/>
    </row>
    <row r="4391" spans="3:4" x14ac:dyDescent="0.2">
      <c r="C4391" s="11"/>
      <c r="D4391" s="11"/>
    </row>
    <row r="4392" spans="3:4" x14ac:dyDescent="0.2">
      <c r="C4392" s="11"/>
      <c r="D4392" s="11"/>
    </row>
    <row r="4393" spans="3:4" x14ac:dyDescent="0.2">
      <c r="C4393" s="11"/>
      <c r="D4393" s="11"/>
    </row>
    <row r="4394" spans="3:4" x14ac:dyDescent="0.2">
      <c r="C4394" s="11"/>
      <c r="D4394" s="11"/>
    </row>
    <row r="4395" spans="3:4" x14ac:dyDescent="0.2">
      <c r="C4395" s="11"/>
      <c r="D4395" s="11"/>
    </row>
    <row r="4396" spans="3:4" x14ac:dyDescent="0.2">
      <c r="C4396" s="11"/>
      <c r="D4396" s="11"/>
    </row>
    <row r="4397" spans="3:4" x14ac:dyDescent="0.2">
      <c r="C4397" s="11"/>
      <c r="D4397" s="11"/>
    </row>
    <row r="4398" spans="3:4" x14ac:dyDescent="0.2">
      <c r="C4398" s="11"/>
      <c r="D4398" s="11"/>
    </row>
    <row r="4399" spans="3:4" x14ac:dyDescent="0.2">
      <c r="C4399" s="11"/>
      <c r="D4399" s="11"/>
    </row>
    <row r="4400" spans="3:4" x14ac:dyDescent="0.2">
      <c r="C4400" s="11"/>
      <c r="D4400" s="11"/>
    </row>
    <row r="4401" spans="3:4" x14ac:dyDescent="0.2">
      <c r="C4401" s="11"/>
      <c r="D4401" s="11"/>
    </row>
    <row r="4402" spans="3:4" x14ac:dyDescent="0.2">
      <c r="C4402" s="11"/>
      <c r="D4402" s="11"/>
    </row>
    <row r="4403" spans="3:4" x14ac:dyDescent="0.2">
      <c r="C4403" s="11"/>
      <c r="D4403" s="11"/>
    </row>
    <row r="4404" spans="3:4" x14ac:dyDescent="0.2">
      <c r="C4404" s="11"/>
      <c r="D4404" s="11"/>
    </row>
    <row r="4405" spans="3:4" x14ac:dyDescent="0.2">
      <c r="C4405" s="11"/>
      <c r="D4405" s="11"/>
    </row>
    <row r="4406" spans="3:4" x14ac:dyDescent="0.2">
      <c r="C4406" s="11"/>
      <c r="D4406" s="11"/>
    </row>
    <row r="4407" spans="3:4" x14ac:dyDescent="0.2">
      <c r="C4407" s="11"/>
      <c r="D4407" s="11"/>
    </row>
    <row r="4408" spans="3:4" x14ac:dyDescent="0.2">
      <c r="C4408" s="11"/>
      <c r="D4408" s="11"/>
    </row>
    <row r="4409" spans="3:4" x14ac:dyDescent="0.2">
      <c r="C4409" s="11"/>
      <c r="D4409" s="11"/>
    </row>
    <row r="4410" spans="3:4" x14ac:dyDescent="0.2">
      <c r="C4410" s="11"/>
      <c r="D4410" s="11"/>
    </row>
    <row r="4411" spans="3:4" x14ac:dyDescent="0.2">
      <c r="C4411" s="11"/>
      <c r="D4411" s="11"/>
    </row>
    <row r="4412" spans="3:4" x14ac:dyDescent="0.2">
      <c r="C4412" s="11"/>
      <c r="D4412" s="11"/>
    </row>
    <row r="4413" spans="3:4" x14ac:dyDescent="0.2">
      <c r="C4413" s="11"/>
      <c r="D4413" s="11"/>
    </row>
    <row r="4414" spans="3:4" x14ac:dyDescent="0.2">
      <c r="C4414" s="11"/>
      <c r="D4414" s="11"/>
    </row>
    <row r="4415" spans="3:4" x14ac:dyDescent="0.2">
      <c r="C4415" s="11"/>
      <c r="D4415" s="11"/>
    </row>
    <row r="4416" spans="3:4" x14ac:dyDescent="0.2">
      <c r="C4416" s="11"/>
      <c r="D4416" s="11"/>
    </row>
    <row r="4417" spans="3:4" x14ac:dyDescent="0.2">
      <c r="C4417" s="11"/>
      <c r="D4417" s="11"/>
    </row>
    <row r="4418" spans="3:4" x14ac:dyDescent="0.2">
      <c r="C4418" s="11"/>
      <c r="D4418" s="11"/>
    </row>
    <row r="4419" spans="3:4" x14ac:dyDescent="0.2">
      <c r="C4419" s="11"/>
      <c r="D4419" s="11"/>
    </row>
    <row r="4420" spans="3:4" x14ac:dyDescent="0.2">
      <c r="C4420" s="11"/>
      <c r="D4420" s="11"/>
    </row>
    <row r="4421" spans="3:4" x14ac:dyDescent="0.2">
      <c r="C4421" s="11"/>
      <c r="D4421" s="11"/>
    </row>
    <row r="4422" spans="3:4" x14ac:dyDescent="0.2">
      <c r="C4422" s="11"/>
      <c r="D4422" s="11"/>
    </row>
    <row r="4423" spans="3:4" x14ac:dyDescent="0.2">
      <c r="C4423" s="11"/>
      <c r="D4423" s="11"/>
    </row>
    <row r="4424" spans="3:4" x14ac:dyDescent="0.2">
      <c r="C4424" s="11"/>
      <c r="D4424" s="11"/>
    </row>
    <row r="4425" spans="3:4" x14ac:dyDescent="0.2">
      <c r="C4425" s="11"/>
      <c r="D4425" s="11"/>
    </row>
    <row r="4426" spans="3:4" x14ac:dyDescent="0.2">
      <c r="C4426" s="11"/>
      <c r="D4426" s="11"/>
    </row>
    <row r="4427" spans="3:4" x14ac:dyDescent="0.2">
      <c r="C4427" s="11"/>
      <c r="D4427" s="11"/>
    </row>
    <row r="4428" spans="3:4" x14ac:dyDescent="0.2">
      <c r="C4428" s="11"/>
      <c r="D4428" s="11"/>
    </row>
    <row r="4429" spans="3:4" x14ac:dyDescent="0.2">
      <c r="C4429" s="11"/>
      <c r="D4429" s="11"/>
    </row>
    <row r="4430" spans="3:4" x14ac:dyDescent="0.2">
      <c r="C4430" s="11"/>
      <c r="D4430" s="11"/>
    </row>
    <row r="4431" spans="3:4" x14ac:dyDescent="0.2">
      <c r="C4431" s="11"/>
      <c r="D4431" s="11"/>
    </row>
    <row r="4432" spans="3:4" x14ac:dyDescent="0.2">
      <c r="C4432" s="11"/>
      <c r="D4432" s="11"/>
    </row>
    <row r="4433" spans="3:4" x14ac:dyDescent="0.2">
      <c r="C4433" s="11"/>
      <c r="D4433" s="11"/>
    </row>
    <row r="4434" spans="3:4" x14ac:dyDescent="0.2">
      <c r="C4434" s="11"/>
      <c r="D4434" s="11"/>
    </row>
    <row r="4435" spans="3:4" x14ac:dyDescent="0.2">
      <c r="C4435" s="11"/>
      <c r="D4435" s="11"/>
    </row>
    <row r="4436" spans="3:4" x14ac:dyDescent="0.2">
      <c r="C4436" s="11"/>
      <c r="D4436" s="11"/>
    </row>
    <row r="4437" spans="3:4" x14ac:dyDescent="0.2">
      <c r="C4437" s="11"/>
      <c r="D4437" s="11"/>
    </row>
    <row r="4438" spans="3:4" x14ac:dyDescent="0.2">
      <c r="C4438" s="11"/>
      <c r="D4438" s="11"/>
    </row>
    <row r="4439" spans="3:4" x14ac:dyDescent="0.2">
      <c r="C4439" s="11"/>
      <c r="D4439" s="11"/>
    </row>
    <row r="4440" spans="3:4" x14ac:dyDescent="0.2">
      <c r="C4440" s="11"/>
      <c r="D4440" s="11"/>
    </row>
    <row r="4441" spans="3:4" x14ac:dyDescent="0.2">
      <c r="C4441" s="11"/>
      <c r="D4441" s="11"/>
    </row>
    <row r="4442" spans="3:4" x14ac:dyDescent="0.2">
      <c r="C4442" s="11"/>
      <c r="D4442" s="11"/>
    </row>
    <row r="4443" spans="3:4" x14ac:dyDescent="0.2">
      <c r="C4443" s="11"/>
      <c r="D4443" s="11"/>
    </row>
    <row r="4444" spans="3:4" x14ac:dyDescent="0.2">
      <c r="C4444" s="11"/>
      <c r="D4444" s="11"/>
    </row>
    <row r="4445" spans="3:4" x14ac:dyDescent="0.2">
      <c r="C4445" s="11"/>
      <c r="D4445" s="11"/>
    </row>
    <row r="4446" spans="3:4" x14ac:dyDescent="0.2">
      <c r="C4446" s="11"/>
      <c r="D4446" s="11"/>
    </row>
    <row r="4447" spans="3:4" x14ac:dyDescent="0.2">
      <c r="C4447" s="11"/>
      <c r="D4447" s="11"/>
    </row>
    <row r="4448" spans="3:4" x14ac:dyDescent="0.2">
      <c r="C4448" s="11"/>
      <c r="D4448" s="11"/>
    </row>
    <row r="4449" spans="3:4" x14ac:dyDescent="0.2">
      <c r="C4449" s="11"/>
      <c r="D4449" s="11"/>
    </row>
    <row r="4450" spans="3:4" x14ac:dyDescent="0.2">
      <c r="C4450" s="11"/>
      <c r="D4450" s="11"/>
    </row>
    <row r="4451" spans="3:4" x14ac:dyDescent="0.2">
      <c r="C4451" s="11"/>
      <c r="D4451" s="11"/>
    </row>
    <row r="4452" spans="3:4" x14ac:dyDescent="0.2">
      <c r="C4452" s="11"/>
      <c r="D4452" s="11"/>
    </row>
    <row r="4453" spans="3:4" x14ac:dyDescent="0.2">
      <c r="C4453" s="11"/>
      <c r="D4453" s="11"/>
    </row>
    <row r="4454" spans="3:4" x14ac:dyDescent="0.2">
      <c r="C4454" s="11"/>
      <c r="D4454" s="11"/>
    </row>
    <row r="4455" spans="3:4" x14ac:dyDescent="0.2">
      <c r="C4455" s="11"/>
      <c r="D4455" s="11"/>
    </row>
    <row r="4456" spans="3:4" x14ac:dyDescent="0.2">
      <c r="C4456" s="11"/>
      <c r="D4456" s="11"/>
    </row>
    <row r="4457" spans="3:4" x14ac:dyDescent="0.2">
      <c r="C4457" s="11"/>
      <c r="D4457" s="11"/>
    </row>
    <row r="4458" spans="3:4" x14ac:dyDescent="0.2">
      <c r="C4458" s="11"/>
      <c r="D4458" s="11"/>
    </row>
    <row r="4459" spans="3:4" x14ac:dyDescent="0.2">
      <c r="C4459" s="11"/>
      <c r="D4459" s="11"/>
    </row>
    <row r="4460" spans="3:4" x14ac:dyDescent="0.2">
      <c r="C4460" s="11"/>
      <c r="D4460" s="11"/>
    </row>
    <row r="4461" spans="3:4" x14ac:dyDescent="0.2">
      <c r="C4461" s="11"/>
      <c r="D4461" s="11"/>
    </row>
    <row r="4462" spans="3:4" x14ac:dyDescent="0.2">
      <c r="C4462" s="11"/>
      <c r="D4462" s="11"/>
    </row>
    <row r="4463" spans="3:4" x14ac:dyDescent="0.2">
      <c r="C4463" s="11"/>
      <c r="D4463" s="11"/>
    </row>
    <row r="4464" spans="3:4" x14ac:dyDescent="0.2">
      <c r="C4464" s="11"/>
      <c r="D4464" s="11"/>
    </row>
    <row r="4465" spans="3:4" x14ac:dyDescent="0.2">
      <c r="C4465" s="11"/>
      <c r="D4465" s="11"/>
    </row>
    <row r="4466" spans="3:4" x14ac:dyDescent="0.2">
      <c r="C4466" s="11"/>
      <c r="D4466" s="11"/>
    </row>
    <row r="4467" spans="3:4" x14ac:dyDescent="0.2">
      <c r="C4467" s="11"/>
      <c r="D4467" s="11"/>
    </row>
    <row r="4468" spans="3:4" x14ac:dyDescent="0.2">
      <c r="C4468" s="11"/>
      <c r="D4468" s="11"/>
    </row>
    <row r="4469" spans="3:4" x14ac:dyDescent="0.2">
      <c r="C4469" s="11"/>
      <c r="D4469" s="11"/>
    </row>
    <row r="4470" spans="3:4" x14ac:dyDescent="0.2">
      <c r="C4470" s="11"/>
      <c r="D4470" s="11"/>
    </row>
    <row r="4471" spans="3:4" x14ac:dyDescent="0.2">
      <c r="C4471" s="11"/>
      <c r="D4471" s="11"/>
    </row>
    <row r="4472" spans="3:4" x14ac:dyDescent="0.2">
      <c r="C4472" s="11"/>
      <c r="D4472" s="11"/>
    </row>
    <row r="4473" spans="3:4" x14ac:dyDescent="0.2">
      <c r="C4473" s="11"/>
      <c r="D4473" s="11"/>
    </row>
    <row r="4474" spans="3:4" x14ac:dyDescent="0.2">
      <c r="C4474" s="11"/>
      <c r="D4474" s="11"/>
    </row>
    <row r="4475" spans="3:4" x14ac:dyDescent="0.2">
      <c r="C4475" s="11"/>
      <c r="D4475" s="11"/>
    </row>
    <row r="4476" spans="3:4" x14ac:dyDescent="0.2">
      <c r="C4476" s="11"/>
      <c r="D4476" s="11"/>
    </row>
    <row r="4477" spans="3:4" x14ac:dyDescent="0.2">
      <c r="C4477" s="11"/>
      <c r="D4477" s="11"/>
    </row>
    <row r="4478" spans="3:4" x14ac:dyDescent="0.2">
      <c r="C4478" s="11"/>
      <c r="D4478" s="11"/>
    </row>
    <row r="4479" spans="3:4" x14ac:dyDescent="0.2">
      <c r="C4479" s="11"/>
      <c r="D4479" s="11"/>
    </row>
    <row r="4480" spans="3:4" x14ac:dyDescent="0.2">
      <c r="C4480" s="11"/>
      <c r="D4480" s="11"/>
    </row>
    <row r="4481" spans="3:4" x14ac:dyDescent="0.2">
      <c r="C4481" s="11"/>
      <c r="D4481" s="11"/>
    </row>
    <row r="4482" spans="3:4" x14ac:dyDescent="0.2">
      <c r="C4482" s="11"/>
      <c r="D4482" s="11"/>
    </row>
    <row r="4483" spans="3:4" x14ac:dyDescent="0.2">
      <c r="C4483" s="11"/>
      <c r="D4483" s="11"/>
    </row>
    <row r="4484" spans="3:4" x14ac:dyDescent="0.2">
      <c r="C4484" s="11"/>
      <c r="D4484" s="11"/>
    </row>
    <row r="4485" spans="3:4" x14ac:dyDescent="0.2">
      <c r="C4485" s="11"/>
      <c r="D4485" s="11"/>
    </row>
    <row r="4486" spans="3:4" x14ac:dyDescent="0.2">
      <c r="C4486" s="11"/>
      <c r="D4486" s="11"/>
    </row>
    <row r="4487" spans="3:4" x14ac:dyDescent="0.2">
      <c r="C4487" s="11"/>
      <c r="D4487" s="11"/>
    </row>
    <row r="4488" spans="3:4" x14ac:dyDescent="0.2">
      <c r="C4488" s="11"/>
      <c r="D4488" s="11"/>
    </row>
    <row r="4489" spans="3:4" x14ac:dyDescent="0.2">
      <c r="C4489" s="11"/>
      <c r="D4489" s="11"/>
    </row>
    <row r="4490" spans="3:4" x14ac:dyDescent="0.2">
      <c r="C4490" s="11"/>
      <c r="D4490" s="11"/>
    </row>
    <row r="4491" spans="3:4" x14ac:dyDescent="0.2">
      <c r="C4491" s="11"/>
      <c r="D4491" s="11"/>
    </row>
    <row r="4492" spans="3:4" x14ac:dyDescent="0.2">
      <c r="C4492" s="11"/>
      <c r="D4492" s="11"/>
    </row>
    <row r="4493" spans="3:4" x14ac:dyDescent="0.2">
      <c r="C4493" s="11"/>
      <c r="D4493" s="11"/>
    </row>
    <row r="4494" spans="3:4" x14ac:dyDescent="0.2">
      <c r="C4494" s="11"/>
      <c r="D4494" s="11"/>
    </row>
    <row r="4495" spans="3:4" x14ac:dyDescent="0.2">
      <c r="C4495" s="11"/>
      <c r="D4495" s="11"/>
    </row>
    <row r="4496" spans="3:4" x14ac:dyDescent="0.2">
      <c r="C4496" s="11"/>
      <c r="D4496" s="11"/>
    </row>
    <row r="4497" spans="3:4" x14ac:dyDescent="0.2">
      <c r="C4497" s="11"/>
      <c r="D4497" s="11"/>
    </row>
    <row r="4498" spans="3:4" x14ac:dyDescent="0.2">
      <c r="C4498" s="11"/>
      <c r="D4498" s="11"/>
    </row>
    <row r="4499" spans="3:4" x14ac:dyDescent="0.2">
      <c r="C4499" s="11"/>
      <c r="D4499" s="11"/>
    </row>
    <row r="4500" spans="3:4" x14ac:dyDescent="0.2">
      <c r="C4500" s="11"/>
      <c r="D4500" s="11"/>
    </row>
    <row r="4501" spans="3:4" x14ac:dyDescent="0.2">
      <c r="C4501" s="11"/>
      <c r="D4501" s="11"/>
    </row>
    <row r="4502" spans="3:4" x14ac:dyDescent="0.2">
      <c r="C4502" s="11"/>
      <c r="D4502" s="11"/>
    </row>
    <row r="4503" spans="3:4" x14ac:dyDescent="0.2">
      <c r="C4503" s="11"/>
      <c r="D4503" s="11"/>
    </row>
    <row r="4504" spans="3:4" x14ac:dyDescent="0.2">
      <c r="C4504" s="11"/>
      <c r="D4504" s="11"/>
    </row>
    <row r="4505" spans="3:4" x14ac:dyDescent="0.2">
      <c r="C4505" s="11"/>
      <c r="D4505" s="11"/>
    </row>
    <row r="4506" spans="3:4" x14ac:dyDescent="0.2">
      <c r="C4506" s="11"/>
      <c r="D4506" s="11"/>
    </row>
    <row r="4507" spans="3:4" x14ac:dyDescent="0.2">
      <c r="C4507" s="11"/>
      <c r="D4507" s="11"/>
    </row>
    <row r="4508" spans="3:4" x14ac:dyDescent="0.2">
      <c r="C4508" s="11"/>
      <c r="D4508" s="11"/>
    </row>
    <row r="4509" spans="3:4" x14ac:dyDescent="0.2">
      <c r="C4509" s="11"/>
      <c r="D4509" s="11"/>
    </row>
    <row r="4510" spans="3:4" x14ac:dyDescent="0.2">
      <c r="C4510" s="11"/>
      <c r="D4510" s="11"/>
    </row>
    <row r="4511" spans="3:4" x14ac:dyDescent="0.2">
      <c r="C4511" s="11"/>
      <c r="D4511" s="11"/>
    </row>
    <row r="4512" spans="3:4" x14ac:dyDescent="0.2">
      <c r="C4512" s="11"/>
      <c r="D4512" s="11"/>
    </row>
    <row r="4513" spans="3:4" x14ac:dyDescent="0.2">
      <c r="C4513" s="11"/>
      <c r="D4513" s="11"/>
    </row>
    <row r="4514" spans="3:4" x14ac:dyDescent="0.2">
      <c r="C4514" s="11"/>
      <c r="D4514" s="11"/>
    </row>
    <row r="4515" spans="3:4" x14ac:dyDescent="0.2">
      <c r="C4515" s="11"/>
      <c r="D4515" s="11"/>
    </row>
    <row r="4516" spans="3:4" x14ac:dyDescent="0.2">
      <c r="C4516" s="11"/>
      <c r="D4516" s="11"/>
    </row>
    <row r="4517" spans="3:4" x14ac:dyDescent="0.2">
      <c r="C4517" s="11"/>
      <c r="D4517" s="11"/>
    </row>
    <row r="4518" spans="3:4" x14ac:dyDescent="0.2">
      <c r="C4518" s="11"/>
      <c r="D4518" s="11"/>
    </row>
    <row r="4519" spans="3:4" x14ac:dyDescent="0.2">
      <c r="C4519" s="11"/>
      <c r="D4519" s="11"/>
    </row>
    <row r="4520" spans="3:4" x14ac:dyDescent="0.2">
      <c r="C4520" s="11"/>
      <c r="D4520" s="11"/>
    </row>
    <row r="4521" spans="3:4" x14ac:dyDescent="0.2">
      <c r="C4521" s="11"/>
      <c r="D4521" s="11"/>
    </row>
    <row r="4522" spans="3:4" x14ac:dyDescent="0.2">
      <c r="C4522" s="11"/>
      <c r="D4522" s="11"/>
    </row>
    <row r="4523" spans="3:4" x14ac:dyDescent="0.2">
      <c r="C4523" s="11"/>
      <c r="D4523" s="11"/>
    </row>
    <row r="4524" spans="3:4" x14ac:dyDescent="0.2">
      <c r="C4524" s="11"/>
      <c r="D4524" s="11"/>
    </row>
    <row r="4525" spans="3:4" x14ac:dyDescent="0.2">
      <c r="C4525" s="11"/>
      <c r="D4525" s="11"/>
    </row>
    <row r="4526" spans="3:4" x14ac:dyDescent="0.2">
      <c r="C4526" s="11"/>
      <c r="D4526" s="11"/>
    </row>
    <row r="4527" spans="3:4" x14ac:dyDescent="0.2">
      <c r="C4527" s="11"/>
      <c r="D4527" s="11"/>
    </row>
    <row r="4528" spans="3:4" x14ac:dyDescent="0.2">
      <c r="C4528" s="11"/>
      <c r="D4528" s="11"/>
    </row>
    <row r="4529" spans="3:4" x14ac:dyDescent="0.2">
      <c r="C4529" s="11"/>
      <c r="D4529" s="11"/>
    </row>
    <row r="4530" spans="3:4" x14ac:dyDescent="0.2">
      <c r="C4530" s="11"/>
      <c r="D4530" s="11"/>
    </row>
    <row r="4531" spans="3:4" x14ac:dyDescent="0.2">
      <c r="C4531" s="11"/>
      <c r="D4531" s="11"/>
    </row>
    <row r="4532" spans="3:4" x14ac:dyDescent="0.2">
      <c r="C4532" s="11"/>
      <c r="D4532" s="11"/>
    </row>
    <row r="4533" spans="3:4" x14ac:dyDescent="0.2">
      <c r="C4533" s="11"/>
      <c r="D4533" s="11"/>
    </row>
    <row r="4534" spans="3:4" x14ac:dyDescent="0.2">
      <c r="C4534" s="11"/>
      <c r="D4534" s="11"/>
    </row>
    <row r="4535" spans="3:4" x14ac:dyDescent="0.2">
      <c r="C4535" s="11"/>
      <c r="D4535" s="11"/>
    </row>
    <row r="4536" spans="3:4" x14ac:dyDescent="0.2">
      <c r="C4536" s="11"/>
      <c r="D4536" s="11"/>
    </row>
    <row r="4537" spans="3:4" x14ac:dyDescent="0.2">
      <c r="C4537" s="11"/>
      <c r="D4537" s="11"/>
    </row>
    <row r="4538" spans="3:4" x14ac:dyDescent="0.2">
      <c r="C4538" s="11"/>
      <c r="D4538" s="11"/>
    </row>
    <row r="4539" spans="3:4" x14ac:dyDescent="0.2">
      <c r="C4539" s="11"/>
      <c r="D4539" s="11"/>
    </row>
    <row r="4540" spans="3:4" x14ac:dyDescent="0.2">
      <c r="C4540" s="11"/>
      <c r="D4540" s="11"/>
    </row>
    <row r="4541" spans="3:4" x14ac:dyDescent="0.2">
      <c r="C4541" s="11"/>
      <c r="D4541" s="11"/>
    </row>
    <row r="4542" spans="3:4" x14ac:dyDescent="0.2">
      <c r="C4542" s="11"/>
      <c r="D4542" s="11"/>
    </row>
    <row r="4543" spans="3:4" x14ac:dyDescent="0.2">
      <c r="C4543" s="11"/>
      <c r="D4543" s="11"/>
    </row>
    <row r="4544" spans="3:4" x14ac:dyDescent="0.2">
      <c r="C4544" s="11"/>
      <c r="D4544" s="11"/>
    </row>
    <row r="4545" spans="3:4" x14ac:dyDescent="0.2">
      <c r="C4545" s="11"/>
      <c r="D4545" s="11"/>
    </row>
    <row r="4546" spans="3:4" x14ac:dyDescent="0.2">
      <c r="C4546" s="11"/>
      <c r="D4546" s="11"/>
    </row>
    <row r="4547" spans="3:4" x14ac:dyDescent="0.2">
      <c r="C4547" s="11"/>
      <c r="D4547" s="11"/>
    </row>
    <row r="4548" spans="3:4" x14ac:dyDescent="0.2">
      <c r="C4548" s="11"/>
      <c r="D4548" s="11"/>
    </row>
    <row r="4549" spans="3:4" x14ac:dyDescent="0.2">
      <c r="C4549" s="11"/>
      <c r="D4549" s="11"/>
    </row>
    <row r="4550" spans="3:4" x14ac:dyDescent="0.2">
      <c r="C4550" s="11"/>
      <c r="D4550" s="11"/>
    </row>
    <row r="4551" spans="3:4" x14ac:dyDescent="0.2">
      <c r="C4551" s="11"/>
      <c r="D4551" s="11"/>
    </row>
    <row r="4552" spans="3:4" x14ac:dyDescent="0.2">
      <c r="C4552" s="11"/>
      <c r="D4552" s="11"/>
    </row>
    <row r="4553" spans="3:4" x14ac:dyDescent="0.2">
      <c r="C4553" s="11"/>
      <c r="D4553" s="11"/>
    </row>
    <row r="4554" spans="3:4" x14ac:dyDescent="0.2">
      <c r="C4554" s="11"/>
      <c r="D4554" s="11"/>
    </row>
    <row r="4555" spans="3:4" x14ac:dyDescent="0.2">
      <c r="C4555" s="11"/>
      <c r="D4555" s="11"/>
    </row>
    <row r="4556" spans="3:4" x14ac:dyDescent="0.2">
      <c r="C4556" s="11"/>
      <c r="D4556" s="11"/>
    </row>
    <row r="4557" spans="3:4" x14ac:dyDescent="0.2">
      <c r="C4557" s="11"/>
      <c r="D4557" s="11"/>
    </row>
    <row r="4558" spans="3:4" x14ac:dyDescent="0.2">
      <c r="C4558" s="11"/>
      <c r="D4558" s="11"/>
    </row>
    <row r="4559" spans="3:4" x14ac:dyDescent="0.2">
      <c r="C4559" s="11"/>
      <c r="D4559" s="11"/>
    </row>
    <row r="4560" spans="3:4" x14ac:dyDescent="0.2">
      <c r="C4560" s="11"/>
      <c r="D4560" s="11"/>
    </row>
    <row r="4561" spans="3:4" x14ac:dyDescent="0.2">
      <c r="C4561" s="11"/>
      <c r="D4561" s="11"/>
    </row>
    <row r="4562" spans="3:4" x14ac:dyDescent="0.2">
      <c r="C4562" s="11"/>
      <c r="D4562" s="11"/>
    </row>
    <row r="4563" spans="3:4" x14ac:dyDescent="0.2">
      <c r="C4563" s="11"/>
      <c r="D4563" s="11"/>
    </row>
    <row r="4564" spans="3:4" x14ac:dyDescent="0.2">
      <c r="C4564" s="11"/>
      <c r="D4564" s="11"/>
    </row>
    <row r="4565" spans="3:4" x14ac:dyDescent="0.2">
      <c r="C4565" s="11"/>
      <c r="D4565" s="11"/>
    </row>
    <row r="4566" spans="3:4" x14ac:dyDescent="0.2">
      <c r="C4566" s="11"/>
      <c r="D4566" s="11"/>
    </row>
    <row r="4567" spans="3:4" x14ac:dyDescent="0.2">
      <c r="C4567" s="11"/>
      <c r="D4567" s="11"/>
    </row>
    <row r="4568" spans="3:4" x14ac:dyDescent="0.2">
      <c r="C4568" s="11"/>
      <c r="D4568" s="11"/>
    </row>
    <row r="4569" spans="3:4" x14ac:dyDescent="0.2">
      <c r="C4569" s="11"/>
      <c r="D4569" s="11"/>
    </row>
    <row r="4570" spans="3:4" x14ac:dyDescent="0.2">
      <c r="C4570" s="11"/>
      <c r="D4570" s="11"/>
    </row>
    <row r="4571" spans="3:4" x14ac:dyDescent="0.2">
      <c r="C4571" s="11"/>
      <c r="D4571" s="11"/>
    </row>
    <row r="4572" spans="3:4" x14ac:dyDescent="0.2">
      <c r="C4572" s="11"/>
      <c r="D4572" s="11"/>
    </row>
    <row r="4573" spans="3:4" x14ac:dyDescent="0.2">
      <c r="C4573" s="11"/>
      <c r="D4573" s="11"/>
    </row>
    <row r="4574" spans="3:4" x14ac:dyDescent="0.2">
      <c r="C4574" s="11"/>
      <c r="D4574" s="11"/>
    </row>
    <row r="4575" spans="3:4" x14ac:dyDescent="0.2">
      <c r="C4575" s="11"/>
      <c r="D4575" s="11"/>
    </row>
    <row r="4576" spans="3:4" x14ac:dyDescent="0.2">
      <c r="C4576" s="11"/>
      <c r="D4576" s="11"/>
    </row>
    <row r="4577" spans="3:4" x14ac:dyDescent="0.2">
      <c r="C4577" s="11"/>
      <c r="D4577" s="11"/>
    </row>
    <row r="4578" spans="3:4" x14ac:dyDescent="0.2">
      <c r="C4578" s="11"/>
      <c r="D4578" s="11"/>
    </row>
    <row r="4579" spans="3:4" x14ac:dyDescent="0.2">
      <c r="C4579" s="11"/>
      <c r="D4579" s="11"/>
    </row>
    <row r="4580" spans="3:4" x14ac:dyDescent="0.2">
      <c r="C4580" s="11"/>
      <c r="D4580" s="11"/>
    </row>
    <row r="4581" spans="3:4" x14ac:dyDescent="0.2">
      <c r="C4581" s="11"/>
      <c r="D4581" s="11"/>
    </row>
    <row r="4582" spans="3:4" x14ac:dyDescent="0.2">
      <c r="C4582" s="11"/>
      <c r="D4582" s="11"/>
    </row>
    <row r="4583" spans="3:4" x14ac:dyDescent="0.2">
      <c r="C4583" s="11"/>
      <c r="D4583" s="11"/>
    </row>
    <row r="4584" spans="3:4" x14ac:dyDescent="0.2">
      <c r="C4584" s="11"/>
      <c r="D4584" s="11"/>
    </row>
    <row r="4585" spans="3:4" x14ac:dyDescent="0.2">
      <c r="C4585" s="11"/>
      <c r="D4585" s="11"/>
    </row>
    <row r="4586" spans="3:4" x14ac:dyDescent="0.2">
      <c r="C4586" s="11"/>
      <c r="D4586" s="11"/>
    </row>
    <row r="4587" spans="3:4" x14ac:dyDescent="0.2">
      <c r="C4587" s="11"/>
      <c r="D4587" s="11"/>
    </row>
    <row r="4588" spans="3:4" x14ac:dyDescent="0.2">
      <c r="C4588" s="11"/>
      <c r="D4588" s="11"/>
    </row>
    <row r="4589" spans="3:4" x14ac:dyDescent="0.2">
      <c r="C4589" s="11"/>
      <c r="D4589" s="11"/>
    </row>
    <row r="4590" spans="3:4" x14ac:dyDescent="0.2">
      <c r="C4590" s="11"/>
      <c r="D4590" s="11"/>
    </row>
    <row r="4591" spans="3:4" x14ac:dyDescent="0.2">
      <c r="C4591" s="11"/>
      <c r="D4591" s="11"/>
    </row>
    <row r="4592" spans="3:4" x14ac:dyDescent="0.2">
      <c r="C4592" s="11"/>
      <c r="D4592" s="11"/>
    </row>
    <row r="4593" spans="3:4" x14ac:dyDescent="0.2">
      <c r="C4593" s="11"/>
      <c r="D4593" s="11"/>
    </row>
    <row r="4594" spans="3:4" x14ac:dyDescent="0.2">
      <c r="C4594" s="11"/>
      <c r="D4594" s="11"/>
    </row>
    <row r="4595" spans="3:4" x14ac:dyDescent="0.2">
      <c r="C4595" s="11"/>
      <c r="D4595" s="11"/>
    </row>
    <row r="4596" spans="3:4" x14ac:dyDescent="0.2">
      <c r="C4596" s="11"/>
      <c r="D4596" s="11"/>
    </row>
    <row r="4597" spans="3:4" x14ac:dyDescent="0.2">
      <c r="C4597" s="11"/>
      <c r="D4597" s="11"/>
    </row>
    <row r="4598" spans="3:4" x14ac:dyDescent="0.2">
      <c r="C4598" s="11"/>
      <c r="D4598" s="11"/>
    </row>
    <row r="4599" spans="3:4" x14ac:dyDescent="0.2">
      <c r="C4599" s="11"/>
      <c r="D4599" s="11"/>
    </row>
    <row r="4600" spans="3:4" x14ac:dyDescent="0.2">
      <c r="C4600" s="11"/>
      <c r="D4600" s="11"/>
    </row>
    <row r="4601" spans="3:4" x14ac:dyDescent="0.2">
      <c r="C4601" s="11"/>
      <c r="D4601" s="11"/>
    </row>
    <row r="4602" spans="3:4" x14ac:dyDescent="0.2">
      <c r="C4602" s="11"/>
      <c r="D4602" s="11"/>
    </row>
    <row r="4603" spans="3:4" x14ac:dyDescent="0.2">
      <c r="C4603" s="11"/>
      <c r="D4603" s="11"/>
    </row>
    <row r="4604" spans="3:4" x14ac:dyDescent="0.2">
      <c r="C4604" s="11"/>
      <c r="D4604" s="11"/>
    </row>
    <row r="4605" spans="3:4" x14ac:dyDescent="0.2">
      <c r="C4605" s="11"/>
      <c r="D4605" s="11"/>
    </row>
    <row r="4606" spans="3:4" x14ac:dyDescent="0.2">
      <c r="C4606" s="11"/>
      <c r="D4606" s="11"/>
    </row>
    <row r="4607" spans="3:4" x14ac:dyDescent="0.2">
      <c r="C4607" s="11"/>
      <c r="D4607" s="11"/>
    </row>
    <row r="4608" spans="3:4" x14ac:dyDescent="0.2">
      <c r="C4608" s="11"/>
      <c r="D4608" s="11"/>
    </row>
    <row r="4609" spans="3:4" x14ac:dyDescent="0.2">
      <c r="C4609" s="11"/>
      <c r="D4609" s="11"/>
    </row>
    <row r="4610" spans="3:4" x14ac:dyDescent="0.2">
      <c r="C4610" s="11"/>
      <c r="D4610" s="11"/>
    </row>
    <row r="4611" spans="3:4" x14ac:dyDescent="0.2">
      <c r="C4611" s="11"/>
      <c r="D4611" s="11"/>
    </row>
    <row r="4612" spans="3:4" x14ac:dyDescent="0.2">
      <c r="C4612" s="11"/>
      <c r="D4612" s="11"/>
    </row>
    <row r="4613" spans="3:4" x14ac:dyDescent="0.2">
      <c r="C4613" s="11"/>
      <c r="D4613" s="11"/>
    </row>
    <row r="4614" spans="3:4" x14ac:dyDescent="0.2">
      <c r="C4614" s="11"/>
      <c r="D4614" s="11"/>
    </row>
    <row r="4615" spans="3:4" x14ac:dyDescent="0.2">
      <c r="C4615" s="11"/>
      <c r="D4615" s="11"/>
    </row>
    <row r="4616" spans="3:4" x14ac:dyDescent="0.2">
      <c r="C4616" s="11"/>
      <c r="D4616" s="11"/>
    </row>
    <row r="4617" spans="3:4" x14ac:dyDescent="0.2">
      <c r="C4617" s="11"/>
      <c r="D4617" s="11"/>
    </row>
    <row r="4618" spans="3:4" x14ac:dyDescent="0.2">
      <c r="C4618" s="11"/>
      <c r="D4618" s="11"/>
    </row>
    <row r="4619" spans="3:4" x14ac:dyDescent="0.2">
      <c r="C4619" s="11"/>
      <c r="D4619" s="11"/>
    </row>
    <row r="4620" spans="3:4" x14ac:dyDescent="0.2">
      <c r="C4620" s="11"/>
      <c r="D4620" s="11"/>
    </row>
    <row r="4621" spans="3:4" x14ac:dyDescent="0.2">
      <c r="C4621" s="11"/>
      <c r="D4621" s="11"/>
    </row>
    <row r="4622" spans="3:4" x14ac:dyDescent="0.2">
      <c r="C4622" s="11"/>
      <c r="D4622" s="11"/>
    </row>
    <row r="4623" spans="3:4" x14ac:dyDescent="0.2">
      <c r="C4623" s="11"/>
      <c r="D4623" s="11"/>
    </row>
    <row r="4624" spans="3:4" x14ac:dyDescent="0.2">
      <c r="C4624" s="11"/>
      <c r="D4624" s="11"/>
    </row>
    <row r="4625" spans="3:4" x14ac:dyDescent="0.2">
      <c r="C4625" s="11"/>
      <c r="D4625" s="11"/>
    </row>
    <row r="4626" spans="3:4" x14ac:dyDescent="0.2">
      <c r="C4626" s="11"/>
      <c r="D4626" s="11"/>
    </row>
    <row r="4627" spans="3:4" x14ac:dyDescent="0.2">
      <c r="C4627" s="11"/>
      <c r="D4627" s="11"/>
    </row>
    <row r="4628" spans="3:4" x14ac:dyDescent="0.2">
      <c r="C4628" s="11"/>
      <c r="D4628" s="11"/>
    </row>
    <row r="4629" spans="3:4" x14ac:dyDescent="0.2">
      <c r="C4629" s="11"/>
      <c r="D4629" s="11"/>
    </row>
    <row r="4630" spans="3:4" x14ac:dyDescent="0.2">
      <c r="C4630" s="11"/>
      <c r="D4630" s="11"/>
    </row>
    <row r="4631" spans="3:4" x14ac:dyDescent="0.2">
      <c r="C4631" s="11"/>
      <c r="D4631" s="11"/>
    </row>
    <row r="4632" spans="3:4" x14ac:dyDescent="0.2">
      <c r="C4632" s="11"/>
      <c r="D4632" s="11"/>
    </row>
    <row r="4633" spans="3:4" x14ac:dyDescent="0.2">
      <c r="C4633" s="11"/>
      <c r="D4633" s="11"/>
    </row>
    <row r="4634" spans="3:4" x14ac:dyDescent="0.2">
      <c r="C4634" s="11"/>
      <c r="D4634" s="11"/>
    </row>
    <row r="4635" spans="3:4" x14ac:dyDescent="0.2">
      <c r="C4635" s="11"/>
      <c r="D4635" s="11"/>
    </row>
    <row r="4636" spans="3:4" x14ac:dyDescent="0.2">
      <c r="C4636" s="11"/>
      <c r="D4636" s="11"/>
    </row>
    <row r="4637" spans="3:4" x14ac:dyDescent="0.2">
      <c r="C4637" s="11"/>
      <c r="D4637" s="11"/>
    </row>
    <row r="4638" spans="3:4" x14ac:dyDescent="0.2">
      <c r="C4638" s="11"/>
      <c r="D4638" s="11"/>
    </row>
    <row r="4639" spans="3:4" x14ac:dyDescent="0.2">
      <c r="C4639" s="11"/>
      <c r="D4639" s="11"/>
    </row>
    <row r="4640" spans="3:4" x14ac:dyDescent="0.2">
      <c r="C4640" s="11"/>
      <c r="D4640" s="11"/>
    </row>
    <row r="4641" spans="3:4" x14ac:dyDescent="0.2">
      <c r="C4641" s="11"/>
      <c r="D4641" s="11"/>
    </row>
    <row r="4642" spans="3:4" x14ac:dyDescent="0.2">
      <c r="C4642" s="11"/>
      <c r="D4642" s="11"/>
    </row>
    <row r="4643" spans="3:4" x14ac:dyDescent="0.2">
      <c r="C4643" s="11"/>
      <c r="D4643" s="11"/>
    </row>
    <row r="4644" spans="3:4" x14ac:dyDescent="0.2">
      <c r="C4644" s="11"/>
      <c r="D4644" s="11"/>
    </row>
    <row r="4645" spans="3:4" x14ac:dyDescent="0.2">
      <c r="C4645" s="11"/>
      <c r="D4645" s="11"/>
    </row>
    <row r="4646" spans="3:4" x14ac:dyDescent="0.2">
      <c r="C4646" s="11"/>
      <c r="D4646" s="11"/>
    </row>
    <row r="4647" spans="3:4" x14ac:dyDescent="0.2">
      <c r="C4647" s="11"/>
      <c r="D4647" s="11"/>
    </row>
    <row r="4648" spans="3:4" x14ac:dyDescent="0.2">
      <c r="C4648" s="11"/>
      <c r="D4648" s="11"/>
    </row>
    <row r="4649" spans="3:4" x14ac:dyDescent="0.2">
      <c r="C4649" s="11"/>
      <c r="D4649" s="11"/>
    </row>
    <row r="4650" spans="3:4" x14ac:dyDescent="0.2">
      <c r="C4650" s="11"/>
      <c r="D4650" s="11"/>
    </row>
    <row r="4651" spans="3:4" x14ac:dyDescent="0.2">
      <c r="C4651" s="11"/>
      <c r="D4651" s="11"/>
    </row>
    <row r="4652" spans="3:4" x14ac:dyDescent="0.2">
      <c r="C4652" s="11"/>
      <c r="D4652" s="11"/>
    </row>
    <row r="4653" spans="3:4" x14ac:dyDescent="0.2">
      <c r="C4653" s="11"/>
      <c r="D4653" s="11"/>
    </row>
    <row r="4654" spans="3:4" x14ac:dyDescent="0.2">
      <c r="C4654" s="11"/>
      <c r="D4654" s="11"/>
    </row>
    <row r="4655" spans="3:4" x14ac:dyDescent="0.2">
      <c r="C4655" s="11"/>
      <c r="D4655" s="11"/>
    </row>
    <row r="4656" spans="3:4" x14ac:dyDescent="0.2">
      <c r="C4656" s="11"/>
      <c r="D4656" s="11"/>
    </row>
    <row r="4657" spans="3:4" x14ac:dyDescent="0.2">
      <c r="C4657" s="11"/>
      <c r="D4657" s="11"/>
    </row>
    <row r="4658" spans="3:4" x14ac:dyDescent="0.2">
      <c r="C4658" s="11"/>
      <c r="D4658" s="11"/>
    </row>
    <row r="4659" spans="3:4" x14ac:dyDescent="0.2">
      <c r="C4659" s="11"/>
      <c r="D4659" s="11"/>
    </row>
    <row r="4660" spans="3:4" x14ac:dyDescent="0.2">
      <c r="C4660" s="11"/>
      <c r="D4660" s="11"/>
    </row>
    <row r="4661" spans="3:4" x14ac:dyDescent="0.2">
      <c r="C4661" s="11"/>
      <c r="D4661" s="11"/>
    </row>
    <row r="4662" spans="3:4" x14ac:dyDescent="0.2">
      <c r="C4662" s="11"/>
      <c r="D4662" s="11"/>
    </row>
    <row r="4663" spans="3:4" x14ac:dyDescent="0.2">
      <c r="C4663" s="11"/>
      <c r="D4663" s="11"/>
    </row>
    <row r="4664" spans="3:4" x14ac:dyDescent="0.2">
      <c r="C4664" s="11"/>
      <c r="D4664" s="11"/>
    </row>
    <row r="4665" spans="3:4" x14ac:dyDescent="0.2">
      <c r="C4665" s="11"/>
      <c r="D4665" s="11"/>
    </row>
    <row r="4666" spans="3:4" x14ac:dyDescent="0.2">
      <c r="C4666" s="11"/>
      <c r="D4666" s="11"/>
    </row>
    <row r="4667" spans="3:4" x14ac:dyDescent="0.2">
      <c r="C4667" s="11"/>
      <c r="D4667" s="11"/>
    </row>
    <row r="4668" spans="3:4" x14ac:dyDescent="0.2">
      <c r="C4668" s="11"/>
      <c r="D4668" s="11"/>
    </row>
    <row r="4669" spans="3:4" x14ac:dyDescent="0.2">
      <c r="C4669" s="11"/>
      <c r="D4669" s="11"/>
    </row>
    <row r="4670" spans="3:4" x14ac:dyDescent="0.2">
      <c r="C4670" s="11"/>
      <c r="D4670" s="11"/>
    </row>
    <row r="4671" spans="3:4" x14ac:dyDescent="0.2">
      <c r="C4671" s="11"/>
      <c r="D4671" s="11"/>
    </row>
    <row r="4672" spans="3:4" x14ac:dyDescent="0.2">
      <c r="C4672" s="11"/>
      <c r="D4672" s="11"/>
    </row>
    <row r="4673" spans="3:4" x14ac:dyDescent="0.2">
      <c r="C4673" s="11"/>
      <c r="D4673" s="11"/>
    </row>
    <row r="4674" spans="3:4" x14ac:dyDescent="0.2">
      <c r="C4674" s="11"/>
      <c r="D4674" s="11"/>
    </row>
    <row r="4675" spans="3:4" x14ac:dyDescent="0.2">
      <c r="C4675" s="11"/>
      <c r="D4675" s="11"/>
    </row>
    <row r="4676" spans="3:4" x14ac:dyDescent="0.2">
      <c r="C4676" s="11"/>
      <c r="D4676" s="11"/>
    </row>
    <row r="4677" spans="3:4" x14ac:dyDescent="0.2">
      <c r="C4677" s="11"/>
      <c r="D4677" s="11"/>
    </row>
    <row r="4678" spans="3:4" x14ac:dyDescent="0.2">
      <c r="C4678" s="11"/>
      <c r="D4678" s="11"/>
    </row>
    <row r="4679" spans="3:4" x14ac:dyDescent="0.2">
      <c r="C4679" s="11"/>
      <c r="D4679" s="11"/>
    </row>
    <row r="4680" spans="3:4" x14ac:dyDescent="0.2">
      <c r="C4680" s="11"/>
      <c r="D4680" s="11"/>
    </row>
    <row r="4681" spans="3:4" x14ac:dyDescent="0.2">
      <c r="C4681" s="11"/>
      <c r="D4681" s="11"/>
    </row>
    <row r="4682" spans="3:4" x14ac:dyDescent="0.2">
      <c r="C4682" s="11"/>
      <c r="D4682" s="11"/>
    </row>
    <row r="4683" spans="3:4" x14ac:dyDescent="0.2">
      <c r="C4683" s="11"/>
      <c r="D4683" s="11"/>
    </row>
  </sheetData>
  <phoneticPr fontId="7" type="noConversion"/>
  <hyperlinks>
    <hyperlink ref="H64610" r:id="rId1" display="http://vsolj.cetus-net.org/bulletin.html"/>
    <hyperlink ref="H64603" r:id="rId2" display="https://www.aavso.org/ejaavso"/>
    <hyperlink ref="I64610" r:id="rId3" display="http://vsolj.cetus-net.org/bulletin.html"/>
    <hyperlink ref="AQ58261" r:id="rId4" display="http://cdsbib.u-strasbg.fr/cgi-bin/cdsbib?1990RMxAA..21..381G"/>
    <hyperlink ref="H64607" r:id="rId5" display="https://www.aavso.org/ejaavso"/>
    <hyperlink ref="AP5625" r:id="rId6" display="http://cdsbib.u-strasbg.fr/cgi-bin/cdsbib?1990RMxAA..21..381G"/>
    <hyperlink ref="AP5628" r:id="rId7" display="http://cdsbib.u-strasbg.fr/cgi-bin/cdsbib?1990RMxAA..21..381G"/>
    <hyperlink ref="AP5626" r:id="rId8" display="http://cdsbib.u-strasbg.fr/cgi-bin/cdsbib?1990RMxAA..21..381G"/>
    <hyperlink ref="AP5610" r:id="rId9" display="http://cdsbib.u-strasbg.fr/cgi-bin/cdsbib?1990RMxAA..21..381G"/>
    <hyperlink ref="AQ5839" r:id="rId10" display="http://cdsbib.u-strasbg.fr/cgi-bin/cdsbib?1990RMxAA..21..381G"/>
    <hyperlink ref="AQ5843" r:id="rId11" display="http://cdsbib.u-strasbg.fr/cgi-bin/cdsbib?1990RMxAA..21..381G"/>
    <hyperlink ref="AQ65523" r:id="rId12" display="http://cdsbib.u-strasbg.fr/cgi-bin/cdsbib?1990RMxAA..21..381G"/>
    <hyperlink ref="I2731" r:id="rId13" display="http://vsolj.cetus-net.org/bulletin.html"/>
    <hyperlink ref="H2731" r:id="rId14" display="http://vsolj.cetus-net.org/bulletin.html"/>
    <hyperlink ref="AQ648" r:id="rId15" display="http://cdsbib.u-strasbg.fr/cgi-bin/cdsbib?1990RMxAA..21..381G"/>
    <hyperlink ref="AQ647" r:id="rId16" display="http://cdsbib.u-strasbg.fr/cgi-bin/cdsbib?1990RMxAA..21..381G"/>
    <hyperlink ref="AP3901" r:id="rId17" display="http://cdsbib.u-strasbg.fr/cgi-bin/cdsbib?1990RMxAA..21..381G"/>
    <hyperlink ref="AP3919" r:id="rId18" display="http://cdsbib.u-strasbg.fr/cgi-bin/cdsbib?1990RMxAA..21..381G"/>
    <hyperlink ref="AP3920" r:id="rId19" display="http://cdsbib.u-strasbg.fr/cgi-bin/cdsbib?1990RMxAA..21..381G"/>
    <hyperlink ref="AP391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50"/>
  <sheetViews>
    <sheetView topLeftCell="A48" workbookViewId="0">
      <selection activeCell="A55" sqref="A55:D95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8" t="s">
        <v>82</v>
      </c>
      <c r="I1" s="49" t="s">
        <v>83</v>
      </c>
      <c r="J1" s="50" t="s">
        <v>84</v>
      </c>
    </row>
    <row r="2" spans="1:16" x14ac:dyDescent="0.2">
      <c r="I2" s="51" t="s">
        <v>85</v>
      </c>
      <c r="J2" s="52" t="s">
        <v>86</v>
      </c>
    </row>
    <row r="3" spans="1:16" x14ac:dyDescent="0.2">
      <c r="A3" s="53" t="s">
        <v>87</v>
      </c>
      <c r="I3" s="51" t="s">
        <v>88</v>
      </c>
      <c r="J3" s="52" t="s">
        <v>89</v>
      </c>
    </row>
    <row r="4" spans="1:16" x14ac:dyDescent="0.2">
      <c r="I4" s="51" t="s">
        <v>90</v>
      </c>
      <c r="J4" s="52" t="s">
        <v>89</v>
      </c>
    </row>
    <row r="5" spans="1:16" ht="13.5" thickBot="1" x14ac:dyDescent="0.25">
      <c r="I5" s="54" t="s">
        <v>91</v>
      </c>
      <c r="J5" s="55" t="s">
        <v>92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BBS 6 </v>
      </c>
      <c r="B11" s="16" t="str">
        <f t="shared" ref="B11:B42" si="1">IF(H11=INT(H11),"I","II")</f>
        <v>I</v>
      </c>
      <c r="C11" s="11">
        <f t="shared" ref="C11:C42" si="2">1*G11</f>
        <v>41596.642</v>
      </c>
      <c r="D11" s="14" t="str">
        <f t="shared" ref="D11:D42" si="3">VLOOKUP(F11,I$1:J$5,2,FALSE)</f>
        <v>vis</v>
      </c>
      <c r="E11" s="56">
        <f>VLOOKUP(C11,Active!C$21:E$972,3,FALSE)</f>
        <v>4144.0573687517244</v>
      </c>
      <c r="F11" s="16" t="s">
        <v>91</v>
      </c>
      <c r="G11" s="14" t="str">
        <f t="shared" ref="G11:G42" si="4">MID(I11,3,LEN(I11)-3)</f>
        <v>41596.642</v>
      </c>
      <c r="H11" s="11">
        <f t="shared" ref="H11:H42" si="5">1*K11</f>
        <v>-7795</v>
      </c>
      <c r="I11" s="57" t="s">
        <v>210</v>
      </c>
      <c r="J11" s="58" t="s">
        <v>211</v>
      </c>
      <c r="K11" s="57">
        <v>-7795</v>
      </c>
      <c r="L11" s="57" t="s">
        <v>212</v>
      </c>
      <c r="M11" s="58" t="s">
        <v>213</v>
      </c>
      <c r="N11" s="58"/>
      <c r="O11" s="59" t="s">
        <v>214</v>
      </c>
      <c r="P11" s="59" t="s">
        <v>215</v>
      </c>
    </row>
    <row r="12" spans="1:16" ht="12.75" customHeight="1" thickBot="1" x14ac:dyDescent="0.25">
      <c r="A12" s="11" t="str">
        <f t="shared" si="0"/>
        <v> BBS 8 </v>
      </c>
      <c r="B12" s="16" t="str">
        <f t="shared" si="1"/>
        <v>I</v>
      </c>
      <c r="C12" s="11">
        <f t="shared" si="2"/>
        <v>41751.353999999999</v>
      </c>
      <c r="D12" s="14" t="str">
        <f t="shared" si="3"/>
        <v>vis</v>
      </c>
      <c r="E12" s="56">
        <f>VLOOKUP(C12,Active!C$21:E$972,3,FALSE)</f>
        <v>4237.0029554043558</v>
      </c>
      <c r="F12" s="16" t="s">
        <v>91</v>
      </c>
      <c r="G12" s="14" t="str">
        <f t="shared" si="4"/>
        <v>41751.354</v>
      </c>
      <c r="H12" s="11">
        <f t="shared" si="5"/>
        <v>-7702</v>
      </c>
      <c r="I12" s="57" t="s">
        <v>216</v>
      </c>
      <c r="J12" s="58" t="s">
        <v>217</v>
      </c>
      <c r="K12" s="57">
        <v>-7702</v>
      </c>
      <c r="L12" s="57" t="s">
        <v>218</v>
      </c>
      <c r="M12" s="58" t="s">
        <v>213</v>
      </c>
      <c r="N12" s="58"/>
      <c r="O12" s="59" t="s">
        <v>214</v>
      </c>
      <c r="P12" s="59" t="s">
        <v>219</v>
      </c>
    </row>
    <row r="13" spans="1:16" ht="12.75" customHeight="1" thickBot="1" x14ac:dyDescent="0.25">
      <c r="A13" s="11" t="str">
        <f t="shared" si="0"/>
        <v> BBS 8 </v>
      </c>
      <c r="B13" s="16" t="str">
        <f t="shared" si="1"/>
        <v>I</v>
      </c>
      <c r="C13" s="11">
        <f t="shared" si="2"/>
        <v>41766.337</v>
      </c>
      <c r="D13" s="14" t="str">
        <f t="shared" si="3"/>
        <v>vis</v>
      </c>
      <c r="E13" s="56">
        <f>VLOOKUP(C13,Active!C$21:E$972,3,FALSE)</f>
        <v>4246.0042204957281</v>
      </c>
      <c r="F13" s="16" t="s">
        <v>91</v>
      </c>
      <c r="G13" s="14" t="str">
        <f t="shared" si="4"/>
        <v>41766.337</v>
      </c>
      <c r="H13" s="11">
        <f t="shared" si="5"/>
        <v>-7693</v>
      </c>
      <c r="I13" s="57" t="s">
        <v>220</v>
      </c>
      <c r="J13" s="58" t="s">
        <v>221</v>
      </c>
      <c r="K13" s="57">
        <v>-7693</v>
      </c>
      <c r="L13" s="57" t="s">
        <v>222</v>
      </c>
      <c r="M13" s="58" t="s">
        <v>213</v>
      </c>
      <c r="N13" s="58"/>
      <c r="O13" s="59" t="s">
        <v>214</v>
      </c>
      <c r="P13" s="59" t="s">
        <v>219</v>
      </c>
    </row>
    <row r="14" spans="1:16" ht="12.75" customHeight="1" thickBot="1" x14ac:dyDescent="0.25">
      <c r="A14" s="11" t="str">
        <f t="shared" si="0"/>
        <v> BBS 9 </v>
      </c>
      <c r="B14" s="16" t="str">
        <f t="shared" si="1"/>
        <v>I</v>
      </c>
      <c r="C14" s="11">
        <f t="shared" si="2"/>
        <v>41776.33</v>
      </c>
      <c r="D14" s="14" t="str">
        <f t="shared" si="3"/>
        <v>vis</v>
      </c>
      <c r="E14" s="56">
        <f>VLOOKUP(C14,Active!C$21:E$972,3,FALSE)</f>
        <v>4252.0076672058731</v>
      </c>
      <c r="F14" s="16" t="s">
        <v>91</v>
      </c>
      <c r="G14" s="14" t="str">
        <f t="shared" si="4"/>
        <v>41776.330</v>
      </c>
      <c r="H14" s="11">
        <f t="shared" si="5"/>
        <v>-7687</v>
      </c>
      <c r="I14" s="57" t="s">
        <v>223</v>
      </c>
      <c r="J14" s="58" t="s">
        <v>224</v>
      </c>
      <c r="K14" s="57">
        <v>-7687</v>
      </c>
      <c r="L14" s="57" t="s">
        <v>225</v>
      </c>
      <c r="M14" s="58" t="s">
        <v>213</v>
      </c>
      <c r="N14" s="58"/>
      <c r="O14" s="59" t="s">
        <v>214</v>
      </c>
      <c r="P14" s="59" t="s">
        <v>226</v>
      </c>
    </row>
    <row r="15" spans="1:16" ht="12.75" customHeight="1" thickBot="1" x14ac:dyDescent="0.25">
      <c r="A15" s="11" t="str">
        <f t="shared" si="0"/>
        <v> BBS 9 </v>
      </c>
      <c r="B15" s="16" t="str">
        <f t="shared" si="1"/>
        <v>I</v>
      </c>
      <c r="C15" s="11">
        <f t="shared" si="2"/>
        <v>41786.31</v>
      </c>
      <c r="D15" s="14" t="str">
        <f t="shared" si="3"/>
        <v>vis</v>
      </c>
      <c r="E15" s="56">
        <f>VLOOKUP(C15,Active!C$21:E$972,3,FALSE)</f>
        <v>4258.0033039683276</v>
      </c>
      <c r="F15" s="16" t="s">
        <v>91</v>
      </c>
      <c r="G15" s="14" t="str">
        <f t="shared" si="4"/>
        <v>41786.310</v>
      </c>
      <c r="H15" s="11">
        <f t="shared" si="5"/>
        <v>-7681</v>
      </c>
      <c r="I15" s="57" t="s">
        <v>227</v>
      </c>
      <c r="J15" s="58" t="s">
        <v>228</v>
      </c>
      <c r="K15" s="57">
        <v>-7681</v>
      </c>
      <c r="L15" s="57" t="s">
        <v>229</v>
      </c>
      <c r="M15" s="58" t="s">
        <v>213</v>
      </c>
      <c r="N15" s="58"/>
      <c r="O15" s="59" t="s">
        <v>214</v>
      </c>
      <c r="P15" s="59" t="s">
        <v>226</v>
      </c>
    </row>
    <row r="16" spans="1:16" ht="12.75" customHeight="1" thickBot="1" x14ac:dyDescent="0.25">
      <c r="A16" s="11" t="str">
        <f t="shared" si="0"/>
        <v> BBS 13 </v>
      </c>
      <c r="B16" s="16" t="str">
        <f t="shared" si="1"/>
        <v>I</v>
      </c>
      <c r="C16" s="11">
        <f t="shared" si="2"/>
        <v>42022.7</v>
      </c>
      <c r="D16" s="14" t="str">
        <f t="shared" si="3"/>
        <v>vis</v>
      </c>
      <c r="E16" s="56">
        <f>VLOOKUP(C16,Active!C$21:E$972,3,FALSE)</f>
        <v>4400.018191170454</v>
      </c>
      <c r="F16" s="16" t="s">
        <v>91</v>
      </c>
      <c r="G16" s="14" t="str">
        <f t="shared" si="4"/>
        <v>42022.700</v>
      </c>
      <c r="H16" s="11">
        <f t="shared" si="5"/>
        <v>-7539</v>
      </c>
      <c r="I16" s="57" t="s">
        <v>230</v>
      </c>
      <c r="J16" s="58" t="s">
        <v>231</v>
      </c>
      <c r="K16" s="57">
        <v>-7539</v>
      </c>
      <c r="L16" s="57" t="s">
        <v>232</v>
      </c>
      <c r="M16" s="58" t="s">
        <v>213</v>
      </c>
      <c r="N16" s="58"/>
      <c r="O16" s="59" t="s">
        <v>214</v>
      </c>
      <c r="P16" s="59" t="s">
        <v>233</v>
      </c>
    </row>
    <row r="17" spans="1:16" ht="12.75" customHeight="1" thickBot="1" x14ac:dyDescent="0.25">
      <c r="A17" s="11" t="str">
        <f t="shared" si="0"/>
        <v> BBS 13 </v>
      </c>
      <c r="B17" s="16" t="str">
        <f t="shared" si="1"/>
        <v>I</v>
      </c>
      <c r="C17" s="11">
        <f t="shared" si="2"/>
        <v>42039.33</v>
      </c>
      <c r="D17" s="14" t="str">
        <f t="shared" si="3"/>
        <v>vis</v>
      </c>
      <c r="E17" s="56">
        <f>VLOOKUP(C17,Active!C$21:E$972,3,FALSE)</f>
        <v>4410.0089165571962</v>
      </c>
      <c r="F17" s="16" t="s">
        <v>91</v>
      </c>
      <c r="G17" s="14" t="str">
        <f t="shared" si="4"/>
        <v>42039.330</v>
      </c>
      <c r="H17" s="11">
        <f t="shared" si="5"/>
        <v>-7529</v>
      </c>
      <c r="I17" s="57" t="s">
        <v>234</v>
      </c>
      <c r="J17" s="58" t="s">
        <v>235</v>
      </c>
      <c r="K17" s="57">
        <v>-7529</v>
      </c>
      <c r="L17" s="57" t="s">
        <v>236</v>
      </c>
      <c r="M17" s="58" t="s">
        <v>213</v>
      </c>
      <c r="N17" s="58"/>
      <c r="O17" s="59" t="s">
        <v>214</v>
      </c>
      <c r="P17" s="59" t="s">
        <v>233</v>
      </c>
    </row>
    <row r="18" spans="1:16" ht="12.75" customHeight="1" thickBot="1" x14ac:dyDescent="0.25">
      <c r="A18" s="11" t="str">
        <f t="shared" si="0"/>
        <v> BBS 19 </v>
      </c>
      <c r="B18" s="16" t="str">
        <f t="shared" si="1"/>
        <v>I</v>
      </c>
      <c r="C18" s="11">
        <f t="shared" si="2"/>
        <v>42395.548999999999</v>
      </c>
      <c r="D18" s="14" t="str">
        <f t="shared" si="3"/>
        <v>vis</v>
      </c>
      <c r="E18" s="56">
        <f>VLOOKUP(C18,Active!C$21:E$972,3,FALSE)</f>
        <v>4624.0128977080667</v>
      </c>
      <c r="F18" s="16" t="s">
        <v>91</v>
      </c>
      <c r="G18" s="14" t="str">
        <f t="shared" si="4"/>
        <v>42395.549</v>
      </c>
      <c r="H18" s="11">
        <f t="shared" si="5"/>
        <v>-7315</v>
      </c>
      <c r="I18" s="57" t="s">
        <v>237</v>
      </c>
      <c r="J18" s="58" t="s">
        <v>238</v>
      </c>
      <c r="K18" s="57">
        <v>-7315</v>
      </c>
      <c r="L18" s="57" t="s">
        <v>239</v>
      </c>
      <c r="M18" s="58" t="s">
        <v>213</v>
      </c>
      <c r="N18" s="58"/>
      <c r="O18" s="59" t="s">
        <v>214</v>
      </c>
      <c r="P18" s="59" t="s">
        <v>240</v>
      </c>
    </row>
    <row r="19" spans="1:16" ht="12.75" customHeight="1" thickBot="1" x14ac:dyDescent="0.25">
      <c r="A19" s="11" t="str">
        <f t="shared" si="0"/>
        <v> BBS 21 </v>
      </c>
      <c r="B19" s="16" t="str">
        <f t="shared" si="1"/>
        <v>I</v>
      </c>
      <c r="C19" s="11">
        <f t="shared" si="2"/>
        <v>42460.434000000001</v>
      </c>
      <c r="D19" s="14" t="str">
        <f t="shared" si="3"/>
        <v>vis</v>
      </c>
      <c r="E19" s="56">
        <f>VLOOKUP(C19,Active!C$21:E$972,3,FALSE)</f>
        <v>4662.9935481421389</v>
      </c>
      <c r="F19" s="16" t="s">
        <v>91</v>
      </c>
      <c r="G19" s="14" t="str">
        <f t="shared" si="4"/>
        <v>42460.434</v>
      </c>
      <c r="H19" s="11">
        <f t="shared" si="5"/>
        <v>-7276</v>
      </c>
      <c r="I19" s="57" t="s">
        <v>241</v>
      </c>
      <c r="J19" s="58" t="s">
        <v>242</v>
      </c>
      <c r="K19" s="57">
        <v>-7276</v>
      </c>
      <c r="L19" s="57" t="s">
        <v>243</v>
      </c>
      <c r="M19" s="58" t="s">
        <v>213</v>
      </c>
      <c r="N19" s="58"/>
      <c r="O19" s="59" t="s">
        <v>214</v>
      </c>
      <c r="P19" s="59" t="s">
        <v>244</v>
      </c>
    </row>
    <row r="20" spans="1:16" ht="12.75" customHeight="1" thickBot="1" x14ac:dyDescent="0.25">
      <c r="A20" s="11" t="str">
        <f t="shared" si="0"/>
        <v> BRNO 20 </v>
      </c>
      <c r="B20" s="16" t="str">
        <f t="shared" si="1"/>
        <v>I</v>
      </c>
      <c r="C20" s="11">
        <f t="shared" si="2"/>
        <v>42460.434000000001</v>
      </c>
      <c r="D20" s="14" t="str">
        <f t="shared" si="3"/>
        <v>vis</v>
      </c>
      <c r="E20" s="56">
        <f>VLOOKUP(C20,Active!C$21:E$972,3,FALSE)</f>
        <v>4662.9935481421389</v>
      </c>
      <c r="F20" s="16" t="s">
        <v>91</v>
      </c>
      <c r="G20" s="14" t="str">
        <f t="shared" si="4"/>
        <v>42460.434</v>
      </c>
      <c r="H20" s="11">
        <f t="shared" si="5"/>
        <v>-7276</v>
      </c>
      <c r="I20" s="57" t="s">
        <v>241</v>
      </c>
      <c r="J20" s="58" t="s">
        <v>242</v>
      </c>
      <c r="K20" s="57">
        <v>-7276</v>
      </c>
      <c r="L20" s="57" t="s">
        <v>243</v>
      </c>
      <c r="M20" s="58" t="s">
        <v>213</v>
      </c>
      <c r="N20" s="58"/>
      <c r="O20" s="59" t="s">
        <v>245</v>
      </c>
      <c r="P20" s="59" t="s">
        <v>246</v>
      </c>
    </row>
    <row r="21" spans="1:16" ht="12.75" customHeight="1" thickBot="1" x14ac:dyDescent="0.25">
      <c r="A21" s="11" t="str">
        <f t="shared" si="0"/>
        <v> BBS 21 </v>
      </c>
      <c r="B21" s="16" t="str">
        <f t="shared" si="1"/>
        <v>I</v>
      </c>
      <c r="C21" s="11">
        <f t="shared" si="2"/>
        <v>42460.436999999998</v>
      </c>
      <c r="D21" s="14" t="str">
        <f t="shared" si="3"/>
        <v>vis</v>
      </c>
      <c r="E21" s="56">
        <f>VLOOKUP(C21,Active!C$21:E$972,3,FALSE)</f>
        <v>4662.9953504377563</v>
      </c>
      <c r="F21" s="16" t="s">
        <v>91</v>
      </c>
      <c r="G21" s="14" t="str">
        <f t="shared" si="4"/>
        <v>42460.437</v>
      </c>
      <c r="H21" s="11">
        <f t="shared" si="5"/>
        <v>-7276</v>
      </c>
      <c r="I21" s="57" t="s">
        <v>247</v>
      </c>
      <c r="J21" s="58" t="s">
        <v>248</v>
      </c>
      <c r="K21" s="57">
        <v>-7276</v>
      </c>
      <c r="L21" s="57" t="s">
        <v>222</v>
      </c>
      <c r="M21" s="58" t="s">
        <v>213</v>
      </c>
      <c r="N21" s="58"/>
      <c r="O21" s="59" t="s">
        <v>249</v>
      </c>
      <c r="P21" s="59" t="s">
        <v>244</v>
      </c>
    </row>
    <row r="22" spans="1:16" ht="12.75" customHeight="1" thickBot="1" x14ac:dyDescent="0.25">
      <c r="A22" s="11" t="str">
        <f t="shared" si="0"/>
        <v> BBS 25 </v>
      </c>
      <c r="B22" s="16" t="str">
        <f t="shared" si="1"/>
        <v>I</v>
      </c>
      <c r="C22" s="11">
        <f t="shared" si="2"/>
        <v>42778.372000000003</v>
      </c>
      <c r="D22" s="14" t="str">
        <f t="shared" si="3"/>
        <v>vis</v>
      </c>
      <c r="E22" s="56">
        <f>VLOOKUP(C22,Active!C$21:E$972,3,FALSE)</f>
        <v>4853.9996364168974</v>
      </c>
      <c r="F22" s="16" t="s">
        <v>91</v>
      </c>
      <c r="G22" s="14" t="str">
        <f t="shared" si="4"/>
        <v>42778.372</v>
      </c>
      <c r="H22" s="11">
        <f t="shared" si="5"/>
        <v>-7085</v>
      </c>
      <c r="I22" s="57" t="s">
        <v>250</v>
      </c>
      <c r="J22" s="58" t="s">
        <v>251</v>
      </c>
      <c r="K22" s="57">
        <v>-7085</v>
      </c>
      <c r="L22" s="57" t="s">
        <v>236</v>
      </c>
      <c r="M22" s="58" t="s">
        <v>213</v>
      </c>
      <c r="N22" s="58"/>
      <c r="O22" s="59" t="s">
        <v>214</v>
      </c>
      <c r="P22" s="59" t="s">
        <v>252</v>
      </c>
    </row>
    <row r="23" spans="1:16" ht="12.75" customHeight="1" thickBot="1" x14ac:dyDescent="0.25">
      <c r="A23" s="11" t="str">
        <f t="shared" si="0"/>
        <v> BBS 41 </v>
      </c>
      <c r="B23" s="16" t="str">
        <f t="shared" si="1"/>
        <v>I</v>
      </c>
      <c r="C23" s="11">
        <f t="shared" si="2"/>
        <v>43905.271999999997</v>
      </c>
      <c r="D23" s="14" t="str">
        <f t="shared" si="3"/>
        <v>vis</v>
      </c>
      <c r="E23" s="56">
        <f>VLOOKUP(C23,Active!C$21:E$972,3,FALSE)</f>
        <v>5531.0019478009499</v>
      </c>
      <c r="F23" s="16" t="s">
        <v>91</v>
      </c>
      <c r="G23" s="14" t="str">
        <f t="shared" si="4"/>
        <v>43905.272</v>
      </c>
      <c r="H23" s="11">
        <f t="shared" si="5"/>
        <v>-6408</v>
      </c>
      <c r="I23" s="57" t="s">
        <v>253</v>
      </c>
      <c r="J23" s="58" t="s">
        <v>254</v>
      </c>
      <c r="K23" s="57">
        <v>-6408</v>
      </c>
      <c r="L23" s="57" t="s">
        <v>255</v>
      </c>
      <c r="M23" s="58" t="s">
        <v>213</v>
      </c>
      <c r="N23" s="58"/>
      <c r="O23" s="59" t="s">
        <v>214</v>
      </c>
      <c r="P23" s="59" t="s">
        <v>256</v>
      </c>
    </row>
    <row r="24" spans="1:16" ht="12.75" customHeight="1" thickBot="1" x14ac:dyDescent="0.25">
      <c r="A24" s="11" t="str">
        <f t="shared" si="0"/>
        <v> BBS 45 </v>
      </c>
      <c r="B24" s="16" t="str">
        <f t="shared" si="1"/>
        <v>I</v>
      </c>
      <c r="C24" s="11">
        <f t="shared" si="2"/>
        <v>44201.548000000003</v>
      </c>
      <c r="D24" s="14" t="str">
        <f t="shared" si="3"/>
        <v>vis</v>
      </c>
      <c r="E24" s="56">
        <f>VLOOKUP(C24,Active!C$21:E$972,3,FALSE)</f>
        <v>5708.9942601690627</v>
      </c>
      <c r="F24" s="16" t="s">
        <v>91</v>
      </c>
      <c r="G24" s="14" t="str">
        <f t="shared" si="4"/>
        <v>44201.548</v>
      </c>
      <c r="H24" s="11">
        <f t="shared" si="5"/>
        <v>-6230</v>
      </c>
      <c r="I24" s="57" t="s">
        <v>257</v>
      </c>
      <c r="J24" s="58" t="s">
        <v>258</v>
      </c>
      <c r="K24" s="57">
        <v>-6230</v>
      </c>
      <c r="L24" s="57" t="s">
        <v>179</v>
      </c>
      <c r="M24" s="58" t="s">
        <v>213</v>
      </c>
      <c r="N24" s="58"/>
      <c r="O24" s="59" t="s">
        <v>214</v>
      </c>
      <c r="P24" s="59" t="s">
        <v>259</v>
      </c>
    </row>
    <row r="25" spans="1:16" ht="12.75" customHeight="1" thickBot="1" x14ac:dyDescent="0.25">
      <c r="A25" s="11" t="str">
        <f t="shared" si="0"/>
        <v> BBS 53 </v>
      </c>
      <c r="B25" s="16" t="str">
        <f t="shared" si="1"/>
        <v>I</v>
      </c>
      <c r="C25" s="11">
        <f t="shared" si="2"/>
        <v>44644.298999999999</v>
      </c>
      <c r="D25" s="14" t="str">
        <f t="shared" si="3"/>
        <v>vis</v>
      </c>
      <c r="E25" s="56">
        <f>VLOOKUP(C25,Active!C$21:E$972,3,FALSE)</f>
        <v>5974.9836561825505</v>
      </c>
      <c r="F25" s="16" t="s">
        <v>91</v>
      </c>
      <c r="G25" s="14" t="str">
        <f t="shared" si="4"/>
        <v>44644.299</v>
      </c>
      <c r="H25" s="11">
        <f t="shared" si="5"/>
        <v>-5964</v>
      </c>
      <c r="I25" s="57" t="s">
        <v>260</v>
      </c>
      <c r="J25" s="58" t="s">
        <v>261</v>
      </c>
      <c r="K25" s="57">
        <v>-5964</v>
      </c>
      <c r="L25" s="57" t="s">
        <v>239</v>
      </c>
      <c r="M25" s="58" t="s">
        <v>213</v>
      </c>
      <c r="N25" s="58"/>
      <c r="O25" s="59" t="s">
        <v>214</v>
      </c>
      <c r="P25" s="59" t="s">
        <v>262</v>
      </c>
    </row>
    <row r="26" spans="1:16" ht="12.75" customHeight="1" thickBot="1" x14ac:dyDescent="0.25">
      <c r="A26" s="11" t="str">
        <f t="shared" si="0"/>
        <v> BBS 62 </v>
      </c>
      <c r="B26" s="16" t="str">
        <f t="shared" si="1"/>
        <v>I</v>
      </c>
      <c r="C26" s="11">
        <f t="shared" si="2"/>
        <v>45238.538</v>
      </c>
      <c r="D26" s="14" t="str">
        <f t="shared" si="3"/>
        <v>vis</v>
      </c>
      <c r="E26" s="56">
        <f>VLOOKUP(C26,Active!C$21:E$972,3,FALSE)</f>
        <v>6331.981771822404</v>
      </c>
      <c r="F26" s="16" t="s">
        <v>91</v>
      </c>
      <c r="G26" s="14" t="str">
        <f t="shared" si="4"/>
        <v>45238.538</v>
      </c>
      <c r="H26" s="11">
        <f t="shared" si="5"/>
        <v>-5607</v>
      </c>
      <c r="I26" s="57" t="s">
        <v>263</v>
      </c>
      <c r="J26" s="58" t="s">
        <v>264</v>
      </c>
      <c r="K26" s="57">
        <v>-5607</v>
      </c>
      <c r="L26" s="57" t="s">
        <v>265</v>
      </c>
      <c r="M26" s="58" t="s">
        <v>213</v>
      </c>
      <c r="N26" s="58"/>
      <c r="O26" s="59" t="s">
        <v>214</v>
      </c>
      <c r="P26" s="59" t="s">
        <v>266</v>
      </c>
    </row>
    <row r="27" spans="1:16" ht="12.75" customHeight="1" thickBot="1" x14ac:dyDescent="0.25">
      <c r="A27" s="11" t="str">
        <f t="shared" si="0"/>
        <v> BBS 65 </v>
      </c>
      <c r="B27" s="16" t="str">
        <f t="shared" si="1"/>
        <v>I</v>
      </c>
      <c r="C27" s="11">
        <f t="shared" si="2"/>
        <v>45368.39</v>
      </c>
      <c r="D27" s="14" t="str">
        <f t="shared" si="3"/>
        <v>vis</v>
      </c>
      <c r="E27" s="56">
        <f>VLOOKUP(C27,Active!C$21:E$972,3,FALSE)</f>
        <v>6409.9923354374914</v>
      </c>
      <c r="F27" s="16" t="s">
        <v>91</v>
      </c>
      <c r="G27" s="14" t="str">
        <f t="shared" si="4"/>
        <v>45368.390</v>
      </c>
      <c r="H27" s="11">
        <f t="shared" si="5"/>
        <v>-5529</v>
      </c>
      <c r="I27" s="57" t="s">
        <v>267</v>
      </c>
      <c r="J27" s="58" t="s">
        <v>268</v>
      </c>
      <c r="K27" s="57">
        <v>-5529</v>
      </c>
      <c r="L27" s="57" t="s">
        <v>269</v>
      </c>
      <c r="M27" s="58" t="s">
        <v>213</v>
      </c>
      <c r="N27" s="58"/>
      <c r="O27" s="59" t="s">
        <v>214</v>
      </c>
      <c r="P27" s="59" t="s">
        <v>270</v>
      </c>
    </row>
    <row r="28" spans="1:16" ht="12.75" customHeight="1" thickBot="1" x14ac:dyDescent="0.25">
      <c r="A28" s="11" t="str">
        <f t="shared" si="0"/>
        <v> BRNO 27 </v>
      </c>
      <c r="B28" s="16" t="str">
        <f t="shared" si="1"/>
        <v>I</v>
      </c>
      <c r="C28" s="11">
        <f t="shared" si="2"/>
        <v>46082.464</v>
      </c>
      <c r="D28" s="14" t="str">
        <f t="shared" si="3"/>
        <v>vis</v>
      </c>
      <c r="E28" s="56">
        <f>VLOOKUP(C28,Active!C$21:E$972,3,FALSE)</f>
        <v>6838.9831496173292</v>
      </c>
      <c r="F28" s="16" t="s">
        <v>91</v>
      </c>
      <c r="G28" s="14" t="str">
        <f t="shared" si="4"/>
        <v>46082.464</v>
      </c>
      <c r="H28" s="11">
        <f t="shared" si="5"/>
        <v>-5100</v>
      </c>
      <c r="I28" s="57" t="s">
        <v>271</v>
      </c>
      <c r="J28" s="58" t="s">
        <v>272</v>
      </c>
      <c r="K28" s="57">
        <v>-5100</v>
      </c>
      <c r="L28" s="57" t="s">
        <v>269</v>
      </c>
      <c r="M28" s="58" t="s">
        <v>213</v>
      </c>
      <c r="N28" s="58"/>
      <c r="O28" s="59" t="s">
        <v>245</v>
      </c>
      <c r="P28" s="59" t="s">
        <v>273</v>
      </c>
    </row>
    <row r="29" spans="1:16" ht="12.75" customHeight="1" thickBot="1" x14ac:dyDescent="0.25">
      <c r="A29" s="11" t="str">
        <f t="shared" si="0"/>
        <v> BRNO 27 </v>
      </c>
      <c r="B29" s="16" t="str">
        <f t="shared" si="1"/>
        <v>I</v>
      </c>
      <c r="C29" s="11">
        <f t="shared" si="2"/>
        <v>46117.432000000001</v>
      </c>
      <c r="D29" s="14" t="str">
        <f t="shared" si="3"/>
        <v>vis</v>
      </c>
      <c r="E29" s="56">
        <f>VLOOKUP(C29,Active!C$21:E$972,3,FALSE)</f>
        <v>6859.9907073637823</v>
      </c>
      <c r="F29" s="16" t="s">
        <v>91</v>
      </c>
      <c r="G29" s="14" t="str">
        <f t="shared" si="4"/>
        <v>46117.432</v>
      </c>
      <c r="H29" s="11">
        <f t="shared" si="5"/>
        <v>-5079</v>
      </c>
      <c r="I29" s="57" t="s">
        <v>274</v>
      </c>
      <c r="J29" s="58" t="s">
        <v>275</v>
      </c>
      <c r="K29" s="57">
        <v>-5079</v>
      </c>
      <c r="L29" s="57" t="s">
        <v>276</v>
      </c>
      <c r="M29" s="58" t="s">
        <v>213</v>
      </c>
      <c r="N29" s="58"/>
      <c r="O29" s="59" t="s">
        <v>245</v>
      </c>
      <c r="P29" s="59" t="s">
        <v>273</v>
      </c>
    </row>
    <row r="30" spans="1:16" ht="12.75" customHeight="1" thickBot="1" x14ac:dyDescent="0.25">
      <c r="A30" s="11" t="str">
        <f t="shared" si="0"/>
        <v> BBS 76 </v>
      </c>
      <c r="B30" s="16" t="str">
        <f t="shared" si="1"/>
        <v>I</v>
      </c>
      <c r="C30" s="11">
        <f t="shared" si="2"/>
        <v>46172.353999999999</v>
      </c>
      <c r="D30" s="14" t="str">
        <f t="shared" si="3"/>
        <v>vis</v>
      </c>
      <c r="E30" s="56">
        <f>VLOOKUP(C30,Active!C$21:E$972,3,FALSE)</f>
        <v>6892.9859340439089</v>
      </c>
      <c r="F30" s="16" t="s">
        <v>91</v>
      </c>
      <c r="G30" s="14" t="str">
        <f t="shared" si="4"/>
        <v>46172.354</v>
      </c>
      <c r="H30" s="11">
        <f t="shared" si="5"/>
        <v>-5046</v>
      </c>
      <c r="I30" s="57" t="s">
        <v>277</v>
      </c>
      <c r="J30" s="58" t="s">
        <v>278</v>
      </c>
      <c r="K30" s="57">
        <v>-5046</v>
      </c>
      <c r="L30" s="57" t="s">
        <v>279</v>
      </c>
      <c r="M30" s="58" t="s">
        <v>213</v>
      </c>
      <c r="N30" s="58"/>
      <c r="O30" s="59" t="s">
        <v>280</v>
      </c>
      <c r="P30" s="59" t="s">
        <v>281</v>
      </c>
    </row>
    <row r="31" spans="1:16" ht="12.75" customHeight="1" thickBot="1" x14ac:dyDescent="0.25">
      <c r="A31" s="11" t="str">
        <f t="shared" si="0"/>
        <v> BRNO 28 </v>
      </c>
      <c r="B31" s="16" t="str">
        <f t="shared" si="1"/>
        <v>I</v>
      </c>
      <c r="C31" s="11">
        <f t="shared" si="2"/>
        <v>46475.302000000003</v>
      </c>
      <c r="D31" s="14" t="str">
        <f t="shared" si="3"/>
        <v>vis</v>
      </c>
      <c r="E31" s="56">
        <f>VLOOKUP(C31,Active!C$21:E$972,3,FALSE)</f>
        <v>7074.9865518708493</v>
      </c>
      <c r="F31" s="16" t="s">
        <v>91</v>
      </c>
      <c r="G31" s="14" t="str">
        <f t="shared" si="4"/>
        <v>46475.302</v>
      </c>
      <c r="H31" s="11">
        <f t="shared" si="5"/>
        <v>-4864</v>
      </c>
      <c r="I31" s="57" t="s">
        <v>282</v>
      </c>
      <c r="J31" s="58" t="s">
        <v>283</v>
      </c>
      <c r="K31" s="57">
        <v>-4864</v>
      </c>
      <c r="L31" s="57" t="s">
        <v>284</v>
      </c>
      <c r="M31" s="58" t="s">
        <v>213</v>
      </c>
      <c r="N31" s="58"/>
      <c r="O31" s="59" t="s">
        <v>245</v>
      </c>
      <c r="P31" s="59" t="s">
        <v>285</v>
      </c>
    </row>
    <row r="32" spans="1:16" ht="12.75" customHeight="1" thickBot="1" x14ac:dyDescent="0.25">
      <c r="A32" s="11" t="str">
        <f t="shared" si="0"/>
        <v> BBS 87 </v>
      </c>
      <c r="B32" s="16" t="str">
        <f t="shared" si="1"/>
        <v>I</v>
      </c>
      <c r="C32" s="11">
        <f t="shared" si="2"/>
        <v>47209.364999999998</v>
      </c>
      <c r="D32" s="14" t="str">
        <f t="shared" si="3"/>
        <v>vis</v>
      </c>
      <c r="E32" s="56">
        <f>VLOOKUP(C32,Active!C$21:E$972,3,FALSE)</f>
        <v>7515.9860617665909</v>
      </c>
      <c r="F32" s="16" t="s">
        <v>91</v>
      </c>
      <c r="G32" s="14" t="str">
        <f t="shared" si="4"/>
        <v>47209.365</v>
      </c>
      <c r="H32" s="11">
        <f t="shared" si="5"/>
        <v>-4423</v>
      </c>
      <c r="I32" s="57" t="s">
        <v>286</v>
      </c>
      <c r="J32" s="58" t="s">
        <v>287</v>
      </c>
      <c r="K32" s="57">
        <v>-4423</v>
      </c>
      <c r="L32" s="57" t="s">
        <v>288</v>
      </c>
      <c r="M32" s="58" t="s">
        <v>213</v>
      </c>
      <c r="N32" s="58"/>
      <c r="O32" s="59" t="s">
        <v>280</v>
      </c>
      <c r="P32" s="59" t="s">
        <v>289</v>
      </c>
    </row>
    <row r="33" spans="1:16" ht="12.75" customHeight="1" thickBot="1" x14ac:dyDescent="0.25">
      <c r="A33" s="11" t="str">
        <f t="shared" si="0"/>
        <v> BBS 88 </v>
      </c>
      <c r="B33" s="16" t="str">
        <f t="shared" si="1"/>
        <v>I</v>
      </c>
      <c r="C33" s="11">
        <f t="shared" si="2"/>
        <v>47234.347000000002</v>
      </c>
      <c r="D33" s="14" t="str">
        <f t="shared" si="3"/>
        <v>vis</v>
      </c>
      <c r="E33" s="56">
        <f>VLOOKUP(C33,Active!C$21:E$972,3,FALSE)</f>
        <v>7530.9943781593483</v>
      </c>
      <c r="F33" s="16" t="s">
        <v>91</v>
      </c>
      <c r="G33" s="14" t="str">
        <f t="shared" si="4"/>
        <v>47234.347</v>
      </c>
      <c r="H33" s="11">
        <f t="shared" si="5"/>
        <v>-4408</v>
      </c>
      <c r="I33" s="57" t="s">
        <v>290</v>
      </c>
      <c r="J33" s="58" t="s">
        <v>291</v>
      </c>
      <c r="K33" s="57">
        <v>-4408</v>
      </c>
      <c r="L33" s="57" t="s">
        <v>292</v>
      </c>
      <c r="M33" s="58" t="s">
        <v>213</v>
      </c>
      <c r="N33" s="58"/>
      <c r="O33" s="59" t="s">
        <v>280</v>
      </c>
      <c r="P33" s="59" t="s">
        <v>293</v>
      </c>
    </row>
    <row r="34" spans="1:16" ht="12.75" customHeight="1" thickBot="1" x14ac:dyDescent="0.25">
      <c r="A34" s="11" t="str">
        <f t="shared" si="0"/>
        <v> BBS 88 </v>
      </c>
      <c r="B34" s="16" t="str">
        <f t="shared" si="1"/>
        <v>I</v>
      </c>
      <c r="C34" s="11">
        <f t="shared" si="2"/>
        <v>47239.33</v>
      </c>
      <c r="D34" s="14" t="str">
        <f t="shared" si="3"/>
        <v>vis</v>
      </c>
      <c r="E34" s="56">
        <f>VLOOKUP(C34,Active!C$21:E$972,3,FALSE)</f>
        <v>7533.9879911841308</v>
      </c>
      <c r="F34" s="16" t="s">
        <v>91</v>
      </c>
      <c r="G34" s="14" t="str">
        <f t="shared" si="4"/>
        <v>47239.330</v>
      </c>
      <c r="H34" s="11">
        <f t="shared" si="5"/>
        <v>-4405</v>
      </c>
      <c r="I34" s="57" t="s">
        <v>294</v>
      </c>
      <c r="J34" s="58" t="s">
        <v>295</v>
      </c>
      <c r="K34" s="57">
        <v>-4405</v>
      </c>
      <c r="L34" s="57" t="s">
        <v>296</v>
      </c>
      <c r="M34" s="58" t="s">
        <v>213</v>
      </c>
      <c r="N34" s="58"/>
      <c r="O34" s="59" t="s">
        <v>280</v>
      </c>
      <c r="P34" s="59" t="s">
        <v>293</v>
      </c>
    </row>
    <row r="35" spans="1:16" ht="12.75" customHeight="1" thickBot="1" x14ac:dyDescent="0.25">
      <c r="A35" s="11" t="str">
        <f t="shared" si="0"/>
        <v> BBS 94 </v>
      </c>
      <c r="B35" s="16" t="str">
        <f t="shared" si="1"/>
        <v>I</v>
      </c>
      <c r="C35" s="11">
        <f t="shared" si="2"/>
        <v>47913.474999999999</v>
      </c>
      <c r="D35" s="14" t="str">
        <f t="shared" si="3"/>
        <v>vis</v>
      </c>
      <c r="E35" s="56">
        <f>VLOOKUP(C35,Active!C$21:E$972,3,FALSE)</f>
        <v>7938.9908514272774</v>
      </c>
      <c r="F35" s="16" t="s">
        <v>91</v>
      </c>
      <c r="G35" s="14" t="str">
        <f t="shared" si="4"/>
        <v>47913.475</v>
      </c>
      <c r="H35" s="11">
        <f t="shared" si="5"/>
        <v>-4000</v>
      </c>
      <c r="I35" s="57" t="s">
        <v>297</v>
      </c>
      <c r="J35" s="58" t="s">
        <v>298</v>
      </c>
      <c r="K35" s="57">
        <v>-4000</v>
      </c>
      <c r="L35" s="57" t="s">
        <v>299</v>
      </c>
      <c r="M35" s="58" t="s">
        <v>213</v>
      </c>
      <c r="N35" s="58"/>
      <c r="O35" s="59" t="s">
        <v>280</v>
      </c>
      <c r="P35" s="59" t="s">
        <v>300</v>
      </c>
    </row>
    <row r="36" spans="1:16" ht="12.75" customHeight="1" thickBot="1" x14ac:dyDescent="0.25">
      <c r="A36" s="11" t="str">
        <f t="shared" si="0"/>
        <v> BBS 94 </v>
      </c>
      <c r="B36" s="16" t="str">
        <f t="shared" si="1"/>
        <v>I</v>
      </c>
      <c r="C36" s="11">
        <f t="shared" si="2"/>
        <v>47918.447</v>
      </c>
      <c r="D36" s="14" t="str">
        <f t="shared" si="3"/>
        <v>vis</v>
      </c>
      <c r="E36" s="56">
        <f>VLOOKUP(C36,Active!C$21:E$972,3,FALSE)</f>
        <v>7941.9778560347868</v>
      </c>
      <c r="F36" s="16" t="s">
        <v>91</v>
      </c>
      <c r="G36" s="14" t="str">
        <f t="shared" si="4"/>
        <v>47918.447</v>
      </c>
      <c r="H36" s="11">
        <f t="shared" si="5"/>
        <v>-3997</v>
      </c>
      <c r="I36" s="57" t="s">
        <v>301</v>
      </c>
      <c r="J36" s="58" t="s">
        <v>302</v>
      </c>
      <c r="K36" s="57">
        <v>-3997</v>
      </c>
      <c r="L36" s="57" t="s">
        <v>303</v>
      </c>
      <c r="M36" s="58" t="s">
        <v>213</v>
      </c>
      <c r="N36" s="58"/>
      <c r="O36" s="59" t="s">
        <v>280</v>
      </c>
      <c r="P36" s="59" t="s">
        <v>300</v>
      </c>
    </row>
    <row r="37" spans="1:16" ht="12.75" customHeight="1" thickBot="1" x14ac:dyDescent="0.25">
      <c r="A37" s="11" t="str">
        <f t="shared" si="0"/>
        <v> BBS 94 </v>
      </c>
      <c r="B37" s="16" t="str">
        <f t="shared" si="1"/>
        <v>I</v>
      </c>
      <c r="C37" s="11">
        <f t="shared" si="2"/>
        <v>47928.434000000001</v>
      </c>
      <c r="D37" s="14" t="str">
        <f t="shared" si="3"/>
        <v>vis</v>
      </c>
      <c r="E37" s="56">
        <f>VLOOKUP(C37,Active!C$21:E$972,3,FALSE)</f>
        <v>7947.9776981536916</v>
      </c>
      <c r="F37" s="16" t="s">
        <v>91</v>
      </c>
      <c r="G37" s="14" t="str">
        <f t="shared" si="4"/>
        <v>47928.434</v>
      </c>
      <c r="H37" s="11">
        <f t="shared" si="5"/>
        <v>-3991</v>
      </c>
      <c r="I37" s="57" t="s">
        <v>304</v>
      </c>
      <c r="J37" s="58" t="s">
        <v>305</v>
      </c>
      <c r="K37" s="57">
        <v>-3991</v>
      </c>
      <c r="L37" s="57" t="s">
        <v>303</v>
      </c>
      <c r="M37" s="58" t="s">
        <v>213</v>
      </c>
      <c r="N37" s="58"/>
      <c r="O37" s="59" t="s">
        <v>280</v>
      </c>
      <c r="P37" s="59" t="s">
        <v>300</v>
      </c>
    </row>
    <row r="38" spans="1:16" ht="12.75" customHeight="1" thickBot="1" x14ac:dyDescent="0.25">
      <c r="A38" s="11" t="str">
        <f t="shared" si="0"/>
        <v> BBS 94 </v>
      </c>
      <c r="B38" s="16" t="str">
        <f t="shared" si="1"/>
        <v>I</v>
      </c>
      <c r="C38" s="11">
        <f t="shared" si="2"/>
        <v>47943.421999999999</v>
      </c>
      <c r="D38" s="14" t="str">
        <f t="shared" si="3"/>
        <v>vis</v>
      </c>
      <c r="E38" s="56">
        <f>VLOOKUP(C38,Active!C$21:E$972,3,FALSE)</f>
        <v>7956.9819670710958</v>
      </c>
      <c r="F38" s="16" t="s">
        <v>91</v>
      </c>
      <c r="G38" s="14" t="str">
        <f t="shared" si="4"/>
        <v>47943.422</v>
      </c>
      <c r="H38" s="11">
        <f t="shared" si="5"/>
        <v>-3982</v>
      </c>
      <c r="I38" s="57" t="s">
        <v>306</v>
      </c>
      <c r="J38" s="58" t="s">
        <v>307</v>
      </c>
      <c r="K38" s="57">
        <v>-3982</v>
      </c>
      <c r="L38" s="57" t="s">
        <v>308</v>
      </c>
      <c r="M38" s="58" t="s">
        <v>213</v>
      </c>
      <c r="N38" s="58"/>
      <c r="O38" s="59" t="s">
        <v>280</v>
      </c>
      <c r="P38" s="59" t="s">
        <v>300</v>
      </c>
    </row>
    <row r="39" spans="1:16" ht="12.75" customHeight="1" thickBot="1" x14ac:dyDescent="0.25">
      <c r="A39" s="11" t="str">
        <f t="shared" si="0"/>
        <v> BBS 94 </v>
      </c>
      <c r="B39" s="16" t="str">
        <f t="shared" si="1"/>
        <v>I</v>
      </c>
      <c r="C39" s="11">
        <f t="shared" si="2"/>
        <v>47958.392999999996</v>
      </c>
      <c r="D39" s="14" t="str">
        <f t="shared" si="3"/>
        <v>vis</v>
      </c>
      <c r="E39" s="56">
        <f>VLOOKUP(C39,Active!C$21:E$972,3,FALSE)</f>
        <v>7965.9760229799867</v>
      </c>
      <c r="F39" s="16" t="s">
        <v>91</v>
      </c>
      <c r="G39" s="14" t="str">
        <f t="shared" si="4"/>
        <v>47958.393</v>
      </c>
      <c r="H39" s="11">
        <f t="shared" si="5"/>
        <v>-3973</v>
      </c>
      <c r="I39" s="57" t="s">
        <v>309</v>
      </c>
      <c r="J39" s="58" t="s">
        <v>310</v>
      </c>
      <c r="K39" s="57">
        <v>-3973</v>
      </c>
      <c r="L39" s="57" t="s">
        <v>311</v>
      </c>
      <c r="M39" s="58" t="s">
        <v>213</v>
      </c>
      <c r="N39" s="58"/>
      <c r="O39" s="59" t="s">
        <v>280</v>
      </c>
      <c r="P39" s="59" t="s">
        <v>300</v>
      </c>
    </row>
    <row r="40" spans="1:16" ht="12.75" customHeight="1" thickBot="1" x14ac:dyDescent="0.25">
      <c r="A40" s="11" t="str">
        <f t="shared" si="0"/>
        <v> BBS 94 </v>
      </c>
      <c r="B40" s="16" t="str">
        <f t="shared" si="1"/>
        <v>I</v>
      </c>
      <c r="C40" s="11">
        <f t="shared" si="2"/>
        <v>47968.387000000002</v>
      </c>
      <c r="D40" s="14" t="str">
        <f t="shared" si="3"/>
        <v>vis</v>
      </c>
      <c r="E40" s="56">
        <f>VLOOKUP(C40,Active!C$21:E$972,3,FALSE)</f>
        <v>7971.98007045534</v>
      </c>
      <c r="F40" s="16" t="s">
        <v>91</v>
      </c>
      <c r="G40" s="14" t="str">
        <f t="shared" si="4"/>
        <v>47968.387</v>
      </c>
      <c r="H40" s="11">
        <f t="shared" si="5"/>
        <v>-3967</v>
      </c>
      <c r="I40" s="57" t="s">
        <v>312</v>
      </c>
      <c r="J40" s="58" t="s">
        <v>313</v>
      </c>
      <c r="K40" s="57">
        <v>-3967</v>
      </c>
      <c r="L40" s="57" t="s">
        <v>314</v>
      </c>
      <c r="M40" s="58" t="s">
        <v>213</v>
      </c>
      <c r="N40" s="58"/>
      <c r="O40" s="59" t="s">
        <v>280</v>
      </c>
      <c r="P40" s="59" t="s">
        <v>300</v>
      </c>
    </row>
    <row r="41" spans="1:16" ht="12.75" customHeight="1" thickBot="1" x14ac:dyDescent="0.25">
      <c r="A41" s="11" t="str">
        <f t="shared" si="0"/>
        <v> BBS 95 </v>
      </c>
      <c r="B41" s="16" t="str">
        <f t="shared" si="1"/>
        <v>I</v>
      </c>
      <c r="C41" s="11">
        <f t="shared" si="2"/>
        <v>47983.37</v>
      </c>
      <c r="D41" s="14" t="str">
        <f t="shared" si="3"/>
        <v>vis</v>
      </c>
      <c r="E41" s="56">
        <f>VLOOKUP(C41,Active!C$21:E$972,3,FALSE)</f>
        <v>7980.9813355467122</v>
      </c>
      <c r="F41" s="16" t="str">
        <f>LEFT(M41,1)</f>
        <v>V</v>
      </c>
      <c r="G41" s="14" t="str">
        <f t="shared" si="4"/>
        <v>47983.370</v>
      </c>
      <c r="H41" s="11">
        <f t="shared" si="5"/>
        <v>-3958</v>
      </c>
      <c r="I41" s="57" t="s">
        <v>315</v>
      </c>
      <c r="J41" s="58" t="s">
        <v>316</v>
      </c>
      <c r="K41" s="57">
        <v>-3958</v>
      </c>
      <c r="L41" s="57" t="s">
        <v>308</v>
      </c>
      <c r="M41" s="58" t="s">
        <v>213</v>
      </c>
      <c r="N41" s="58"/>
      <c r="O41" s="59" t="s">
        <v>280</v>
      </c>
      <c r="P41" s="59" t="s">
        <v>317</v>
      </c>
    </row>
    <row r="42" spans="1:16" ht="12.75" customHeight="1" thickBot="1" x14ac:dyDescent="0.25">
      <c r="A42" s="11" t="str">
        <f t="shared" si="0"/>
        <v> BBS 103 </v>
      </c>
      <c r="B42" s="16" t="str">
        <f t="shared" si="1"/>
        <v>I</v>
      </c>
      <c r="C42" s="11">
        <f t="shared" si="2"/>
        <v>49005.409</v>
      </c>
      <c r="D42" s="14" t="str">
        <f t="shared" si="3"/>
        <v>vis</v>
      </c>
      <c r="E42" s="56">
        <f>VLOOKUP(C42,Active!C$21:E$972,3,FALSE)</f>
        <v>8594.9868065952942</v>
      </c>
      <c r="F42" s="16" t="str">
        <f>LEFT(M42,1)</f>
        <v>V</v>
      </c>
      <c r="G42" s="14" t="str">
        <f t="shared" si="4"/>
        <v>49005.409</v>
      </c>
      <c r="H42" s="11">
        <f t="shared" si="5"/>
        <v>-3344</v>
      </c>
      <c r="I42" s="57" t="s">
        <v>318</v>
      </c>
      <c r="J42" s="58" t="s">
        <v>319</v>
      </c>
      <c r="K42" s="57">
        <v>-3344</v>
      </c>
      <c r="L42" s="57" t="s">
        <v>320</v>
      </c>
      <c r="M42" s="58" t="s">
        <v>213</v>
      </c>
      <c r="N42" s="58"/>
      <c r="O42" s="59" t="s">
        <v>280</v>
      </c>
      <c r="P42" s="59" t="s">
        <v>321</v>
      </c>
    </row>
    <row r="43" spans="1:16" ht="12.75" customHeight="1" thickBot="1" x14ac:dyDescent="0.25">
      <c r="A43" s="11" t="str">
        <f t="shared" ref="A43:A74" si="6">P43</f>
        <v> JAAVSO 41;122 </v>
      </c>
      <c r="B43" s="16" t="str">
        <f t="shared" ref="B43:B74" si="7">IF(H43=INT(H43),"I","II")</f>
        <v>I</v>
      </c>
      <c r="C43" s="11">
        <f t="shared" ref="C43:C74" si="8">1*G43</f>
        <v>50127.281999999999</v>
      </c>
      <c r="D43" s="14" t="str">
        <f t="shared" ref="D43:D74" si="9">VLOOKUP(F43,I$1:J$5,2,FALSE)</f>
        <v>vis</v>
      </c>
      <c r="E43" s="56">
        <f>VLOOKUP(C43,Active!C$21:E$972,3,FALSE)</f>
        <v>9268.9690712854754</v>
      </c>
      <c r="F43" s="16" t="str">
        <f>LEFT(M43,1)</f>
        <v>V</v>
      </c>
      <c r="G43" s="14" t="str">
        <f t="shared" ref="G43:G74" si="10">MID(I43,3,LEN(I43)-3)</f>
        <v>50127.282</v>
      </c>
      <c r="H43" s="11">
        <f t="shared" ref="H43:H74" si="11">1*K43</f>
        <v>-2670</v>
      </c>
      <c r="I43" s="57" t="s">
        <v>322</v>
      </c>
      <c r="J43" s="58" t="s">
        <v>323</v>
      </c>
      <c r="K43" s="57">
        <v>-2670</v>
      </c>
      <c r="L43" s="57" t="s">
        <v>324</v>
      </c>
      <c r="M43" s="58" t="s">
        <v>213</v>
      </c>
      <c r="N43" s="58"/>
      <c r="O43" s="59" t="s">
        <v>325</v>
      </c>
      <c r="P43" s="59" t="s">
        <v>326</v>
      </c>
    </row>
    <row r="44" spans="1:16" ht="12.75" customHeight="1" thickBot="1" x14ac:dyDescent="0.25">
      <c r="A44" s="11" t="str">
        <f t="shared" si="6"/>
        <v> BBS 118 </v>
      </c>
      <c r="B44" s="16" t="str">
        <f t="shared" si="7"/>
        <v>I</v>
      </c>
      <c r="C44" s="11">
        <f t="shared" si="8"/>
        <v>50851.341999999997</v>
      </c>
      <c r="D44" s="14" t="str">
        <f t="shared" si="9"/>
        <v>PE</v>
      </c>
      <c r="E44" s="56">
        <f>VLOOKUP(C44,Active!C$21:E$972,3,FALSE)</f>
        <v>9703.9591268190088</v>
      </c>
      <c r="F44" s="16" t="str">
        <f>LEFT(M44,1)</f>
        <v>E</v>
      </c>
      <c r="G44" s="14" t="str">
        <f t="shared" si="10"/>
        <v>50851.342</v>
      </c>
      <c r="H44" s="11">
        <f t="shared" si="11"/>
        <v>-2235</v>
      </c>
      <c r="I44" s="57" t="s">
        <v>327</v>
      </c>
      <c r="J44" s="58" t="s">
        <v>328</v>
      </c>
      <c r="K44" s="57">
        <v>-2235</v>
      </c>
      <c r="L44" s="57" t="s">
        <v>329</v>
      </c>
      <c r="M44" s="58" t="s">
        <v>330</v>
      </c>
      <c r="N44" s="58" t="s">
        <v>331</v>
      </c>
      <c r="O44" s="59" t="s">
        <v>332</v>
      </c>
      <c r="P44" s="59" t="s">
        <v>333</v>
      </c>
    </row>
    <row r="45" spans="1:16" ht="12.75" customHeight="1" thickBot="1" x14ac:dyDescent="0.25">
      <c r="A45" s="11" t="str">
        <f t="shared" si="6"/>
        <v> BBS 117 </v>
      </c>
      <c r="B45" s="16" t="str">
        <f t="shared" si="7"/>
        <v>I</v>
      </c>
      <c r="C45" s="11">
        <f t="shared" si="8"/>
        <v>50871.343999999997</v>
      </c>
      <c r="D45" s="14" t="str">
        <f t="shared" si="9"/>
        <v>vis</v>
      </c>
      <c r="E45" s="56">
        <f>VLOOKUP(C45,Active!C$21:E$972,3,FALSE)</f>
        <v>9715.975632482603</v>
      </c>
      <c r="F45" s="16" t="str">
        <f>LEFT(M45,1)</f>
        <v>V</v>
      </c>
      <c r="G45" s="14" t="str">
        <f t="shared" si="10"/>
        <v>50871.344</v>
      </c>
      <c r="H45" s="11">
        <f t="shared" si="11"/>
        <v>-2223</v>
      </c>
      <c r="I45" s="57" t="s">
        <v>334</v>
      </c>
      <c r="J45" s="58" t="s">
        <v>335</v>
      </c>
      <c r="K45" s="57">
        <v>-2223</v>
      </c>
      <c r="L45" s="57" t="s">
        <v>336</v>
      </c>
      <c r="M45" s="58" t="s">
        <v>213</v>
      </c>
      <c r="N45" s="58"/>
      <c r="O45" s="59" t="s">
        <v>280</v>
      </c>
      <c r="P45" s="59" t="s">
        <v>337</v>
      </c>
    </row>
    <row r="46" spans="1:16" ht="12.75" customHeight="1" thickBot="1" x14ac:dyDescent="0.25">
      <c r="A46" s="11" t="str">
        <f t="shared" si="6"/>
        <v> BBS 119 </v>
      </c>
      <c r="B46" s="16" t="str">
        <f t="shared" si="7"/>
        <v>I</v>
      </c>
      <c r="C46" s="11">
        <f t="shared" si="8"/>
        <v>51177.595999999998</v>
      </c>
      <c r="D46" s="14" t="str">
        <f t="shared" si="9"/>
        <v>vis</v>
      </c>
      <c r="E46" s="56">
        <f>VLOOKUP(C46,Active!C$21:E$972,3,FALSE)</f>
        <v>9899.961178552343</v>
      </c>
      <c r="F46" s="16" t="s">
        <v>91</v>
      </c>
      <c r="G46" s="14" t="str">
        <f t="shared" si="10"/>
        <v>51177.596</v>
      </c>
      <c r="H46" s="11">
        <f t="shared" si="11"/>
        <v>-2039</v>
      </c>
      <c r="I46" s="57" t="s">
        <v>338</v>
      </c>
      <c r="J46" s="58" t="s">
        <v>339</v>
      </c>
      <c r="K46" s="57">
        <v>-2039</v>
      </c>
      <c r="L46" s="57" t="s">
        <v>340</v>
      </c>
      <c r="M46" s="58" t="s">
        <v>213</v>
      </c>
      <c r="N46" s="58"/>
      <c r="O46" s="59" t="s">
        <v>341</v>
      </c>
      <c r="P46" s="59" t="s">
        <v>342</v>
      </c>
    </row>
    <row r="47" spans="1:16" ht="12.75" customHeight="1" thickBot="1" x14ac:dyDescent="0.25">
      <c r="A47" s="11" t="str">
        <f t="shared" si="6"/>
        <v>IBVS 5287 </v>
      </c>
      <c r="B47" s="16" t="str">
        <f t="shared" si="7"/>
        <v>I</v>
      </c>
      <c r="C47" s="11">
        <f t="shared" si="8"/>
        <v>51580.407299999999</v>
      </c>
      <c r="D47" s="14" t="str">
        <f t="shared" si="9"/>
        <v>vis</v>
      </c>
      <c r="E47" s="56">
        <f>VLOOKUP(C47,Active!C$21:E$972,3,FALSE)</f>
        <v>10141.956192441434</v>
      </c>
      <c r="F47" s="16" t="s">
        <v>91</v>
      </c>
      <c r="G47" s="14" t="str">
        <f t="shared" si="10"/>
        <v>51580.4073</v>
      </c>
      <c r="H47" s="11">
        <f t="shared" si="11"/>
        <v>-1797</v>
      </c>
      <c r="I47" s="57" t="s">
        <v>343</v>
      </c>
      <c r="J47" s="58" t="s">
        <v>344</v>
      </c>
      <c r="K47" s="57">
        <v>-1797</v>
      </c>
      <c r="L47" s="57" t="s">
        <v>345</v>
      </c>
      <c r="M47" s="58" t="s">
        <v>330</v>
      </c>
      <c r="N47" s="58" t="s">
        <v>331</v>
      </c>
      <c r="O47" s="59" t="s">
        <v>346</v>
      </c>
      <c r="P47" s="60" t="s">
        <v>347</v>
      </c>
    </row>
    <row r="48" spans="1:16" ht="12.75" customHeight="1" thickBot="1" x14ac:dyDescent="0.25">
      <c r="A48" s="11" t="str">
        <f t="shared" si="6"/>
        <v>OEJV 0074 </v>
      </c>
      <c r="B48" s="16" t="str">
        <f t="shared" si="7"/>
        <v>I</v>
      </c>
      <c r="C48" s="11">
        <f t="shared" si="8"/>
        <v>51923.30113</v>
      </c>
      <c r="D48" s="14" t="str">
        <f t="shared" si="9"/>
        <v>vis</v>
      </c>
      <c r="E48" s="56">
        <f>VLOOKUP(C48,Active!C$21:E$972,3,FALSE)</f>
        <v>10347.954875083489</v>
      </c>
      <c r="F48" s="16" t="s">
        <v>91</v>
      </c>
      <c r="G48" s="14" t="str">
        <f t="shared" si="10"/>
        <v>51923.30113</v>
      </c>
      <c r="H48" s="11">
        <f t="shared" si="11"/>
        <v>-1591</v>
      </c>
      <c r="I48" s="57" t="s">
        <v>351</v>
      </c>
      <c r="J48" s="58" t="s">
        <v>352</v>
      </c>
      <c r="K48" s="57">
        <v>-1591</v>
      </c>
      <c r="L48" s="57" t="s">
        <v>353</v>
      </c>
      <c r="M48" s="58" t="s">
        <v>354</v>
      </c>
      <c r="N48" s="58" t="s">
        <v>355</v>
      </c>
      <c r="O48" s="59" t="s">
        <v>356</v>
      </c>
      <c r="P48" s="60" t="s">
        <v>357</v>
      </c>
    </row>
    <row r="49" spans="1:16" ht="12.75" customHeight="1" thickBot="1" x14ac:dyDescent="0.25">
      <c r="A49" s="11" t="str">
        <f t="shared" si="6"/>
        <v>BAVM 172 </v>
      </c>
      <c r="B49" s="16" t="str">
        <f t="shared" si="7"/>
        <v>I</v>
      </c>
      <c r="C49" s="11">
        <f t="shared" si="8"/>
        <v>52692.3056</v>
      </c>
      <c r="D49" s="14" t="str">
        <f t="shared" si="9"/>
        <v>vis</v>
      </c>
      <c r="E49" s="56">
        <f>VLOOKUP(C49,Active!C$21:E$972,3,FALSE)</f>
        <v>10809.946004424753</v>
      </c>
      <c r="F49" s="16" t="s">
        <v>91</v>
      </c>
      <c r="G49" s="14" t="str">
        <f t="shared" si="10"/>
        <v>52692.3056</v>
      </c>
      <c r="H49" s="11">
        <f t="shared" si="11"/>
        <v>-1129</v>
      </c>
      <c r="I49" s="57" t="s">
        <v>358</v>
      </c>
      <c r="J49" s="58" t="s">
        <v>359</v>
      </c>
      <c r="K49" s="57">
        <v>-1129</v>
      </c>
      <c r="L49" s="57" t="s">
        <v>360</v>
      </c>
      <c r="M49" s="58" t="s">
        <v>330</v>
      </c>
      <c r="N49" s="58" t="s">
        <v>355</v>
      </c>
      <c r="O49" s="59" t="s">
        <v>361</v>
      </c>
      <c r="P49" s="60" t="s">
        <v>362</v>
      </c>
    </row>
    <row r="50" spans="1:16" ht="12.75" customHeight="1" thickBot="1" x14ac:dyDescent="0.25">
      <c r="A50" s="11" t="str">
        <f t="shared" si="6"/>
        <v>IBVS 5741 </v>
      </c>
      <c r="B50" s="16" t="str">
        <f t="shared" si="7"/>
        <v>I</v>
      </c>
      <c r="C50" s="11">
        <f t="shared" si="8"/>
        <v>53381.406499999997</v>
      </c>
      <c r="D50" s="14" t="str">
        <f t="shared" si="9"/>
        <v>vis</v>
      </c>
      <c r="E50" s="56">
        <f>VLOOKUP(C50,Active!C$21:E$972,3,FALSE)</f>
        <v>11223.933849022174</v>
      </c>
      <c r="F50" s="16" t="s">
        <v>91</v>
      </c>
      <c r="G50" s="14" t="str">
        <f t="shared" si="10"/>
        <v>53381.4065</v>
      </c>
      <c r="H50" s="11">
        <f t="shared" si="11"/>
        <v>-715</v>
      </c>
      <c r="I50" s="57" t="s">
        <v>363</v>
      </c>
      <c r="J50" s="58" t="s">
        <v>364</v>
      </c>
      <c r="K50" s="57">
        <v>-715</v>
      </c>
      <c r="L50" s="57" t="s">
        <v>365</v>
      </c>
      <c r="M50" s="58" t="s">
        <v>330</v>
      </c>
      <c r="N50" s="58" t="s">
        <v>331</v>
      </c>
      <c r="O50" s="59" t="s">
        <v>366</v>
      </c>
      <c r="P50" s="60" t="s">
        <v>367</v>
      </c>
    </row>
    <row r="51" spans="1:16" ht="12.75" customHeight="1" thickBot="1" x14ac:dyDescent="0.25">
      <c r="A51" s="11" t="str">
        <f t="shared" si="6"/>
        <v>OEJV 0073 </v>
      </c>
      <c r="B51" s="16" t="str">
        <f t="shared" si="7"/>
        <v>I</v>
      </c>
      <c r="C51" s="11">
        <f t="shared" si="8"/>
        <v>54070.514999999999</v>
      </c>
      <c r="D51" s="14" t="str">
        <f t="shared" si="9"/>
        <v>vis</v>
      </c>
      <c r="E51" s="56">
        <f>VLOOKUP(C51,Active!C$21:E$972,3,FALSE)</f>
        <v>11637.926259435166</v>
      </c>
      <c r="F51" s="16" t="s">
        <v>91</v>
      </c>
      <c r="G51" s="14" t="str">
        <f t="shared" si="10"/>
        <v>54070.515</v>
      </c>
      <c r="H51" s="11">
        <f t="shared" si="11"/>
        <v>-301</v>
      </c>
      <c r="I51" s="57" t="s">
        <v>368</v>
      </c>
      <c r="J51" s="58" t="s">
        <v>369</v>
      </c>
      <c r="K51" s="57">
        <v>-301</v>
      </c>
      <c r="L51" s="57" t="s">
        <v>370</v>
      </c>
      <c r="M51" s="58" t="s">
        <v>354</v>
      </c>
      <c r="N51" s="58" t="s">
        <v>355</v>
      </c>
      <c r="O51" s="59" t="s">
        <v>332</v>
      </c>
      <c r="P51" s="60" t="s">
        <v>371</v>
      </c>
    </row>
    <row r="52" spans="1:16" ht="12.75" customHeight="1" thickBot="1" x14ac:dyDescent="0.25">
      <c r="A52" s="11" t="str">
        <f t="shared" si="6"/>
        <v>OEJV 0116 </v>
      </c>
      <c r="B52" s="16" t="str">
        <f t="shared" si="7"/>
        <v>I</v>
      </c>
      <c r="C52" s="11">
        <f t="shared" si="8"/>
        <v>54070.514999999999</v>
      </c>
      <c r="D52" s="14" t="str">
        <f t="shared" si="9"/>
        <v>vis</v>
      </c>
      <c r="E52" s="56">
        <f>VLOOKUP(C52,Active!C$21:E$972,3,FALSE)</f>
        <v>11637.926259435166</v>
      </c>
      <c r="F52" s="16" t="s">
        <v>91</v>
      </c>
      <c r="G52" s="14" t="str">
        <f t="shared" si="10"/>
        <v>54070.515</v>
      </c>
      <c r="H52" s="11">
        <f t="shared" si="11"/>
        <v>-301</v>
      </c>
      <c r="I52" s="57" t="s">
        <v>368</v>
      </c>
      <c r="J52" s="58" t="s">
        <v>369</v>
      </c>
      <c r="K52" s="57">
        <v>-301</v>
      </c>
      <c r="L52" s="57" t="s">
        <v>370</v>
      </c>
      <c r="M52" s="58" t="s">
        <v>354</v>
      </c>
      <c r="N52" s="58" t="s">
        <v>355</v>
      </c>
      <c r="O52" s="59" t="s">
        <v>332</v>
      </c>
      <c r="P52" s="60" t="s">
        <v>372</v>
      </c>
    </row>
    <row r="53" spans="1:16" ht="12.75" customHeight="1" thickBot="1" x14ac:dyDescent="0.25">
      <c r="A53" s="11" t="str">
        <f t="shared" si="6"/>
        <v>BAVM 215 </v>
      </c>
      <c r="B53" s="16" t="str">
        <f t="shared" si="7"/>
        <v>II</v>
      </c>
      <c r="C53" s="11">
        <f t="shared" si="8"/>
        <v>55599.382799999999</v>
      </c>
      <c r="D53" s="14" t="str">
        <f t="shared" si="9"/>
        <v>vis</v>
      </c>
      <c r="E53" s="56">
        <f>VLOOKUP(C53,Active!C$21:E$972,3,FALSE)</f>
        <v>12556.416839256497</v>
      </c>
      <c r="F53" s="16" t="s">
        <v>91</v>
      </c>
      <c r="G53" s="14" t="str">
        <f t="shared" si="10"/>
        <v>55599.3828</v>
      </c>
      <c r="H53" s="11">
        <f t="shared" si="11"/>
        <v>617.5</v>
      </c>
      <c r="I53" s="57" t="s">
        <v>378</v>
      </c>
      <c r="J53" s="58" t="s">
        <v>379</v>
      </c>
      <c r="K53" s="57">
        <v>617.5</v>
      </c>
      <c r="L53" s="57" t="s">
        <v>380</v>
      </c>
      <c r="M53" s="58" t="s">
        <v>354</v>
      </c>
      <c r="N53" s="58" t="s">
        <v>91</v>
      </c>
      <c r="O53" s="59" t="s">
        <v>381</v>
      </c>
      <c r="P53" s="60" t="s">
        <v>382</v>
      </c>
    </row>
    <row r="54" spans="1:16" ht="12.75" customHeight="1" thickBot="1" x14ac:dyDescent="0.25">
      <c r="A54" s="11" t="str">
        <f t="shared" si="6"/>
        <v>IBVS 6029 </v>
      </c>
      <c r="B54" s="16" t="str">
        <f t="shared" si="7"/>
        <v>I</v>
      </c>
      <c r="C54" s="11">
        <f t="shared" si="8"/>
        <v>55984.702499999999</v>
      </c>
      <c r="D54" s="14" t="str">
        <f t="shared" si="9"/>
        <v>vis</v>
      </c>
      <c r="E54" s="56">
        <f>VLOOKUP(C54,Active!C$21:E$972,3,FALSE)</f>
        <v>12787.903508456789</v>
      </c>
      <c r="F54" s="16" t="s">
        <v>91</v>
      </c>
      <c r="G54" s="14" t="str">
        <f t="shared" si="10"/>
        <v>55984.7025</v>
      </c>
      <c r="H54" s="11">
        <f t="shared" si="11"/>
        <v>849</v>
      </c>
      <c r="I54" s="57" t="s">
        <v>389</v>
      </c>
      <c r="J54" s="58" t="s">
        <v>390</v>
      </c>
      <c r="K54" s="57">
        <v>849</v>
      </c>
      <c r="L54" s="57" t="s">
        <v>391</v>
      </c>
      <c r="M54" s="58" t="s">
        <v>354</v>
      </c>
      <c r="N54" s="58" t="s">
        <v>91</v>
      </c>
      <c r="O54" s="59" t="s">
        <v>249</v>
      </c>
      <c r="P54" s="60" t="s">
        <v>392</v>
      </c>
    </row>
    <row r="55" spans="1:16" ht="12.75" customHeight="1" thickBot="1" x14ac:dyDescent="0.25">
      <c r="A55" s="11" t="str">
        <f t="shared" si="6"/>
        <v> MVS 176 </v>
      </c>
      <c r="B55" s="16" t="str">
        <f t="shared" si="7"/>
        <v>I</v>
      </c>
      <c r="C55" s="11">
        <f t="shared" si="8"/>
        <v>26417.379000000001</v>
      </c>
      <c r="D55" s="14" t="str">
        <f t="shared" si="9"/>
        <v>vis</v>
      </c>
      <c r="E55" s="56">
        <f>VLOOKUP(C55,Active!C$21:E$972,3,FALSE)</f>
        <v>-4975.1157043749781</v>
      </c>
      <c r="F55" s="16" t="s">
        <v>91</v>
      </c>
      <c r="G55" s="14" t="str">
        <f t="shared" si="10"/>
        <v>26417.379</v>
      </c>
      <c r="H55" s="11">
        <f t="shared" si="11"/>
        <v>-16914</v>
      </c>
      <c r="I55" s="57" t="s">
        <v>93</v>
      </c>
      <c r="J55" s="58" t="s">
        <v>94</v>
      </c>
      <c r="K55" s="57">
        <v>-16914</v>
      </c>
      <c r="L55" s="57" t="s">
        <v>95</v>
      </c>
      <c r="M55" s="58" t="s">
        <v>96</v>
      </c>
      <c r="N55" s="58"/>
      <c r="O55" s="59" t="s">
        <v>97</v>
      </c>
      <c r="P55" s="59" t="s">
        <v>98</v>
      </c>
    </row>
    <row r="56" spans="1:16" ht="12.75" customHeight="1" thickBot="1" x14ac:dyDescent="0.25">
      <c r="A56" s="11" t="str">
        <f t="shared" si="6"/>
        <v> MVS 176 </v>
      </c>
      <c r="B56" s="16" t="str">
        <f t="shared" si="7"/>
        <v>I</v>
      </c>
      <c r="C56" s="11">
        <f t="shared" si="8"/>
        <v>27474.363000000001</v>
      </c>
      <c r="D56" s="14" t="str">
        <f t="shared" si="9"/>
        <v>vis</v>
      </c>
      <c r="E56" s="56">
        <f>VLOOKUP(C56,Active!C$21:E$972,3,FALSE)</f>
        <v>-4340.1164931796948</v>
      </c>
      <c r="F56" s="16" t="s">
        <v>91</v>
      </c>
      <c r="G56" s="14" t="str">
        <f t="shared" si="10"/>
        <v>27474.363</v>
      </c>
      <c r="H56" s="11">
        <f t="shared" si="11"/>
        <v>-16279</v>
      </c>
      <c r="I56" s="57" t="s">
        <v>99</v>
      </c>
      <c r="J56" s="58" t="s">
        <v>100</v>
      </c>
      <c r="K56" s="57">
        <v>-16279</v>
      </c>
      <c r="L56" s="57" t="s">
        <v>101</v>
      </c>
      <c r="M56" s="58" t="s">
        <v>96</v>
      </c>
      <c r="N56" s="58"/>
      <c r="O56" s="59" t="s">
        <v>97</v>
      </c>
      <c r="P56" s="59" t="s">
        <v>98</v>
      </c>
    </row>
    <row r="57" spans="1:16" ht="12.75" customHeight="1" thickBot="1" x14ac:dyDescent="0.25">
      <c r="A57" s="11" t="str">
        <f t="shared" si="6"/>
        <v> MVS 176 </v>
      </c>
      <c r="B57" s="16" t="str">
        <f t="shared" si="7"/>
        <v>I</v>
      </c>
      <c r="C57" s="11">
        <f t="shared" si="8"/>
        <v>28108.6</v>
      </c>
      <c r="D57" s="14" t="str">
        <f t="shared" si="9"/>
        <v>vis</v>
      </c>
      <c r="E57" s="56">
        <f>VLOOKUP(C57,Active!C$21:E$972,3,FALSE)</f>
        <v>-3959.0889708038953</v>
      </c>
      <c r="F57" s="16" t="s">
        <v>91</v>
      </c>
      <c r="G57" s="14" t="str">
        <f t="shared" si="10"/>
        <v>28108.600</v>
      </c>
      <c r="H57" s="11">
        <f t="shared" si="11"/>
        <v>-15898</v>
      </c>
      <c r="I57" s="57" t="s">
        <v>102</v>
      </c>
      <c r="J57" s="58" t="s">
        <v>103</v>
      </c>
      <c r="K57" s="57">
        <v>-15898</v>
      </c>
      <c r="L57" s="57" t="s">
        <v>104</v>
      </c>
      <c r="M57" s="58" t="s">
        <v>96</v>
      </c>
      <c r="N57" s="58"/>
      <c r="O57" s="59" t="s">
        <v>97</v>
      </c>
      <c r="P57" s="59" t="s">
        <v>98</v>
      </c>
    </row>
    <row r="58" spans="1:16" ht="12.75" customHeight="1" thickBot="1" x14ac:dyDescent="0.25">
      <c r="A58" s="11" t="str">
        <f t="shared" si="6"/>
        <v> MVS 176 </v>
      </c>
      <c r="B58" s="16" t="str">
        <f t="shared" si="7"/>
        <v>I</v>
      </c>
      <c r="C58" s="11">
        <f t="shared" si="8"/>
        <v>29658.379000000001</v>
      </c>
      <c r="D58" s="14" t="str">
        <f t="shared" si="9"/>
        <v>vis</v>
      </c>
      <c r="E58" s="56">
        <f>VLOOKUP(C58,Active!C$21:E$972,3,FALSE)</f>
        <v>-3028.0356695930759</v>
      </c>
      <c r="F58" s="16" t="s">
        <v>91</v>
      </c>
      <c r="G58" s="14" t="str">
        <f t="shared" si="10"/>
        <v>29658.379</v>
      </c>
      <c r="H58" s="11">
        <f t="shared" si="11"/>
        <v>-14967</v>
      </c>
      <c r="I58" s="57" t="s">
        <v>105</v>
      </c>
      <c r="J58" s="58" t="s">
        <v>106</v>
      </c>
      <c r="K58" s="57">
        <v>-14967</v>
      </c>
      <c r="L58" s="57" t="s">
        <v>107</v>
      </c>
      <c r="M58" s="58" t="s">
        <v>96</v>
      </c>
      <c r="N58" s="58"/>
      <c r="O58" s="59" t="s">
        <v>97</v>
      </c>
      <c r="P58" s="59" t="s">
        <v>98</v>
      </c>
    </row>
    <row r="59" spans="1:16" ht="12.75" customHeight="1" thickBot="1" x14ac:dyDescent="0.25">
      <c r="A59" s="11" t="str">
        <f t="shared" si="6"/>
        <v> AC 113-114.15 </v>
      </c>
      <c r="B59" s="16" t="str">
        <f t="shared" si="7"/>
        <v>I</v>
      </c>
      <c r="C59" s="11">
        <f t="shared" si="8"/>
        <v>30046.22</v>
      </c>
      <c r="D59" s="14" t="str">
        <f t="shared" si="9"/>
        <v>vis</v>
      </c>
      <c r="E59" s="56">
        <f>VLOOKUP(C59,Active!C$21:E$972,3,FALSE)</f>
        <v>-2795.0342910772324</v>
      </c>
      <c r="F59" s="16" t="s">
        <v>91</v>
      </c>
      <c r="G59" s="14" t="str">
        <f t="shared" si="10"/>
        <v>30046.22</v>
      </c>
      <c r="H59" s="11">
        <f t="shared" si="11"/>
        <v>-14734</v>
      </c>
      <c r="I59" s="57" t="s">
        <v>108</v>
      </c>
      <c r="J59" s="58" t="s">
        <v>109</v>
      </c>
      <c r="K59" s="57">
        <v>-14734</v>
      </c>
      <c r="L59" s="57" t="s">
        <v>110</v>
      </c>
      <c r="M59" s="58" t="s">
        <v>96</v>
      </c>
      <c r="N59" s="58"/>
      <c r="O59" s="59" t="s">
        <v>111</v>
      </c>
      <c r="P59" s="59" t="s">
        <v>112</v>
      </c>
    </row>
    <row r="60" spans="1:16" ht="12.75" customHeight="1" thickBot="1" x14ac:dyDescent="0.25">
      <c r="A60" s="11" t="str">
        <f t="shared" si="6"/>
        <v> AC 113-114.15 </v>
      </c>
      <c r="B60" s="16" t="str">
        <f t="shared" si="7"/>
        <v>I</v>
      </c>
      <c r="C60" s="11">
        <f t="shared" si="8"/>
        <v>30056.17</v>
      </c>
      <c r="D60" s="14" t="str">
        <f t="shared" si="9"/>
        <v>vis</v>
      </c>
      <c r="E60" s="56">
        <f>VLOOKUP(C60,Active!C$21:E$972,3,FALSE)</f>
        <v>-2789.0566772709767</v>
      </c>
      <c r="F60" s="16" t="s">
        <v>91</v>
      </c>
      <c r="G60" s="14" t="str">
        <f t="shared" si="10"/>
        <v>30056.17</v>
      </c>
      <c r="H60" s="11">
        <f t="shared" si="11"/>
        <v>-14728</v>
      </c>
      <c r="I60" s="57" t="s">
        <v>113</v>
      </c>
      <c r="J60" s="58" t="s">
        <v>114</v>
      </c>
      <c r="K60" s="57">
        <v>-14728</v>
      </c>
      <c r="L60" s="57" t="s">
        <v>115</v>
      </c>
      <c r="M60" s="58" t="s">
        <v>96</v>
      </c>
      <c r="N60" s="58"/>
      <c r="O60" s="59" t="s">
        <v>111</v>
      </c>
      <c r="P60" s="59" t="s">
        <v>112</v>
      </c>
    </row>
    <row r="61" spans="1:16" ht="12.75" customHeight="1" thickBot="1" x14ac:dyDescent="0.25">
      <c r="A61" s="11" t="str">
        <f t="shared" si="6"/>
        <v> MVS 176 </v>
      </c>
      <c r="B61" s="16" t="str">
        <f t="shared" si="7"/>
        <v>I</v>
      </c>
      <c r="C61" s="11">
        <f t="shared" si="8"/>
        <v>30267.631000000001</v>
      </c>
      <c r="D61" s="14" t="str">
        <f t="shared" si="9"/>
        <v>vis</v>
      </c>
      <c r="E61" s="56">
        <f>VLOOKUP(C61,Active!C$21:E$972,3,FALSE)</f>
        <v>-2662.0182659056509</v>
      </c>
      <c r="F61" s="16" t="s">
        <v>91</v>
      </c>
      <c r="G61" s="14" t="str">
        <f t="shared" si="10"/>
        <v>30267.631</v>
      </c>
      <c r="H61" s="11">
        <f t="shared" si="11"/>
        <v>-14601</v>
      </c>
      <c r="I61" s="57" t="s">
        <v>116</v>
      </c>
      <c r="J61" s="58" t="s">
        <v>117</v>
      </c>
      <c r="K61" s="57">
        <v>-14601</v>
      </c>
      <c r="L61" s="57" t="s">
        <v>118</v>
      </c>
      <c r="M61" s="58" t="s">
        <v>96</v>
      </c>
      <c r="N61" s="58"/>
      <c r="O61" s="59" t="s">
        <v>97</v>
      </c>
      <c r="P61" s="59" t="s">
        <v>98</v>
      </c>
    </row>
    <row r="62" spans="1:16" ht="12.75" customHeight="1" thickBot="1" x14ac:dyDescent="0.25">
      <c r="A62" s="11" t="str">
        <f t="shared" si="6"/>
        <v> MVS 176 </v>
      </c>
      <c r="B62" s="16" t="str">
        <f t="shared" si="7"/>
        <v>I</v>
      </c>
      <c r="C62" s="11">
        <f t="shared" si="8"/>
        <v>30705.361000000001</v>
      </c>
      <c r="D62" s="14" t="str">
        <f t="shared" si="9"/>
        <v>vis</v>
      </c>
      <c r="E62" s="56">
        <f>VLOOKUP(C62,Active!C$21:E$972,3,FALSE)</f>
        <v>-2399.0453119947956</v>
      </c>
      <c r="F62" s="16" t="s">
        <v>91</v>
      </c>
      <c r="G62" s="14" t="str">
        <f t="shared" si="10"/>
        <v>30705.361</v>
      </c>
      <c r="H62" s="11">
        <f t="shared" si="11"/>
        <v>-14338</v>
      </c>
      <c r="I62" s="57" t="s">
        <v>119</v>
      </c>
      <c r="J62" s="58" t="s">
        <v>120</v>
      </c>
      <c r="K62" s="57">
        <v>-14338</v>
      </c>
      <c r="L62" s="57" t="s">
        <v>121</v>
      </c>
      <c r="M62" s="58" t="s">
        <v>96</v>
      </c>
      <c r="N62" s="58"/>
      <c r="O62" s="59" t="s">
        <v>97</v>
      </c>
      <c r="P62" s="59" t="s">
        <v>98</v>
      </c>
    </row>
    <row r="63" spans="1:16" ht="12.75" customHeight="1" thickBot="1" x14ac:dyDescent="0.25">
      <c r="A63" s="11" t="str">
        <f t="shared" si="6"/>
        <v> MVS 176 </v>
      </c>
      <c r="B63" s="16" t="str">
        <f t="shared" si="7"/>
        <v>I</v>
      </c>
      <c r="C63" s="11">
        <f t="shared" si="8"/>
        <v>30735.377</v>
      </c>
      <c r="D63" s="14" t="str">
        <f t="shared" si="9"/>
        <v>vis</v>
      </c>
      <c r="E63" s="56">
        <f>VLOOKUP(C63,Active!C$21:E$972,3,FALSE)</f>
        <v>-2381.0127435517184</v>
      </c>
      <c r="F63" s="16" t="s">
        <v>91</v>
      </c>
      <c r="G63" s="14" t="str">
        <f t="shared" si="10"/>
        <v>30735.377</v>
      </c>
      <c r="H63" s="11">
        <f t="shared" si="11"/>
        <v>-14320</v>
      </c>
      <c r="I63" s="57" t="s">
        <v>122</v>
      </c>
      <c r="J63" s="58" t="s">
        <v>123</v>
      </c>
      <c r="K63" s="57">
        <v>-14320</v>
      </c>
      <c r="L63" s="57" t="s">
        <v>124</v>
      </c>
      <c r="M63" s="58" t="s">
        <v>96</v>
      </c>
      <c r="N63" s="58"/>
      <c r="O63" s="59" t="s">
        <v>97</v>
      </c>
      <c r="P63" s="59" t="s">
        <v>98</v>
      </c>
    </row>
    <row r="64" spans="1:16" ht="12.75" customHeight="1" thickBot="1" x14ac:dyDescent="0.25">
      <c r="A64" s="11" t="str">
        <f t="shared" si="6"/>
        <v> MVS 176 </v>
      </c>
      <c r="B64" s="16" t="str">
        <f t="shared" si="7"/>
        <v>I</v>
      </c>
      <c r="C64" s="11">
        <f t="shared" si="8"/>
        <v>30750.331999999999</v>
      </c>
      <c r="D64" s="14" t="str">
        <f t="shared" si="9"/>
        <v>vis</v>
      </c>
      <c r="E64" s="56">
        <f>VLOOKUP(C64,Active!C$21:E$972,3,FALSE)</f>
        <v>-2372.0282998861339</v>
      </c>
      <c r="F64" s="16" t="s">
        <v>91</v>
      </c>
      <c r="G64" s="14" t="str">
        <f t="shared" si="10"/>
        <v>30750.332</v>
      </c>
      <c r="H64" s="11">
        <f t="shared" si="11"/>
        <v>-14311</v>
      </c>
      <c r="I64" s="57" t="s">
        <v>125</v>
      </c>
      <c r="J64" s="58" t="s">
        <v>126</v>
      </c>
      <c r="K64" s="57">
        <v>-14311</v>
      </c>
      <c r="L64" s="57" t="s">
        <v>127</v>
      </c>
      <c r="M64" s="58" t="s">
        <v>96</v>
      </c>
      <c r="N64" s="58"/>
      <c r="O64" s="59" t="s">
        <v>97</v>
      </c>
      <c r="P64" s="59" t="s">
        <v>98</v>
      </c>
    </row>
    <row r="65" spans="1:16" ht="12.75" customHeight="1" thickBot="1" x14ac:dyDescent="0.25">
      <c r="A65" s="11" t="str">
        <f t="shared" si="6"/>
        <v> AC 113-114.15 </v>
      </c>
      <c r="B65" s="16" t="str">
        <f t="shared" si="7"/>
        <v>I</v>
      </c>
      <c r="C65" s="11">
        <f t="shared" si="8"/>
        <v>31138.22</v>
      </c>
      <c r="D65" s="14" t="str">
        <f t="shared" si="9"/>
        <v>vis</v>
      </c>
      <c r="E65" s="56">
        <f>VLOOKUP(C65,Active!C$21:E$972,3,FALSE)</f>
        <v>-2138.998685405576</v>
      </c>
      <c r="F65" s="16" t="s">
        <v>91</v>
      </c>
      <c r="G65" s="14" t="str">
        <f t="shared" si="10"/>
        <v>31138.22</v>
      </c>
      <c r="H65" s="11">
        <f t="shared" si="11"/>
        <v>-14078</v>
      </c>
      <c r="I65" s="57" t="s">
        <v>128</v>
      </c>
      <c r="J65" s="58" t="s">
        <v>129</v>
      </c>
      <c r="K65" s="57">
        <v>-14078</v>
      </c>
      <c r="L65" s="57" t="s">
        <v>130</v>
      </c>
      <c r="M65" s="58" t="s">
        <v>96</v>
      </c>
      <c r="N65" s="58"/>
      <c r="O65" s="59" t="s">
        <v>111</v>
      </c>
      <c r="P65" s="59" t="s">
        <v>112</v>
      </c>
    </row>
    <row r="66" spans="1:16" ht="12.75" customHeight="1" thickBot="1" x14ac:dyDescent="0.25">
      <c r="A66" s="11" t="str">
        <f t="shared" si="6"/>
        <v> AC 113-114.15 </v>
      </c>
      <c r="B66" s="16" t="str">
        <f t="shared" si="7"/>
        <v>I</v>
      </c>
      <c r="C66" s="11">
        <f t="shared" si="8"/>
        <v>31877.18</v>
      </c>
      <c r="D66" s="14" t="str">
        <f t="shared" si="9"/>
        <v>vis</v>
      </c>
      <c r="E66" s="56">
        <f>VLOOKUP(C66,Active!C$21:E$972,3,FALSE)</f>
        <v>-1695.0572282928231</v>
      </c>
      <c r="F66" s="16" t="s">
        <v>91</v>
      </c>
      <c r="G66" s="14" t="str">
        <f t="shared" si="10"/>
        <v>31877.18</v>
      </c>
      <c r="H66" s="11">
        <f t="shared" si="11"/>
        <v>-13634</v>
      </c>
      <c r="I66" s="57" t="s">
        <v>131</v>
      </c>
      <c r="J66" s="58" t="s">
        <v>132</v>
      </c>
      <c r="K66" s="57">
        <v>-13634</v>
      </c>
      <c r="L66" s="57" t="s">
        <v>110</v>
      </c>
      <c r="M66" s="58" t="s">
        <v>96</v>
      </c>
      <c r="N66" s="58"/>
      <c r="O66" s="59" t="s">
        <v>111</v>
      </c>
      <c r="P66" s="59" t="s">
        <v>112</v>
      </c>
    </row>
    <row r="67" spans="1:16" ht="12.75" customHeight="1" thickBot="1" x14ac:dyDescent="0.25">
      <c r="A67" s="11" t="str">
        <f t="shared" si="6"/>
        <v> AC 113-114.15 </v>
      </c>
      <c r="B67" s="16" t="str">
        <f t="shared" si="7"/>
        <v>I</v>
      </c>
      <c r="C67" s="11">
        <f t="shared" si="8"/>
        <v>31880.19</v>
      </c>
      <c r="D67" s="14" t="str">
        <f t="shared" si="9"/>
        <v>vis</v>
      </c>
      <c r="E67" s="56">
        <f>VLOOKUP(C67,Active!C$21:E$972,3,FALSE)</f>
        <v>-1693.2489250207802</v>
      </c>
      <c r="F67" s="16" t="s">
        <v>91</v>
      </c>
      <c r="G67" s="14" t="str">
        <f t="shared" si="10"/>
        <v>31880.19</v>
      </c>
      <c r="H67" s="11">
        <f t="shared" si="11"/>
        <v>-13632</v>
      </c>
      <c r="I67" s="57" t="s">
        <v>133</v>
      </c>
      <c r="J67" s="58" t="s">
        <v>134</v>
      </c>
      <c r="K67" s="57">
        <v>-13632</v>
      </c>
      <c r="L67" s="57" t="s">
        <v>135</v>
      </c>
      <c r="M67" s="58" t="s">
        <v>96</v>
      </c>
      <c r="N67" s="58"/>
      <c r="O67" s="59" t="s">
        <v>111</v>
      </c>
      <c r="P67" s="59" t="s">
        <v>112</v>
      </c>
    </row>
    <row r="68" spans="1:16" ht="12.75" customHeight="1" thickBot="1" x14ac:dyDescent="0.25">
      <c r="A68" s="11" t="str">
        <f t="shared" si="6"/>
        <v> MVS 176 </v>
      </c>
      <c r="B68" s="16" t="str">
        <f t="shared" si="7"/>
        <v>I</v>
      </c>
      <c r="C68" s="11">
        <f t="shared" si="8"/>
        <v>32882.597000000002</v>
      </c>
      <c r="D68" s="14" t="str">
        <f t="shared" si="9"/>
        <v>vis</v>
      </c>
      <c r="E68" s="56">
        <f>VLOOKUP(C68,Active!C$21:E$972,3,FALSE)</f>
        <v>-1091.0376765093245</v>
      </c>
      <c r="F68" s="16" t="s">
        <v>91</v>
      </c>
      <c r="G68" s="14" t="str">
        <f t="shared" si="10"/>
        <v>32882.597</v>
      </c>
      <c r="H68" s="11">
        <f t="shared" si="11"/>
        <v>-13030</v>
      </c>
      <c r="I68" s="57" t="s">
        <v>136</v>
      </c>
      <c r="J68" s="58" t="s">
        <v>137</v>
      </c>
      <c r="K68" s="57">
        <v>-13030</v>
      </c>
      <c r="L68" s="57" t="s">
        <v>138</v>
      </c>
      <c r="M68" s="58" t="s">
        <v>96</v>
      </c>
      <c r="N68" s="58"/>
      <c r="O68" s="59" t="s">
        <v>97</v>
      </c>
      <c r="P68" s="59" t="s">
        <v>98</v>
      </c>
    </row>
    <row r="69" spans="1:16" ht="12.75" customHeight="1" thickBot="1" x14ac:dyDescent="0.25">
      <c r="A69" s="11" t="str">
        <f t="shared" si="6"/>
        <v> AC 113-114.15 </v>
      </c>
      <c r="B69" s="16" t="str">
        <f t="shared" si="7"/>
        <v>I</v>
      </c>
      <c r="C69" s="11">
        <f t="shared" si="8"/>
        <v>32969.129999999997</v>
      </c>
      <c r="D69" s="14" t="str">
        <f t="shared" si="9"/>
        <v>vis</v>
      </c>
      <c r="E69" s="56">
        <f>VLOOKUP(C69,Active!C$21:E$972,3,FALSE)</f>
        <v>-1039.0516608815017</v>
      </c>
      <c r="F69" s="16" t="s">
        <v>91</v>
      </c>
      <c r="G69" s="14" t="str">
        <f t="shared" si="10"/>
        <v>32969.13</v>
      </c>
      <c r="H69" s="11">
        <f t="shared" si="11"/>
        <v>-12978</v>
      </c>
      <c r="I69" s="57" t="s">
        <v>139</v>
      </c>
      <c r="J69" s="58" t="s">
        <v>140</v>
      </c>
      <c r="K69" s="57">
        <v>-12978</v>
      </c>
      <c r="L69" s="57" t="s">
        <v>141</v>
      </c>
      <c r="M69" s="58" t="s">
        <v>96</v>
      </c>
      <c r="N69" s="58"/>
      <c r="O69" s="59" t="s">
        <v>111</v>
      </c>
      <c r="P69" s="59" t="s">
        <v>112</v>
      </c>
    </row>
    <row r="70" spans="1:16" ht="12.75" customHeight="1" thickBot="1" x14ac:dyDescent="0.25">
      <c r="A70" s="11" t="str">
        <f t="shared" si="6"/>
        <v> AC 113-114.15 </v>
      </c>
      <c r="B70" s="16" t="str">
        <f t="shared" si="7"/>
        <v>I</v>
      </c>
      <c r="C70" s="11">
        <f t="shared" si="8"/>
        <v>32974.14</v>
      </c>
      <c r="D70" s="14" t="str">
        <f t="shared" si="9"/>
        <v>vis</v>
      </c>
      <c r="E70" s="56">
        <f>VLOOKUP(C70,Active!C$21:E$972,3,FALSE)</f>
        <v>-1036.0418271961387</v>
      </c>
      <c r="F70" s="16" t="s">
        <v>91</v>
      </c>
      <c r="G70" s="14" t="str">
        <f t="shared" si="10"/>
        <v>32974.14</v>
      </c>
      <c r="H70" s="11">
        <f t="shared" si="11"/>
        <v>-12975</v>
      </c>
      <c r="I70" s="57" t="s">
        <v>142</v>
      </c>
      <c r="J70" s="58" t="s">
        <v>143</v>
      </c>
      <c r="K70" s="57">
        <v>-12975</v>
      </c>
      <c r="L70" s="57" t="s">
        <v>144</v>
      </c>
      <c r="M70" s="58" t="s">
        <v>96</v>
      </c>
      <c r="N70" s="58"/>
      <c r="O70" s="59" t="s">
        <v>111</v>
      </c>
      <c r="P70" s="59" t="s">
        <v>112</v>
      </c>
    </row>
    <row r="71" spans="1:16" ht="12.75" customHeight="1" thickBot="1" x14ac:dyDescent="0.25">
      <c r="A71" s="11" t="str">
        <f t="shared" si="6"/>
        <v> AC 113-114.15 </v>
      </c>
      <c r="B71" s="16" t="str">
        <f t="shared" si="7"/>
        <v>I</v>
      </c>
      <c r="C71" s="11">
        <f t="shared" si="8"/>
        <v>32979.25</v>
      </c>
      <c r="D71" s="14" t="str">
        <f t="shared" si="9"/>
        <v>vis</v>
      </c>
      <c r="E71" s="56">
        <f>VLOOKUP(C71,Active!C$21:E$972,3,FALSE)</f>
        <v>-1032.9719169901107</v>
      </c>
      <c r="F71" s="16" t="s">
        <v>91</v>
      </c>
      <c r="G71" s="14" t="str">
        <f t="shared" si="10"/>
        <v>32979.25</v>
      </c>
      <c r="H71" s="11">
        <f t="shared" si="11"/>
        <v>-12972</v>
      </c>
      <c r="I71" s="57" t="s">
        <v>145</v>
      </c>
      <c r="J71" s="58" t="s">
        <v>146</v>
      </c>
      <c r="K71" s="57">
        <v>-12972</v>
      </c>
      <c r="L71" s="57" t="s">
        <v>147</v>
      </c>
      <c r="M71" s="58" t="s">
        <v>96</v>
      </c>
      <c r="N71" s="58"/>
      <c r="O71" s="59" t="s">
        <v>111</v>
      </c>
      <c r="P71" s="59" t="s">
        <v>112</v>
      </c>
    </row>
    <row r="72" spans="1:16" ht="12.75" customHeight="1" thickBot="1" x14ac:dyDescent="0.25">
      <c r="A72" s="11" t="str">
        <f t="shared" si="6"/>
        <v> AC 113-114.15 </v>
      </c>
      <c r="B72" s="16" t="str">
        <f t="shared" si="7"/>
        <v>I</v>
      </c>
      <c r="C72" s="11">
        <f t="shared" si="8"/>
        <v>33221.01</v>
      </c>
      <c r="D72" s="14" t="str">
        <f t="shared" si="9"/>
        <v>vis</v>
      </c>
      <c r="E72" s="56">
        <f>VLOOKUP(C72,Active!C$21:E$972,3,FALSE)</f>
        <v>-887.73092062822343</v>
      </c>
      <c r="F72" s="16" t="s">
        <v>91</v>
      </c>
      <c r="G72" s="14" t="str">
        <f t="shared" si="10"/>
        <v>33221.01</v>
      </c>
      <c r="H72" s="11">
        <f t="shared" si="11"/>
        <v>-12827</v>
      </c>
      <c r="I72" s="57" t="s">
        <v>148</v>
      </c>
      <c r="J72" s="58" t="s">
        <v>149</v>
      </c>
      <c r="K72" s="57">
        <v>-12827</v>
      </c>
      <c r="L72" s="57" t="s">
        <v>150</v>
      </c>
      <c r="M72" s="58" t="s">
        <v>96</v>
      </c>
      <c r="N72" s="58"/>
      <c r="O72" s="59" t="s">
        <v>111</v>
      </c>
      <c r="P72" s="59" t="s">
        <v>112</v>
      </c>
    </row>
    <row r="73" spans="1:16" ht="12.75" customHeight="1" thickBot="1" x14ac:dyDescent="0.25">
      <c r="A73" s="11" t="str">
        <f t="shared" si="6"/>
        <v> MVS 176 </v>
      </c>
      <c r="B73" s="16" t="str">
        <f t="shared" si="7"/>
        <v>I</v>
      </c>
      <c r="C73" s="11">
        <f t="shared" si="8"/>
        <v>33330.400999999998</v>
      </c>
      <c r="D73" s="14" t="str">
        <f t="shared" si="9"/>
        <v>vis</v>
      </c>
      <c r="E73" s="56">
        <f>VLOOKUP(C73,Active!C$21:E$972,3,FALSE)</f>
        <v>-822.01261390658829</v>
      </c>
      <c r="F73" s="16" t="s">
        <v>91</v>
      </c>
      <c r="G73" s="14" t="str">
        <f t="shared" si="10"/>
        <v>33330.401</v>
      </c>
      <c r="H73" s="11">
        <f t="shared" si="11"/>
        <v>-12761</v>
      </c>
      <c r="I73" s="57" t="s">
        <v>151</v>
      </c>
      <c r="J73" s="58" t="s">
        <v>152</v>
      </c>
      <c r="K73" s="57">
        <v>-12761</v>
      </c>
      <c r="L73" s="57" t="s">
        <v>153</v>
      </c>
      <c r="M73" s="58" t="s">
        <v>96</v>
      </c>
      <c r="N73" s="58"/>
      <c r="O73" s="59" t="s">
        <v>97</v>
      </c>
      <c r="P73" s="59" t="s">
        <v>98</v>
      </c>
    </row>
    <row r="74" spans="1:16" ht="12.75" customHeight="1" thickBot="1" x14ac:dyDescent="0.25">
      <c r="A74" s="11" t="str">
        <f t="shared" si="6"/>
        <v> AC 113-114.15 </v>
      </c>
      <c r="B74" s="16" t="str">
        <f t="shared" si="7"/>
        <v>I</v>
      </c>
      <c r="C74" s="11">
        <f t="shared" si="8"/>
        <v>33603.370000000003</v>
      </c>
      <c r="D74" s="14" t="str">
        <f t="shared" si="9"/>
        <v>vis</v>
      </c>
      <c r="E74" s="56">
        <f>VLOOKUP(C74,Active!C$21:E$972,3,FALSE)</f>
        <v>-658.02233621007792</v>
      </c>
      <c r="F74" s="16" t="s">
        <v>91</v>
      </c>
      <c r="G74" s="14" t="str">
        <f t="shared" si="10"/>
        <v>33603.37</v>
      </c>
      <c r="H74" s="11">
        <f t="shared" si="11"/>
        <v>-12597</v>
      </c>
      <c r="I74" s="57" t="s">
        <v>154</v>
      </c>
      <c r="J74" s="58" t="s">
        <v>155</v>
      </c>
      <c r="K74" s="57">
        <v>-12597</v>
      </c>
      <c r="L74" s="57" t="s">
        <v>156</v>
      </c>
      <c r="M74" s="58" t="s">
        <v>96</v>
      </c>
      <c r="N74" s="58"/>
      <c r="O74" s="59" t="s">
        <v>111</v>
      </c>
      <c r="P74" s="59" t="s">
        <v>112</v>
      </c>
    </row>
    <row r="75" spans="1:16" ht="12.75" customHeight="1" thickBot="1" x14ac:dyDescent="0.25">
      <c r="A75" s="11" t="str">
        <f t="shared" ref="A75:A95" si="12">P75</f>
        <v> MVS 176 </v>
      </c>
      <c r="B75" s="16" t="str">
        <f t="shared" ref="B75:B95" si="13">IF(H75=INT(H75),"I","II")</f>
        <v>I</v>
      </c>
      <c r="C75" s="11">
        <f t="shared" ref="C75:C95" si="14">1*G75</f>
        <v>33924.627999999997</v>
      </c>
      <c r="D75" s="14" t="str">
        <f t="shared" ref="D75:D95" si="15">VLOOKUP(F75,I$1:J$5,2,FALSE)</f>
        <v>vis</v>
      </c>
      <c r="E75" s="56">
        <f>VLOOKUP(C75,Active!C$21:E$972,3,FALSE)</f>
        <v>-465.02170744921602</v>
      </c>
      <c r="F75" s="16" t="s">
        <v>91</v>
      </c>
      <c r="G75" s="14" t="str">
        <f t="shared" ref="G75:G95" si="16">MID(I75,3,LEN(I75)-3)</f>
        <v>33924.628</v>
      </c>
      <c r="H75" s="11">
        <f t="shared" ref="H75:H95" si="17">1*K75</f>
        <v>-12404</v>
      </c>
      <c r="I75" s="57" t="s">
        <v>157</v>
      </c>
      <c r="J75" s="58" t="s">
        <v>158</v>
      </c>
      <c r="K75" s="57">
        <v>-12404</v>
      </c>
      <c r="L75" s="57" t="s">
        <v>159</v>
      </c>
      <c r="M75" s="58" t="s">
        <v>96</v>
      </c>
      <c r="N75" s="58"/>
      <c r="O75" s="59" t="s">
        <v>97</v>
      </c>
      <c r="P75" s="59" t="s">
        <v>98</v>
      </c>
    </row>
    <row r="76" spans="1:16" ht="12.75" customHeight="1" thickBot="1" x14ac:dyDescent="0.25">
      <c r="A76" s="11" t="str">
        <f t="shared" si="12"/>
        <v> MVS 176 </v>
      </c>
      <c r="B76" s="16" t="str">
        <f t="shared" si="13"/>
        <v>I</v>
      </c>
      <c r="C76" s="11">
        <f t="shared" si="14"/>
        <v>33929.608999999997</v>
      </c>
      <c r="D76" s="14" t="str">
        <f t="shared" si="15"/>
        <v>vis</v>
      </c>
      <c r="E76" s="56">
        <f>VLOOKUP(C76,Active!C$21:E$972,3,FALSE)</f>
        <v>-462.02929595484756</v>
      </c>
      <c r="F76" s="16" t="s">
        <v>91</v>
      </c>
      <c r="G76" s="14" t="str">
        <f t="shared" si="16"/>
        <v>33929.609</v>
      </c>
      <c r="H76" s="11">
        <f t="shared" si="17"/>
        <v>-12401</v>
      </c>
      <c r="I76" s="57" t="s">
        <v>160</v>
      </c>
      <c r="J76" s="58" t="s">
        <v>161</v>
      </c>
      <c r="K76" s="57">
        <v>-12401</v>
      </c>
      <c r="L76" s="57" t="s">
        <v>162</v>
      </c>
      <c r="M76" s="58" t="s">
        <v>96</v>
      </c>
      <c r="N76" s="58"/>
      <c r="O76" s="59" t="s">
        <v>97</v>
      </c>
      <c r="P76" s="59" t="s">
        <v>98</v>
      </c>
    </row>
    <row r="77" spans="1:16" ht="12.75" customHeight="1" thickBot="1" x14ac:dyDescent="0.25">
      <c r="A77" s="11" t="str">
        <f t="shared" si="12"/>
        <v> MVS 176 </v>
      </c>
      <c r="B77" s="16" t="str">
        <f t="shared" si="13"/>
        <v>I</v>
      </c>
      <c r="C77" s="11">
        <f t="shared" si="14"/>
        <v>34452.341999999997</v>
      </c>
      <c r="D77" s="14" t="str">
        <f t="shared" si="15"/>
        <v>vis</v>
      </c>
      <c r="E77" s="56">
        <f>VLOOKUP(C77,Active!C$21:E$972,3,FALSE)</f>
        <v>-147.98949718235497</v>
      </c>
      <c r="F77" s="16" t="s">
        <v>91</v>
      </c>
      <c r="G77" s="14" t="str">
        <f t="shared" si="16"/>
        <v>34452.342</v>
      </c>
      <c r="H77" s="11">
        <f t="shared" si="17"/>
        <v>-12087</v>
      </c>
      <c r="I77" s="57" t="s">
        <v>163</v>
      </c>
      <c r="J77" s="58" t="s">
        <v>164</v>
      </c>
      <c r="K77" s="57">
        <v>-12087</v>
      </c>
      <c r="L77" s="57" t="s">
        <v>165</v>
      </c>
      <c r="M77" s="58" t="s">
        <v>96</v>
      </c>
      <c r="N77" s="58"/>
      <c r="O77" s="59" t="s">
        <v>97</v>
      </c>
      <c r="P77" s="59" t="s">
        <v>98</v>
      </c>
    </row>
    <row r="78" spans="1:16" ht="12.75" customHeight="1" thickBot="1" x14ac:dyDescent="0.25">
      <c r="A78" s="11" t="str">
        <f t="shared" si="12"/>
        <v> MVS 176 </v>
      </c>
      <c r="B78" s="16" t="str">
        <f t="shared" si="13"/>
        <v>I</v>
      </c>
      <c r="C78" s="11">
        <f t="shared" si="14"/>
        <v>34698.608</v>
      </c>
      <c r="D78" s="14" t="str">
        <f t="shared" si="15"/>
        <v>vis</v>
      </c>
      <c r="E78" s="56">
        <f>VLOOKUP(C78,Active!C$21:E$972,3,FALSE)</f>
        <v>-4.1452799261361112E-2</v>
      </c>
      <c r="F78" s="16" t="s">
        <v>91</v>
      </c>
      <c r="G78" s="14" t="str">
        <f t="shared" si="16"/>
        <v>34698.608</v>
      </c>
      <c r="H78" s="11">
        <f t="shared" si="17"/>
        <v>-11939</v>
      </c>
      <c r="I78" s="57" t="s">
        <v>166</v>
      </c>
      <c r="J78" s="58" t="s">
        <v>167</v>
      </c>
      <c r="K78" s="57">
        <v>-11939</v>
      </c>
      <c r="L78" s="57" t="s">
        <v>168</v>
      </c>
      <c r="M78" s="58" t="s">
        <v>96</v>
      </c>
      <c r="N78" s="58"/>
      <c r="O78" s="59" t="s">
        <v>97</v>
      </c>
      <c r="P78" s="59" t="s">
        <v>98</v>
      </c>
    </row>
    <row r="79" spans="1:16" ht="12.75" customHeight="1" thickBot="1" x14ac:dyDescent="0.25">
      <c r="A79" s="11" t="str">
        <f t="shared" si="12"/>
        <v> MVS 6.58 </v>
      </c>
      <c r="B79" s="16" t="str">
        <f t="shared" si="13"/>
        <v>I</v>
      </c>
      <c r="C79" s="11">
        <f t="shared" si="14"/>
        <v>37651.605000000003</v>
      </c>
      <c r="D79" s="14" t="str">
        <f t="shared" si="15"/>
        <v>vis</v>
      </c>
      <c r="E79" s="56">
        <f>VLOOKUP(C79,Active!C$21:E$972,3,FALSE)</f>
        <v>1774.0164001692235</v>
      </c>
      <c r="F79" s="16" t="s">
        <v>91</v>
      </c>
      <c r="G79" s="14" t="str">
        <f t="shared" si="16"/>
        <v>37651.605</v>
      </c>
      <c r="H79" s="11">
        <f t="shared" si="17"/>
        <v>-10165</v>
      </c>
      <c r="I79" s="57" t="s">
        <v>169</v>
      </c>
      <c r="J79" s="58" t="s">
        <v>170</v>
      </c>
      <c r="K79" s="57">
        <v>-10165</v>
      </c>
      <c r="L79" s="57" t="s">
        <v>171</v>
      </c>
      <c r="M79" s="58" t="s">
        <v>96</v>
      </c>
      <c r="N79" s="58"/>
      <c r="O79" s="59" t="s">
        <v>172</v>
      </c>
      <c r="P79" s="59" t="s">
        <v>173</v>
      </c>
    </row>
    <row r="80" spans="1:16" ht="12.75" customHeight="1" thickBot="1" x14ac:dyDescent="0.25">
      <c r="A80" s="11" t="str">
        <f t="shared" si="12"/>
        <v> MVS 6.58 </v>
      </c>
      <c r="B80" s="16" t="str">
        <f t="shared" si="13"/>
        <v>I</v>
      </c>
      <c r="C80" s="11">
        <f t="shared" si="14"/>
        <v>38084.381000000001</v>
      </c>
      <c r="D80" s="14" t="str">
        <f t="shared" si="15"/>
        <v>vis</v>
      </c>
      <c r="E80" s="56">
        <f>VLOOKUP(C80,Active!C$21:E$972,3,FALSE)</f>
        <v>2034.013163246289</v>
      </c>
      <c r="F80" s="16" t="s">
        <v>91</v>
      </c>
      <c r="G80" s="14" t="str">
        <f t="shared" si="16"/>
        <v>38084.381</v>
      </c>
      <c r="H80" s="11">
        <f t="shared" si="17"/>
        <v>-9905</v>
      </c>
      <c r="I80" s="57" t="s">
        <v>174</v>
      </c>
      <c r="J80" s="58" t="s">
        <v>175</v>
      </c>
      <c r="K80" s="57">
        <v>-9905</v>
      </c>
      <c r="L80" s="57" t="s">
        <v>176</v>
      </c>
      <c r="M80" s="58" t="s">
        <v>96</v>
      </c>
      <c r="N80" s="58"/>
      <c r="O80" s="59" t="s">
        <v>172</v>
      </c>
      <c r="P80" s="59" t="s">
        <v>173</v>
      </c>
    </row>
    <row r="81" spans="1:16" ht="12.75" customHeight="1" thickBot="1" x14ac:dyDescent="0.25">
      <c r="A81" s="11" t="str">
        <f t="shared" si="12"/>
        <v> MVS 6.58 </v>
      </c>
      <c r="B81" s="16" t="str">
        <f t="shared" si="13"/>
        <v>I</v>
      </c>
      <c r="C81" s="11">
        <f t="shared" si="14"/>
        <v>38708.671999999999</v>
      </c>
      <c r="D81" s="14" t="str">
        <f t="shared" si="15"/>
        <v>vis</v>
      </c>
      <c r="E81" s="56">
        <f>VLOOKUP(C81,Active!C$21:E$972,3,FALSE)</f>
        <v>2409.0654748766574</v>
      </c>
      <c r="F81" s="16" t="s">
        <v>91</v>
      </c>
      <c r="G81" s="14" t="str">
        <f t="shared" si="16"/>
        <v>38708.672</v>
      </c>
      <c r="H81" s="11">
        <f t="shared" si="17"/>
        <v>-9530</v>
      </c>
      <c r="I81" s="57" t="s">
        <v>177</v>
      </c>
      <c r="J81" s="58" t="s">
        <v>178</v>
      </c>
      <c r="K81" s="57">
        <v>-9530</v>
      </c>
      <c r="L81" s="57" t="s">
        <v>179</v>
      </c>
      <c r="M81" s="58" t="s">
        <v>96</v>
      </c>
      <c r="N81" s="58"/>
      <c r="O81" s="59" t="s">
        <v>172</v>
      </c>
      <c r="P81" s="59" t="s">
        <v>173</v>
      </c>
    </row>
    <row r="82" spans="1:16" ht="12.75" customHeight="1" thickBot="1" x14ac:dyDescent="0.25">
      <c r="A82" s="11" t="str">
        <f t="shared" si="12"/>
        <v> MVS 6.58 </v>
      </c>
      <c r="B82" s="16" t="str">
        <f t="shared" si="13"/>
        <v>I</v>
      </c>
      <c r="C82" s="11">
        <f t="shared" si="14"/>
        <v>38853.377999999997</v>
      </c>
      <c r="D82" s="14" t="str">
        <f t="shared" si="15"/>
        <v>vis</v>
      </c>
      <c r="E82" s="56">
        <f>VLOOKUP(C82,Active!C$21:E$972,3,FALSE)</f>
        <v>2495.9998048714574</v>
      </c>
      <c r="F82" s="16" t="s">
        <v>91</v>
      </c>
      <c r="G82" s="14" t="str">
        <f t="shared" si="16"/>
        <v>38853.378</v>
      </c>
      <c r="H82" s="11">
        <f t="shared" si="17"/>
        <v>-9443</v>
      </c>
      <c r="I82" s="57" t="s">
        <v>180</v>
      </c>
      <c r="J82" s="58" t="s">
        <v>181</v>
      </c>
      <c r="K82" s="57">
        <v>-9443</v>
      </c>
      <c r="L82" s="57" t="s">
        <v>182</v>
      </c>
      <c r="M82" s="58" t="s">
        <v>96</v>
      </c>
      <c r="N82" s="58"/>
      <c r="O82" s="59" t="s">
        <v>172</v>
      </c>
      <c r="P82" s="59" t="s">
        <v>173</v>
      </c>
    </row>
    <row r="83" spans="1:16" ht="12.75" customHeight="1" thickBot="1" x14ac:dyDescent="0.25">
      <c r="A83" s="11" t="str">
        <f t="shared" si="12"/>
        <v> MVS 6.58 </v>
      </c>
      <c r="B83" s="16" t="str">
        <f t="shared" si="13"/>
        <v>I</v>
      </c>
      <c r="C83" s="11">
        <f t="shared" si="14"/>
        <v>39915.362000000001</v>
      </c>
      <c r="D83" s="14" t="str">
        <f t="shared" si="15"/>
        <v>vis</v>
      </c>
      <c r="E83" s="56">
        <f>VLOOKUP(C83,Active!C$21:E$972,3,FALSE)</f>
        <v>3134.0028421000384</v>
      </c>
      <c r="F83" s="16" t="s">
        <v>91</v>
      </c>
      <c r="G83" s="14" t="str">
        <f t="shared" si="16"/>
        <v>39915.362</v>
      </c>
      <c r="H83" s="11">
        <f t="shared" si="17"/>
        <v>-8805</v>
      </c>
      <c r="I83" s="57" t="s">
        <v>183</v>
      </c>
      <c r="J83" s="58" t="s">
        <v>184</v>
      </c>
      <c r="K83" s="57">
        <v>-8805</v>
      </c>
      <c r="L83" s="57" t="s">
        <v>185</v>
      </c>
      <c r="M83" s="58" t="s">
        <v>96</v>
      </c>
      <c r="N83" s="58"/>
      <c r="O83" s="59" t="s">
        <v>172</v>
      </c>
      <c r="P83" s="59" t="s">
        <v>173</v>
      </c>
    </row>
    <row r="84" spans="1:16" ht="12.75" customHeight="1" thickBot="1" x14ac:dyDescent="0.25">
      <c r="A84" s="11" t="str">
        <f t="shared" si="12"/>
        <v> MVS 6.58 </v>
      </c>
      <c r="B84" s="16" t="str">
        <f t="shared" si="13"/>
        <v>I</v>
      </c>
      <c r="C84" s="11">
        <f t="shared" si="14"/>
        <v>39940.353000000003</v>
      </c>
      <c r="D84" s="14" t="str">
        <f t="shared" si="15"/>
        <v>vis</v>
      </c>
      <c r="E84" s="56">
        <f>VLOOKUP(C84,Active!C$21:E$972,3,FALSE)</f>
        <v>3149.0165653796553</v>
      </c>
      <c r="F84" s="16" t="s">
        <v>91</v>
      </c>
      <c r="G84" s="14" t="str">
        <f t="shared" si="16"/>
        <v>39940.353</v>
      </c>
      <c r="H84" s="11">
        <f t="shared" si="17"/>
        <v>-8790</v>
      </c>
      <c r="I84" s="57" t="s">
        <v>186</v>
      </c>
      <c r="J84" s="58" t="s">
        <v>187</v>
      </c>
      <c r="K84" s="57">
        <v>-8790</v>
      </c>
      <c r="L84" s="57" t="s">
        <v>188</v>
      </c>
      <c r="M84" s="58" t="s">
        <v>96</v>
      </c>
      <c r="N84" s="58"/>
      <c r="O84" s="59" t="s">
        <v>172</v>
      </c>
      <c r="P84" s="59" t="s">
        <v>173</v>
      </c>
    </row>
    <row r="85" spans="1:16" ht="12.75" customHeight="1" thickBot="1" x14ac:dyDescent="0.25">
      <c r="A85" s="11" t="str">
        <f t="shared" si="12"/>
        <v> MVS 6.58 </v>
      </c>
      <c r="B85" s="16" t="str">
        <f t="shared" si="13"/>
        <v>I</v>
      </c>
      <c r="C85" s="11">
        <f t="shared" si="14"/>
        <v>39945.321000000004</v>
      </c>
      <c r="D85" s="14" t="str">
        <f t="shared" si="15"/>
        <v>vis</v>
      </c>
      <c r="E85" s="56">
        <f>VLOOKUP(C85,Active!C$21:E$972,3,FALSE)</f>
        <v>3152.0011669263376</v>
      </c>
      <c r="F85" s="16" t="s">
        <v>91</v>
      </c>
      <c r="G85" s="14" t="str">
        <f t="shared" si="16"/>
        <v>39945.321</v>
      </c>
      <c r="H85" s="11">
        <f t="shared" si="17"/>
        <v>-8787</v>
      </c>
      <c r="I85" s="57" t="s">
        <v>189</v>
      </c>
      <c r="J85" s="58" t="s">
        <v>190</v>
      </c>
      <c r="K85" s="57">
        <v>-8787</v>
      </c>
      <c r="L85" s="57" t="s">
        <v>191</v>
      </c>
      <c r="M85" s="58" t="s">
        <v>96</v>
      </c>
      <c r="N85" s="58"/>
      <c r="O85" s="59" t="s">
        <v>172</v>
      </c>
      <c r="P85" s="59" t="s">
        <v>173</v>
      </c>
    </row>
    <row r="86" spans="1:16" ht="12.75" customHeight="1" thickBot="1" x14ac:dyDescent="0.25">
      <c r="A86" s="11" t="str">
        <f t="shared" si="12"/>
        <v> MVS 6.58 </v>
      </c>
      <c r="B86" s="16" t="str">
        <f t="shared" si="13"/>
        <v>I</v>
      </c>
      <c r="C86" s="11">
        <f t="shared" si="14"/>
        <v>40484.614999999998</v>
      </c>
      <c r="D86" s="14" t="str">
        <f t="shared" si="15"/>
        <v>vis</v>
      </c>
      <c r="E86" s="56">
        <f>VLOOKUP(C86,Active!C$21:E$972,3,FALSE)</f>
        <v>3475.990238286307</v>
      </c>
      <c r="F86" s="16" t="s">
        <v>91</v>
      </c>
      <c r="G86" s="14" t="str">
        <f t="shared" si="16"/>
        <v>40484.615</v>
      </c>
      <c r="H86" s="11">
        <f t="shared" si="17"/>
        <v>-8463</v>
      </c>
      <c r="I86" s="57" t="s">
        <v>192</v>
      </c>
      <c r="J86" s="58" t="s">
        <v>193</v>
      </c>
      <c r="K86" s="57">
        <v>-8463</v>
      </c>
      <c r="L86" s="57" t="s">
        <v>194</v>
      </c>
      <c r="M86" s="58" t="s">
        <v>96</v>
      </c>
      <c r="N86" s="58"/>
      <c r="O86" s="59" t="s">
        <v>172</v>
      </c>
      <c r="P86" s="59" t="s">
        <v>173</v>
      </c>
    </row>
    <row r="87" spans="1:16" ht="12.75" customHeight="1" thickBot="1" x14ac:dyDescent="0.25">
      <c r="A87" s="11" t="str">
        <f t="shared" si="12"/>
        <v> MVS 6.58 </v>
      </c>
      <c r="B87" s="16" t="str">
        <f t="shared" si="13"/>
        <v>I</v>
      </c>
      <c r="C87" s="11">
        <f t="shared" si="14"/>
        <v>40504.591999999997</v>
      </c>
      <c r="D87" s="14" t="str">
        <f t="shared" si="15"/>
        <v>vis</v>
      </c>
      <c r="E87" s="56">
        <f>VLOOKUP(C87,Active!C$21:E$972,3,FALSE)</f>
        <v>3487.9917248197339</v>
      </c>
      <c r="F87" s="16" t="s">
        <v>91</v>
      </c>
      <c r="G87" s="14" t="str">
        <f t="shared" si="16"/>
        <v>40504.592</v>
      </c>
      <c r="H87" s="11">
        <f t="shared" si="17"/>
        <v>-8451</v>
      </c>
      <c r="I87" s="57" t="s">
        <v>195</v>
      </c>
      <c r="J87" s="58" t="s">
        <v>196</v>
      </c>
      <c r="K87" s="57">
        <v>-8451</v>
      </c>
      <c r="L87" s="57" t="s">
        <v>197</v>
      </c>
      <c r="M87" s="58" t="s">
        <v>96</v>
      </c>
      <c r="N87" s="58"/>
      <c r="O87" s="59" t="s">
        <v>172</v>
      </c>
      <c r="P87" s="59" t="s">
        <v>173</v>
      </c>
    </row>
    <row r="88" spans="1:16" ht="12.75" customHeight="1" thickBot="1" x14ac:dyDescent="0.25">
      <c r="A88" s="11" t="str">
        <f t="shared" si="12"/>
        <v> MVS 6.58 </v>
      </c>
      <c r="B88" s="16" t="str">
        <f t="shared" si="13"/>
        <v>I</v>
      </c>
      <c r="C88" s="11">
        <f t="shared" si="14"/>
        <v>40514.582000000002</v>
      </c>
      <c r="D88" s="14" t="str">
        <f t="shared" si="15"/>
        <v>vis</v>
      </c>
      <c r="E88" s="56">
        <f>VLOOKUP(C88,Active!C$21:E$972,3,FALSE)</f>
        <v>3493.9933692342606</v>
      </c>
      <c r="F88" s="16" t="s">
        <v>91</v>
      </c>
      <c r="G88" s="14" t="str">
        <f t="shared" si="16"/>
        <v>40514.582</v>
      </c>
      <c r="H88" s="11">
        <f t="shared" si="17"/>
        <v>-8445</v>
      </c>
      <c r="I88" s="57" t="s">
        <v>198</v>
      </c>
      <c r="J88" s="58" t="s">
        <v>199</v>
      </c>
      <c r="K88" s="57">
        <v>-8445</v>
      </c>
      <c r="L88" s="57" t="s">
        <v>200</v>
      </c>
      <c r="M88" s="58" t="s">
        <v>96</v>
      </c>
      <c r="N88" s="58"/>
      <c r="O88" s="59" t="s">
        <v>172</v>
      </c>
      <c r="P88" s="59" t="s">
        <v>173</v>
      </c>
    </row>
    <row r="89" spans="1:16" ht="12.75" customHeight="1" thickBot="1" x14ac:dyDescent="0.25">
      <c r="A89" s="11" t="str">
        <f t="shared" si="12"/>
        <v> MVS 6.58 </v>
      </c>
      <c r="B89" s="16" t="str">
        <f t="shared" si="13"/>
        <v>I</v>
      </c>
      <c r="C89" s="11">
        <f t="shared" si="14"/>
        <v>40624.468999999997</v>
      </c>
      <c r="D89" s="14" t="str">
        <f t="shared" si="15"/>
        <v>vis</v>
      </c>
      <c r="E89" s="56">
        <f>VLOOKUP(C89,Active!C$21:E$972,3,FALSE)</f>
        <v>3560.0096554983979</v>
      </c>
      <c r="F89" s="16" t="s">
        <v>91</v>
      </c>
      <c r="G89" s="14" t="str">
        <f t="shared" si="16"/>
        <v>40624.469</v>
      </c>
      <c r="H89" s="11">
        <f t="shared" si="17"/>
        <v>-8379</v>
      </c>
      <c r="I89" s="57" t="s">
        <v>201</v>
      </c>
      <c r="J89" s="58" t="s">
        <v>202</v>
      </c>
      <c r="K89" s="57">
        <v>-8379</v>
      </c>
      <c r="L89" s="57" t="s">
        <v>203</v>
      </c>
      <c r="M89" s="58" t="s">
        <v>96</v>
      </c>
      <c r="N89" s="58"/>
      <c r="O89" s="59" t="s">
        <v>172</v>
      </c>
      <c r="P89" s="59" t="s">
        <v>173</v>
      </c>
    </row>
    <row r="90" spans="1:16" ht="12.75" customHeight="1" thickBot="1" x14ac:dyDescent="0.25">
      <c r="A90" s="11" t="str">
        <f t="shared" si="12"/>
        <v> MVS 6.58 </v>
      </c>
      <c r="B90" s="16" t="str">
        <f t="shared" si="13"/>
        <v>I</v>
      </c>
      <c r="C90" s="11">
        <f t="shared" si="14"/>
        <v>40679.358999999997</v>
      </c>
      <c r="D90" s="14" t="str">
        <f t="shared" si="15"/>
        <v>vis</v>
      </c>
      <c r="E90" s="56">
        <f>VLOOKUP(C90,Active!C$21:E$972,3,FALSE)</f>
        <v>3592.9856576919115</v>
      </c>
      <c r="F90" s="16" t="s">
        <v>91</v>
      </c>
      <c r="G90" s="14" t="str">
        <f t="shared" si="16"/>
        <v>40679.359</v>
      </c>
      <c r="H90" s="11">
        <f t="shared" si="17"/>
        <v>-8346</v>
      </c>
      <c r="I90" s="57" t="s">
        <v>204</v>
      </c>
      <c r="J90" s="58" t="s">
        <v>205</v>
      </c>
      <c r="K90" s="57">
        <v>-8346</v>
      </c>
      <c r="L90" s="57" t="s">
        <v>206</v>
      </c>
      <c r="M90" s="58" t="s">
        <v>96</v>
      </c>
      <c r="N90" s="58"/>
      <c r="O90" s="59" t="s">
        <v>172</v>
      </c>
      <c r="P90" s="59" t="s">
        <v>173</v>
      </c>
    </row>
    <row r="91" spans="1:16" ht="12.75" customHeight="1" thickBot="1" x14ac:dyDescent="0.25">
      <c r="A91" s="11" t="str">
        <f t="shared" si="12"/>
        <v> MVS 6.58 </v>
      </c>
      <c r="B91" s="16" t="str">
        <f t="shared" si="13"/>
        <v>I</v>
      </c>
      <c r="C91" s="11">
        <f t="shared" si="14"/>
        <v>40684.339999999997</v>
      </c>
      <c r="D91" s="14" t="str">
        <f t="shared" si="15"/>
        <v>vis</v>
      </c>
      <c r="E91" s="56">
        <f>VLOOKUP(C91,Active!C$21:E$972,3,FALSE)</f>
        <v>3595.9780691862802</v>
      </c>
      <c r="F91" s="16" t="s">
        <v>91</v>
      </c>
      <c r="G91" s="14" t="str">
        <f t="shared" si="16"/>
        <v>40684.340</v>
      </c>
      <c r="H91" s="11">
        <f t="shared" si="17"/>
        <v>-8343</v>
      </c>
      <c r="I91" s="57" t="s">
        <v>207</v>
      </c>
      <c r="J91" s="58" t="s">
        <v>208</v>
      </c>
      <c r="K91" s="57">
        <v>-8343</v>
      </c>
      <c r="L91" s="57" t="s">
        <v>209</v>
      </c>
      <c r="M91" s="58" t="s">
        <v>96</v>
      </c>
      <c r="N91" s="58"/>
      <c r="O91" s="59" t="s">
        <v>172</v>
      </c>
      <c r="P91" s="59" t="s">
        <v>173</v>
      </c>
    </row>
    <row r="92" spans="1:16" ht="12.75" customHeight="1" thickBot="1" x14ac:dyDescent="0.25">
      <c r="A92" s="11" t="str">
        <f t="shared" si="12"/>
        <v> BBS 123 </v>
      </c>
      <c r="B92" s="16" t="str">
        <f t="shared" si="13"/>
        <v>I</v>
      </c>
      <c r="C92" s="11">
        <f t="shared" si="14"/>
        <v>51615.362000000001</v>
      </c>
      <c r="D92" s="14" t="str">
        <f t="shared" si="15"/>
        <v>vis</v>
      </c>
      <c r="E92" s="56">
        <f>VLOOKUP(C92,Active!C$21:E$972,3,FALSE)</f>
        <v>10162.95576001064</v>
      </c>
      <c r="F92" s="16" t="s">
        <v>91</v>
      </c>
      <c r="G92" s="14" t="str">
        <f t="shared" si="16"/>
        <v>51615.362</v>
      </c>
      <c r="H92" s="11">
        <f t="shared" si="17"/>
        <v>-1776</v>
      </c>
      <c r="I92" s="57" t="s">
        <v>348</v>
      </c>
      <c r="J92" s="58" t="s">
        <v>349</v>
      </c>
      <c r="K92" s="57">
        <v>-1776</v>
      </c>
      <c r="L92" s="57" t="s">
        <v>340</v>
      </c>
      <c r="M92" s="58" t="s">
        <v>330</v>
      </c>
      <c r="N92" s="58" t="s">
        <v>331</v>
      </c>
      <c r="O92" s="59" t="s">
        <v>332</v>
      </c>
      <c r="P92" s="59" t="s">
        <v>350</v>
      </c>
    </row>
    <row r="93" spans="1:16" ht="12.75" customHeight="1" thickBot="1" x14ac:dyDescent="0.25">
      <c r="A93" s="11" t="str">
        <f t="shared" si="12"/>
        <v>OEJV 0137 </v>
      </c>
      <c r="B93" s="16" t="str">
        <f t="shared" si="13"/>
        <v>I</v>
      </c>
      <c r="C93" s="11">
        <f t="shared" si="14"/>
        <v>55578.563199999997</v>
      </c>
      <c r="D93" s="14" t="str">
        <f t="shared" si="15"/>
        <v>vis</v>
      </c>
      <c r="E93" s="56" t="e">
        <f>VLOOKUP(C93,Active!C$21:E$972,3,FALSE)</f>
        <v>#N/A</v>
      </c>
      <c r="F93" s="16" t="s">
        <v>91</v>
      </c>
      <c r="G93" s="14" t="str">
        <f t="shared" si="16"/>
        <v>55578.5632</v>
      </c>
      <c r="H93" s="11">
        <f t="shared" si="17"/>
        <v>605</v>
      </c>
      <c r="I93" s="57" t="s">
        <v>373</v>
      </c>
      <c r="J93" s="58" t="s">
        <v>374</v>
      </c>
      <c r="K93" s="57">
        <v>605</v>
      </c>
      <c r="L93" s="57" t="s">
        <v>375</v>
      </c>
      <c r="M93" s="58" t="s">
        <v>354</v>
      </c>
      <c r="N93" s="58" t="s">
        <v>83</v>
      </c>
      <c r="O93" s="59" t="s">
        <v>376</v>
      </c>
      <c r="P93" s="60" t="s">
        <v>377</v>
      </c>
    </row>
    <row r="94" spans="1:16" ht="12.75" customHeight="1" thickBot="1" x14ac:dyDescent="0.25">
      <c r="A94" s="11" t="str">
        <f t="shared" si="12"/>
        <v>VSB 53 </v>
      </c>
      <c r="B94" s="16" t="str">
        <f t="shared" si="13"/>
        <v>I</v>
      </c>
      <c r="C94" s="11">
        <f t="shared" si="14"/>
        <v>55923.116800000003</v>
      </c>
      <c r="D94" s="14" t="str">
        <f t="shared" si="15"/>
        <v>vis</v>
      </c>
      <c r="E94" s="56">
        <f>VLOOKUP(C94,Active!C$21:E$972,3,FALSE)</f>
        <v>12750.904962669052</v>
      </c>
      <c r="F94" s="16" t="s">
        <v>91</v>
      </c>
      <c r="G94" s="14" t="str">
        <f t="shared" si="16"/>
        <v>55923.1168</v>
      </c>
      <c r="H94" s="11">
        <f t="shared" si="17"/>
        <v>812</v>
      </c>
      <c r="I94" s="57" t="s">
        <v>383</v>
      </c>
      <c r="J94" s="58" t="s">
        <v>384</v>
      </c>
      <c r="K94" s="57">
        <v>812</v>
      </c>
      <c r="L94" s="57" t="s">
        <v>385</v>
      </c>
      <c r="M94" s="58" t="s">
        <v>354</v>
      </c>
      <c r="N94" s="58" t="s">
        <v>386</v>
      </c>
      <c r="O94" s="59" t="s">
        <v>387</v>
      </c>
      <c r="P94" s="60" t="s">
        <v>388</v>
      </c>
    </row>
    <row r="95" spans="1:16" ht="12.75" customHeight="1" thickBot="1" x14ac:dyDescent="0.25">
      <c r="A95" s="11" t="str">
        <f t="shared" si="12"/>
        <v>VSB 59 </v>
      </c>
      <c r="B95" s="16" t="str">
        <f t="shared" si="13"/>
        <v>I</v>
      </c>
      <c r="C95" s="11">
        <f t="shared" si="14"/>
        <v>56667.163800000002</v>
      </c>
      <c r="D95" s="14" t="str">
        <f t="shared" si="15"/>
        <v>vis</v>
      </c>
      <c r="E95" s="56">
        <f>VLOOKUP(C95,Active!C$21:E$972,3,FALSE)</f>
        <v>13197.902512388078</v>
      </c>
      <c r="F95" s="16" t="s">
        <v>91</v>
      </c>
      <c r="G95" s="14" t="str">
        <f t="shared" si="16"/>
        <v>56667.1638</v>
      </c>
      <c r="H95" s="11">
        <f t="shared" si="17"/>
        <v>1259</v>
      </c>
      <c r="I95" s="57" t="s">
        <v>393</v>
      </c>
      <c r="J95" s="58" t="s">
        <v>394</v>
      </c>
      <c r="K95" s="57">
        <v>1259</v>
      </c>
      <c r="L95" s="57" t="s">
        <v>395</v>
      </c>
      <c r="M95" s="58" t="s">
        <v>354</v>
      </c>
      <c r="N95" s="58" t="s">
        <v>386</v>
      </c>
      <c r="O95" s="59" t="s">
        <v>387</v>
      </c>
      <c r="P95" s="60" t="s">
        <v>396</v>
      </c>
    </row>
    <row r="96" spans="1:1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</sheetData>
  <phoneticPr fontId="7" type="noConversion"/>
  <hyperlinks>
    <hyperlink ref="P47" r:id="rId1" display="http://www.konkoly.hu/cgi-bin/IBVS?5287"/>
    <hyperlink ref="P48" r:id="rId2" display="http://var.astro.cz/oejv/issues/oejv0074.pdf"/>
    <hyperlink ref="P49" r:id="rId3" display="http://www.bav-astro.de/sfs/BAVM_link.php?BAVMnr=172"/>
    <hyperlink ref="P50" r:id="rId4" display="http://www.konkoly.hu/cgi-bin/IBVS?5741"/>
    <hyperlink ref="P51" r:id="rId5" display="http://var.astro.cz/oejv/issues/oejv0073.pdf"/>
    <hyperlink ref="P52" r:id="rId6" display="http://var.astro.cz/oejv/issues/oejv0116.pdf"/>
    <hyperlink ref="P93" r:id="rId7" display="http://var.astro.cz/oejv/issues/oejv0137.pdf"/>
    <hyperlink ref="P53" r:id="rId8" display="http://www.bav-astro.de/sfs/BAVM_link.php?BAVMnr=215"/>
    <hyperlink ref="P94" r:id="rId9" display="http://vsolj.cetus-net.org/vsoljno53.pdf"/>
    <hyperlink ref="P54" r:id="rId10" display="http://www.konkoly.hu/cgi-bin/IBVS?6029"/>
    <hyperlink ref="P95" r:id="rId11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2023-01-09T06:30:10Z</dcterms:modified>
</cp:coreProperties>
</file>