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3C53017-43F5-407C-98F3-5CDFCA0B6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6" i="1"/>
  <c r="F46" i="1"/>
  <c r="G46" i="1" s="1"/>
  <c r="K46" i="1" s="1"/>
  <c r="Q46" i="1"/>
  <c r="E49" i="1"/>
  <c r="F49" i="1"/>
  <c r="G49" i="1"/>
  <c r="K49" i="1" s="1"/>
  <c r="Q49" i="1"/>
  <c r="E50" i="1"/>
  <c r="F50" i="1"/>
  <c r="G50" i="1" s="1"/>
  <c r="K50" i="1" s="1"/>
  <c r="Q50" i="1"/>
  <c r="E51" i="1"/>
  <c r="F51" i="1"/>
  <c r="G51" i="1" s="1"/>
  <c r="K51" i="1" s="1"/>
  <c r="Q51" i="1"/>
  <c r="E52" i="1"/>
  <c r="F52" i="1" s="1"/>
  <c r="G52" i="1" s="1"/>
  <c r="K52" i="1" s="1"/>
  <c r="Q52" i="1"/>
  <c r="E45" i="1"/>
  <c r="F45" i="1"/>
  <c r="G45" i="1" s="1"/>
  <c r="K45" i="1" s="1"/>
  <c r="E47" i="1"/>
  <c r="F47" i="1" s="1"/>
  <c r="G47" i="1" s="1"/>
  <c r="K47" i="1" s="1"/>
  <c r="E48" i="1"/>
  <c r="F48" i="1"/>
  <c r="G48" i="1" s="1"/>
  <c r="K48" i="1" s="1"/>
  <c r="E39" i="1"/>
  <c r="F39" i="1" s="1"/>
  <c r="G39" i="1" s="1"/>
  <c r="K39" i="1" s="1"/>
  <c r="E40" i="1"/>
  <c r="F40" i="1"/>
  <c r="G40" i="1" s="1"/>
  <c r="K40" i="1" s="1"/>
  <c r="E41" i="1"/>
  <c r="F41" i="1" s="1"/>
  <c r="G41" i="1" s="1"/>
  <c r="K41" i="1" s="1"/>
  <c r="E42" i="1"/>
  <c r="F42" i="1"/>
  <c r="G42" i="1" s="1"/>
  <c r="K42" i="1" s="1"/>
  <c r="E35" i="1"/>
  <c r="F35" i="1" s="1"/>
  <c r="G35" i="1" s="1"/>
  <c r="K35" i="1" s="1"/>
  <c r="E36" i="1"/>
  <c r="F36" i="1"/>
  <c r="G36" i="1"/>
  <c r="K36" i="1" s="1"/>
  <c r="E37" i="1"/>
  <c r="F37" i="1"/>
  <c r="G37" i="1" s="1"/>
  <c r="K37" i="1" s="1"/>
  <c r="E38" i="1"/>
  <c r="F38" i="1"/>
  <c r="G38" i="1"/>
  <c r="K38" i="1" s="1"/>
  <c r="E43" i="1"/>
  <c r="F43" i="1"/>
  <c r="G43" i="1" s="1"/>
  <c r="K43" i="1" s="1"/>
  <c r="Q45" i="1"/>
  <c r="Q47" i="1"/>
  <c r="Q48" i="1"/>
  <c r="Q39" i="1"/>
  <c r="Q40" i="1"/>
  <c r="Q41" i="1"/>
  <c r="Q42" i="1"/>
  <c r="Q37" i="1"/>
  <c r="Q38" i="1"/>
  <c r="D9" i="1"/>
  <c r="C9" i="1"/>
  <c r="Q43" i="1"/>
  <c r="E23" i="1"/>
  <c r="F23" i="1"/>
  <c r="G23" i="1" s="1"/>
  <c r="K23" i="1" s="1"/>
  <c r="E24" i="1"/>
  <c r="F24" i="1"/>
  <c r="G24" i="1"/>
  <c r="K24" i="1" s="1"/>
  <c r="E25" i="1"/>
  <c r="F25" i="1"/>
  <c r="G25" i="1" s="1"/>
  <c r="J25" i="1" s="1"/>
  <c r="E26" i="1"/>
  <c r="F26" i="1"/>
  <c r="G26" i="1"/>
  <c r="K26" i="1" s="1"/>
  <c r="E27" i="1"/>
  <c r="F27" i="1"/>
  <c r="G27" i="1" s="1"/>
  <c r="K27" i="1" s="1"/>
  <c r="E28" i="1"/>
  <c r="F28" i="1"/>
  <c r="G28" i="1"/>
  <c r="K28" i="1" s="1"/>
  <c r="E29" i="1"/>
  <c r="F29" i="1"/>
  <c r="G29" i="1" s="1"/>
  <c r="K29" i="1" s="1"/>
  <c r="E30" i="1"/>
  <c r="F30" i="1"/>
  <c r="G30" i="1"/>
  <c r="K30" i="1" s="1"/>
  <c r="E31" i="1"/>
  <c r="F31" i="1"/>
  <c r="G31" i="1" s="1"/>
  <c r="K31" i="1" s="1"/>
  <c r="E32" i="1"/>
  <c r="F32" i="1"/>
  <c r="G32" i="1"/>
  <c r="K32" i="1" s="1"/>
  <c r="E33" i="1"/>
  <c r="F33" i="1"/>
  <c r="G33" i="1" s="1"/>
  <c r="K33" i="1" s="1"/>
  <c r="E34" i="1"/>
  <c r="F34" i="1"/>
  <c r="G34" i="1"/>
  <c r="K34" i="1" s="1"/>
  <c r="Q35" i="1"/>
  <c r="E22" i="1"/>
  <c r="F22" i="1" s="1"/>
  <c r="U22" i="1" s="1"/>
  <c r="Q36" i="1"/>
  <c r="Q25" i="1"/>
  <c r="Q33" i="1"/>
  <c r="Q32" i="1"/>
  <c r="Q31" i="1"/>
  <c r="Q30" i="1"/>
  <c r="Q29" i="1"/>
  <c r="Q28" i="1"/>
  <c r="Q27" i="1"/>
  <c r="Q26" i="1"/>
  <c r="Q24" i="1"/>
  <c r="E21" i="1"/>
  <c r="F21" i="1"/>
  <c r="G21" i="1"/>
  <c r="I21" i="1" s="1"/>
  <c r="Q34" i="1"/>
  <c r="Q23" i="1"/>
  <c r="Q22" i="1"/>
  <c r="F16" i="1"/>
  <c r="C17" i="1"/>
  <c r="Q21" i="1"/>
  <c r="C12" i="1"/>
  <c r="C11" i="1"/>
  <c r="O49" i="1" l="1"/>
  <c r="O50" i="1"/>
  <c r="O46" i="1"/>
  <c r="O52" i="1"/>
  <c r="O44" i="1"/>
  <c r="O51" i="1"/>
  <c r="C16" i="1"/>
  <c r="D18" i="1" s="1"/>
  <c r="O35" i="1"/>
  <c r="O37" i="1"/>
  <c r="O24" i="1"/>
  <c r="O26" i="1"/>
  <c r="O42" i="1"/>
  <c r="O43" i="1"/>
  <c r="O41" i="1"/>
  <c r="O23" i="1"/>
  <c r="O29" i="1"/>
  <c r="O36" i="1"/>
  <c r="C15" i="1"/>
  <c r="O33" i="1"/>
  <c r="O47" i="1"/>
  <c r="O48" i="1"/>
  <c r="O40" i="1"/>
  <c r="O34" i="1"/>
  <c r="O38" i="1"/>
  <c r="O22" i="1"/>
  <c r="O31" i="1"/>
  <c r="O45" i="1"/>
  <c r="O32" i="1"/>
  <c r="O21" i="1"/>
  <c r="O25" i="1"/>
  <c r="O30" i="1"/>
  <c r="O39" i="1"/>
  <c r="O28" i="1"/>
  <c r="O27" i="1"/>
  <c r="F17" i="1"/>
  <c r="F18" i="1" l="1"/>
  <c r="F19" i="1" s="1"/>
  <c r="C18" i="1"/>
</calcChain>
</file>

<file path=xl/sharedStrings.xml><?xml version="1.0" encoding="utf-8"?>
<sst xmlns="http://schemas.openxmlformats.org/spreadsheetml/2006/main" count="110" uniqueCount="63">
  <si>
    <t>VSB-063</t>
  </si>
  <si>
    <t>BAD?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</si>
  <si>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</si>
  <si>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</si>
  <si>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</si>
  <si>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</si>
  <si>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</si>
  <si>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</si>
  <si>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</si>
  <si>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</si>
  <si>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</si>
  <si>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</si>
  <si>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</si>
  <si>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</si>
  <si>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</si>
  <si>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</si>
  <si>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</si>
  <si>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</si>
  <si>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</si>
  <si>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</si>
  <si>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</si>
  <si>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</si>
  <si>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</si>
  <si>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</si>
  <si>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</si>
  <si>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</si>
  <si>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</si>
  <si>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</si>
  <si>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</si>
  <si>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</si>
  <si>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</si>
  <si>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</si>
  <si>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</si>
  <si>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</si>
  <si>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</si>
  <si>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</si>
  <si>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</si>
  <si>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</si>
  <si>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</si>
  <si>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</si>
  <si>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</si>
  <si>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</si>
  <si>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GCVS 4</t>
  </si>
  <si>
    <t>V0474 Cam / GSC 4360-1210</t>
  </si>
  <si>
    <t>G4360-1210</t>
  </si>
  <si>
    <t xml:space="preserve">EW        </t>
  </si>
  <si>
    <t>OEJV 0142</t>
  </si>
  <si>
    <t>I</t>
  </si>
  <si>
    <t>IBVS 6029</t>
  </si>
  <si>
    <t>IBVS 6075</t>
  </si>
  <si>
    <t>OEJV 0160</t>
  </si>
  <si>
    <t>II</t>
  </si>
  <si>
    <t>IBVS 6092</t>
  </si>
  <si>
    <t>IBVS 6118</t>
  </si>
  <si>
    <t>Period checked by ToMcat 2015-02-04</t>
  </si>
  <si>
    <t>IBVS 6195</t>
  </si>
  <si>
    <t>vis</t>
  </si>
  <si>
    <t>Rc</t>
  </si>
  <si>
    <t>IBVS 6262</t>
  </si>
  <si>
    <t>OEJV 0210</t>
  </si>
  <si>
    <t>OEJV 0211</t>
  </si>
  <si>
    <t>IBVS, 63, 6262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</si>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</sst>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13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5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/>
    <xf numFmtId="0" fontId="15" fillId="0" borderId="0" xfId="41" applyFont="1" applyAlignment="1">
      <alignment wrapText="1"/>
    </xf>
    <xf numFmtId="0" fontId="15" fillId="0" borderId="0" xfId="41" applyFont="1" applyAlignment="1">
      <alignment horizontal="center" wrapText="1"/>
    </xf>
    <xf numFmtId="0" fontId="15" fillId="0" borderId="0" xfId="41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0" borderId="0" xfId="42" applyFont="1" applyAlignment="1">
      <alignment horizontal="left"/>
    </xf>
    <xf numFmtId="0" fontId="15" fillId="0" borderId="0" xfId="42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V474 Cam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B-4391-84DE-498F0AFE14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EB-4391-84DE-498F0AFE14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-9.6649999613873661E-4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EB-4391-84DE-498F0AFE14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-2.5959999984479509E-3</c:v>
                </c:pt>
                <c:pt idx="3">
                  <c:v>-1.4615000036428683E-3</c:v>
                </c:pt>
                <c:pt idx="5">
                  <c:v>-2.4380000031669624E-3</c:v>
                </c:pt>
                <c:pt idx="6">
                  <c:v>-2.1679999990737997E-3</c:v>
                </c:pt>
                <c:pt idx="7">
                  <c:v>-2.2930000050109811E-3</c:v>
                </c:pt>
                <c:pt idx="8">
                  <c:v>-2.153000001271721E-3</c:v>
                </c:pt>
                <c:pt idx="9">
                  <c:v>-2.4140000023180619E-3</c:v>
                </c:pt>
                <c:pt idx="10">
                  <c:v>-2.2939999980735593E-3</c:v>
                </c:pt>
                <c:pt idx="11">
                  <c:v>-6.1249999998835847E-4</c:v>
                </c:pt>
                <c:pt idx="12">
                  <c:v>-5.0249999912921339E-4</c:v>
                </c:pt>
                <c:pt idx="13">
                  <c:v>-4.3174999955226667E-3</c:v>
                </c:pt>
                <c:pt idx="14">
                  <c:v>-2.891500000259839E-3</c:v>
                </c:pt>
                <c:pt idx="15">
                  <c:v>-8.9234999977634288E-3</c:v>
                </c:pt>
                <c:pt idx="16">
                  <c:v>-8.7615000011282973E-3</c:v>
                </c:pt>
                <c:pt idx="17">
                  <c:v>-9.4650000028195791E-3</c:v>
                </c:pt>
                <c:pt idx="18">
                  <c:v>-9.0915001055691391E-3</c:v>
                </c:pt>
                <c:pt idx="19">
                  <c:v>-8.8015002256724983E-3</c:v>
                </c:pt>
                <c:pt idx="20">
                  <c:v>-9.8419999194447882E-3</c:v>
                </c:pt>
                <c:pt idx="21">
                  <c:v>-8.6219999429886229E-3</c:v>
                </c:pt>
                <c:pt idx="22">
                  <c:v>-1.8167000001994893E-2</c:v>
                </c:pt>
                <c:pt idx="23">
                  <c:v>-1.8167000001994893E-2</c:v>
                </c:pt>
                <c:pt idx="24">
                  <c:v>-2.5244500080589205E-2</c:v>
                </c:pt>
                <c:pt idx="25">
                  <c:v>-2.8017999997246079E-2</c:v>
                </c:pt>
                <c:pt idx="26">
                  <c:v>-2.9591499878733885E-2</c:v>
                </c:pt>
                <c:pt idx="27">
                  <c:v>-2.7443499820947181E-2</c:v>
                </c:pt>
                <c:pt idx="28">
                  <c:v>-2.8650000000197906E-2</c:v>
                </c:pt>
                <c:pt idx="29">
                  <c:v>-2.9786500002956018E-2</c:v>
                </c:pt>
                <c:pt idx="30">
                  <c:v>-3.169000000343658E-2</c:v>
                </c:pt>
                <c:pt idx="31">
                  <c:v>-3.3304500000667758E-2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EB-4391-84DE-498F0AFE14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EB-4391-84DE-498F0AFE14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EB-4391-84DE-498F0AFE14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EB-4391-84DE-498F0AFE14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7.8848154146146154E-2</c:v>
                </c:pt>
                <c:pt idx="1">
                  <c:v>2.0990317940988268E-2</c:v>
                </c:pt>
                <c:pt idx="2">
                  <c:v>1.5729684733111302E-2</c:v>
                </c:pt>
                <c:pt idx="3">
                  <c:v>1.4969688699175074E-2</c:v>
                </c:pt>
                <c:pt idx="4">
                  <c:v>1.0336679843647847E-2</c:v>
                </c:pt>
                <c:pt idx="5">
                  <c:v>9.5858128912003349E-3</c:v>
                </c:pt>
                <c:pt idx="6">
                  <c:v>9.5858128912003349E-3</c:v>
                </c:pt>
                <c:pt idx="7">
                  <c:v>9.5173447800349087E-3</c:v>
                </c:pt>
                <c:pt idx="8">
                  <c:v>9.5173447800349087E-3</c:v>
                </c:pt>
                <c:pt idx="9">
                  <c:v>9.503651157801829E-3</c:v>
                </c:pt>
                <c:pt idx="10">
                  <c:v>9.503651157801829E-3</c:v>
                </c:pt>
                <c:pt idx="11">
                  <c:v>9.4329007762642136E-3</c:v>
                </c:pt>
                <c:pt idx="12">
                  <c:v>9.4329007762642136E-3</c:v>
                </c:pt>
                <c:pt idx="13">
                  <c:v>7.1734531078051222E-3</c:v>
                </c:pt>
                <c:pt idx="14">
                  <c:v>-4.1557370197008309E-3</c:v>
                </c:pt>
                <c:pt idx="15">
                  <c:v>-8.6107287861979381E-3</c:v>
                </c:pt>
                <c:pt idx="16">
                  <c:v>-8.7659231715062486E-3</c:v>
                </c:pt>
                <c:pt idx="17">
                  <c:v>-8.7682054418784239E-3</c:v>
                </c:pt>
                <c:pt idx="18">
                  <c:v>-9.0397956161679532E-3</c:v>
                </c:pt>
                <c:pt idx="19">
                  <c:v>-9.0397956161679532E-3</c:v>
                </c:pt>
                <c:pt idx="20">
                  <c:v>-9.0922878347281105E-3</c:v>
                </c:pt>
                <c:pt idx="21">
                  <c:v>-9.0922878347281105E-3</c:v>
                </c:pt>
                <c:pt idx="22">
                  <c:v>-1.7833383360180949E-2</c:v>
                </c:pt>
                <c:pt idx="23">
                  <c:v>-1.7833383360180949E-2</c:v>
                </c:pt>
                <c:pt idx="24">
                  <c:v>-2.4810283887937948E-2</c:v>
                </c:pt>
                <c:pt idx="25">
                  <c:v>-2.8756329361438709E-2</c:v>
                </c:pt>
                <c:pt idx="26">
                  <c:v>-2.8854466987442484E-2</c:v>
                </c:pt>
                <c:pt idx="27">
                  <c:v>-2.8854466987442484E-2</c:v>
                </c:pt>
                <c:pt idx="28">
                  <c:v>-2.9103234458010205E-2</c:v>
                </c:pt>
                <c:pt idx="29">
                  <c:v>-3.0105151151397613E-2</c:v>
                </c:pt>
                <c:pt idx="30">
                  <c:v>-3.0107433421769803E-2</c:v>
                </c:pt>
                <c:pt idx="31">
                  <c:v>-3.3638105687533643E-2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EB-4391-84DE-498F0AFE14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-6.8285000015748665E-3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EB-4391-84DE-498F0AFE1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27176"/>
        <c:axId val="1"/>
      </c:scatterChart>
      <c:valAx>
        <c:axId val="71892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2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451127819548873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0F8AEDE-4017-8E74-2999-E0D069F29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  <c r="E1" s="29"/>
      <c r="F1" t="s">
        <v>44</v>
      </c>
    </row>
    <row r="2" spans="1:6" x14ac:dyDescent="0.2">
      <c r="A2" t="s">
        <v>29</v>
      </c>
      <c r="B2" t="s">
        <v>45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6</v>
      </c>
      <c r="C4" s="28">
        <v>51441.216</v>
      </c>
      <c r="D4" s="30">
        <v>0.32820700000000003</v>
      </c>
    </row>
    <row r="5" spans="1:6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51441.216</v>
      </c>
      <c r="D7" s="27" t="s">
        <v>42</v>
      </c>
      <c r="E7" s="44" t="s">
        <v>54</v>
      </c>
    </row>
    <row r="8" spans="1:6" x14ac:dyDescent="0.2">
      <c r="A8" t="s">
        <v>9</v>
      </c>
      <c r="C8" s="8">
        <v>0.32820700000000003</v>
      </c>
      <c r="D8" s="27" t="s">
        <v>42</v>
      </c>
      <c r="E8" s="8"/>
    </row>
    <row r="9" spans="1:6" x14ac:dyDescent="0.2">
      <c r="A9" s="24" t="s">
        <v>39</v>
      </c>
      <c r="B9" s="25">
        <v>35</v>
      </c>
      <c r="C9" s="22" t="str">
        <f>"F"&amp;B9</f>
        <v>F35</v>
      </c>
      <c r="D9" s="23" t="str">
        <f>"G"&amp;B9</f>
        <v>G35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7.8848154146146154E-2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-4.5645407443617911E-6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59529.187465176583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0.32820243545925565</v>
      </c>
      <c r="E16" s="14" t="s">
        <v>36</v>
      </c>
      <c r="F16" s="15">
        <f ca="1">NOW()+15018.5+$C$5/24</f>
        <v>59970.794871643513</v>
      </c>
    </row>
    <row r="17" spans="1:21" ht="13.5" thickBot="1" x14ac:dyDescent="0.25">
      <c r="A17" s="14" t="s">
        <v>33</v>
      </c>
      <c r="B17" s="10"/>
      <c r="C17" s="10">
        <f>COUNT(C21:C2191)</f>
        <v>32</v>
      </c>
      <c r="E17" s="14" t="s">
        <v>41</v>
      </c>
      <c r="F17" s="15">
        <f ca="1">ROUND(2*(F16-$C$7)/$C$8,0)/2+F15</f>
        <v>25989.5</v>
      </c>
    </row>
    <row r="18" spans="1:21" ht="14.25" thickTop="1" thickBot="1" x14ac:dyDescent="0.25">
      <c r="A18" s="16" t="s">
        <v>11</v>
      </c>
      <c r="B18" s="10"/>
      <c r="C18" s="19">
        <f ca="1">+C15</f>
        <v>59529.187465176583</v>
      </c>
      <c r="D18" s="20">
        <f ca="1">+C16</f>
        <v>0.32820243545925565</v>
      </c>
      <c r="E18" s="14" t="s">
        <v>37</v>
      </c>
      <c r="F18" s="23">
        <f ca="1">ROUND(2*(F16-$C$15)/$C$16,0)/2+F15</f>
        <v>1346.5</v>
      </c>
    </row>
    <row r="19" spans="1:21" ht="13.5" thickTop="1" x14ac:dyDescent="0.2">
      <c r="E19" s="14" t="s">
        <v>38</v>
      </c>
      <c r="F19" s="18">
        <f ca="1">+$C$15+$C$16*F18-15018.5-$C$5/24</f>
        <v>44953.007877855809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56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1</v>
      </c>
    </row>
    <row r="21" spans="1:21" x14ac:dyDescent="0.2">
      <c r="A21" s="27" t="s">
        <v>42</v>
      </c>
      <c r="C21" s="8">
        <v>51441.216</v>
      </c>
      <c r="D21" s="8" t="s">
        <v>19</v>
      </c>
      <c r="E21">
        <f t="shared" ref="E21:E52" si="0">+(C21-C$7)/C$8</f>
        <v>0</v>
      </c>
      <c r="F21">
        <f t="shared" ref="F21:F52" si="1">ROUND(2*E21,0)/2</f>
        <v>0</v>
      </c>
      <c r="G21">
        <f>+C21-(C$7+F21*C$8)</f>
        <v>0</v>
      </c>
      <c r="I21">
        <f>+G21</f>
        <v>0</v>
      </c>
      <c r="O21">
        <f t="shared" ref="O21:O52" ca="1" si="2">+C$11+C$12*$F21</f>
        <v>7.8848154146146154E-2</v>
      </c>
      <c r="Q21" s="2">
        <f t="shared" ref="Q21:Q52" si="3">+C21-15018.5</f>
        <v>36422.716</v>
      </c>
    </row>
    <row r="22" spans="1:21" x14ac:dyDescent="0.2">
      <c r="A22" s="31" t="s">
        <v>46</v>
      </c>
      <c r="B22" s="32" t="s">
        <v>47</v>
      </c>
      <c r="C22" s="31">
        <v>55601.396999999997</v>
      </c>
      <c r="D22" s="31">
        <v>2E-3</v>
      </c>
      <c r="E22">
        <f t="shared" si="0"/>
        <v>12675.479194532709</v>
      </c>
      <c r="F22">
        <f t="shared" si="1"/>
        <v>12675.5</v>
      </c>
      <c r="O22">
        <f t="shared" ca="1" si="2"/>
        <v>2.0990317940988268E-2</v>
      </c>
      <c r="Q22" s="2">
        <f t="shared" si="3"/>
        <v>40582.896999999997</v>
      </c>
      <c r="U22">
        <f>+C22-(C$7+F22*C$8)</f>
        <v>-6.8285000015748665E-3</v>
      </c>
    </row>
    <row r="23" spans="1:21" x14ac:dyDescent="0.2">
      <c r="A23" s="33" t="s">
        <v>48</v>
      </c>
      <c r="B23" s="34" t="s">
        <v>47</v>
      </c>
      <c r="C23" s="33">
        <v>55979.659800000001</v>
      </c>
      <c r="D23" s="33">
        <v>2.0000000000000001E-4</v>
      </c>
      <c r="E23">
        <f t="shared" si="0"/>
        <v>13827.992090357611</v>
      </c>
      <c r="F23">
        <f t="shared" si="1"/>
        <v>13828</v>
      </c>
      <c r="G23">
        <f t="shared" ref="G23:G52" si="4">+C23-(C$7+F23*C$8)</f>
        <v>-2.5959999984479509E-3</v>
      </c>
      <c r="K23">
        <f>+G23</f>
        <v>-2.5959999984479509E-3</v>
      </c>
      <c r="O23">
        <f t="shared" ca="1" si="2"/>
        <v>1.5729684733111302E-2</v>
      </c>
      <c r="Q23" s="2">
        <f t="shared" si="3"/>
        <v>40961.159800000001</v>
      </c>
    </row>
    <row r="24" spans="1:21" x14ac:dyDescent="0.2">
      <c r="A24" s="37" t="s">
        <v>49</v>
      </c>
      <c r="B24" s="38" t="s">
        <v>47</v>
      </c>
      <c r="C24" s="39">
        <v>56034.307399999998</v>
      </c>
      <c r="D24" s="39">
        <v>0</v>
      </c>
      <c r="E24">
        <f t="shared" si="0"/>
        <v>13994.495547017576</v>
      </c>
      <c r="F24">
        <f t="shared" si="1"/>
        <v>13994.5</v>
      </c>
      <c r="G24">
        <f t="shared" si="4"/>
        <v>-1.4615000036428683E-3</v>
      </c>
      <c r="K24">
        <f>+G24</f>
        <v>-1.4615000036428683E-3</v>
      </c>
      <c r="O24">
        <f t="shared" ca="1" si="2"/>
        <v>1.4969688699175074E-2</v>
      </c>
      <c r="Q24" s="2">
        <f t="shared" si="3"/>
        <v>41015.807399999998</v>
      </c>
    </row>
    <row r="25" spans="1:21" x14ac:dyDescent="0.2">
      <c r="A25" s="40" t="s">
        <v>53</v>
      </c>
      <c r="B25" s="41" t="s">
        <v>47</v>
      </c>
      <c r="C25" s="42">
        <v>56367.438000000002</v>
      </c>
      <c r="D25" s="43">
        <v>2.0000000000000001E-4</v>
      </c>
      <c r="E25">
        <f t="shared" si="0"/>
        <v>15009.49705521211</v>
      </c>
      <c r="F25">
        <f t="shared" si="1"/>
        <v>15009.5</v>
      </c>
      <c r="G25">
        <f t="shared" si="4"/>
        <v>-9.6649999613873661E-4</v>
      </c>
      <c r="J25">
        <f>+G25</f>
        <v>-9.6649999613873661E-4</v>
      </c>
      <c r="O25">
        <f t="shared" ca="1" si="2"/>
        <v>1.0336679843647847E-2</v>
      </c>
      <c r="Q25" s="2">
        <f t="shared" si="3"/>
        <v>41348.938000000002</v>
      </c>
    </row>
    <row r="26" spans="1:21" x14ac:dyDescent="0.2">
      <c r="A26" s="37" t="s">
        <v>50</v>
      </c>
      <c r="B26" s="34" t="s">
        <v>51</v>
      </c>
      <c r="C26" s="33">
        <v>56421.426579999999</v>
      </c>
      <c r="D26" s="33">
        <v>2.0000000000000001E-4</v>
      </c>
      <c r="E26">
        <f t="shared" si="0"/>
        <v>15173.99257176111</v>
      </c>
      <c r="F26">
        <f t="shared" si="1"/>
        <v>15174</v>
      </c>
      <c r="G26">
        <f t="shared" si="4"/>
        <v>-2.4380000031669624E-3</v>
      </c>
      <c r="K26">
        <f t="shared" ref="K26:K52" si="5">+G26</f>
        <v>-2.4380000031669624E-3</v>
      </c>
      <c r="O26">
        <f t="shared" ca="1" si="2"/>
        <v>9.5858128912003349E-3</v>
      </c>
      <c r="Q26" s="2">
        <f t="shared" si="3"/>
        <v>41402.926579999999</v>
      </c>
    </row>
    <row r="27" spans="1:21" x14ac:dyDescent="0.2">
      <c r="A27" s="37" t="s">
        <v>50</v>
      </c>
      <c r="B27" s="34" t="s">
        <v>51</v>
      </c>
      <c r="C27" s="33">
        <v>56421.426850000003</v>
      </c>
      <c r="D27" s="33">
        <v>2.9999999999999997E-4</v>
      </c>
      <c r="E27">
        <f t="shared" si="0"/>
        <v>15173.993394412681</v>
      </c>
      <c r="F27">
        <f t="shared" si="1"/>
        <v>15174</v>
      </c>
      <c r="G27">
        <f t="shared" si="4"/>
        <v>-2.1679999990737997E-3</v>
      </c>
      <c r="K27">
        <f t="shared" si="5"/>
        <v>-2.1679999990737997E-3</v>
      </c>
      <c r="O27">
        <f t="shared" ca="1" si="2"/>
        <v>9.5858128912003349E-3</v>
      </c>
      <c r="Q27" s="2">
        <f t="shared" si="3"/>
        <v>41402.926850000003</v>
      </c>
    </row>
    <row r="28" spans="1:21" x14ac:dyDescent="0.2">
      <c r="A28" s="37" t="s">
        <v>50</v>
      </c>
      <c r="B28" s="34" t="s">
        <v>51</v>
      </c>
      <c r="C28" s="33">
        <v>56426.349829999999</v>
      </c>
      <c r="D28" s="33">
        <v>1E-4</v>
      </c>
      <c r="E28">
        <f t="shared" si="0"/>
        <v>15188.993013555464</v>
      </c>
      <c r="F28">
        <f t="shared" si="1"/>
        <v>15189</v>
      </c>
      <c r="G28">
        <f t="shared" si="4"/>
        <v>-2.2930000050109811E-3</v>
      </c>
      <c r="K28">
        <f t="shared" si="5"/>
        <v>-2.2930000050109811E-3</v>
      </c>
      <c r="O28">
        <f t="shared" ca="1" si="2"/>
        <v>9.5173447800349087E-3</v>
      </c>
      <c r="Q28" s="2">
        <f t="shared" si="3"/>
        <v>41407.849829999999</v>
      </c>
    </row>
    <row r="29" spans="1:21" x14ac:dyDescent="0.2">
      <c r="A29" s="37" t="s">
        <v>50</v>
      </c>
      <c r="B29" s="34" t="s">
        <v>51</v>
      </c>
      <c r="C29" s="33">
        <v>56426.349970000003</v>
      </c>
      <c r="D29" s="33">
        <v>1E-4</v>
      </c>
      <c r="E29">
        <f t="shared" si="0"/>
        <v>15188.993440115544</v>
      </c>
      <c r="F29">
        <f t="shared" si="1"/>
        <v>15189</v>
      </c>
      <c r="G29">
        <f t="shared" si="4"/>
        <v>-2.153000001271721E-3</v>
      </c>
      <c r="K29">
        <f t="shared" si="5"/>
        <v>-2.153000001271721E-3</v>
      </c>
      <c r="O29">
        <f t="shared" ca="1" si="2"/>
        <v>9.5173447800349087E-3</v>
      </c>
      <c r="Q29" s="2">
        <f t="shared" si="3"/>
        <v>41407.849970000003</v>
      </c>
    </row>
    <row r="30" spans="1:21" x14ac:dyDescent="0.2">
      <c r="A30" s="37" t="s">
        <v>50</v>
      </c>
      <c r="B30" s="34" t="s">
        <v>51</v>
      </c>
      <c r="C30" s="33">
        <v>56427.334329999998</v>
      </c>
      <c r="D30" s="33">
        <v>1E-4</v>
      </c>
      <c r="E30">
        <f t="shared" si="0"/>
        <v>15191.992644885688</v>
      </c>
      <c r="F30">
        <f t="shared" si="1"/>
        <v>15192</v>
      </c>
      <c r="G30">
        <f t="shared" si="4"/>
        <v>-2.4140000023180619E-3</v>
      </c>
      <c r="K30">
        <f t="shared" si="5"/>
        <v>-2.4140000023180619E-3</v>
      </c>
      <c r="O30">
        <f t="shared" ca="1" si="2"/>
        <v>9.503651157801829E-3</v>
      </c>
      <c r="Q30" s="2">
        <f t="shared" si="3"/>
        <v>41408.834329999998</v>
      </c>
    </row>
    <row r="31" spans="1:21" x14ac:dyDescent="0.2">
      <c r="A31" s="37" t="s">
        <v>50</v>
      </c>
      <c r="B31" s="34" t="s">
        <v>51</v>
      </c>
      <c r="C31" s="33">
        <v>56427.334450000002</v>
      </c>
      <c r="D31" s="33">
        <v>1E-4</v>
      </c>
      <c r="E31">
        <f t="shared" si="0"/>
        <v>15191.993010508617</v>
      </c>
      <c r="F31">
        <f t="shared" si="1"/>
        <v>15192</v>
      </c>
      <c r="G31">
        <f t="shared" si="4"/>
        <v>-2.2939999980735593E-3</v>
      </c>
      <c r="K31">
        <f t="shared" si="5"/>
        <v>-2.2939999980735593E-3</v>
      </c>
      <c r="O31">
        <f t="shared" ca="1" si="2"/>
        <v>9.503651157801829E-3</v>
      </c>
      <c r="Q31" s="2">
        <f t="shared" si="3"/>
        <v>41408.834450000002</v>
      </c>
    </row>
    <row r="32" spans="1:21" x14ac:dyDescent="0.2">
      <c r="A32" s="37" t="s">
        <v>50</v>
      </c>
      <c r="B32" s="34" t="s">
        <v>47</v>
      </c>
      <c r="C32" s="33">
        <v>56432.423340000001</v>
      </c>
      <c r="D32" s="33">
        <v>2.0000000000000001E-4</v>
      </c>
      <c r="E32">
        <f t="shared" si="0"/>
        <v>15207.498133799707</v>
      </c>
      <c r="F32">
        <f t="shared" si="1"/>
        <v>15207.5</v>
      </c>
      <c r="G32">
        <f t="shared" si="4"/>
        <v>-6.1249999998835847E-4</v>
      </c>
      <c r="K32">
        <f t="shared" si="5"/>
        <v>-6.1249999998835847E-4</v>
      </c>
      <c r="O32">
        <f t="shared" ca="1" si="2"/>
        <v>9.4329007762642136E-3</v>
      </c>
      <c r="Q32" s="2">
        <f t="shared" si="3"/>
        <v>41413.923340000001</v>
      </c>
    </row>
    <row r="33" spans="1:17" x14ac:dyDescent="0.2">
      <c r="A33" s="37" t="s">
        <v>50</v>
      </c>
      <c r="B33" s="34" t="s">
        <v>47</v>
      </c>
      <c r="C33" s="33">
        <v>56432.423450000002</v>
      </c>
      <c r="D33" s="33">
        <v>2.0000000000000001E-4</v>
      </c>
      <c r="E33">
        <f t="shared" si="0"/>
        <v>15207.498468954049</v>
      </c>
      <c r="F33">
        <f t="shared" si="1"/>
        <v>15207.5</v>
      </c>
      <c r="G33">
        <f t="shared" si="4"/>
        <v>-5.0249999912921339E-4</v>
      </c>
      <c r="K33">
        <f t="shared" si="5"/>
        <v>-5.0249999912921339E-4</v>
      </c>
      <c r="O33">
        <f t="shared" ca="1" si="2"/>
        <v>9.4329007762642136E-3</v>
      </c>
      <c r="Q33" s="2">
        <f t="shared" si="3"/>
        <v>41413.923450000002</v>
      </c>
    </row>
    <row r="34" spans="1:17" x14ac:dyDescent="0.2">
      <c r="A34" s="35" t="s">
        <v>52</v>
      </c>
      <c r="B34" s="36"/>
      <c r="C34" s="33">
        <v>56594.882100000003</v>
      </c>
      <c r="D34" s="33">
        <v>2.0000000000000001E-4</v>
      </c>
      <c r="E34">
        <f t="shared" si="0"/>
        <v>15702.486845192216</v>
      </c>
      <c r="F34">
        <f t="shared" si="1"/>
        <v>15702.5</v>
      </c>
      <c r="G34">
        <f t="shared" si="4"/>
        <v>-4.3174999955226667E-3</v>
      </c>
      <c r="K34">
        <f t="shared" si="5"/>
        <v>-4.3174999955226667E-3</v>
      </c>
      <c r="O34">
        <f t="shared" ca="1" si="2"/>
        <v>7.1734531078051222E-3</v>
      </c>
      <c r="Q34" s="2">
        <f t="shared" si="3"/>
        <v>41576.382100000003</v>
      </c>
    </row>
    <row r="35" spans="1:17" x14ac:dyDescent="0.2">
      <c r="A35" s="45" t="s">
        <v>3</v>
      </c>
      <c r="B35" s="46" t="s">
        <v>47</v>
      </c>
      <c r="C35" s="47">
        <v>57409.493300000002</v>
      </c>
      <c r="D35" s="47">
        <v>1.6999999999999999E-3</v>
      </c>
      <c r="E35">
        <f t="shared" si="0"/>
        <v>18184.491190011184</v>
      </c>
      <c r="F35">
        <f t="shared" si="1"/>
        <v>18184.5</v>
      </c>
      <c r="G35">
        <f t="shared" si="4"/>
        <v>-2.891500000259839E-3</v>
      </c>
      <c r="K35">
        <f t="shared" si="5"/>
        <v>-2.891500000259839E-3</v>
      </c>
      <c r="O35">
        <f t="shared" ca="1" si="2"/>
        <v>-4.1557370197008309E-3</v>
      </c>
      <c r="Q35" s="2">
        <f t="shared" si="3"/>
        <v>42390.993300000002</v>
      </c>
    </row>
    <row r="36" spans="1:17" x14ac:dyDescent="0.2">
      <c r="A36" s="48" t="s">
        <v>55</v>
      </c>
      <c r="B36" s="34"/>
      <c r="C36" s="33">
        <v>57729.817300000002</v>
      </c>
      <c r="D36" s="33">
        <v>2.9999999999999997E-4</v>
      </c>
      <c r="E36">
        <f t="shared" si="0"/>
        <v>19160.472811366002</v>
      </c>
      <c r="F36">
        <f t="shared" si="1"/>
        <v>19160.5</v>
      </c>
      <c r="G36">
        <f t="shared" si="4"/>
        <v>-8.9234999977634288E-3</v>
      </c>
      <c r="K36">
        <f t="shared" si="5"/>
        <v>-8.9234999977634288E-3</v>
      </c>
      <c r="O36">
        <f t="shared" ca="1" si="2"/>
        <v>-8.6107287861979381E-3</v>
      </c>
      <c r="Q36" s="2">
        <f t="shared" si="3"/>
        <v>42711.317300000002</v>
      </c>
    </row>
    <row r="37" spans="1:17" x14ac:dyDescent="0.2">
      <c r="A37" s="49" t="s">
        <v>0</v>
      </c>
      <c r="B37" s="50" t="s">
        <v>51</v>
      </c>
      <c r="C37" s="49">
        <v>57740.976499999997</v>
      </c>
      <c r="D37" s="49" t="s">
        <v>57</v>
      </c>
      <c r="E37">
        <f t="shared" si="0"/>
        <v>19194.473304956922</v>
      </c>
      <c r="F37">
        <f t="shared" si="1"/>
        <v>19194.5</v>
      </c>
      <c r="G37">
        <f t="shared" si="4"/>
        <v>-8.7615000011282973E-3</v>
      </c>
      <c r="K37">
        <f t="shared" si="5"/>
        <v>-8.7615000011282973E-3</v>
      </c>
      <c r="O37">
        <f t="shared" ca="1" si="2"/>
        <v>-8.7659231715062486E-3</v>
      </c>
      <c r="Q37" s="2">
        <f t="shared" si="3"/>
        <v>42722.476499999997</v>
      </c>
    </row>
    <row r="38" spans="1:17" x14ac:dyDescent="0.2">
      <c r="A38" s="49" t="s">
        <v>0</v>
      </c>
      <c r="B38" s="50" t="s">
        <v>47</v>
      </c>
      <c r="C38" s="49">
        <v>57741.139900000002</v>
      </c>
      <c r="D38" s="49" t="s">
        <v>57</v>
      </c>
      <c r="E38">
        <f t="shared" si="0"/>
        <v>19194.971161492598</v>
      </c>
      <c r="F38">
        <f t="shared" si="1"/>
        <v>19195</v>
      </c>
      <c r="G38">
        <f t="shared" si="4"/>
        <v>-9.4650000028195791E-3</v>
      </c>
      <c r="K38">
        <f t="shared" si="5"/>
        <v>-9.4650000028195791E-3</v>
      </c>
      <c r="O38">
        <f t="shared" ca="1" si="2"/>
        <v>-8.7682054418784239E-3</v>
      </c>
      <c r="Q38" s="2">
        <f t="shared" si="3"/>
        <v>42722.639900000002</v>
      </c>
    </row>
    <row r="39" spans="1:17" x14ac:dyDescent="0.2">
      <c r="A39" s="51" t="s">
        <v>60</v>
      </c>
      <c r="B39" s="52" t="s">
        <v>47</v>
      </c>
      <c r="C39" s="53">
        <v>57760.668589999899</v>
      </c>
      <c r="D39" s="53">
        <v>1E-4</v>
      </c>
      <c r="E39">
        <f t="shared" si="0"/>
        <v>19254.472299493609</v>
      </c>
      <c r="F39">
        <f t="shared" si="1"/>
        <v>19254.5</v>
      </c>
      <c r="G39">
        <f t="shared" si="4"/>
        <v>-9.0915001055691391E-3</v>
      </c>
      <c r="K39">
        <f t="shared" si="5"/>
        <v>-9.0915001055691391E-3</v>
      </c>
      <c r="O39">
        <f t="shared" ca="1" si="2"/>
        <v>-9.0397956161679532E-3</v>
      </c>
      <c r="Q39" s="2">
        <f t="shared" si="3"/>
        <v>42742.168589999899</v>
      </c>
    </row>
    <row r="40" spans="1:17" x14ac:dyDescent="0.2">
      <c r="A40" s="51" t="s">
        <v>60</v>
      </c>
      <c r="B40" s="52" t="s">
        <v>47</v>
      </c>
      <c r="C40" s="53">
        <v>57760.668879999779</v>
      </c>
      <c r="D40" s="53">
        <v>2.0000000000000001E-4</v>
      </c>
      <c r="E40">
        <f t="shared" si="0"/>
        <v>19254.473183081951</v>
      </c>
      <c r="F40">
        <f t="shared" si="1"/>
        <v>19254.5</v>
      </c>
      <c r="G40">
        <f t="shared" si="4"/>
        <v>-8.8015002256724983E-3</v>
      </c>
      <c r="K40">
        <f t="shared" si="5"/>
        <v>-8.8015002256724983E-3</v>
      </c>
      <c r="O40">
        <f t="shared" ca="1" si="2"/>
        <v>-9.0397956161679532E-3</v>
      </c>
      <c r="Q40" s="2">
        <f t="shared" si="3"/>
        <v>42742.168879999779</v>
      </c>
    </row>
    <row r="41" spans="1:17" x14ac:dyDescent="0.2">
      <c r="A41" s="51" t="s">
        <v>60</v>
      </c>
      <c r="B41" s="52" t="s">
        <v>47</v>
      </c>
      <c r="C41" s="53">
        <v>57764.442220000084</v>
      </c>
      <c r="D41" s="53">
        <v>2.0000000000000001E-4</v>
      </c>
      <c r="E41">
        <f t="shared" si="0"/>
        <v>19265.970012827525</v>
      </c>
      <c r="F41">
        <f t="shared" si="1"/>
        <v>19266</v>
      </c>
      <c r="G41">
        <f t="shared" si="4"/>
        <v>-9.8419999194447882E-3</v>
      </c>
      <c r="K41">
        <f t="shared" si="5"/>
        <v>-9.8419999194447882E-3</v>
      </c>
      <c r="O41">
        <f t="shared" ca="1" si="2"/>
        <v>-9.0922878347281105E-3</v>
      </c>
      <c r="Q41" s="2">
        <f t="shared" si="3"/>
        <v>42745.942220000084</v>
      </c>
    </row>
    <row r="42" spans="1:17" x14ac:dyDescent="0.2">
      <c r="A42" s="51" t="s">
        <v>60</v>
      </c>
      <c r="B42" s="52" t="s">
        <v>51</v>
      </c>
      <c r="C42" s="53">
        <v>57764.443440000061</v>
      </c>
      <c r="D42" s="53">
        <v>2.0000000000000001E-4</v>
      </c>
      <c r="E42">
        <f t="shared" si="0"/>
        <v>19265.973729993755</v>
      </c>
      <c r="F42">
        <f t="shared" si="1"/>
        <v>19266</v>
      </c>
      <c r="G42">
        <f t="shared" si="4"/>
        <v>-8.6219999429886229E-3</v>
      </c>
      <c r="K42">
        <f t="shared" si="5"/>
        <v>-8.6219999429886229E-3</v>
      </c>
      <c r="O42">
        <f t="shared" ca="1" si="2"/>
        <v>-9.0922878347281105E-3</v>
      </c>
      <c r="Q42" s="2">
        <f t="shared" si="3"/>
        <v>42745.943440000061</v>
      </c>
    </row>
    <row r="43" spans="1:17" x14ac:dyDescent="0.2">
      <c r="A43" s="35" t="s">
        <v>58</v>
      </c>
      <c r="B43" s="36"/>
      <c r="C43" s="33">
        <v>58392.950299999997</v>
      </c>
      <c r="D43" s="33">
        <v>2.0000000000000001E-4</v>
      </c>
      <c r="E43">
        <f t="shared" si="0"/>
        <v>21180.944647737542</v>
      </c>
      <c r="F43">
        <f t="shared" si="1"/>
        <v>21181</v>
      </c>
      <c r="G43">
        <f t="shared" si="4"/>
        <v>-1.8167000001994893E-2</v>
      </c>
      <c r="K43">
        <f t="shared" si="5"/>
        <v>-1.8167000001994893E-2</v>
      </c>
      <c r="O43">
        <f t="shared" ca="1" si="2"/>
        <v>-1.7833383360180949E-2</v>
      </c>
      <c r="Q43" s="2">
        <f t="shared" si="3"/>
        <v>43374.450299999997</v>
      </c>
    </row>
    <row r="44" spans="1:17" x14ac:dyDescent="0.2">
      <c r="A44" s="54" t="s">
        <v>61</v>
      </c>
      <c r="B44" s="55" t="s">
        <v>47</v>
      </c>
      <c r="C44" s="56">
        <v>58392.950299999997</v>
      </c>
      <c r="D44" s="54">
        <v>2.0000000000000001E-4</v>
      </c>
      <c r="E44">
        <f t="shared" si="0"/>
        <v>21180.944647737542</v>
      </c>
      <c r="F44">
        <f t="shared" si="1"/>
        <v>21181</v>
      </c>
      <c r="G44">
        <f t="shared" si="4"/>
        <v>-1.8167000001994893E-2</v>
      </c>
      <c r="K44">
        <f t="shared" si="5"/>
        <v>-1.8167000001994893E-2</v>
      </c>
      <c r="O44">
        <f t="shared" ca="1" si="2"/>
        <v>-1.7833383360180949E-2</v>
      </c>
      <c r="Q44" s="2">
        <f t="shared" si="3"/>
        <v>43374.450299999997</v>
      </c>
    </row>
    <row r="45" spans="1:17" x14ac:dyDescent="0.2">
      <c r="A45" s="51" t="s">
        <v>59</v>
      </c>
      <c r="B45" s="52" t="s">
        <v>51</v>
      </c>
      <c r="C45" s="53">
        <v>58894.607621999923</v>
      </c>
      <c r="D45" s="53">
        <v>1.95E-4</v>
      </c>
      <c r="E45">
        <f t="shared" si="0"/>
        <v>22709.423083602491</v>
      </c>
      <c r="F45">
        <f t="shared" si="1"/>
        <v>22709.5</v>
      </c>
      <c r="G45">
        <f t="shared" si="4"/>
        <v>-2.5244500080589205E-2</v>
      </c>
      <c r="K45">
        <f t="shared" si="5"/>
        <v>-2.5244500080589205E-2</v>
      </c>
      <c r="O45">
        <f t="shared" ca="1" si="2"/>
        <v>-2.4810283887937948E-2</v>
      </c>
      <c r="Q45" s="2">
        <f t="shared" si="3"/>
        <v>43876.107621999923</v>
      </c>
    </row>
    <row r="46" spans="1:17" x14ac:dyDescent="0.2">
      <c r="A46" s="54" t="s">
        <v>62</v>
      </c>
      <c r="B46" s="55" t="s">
        <v>47</v>
      </c>
      <c r="C46" s="56">
        <v>59178.339800000002</v>
      </c>
      <c r="D46" s="54">
        <v>1.4E-3</v>
      </c>
      <c r="E46">
        <f t="shared" si="0"/>
        <v>23573.914633143111</v>
      </c>
      <c r="F46">
        <f t="shared" si="1"/>
        <v>23574</v>
      </c>
      <c r="G46">
        <f t="shared" si="4"/>
        <v>-2.8017999997246079E-2</v>
      </c>
      <c r="K46">
        <f t="shared" si="5"/>
        <v>-2.8017999997246079E-2</v>
      </c>
      <c r="O46">
        <f t="shared" ca="1" si="2"/>
        <v>-2.8756329361438709E-2</v>
      </c>
      <c r="Q46" s="2">
        <f t="shared" si="3"/>
        <v>44159.839800000002</v>
      </c>
    </row>
    <row r="47" spans="1:17" x14ac:dyDescent="0.2">
      <c r="A47" s="51" t="s">
        <v>59</v>
      </c>
      <c r="B47" s="52" t="s">
        <v>47</v>
      </c>
      <c r="C47" s="53">
        <v>59185.39467700012</v>
      </c>
      <c r="D47" s="53">
        <v>9.2699999999999998E-4</v>
      </c>
      <c r="E47">
        <f t="shared" si="0"/>
        <v>23595.409838913001</v>
      </c>
      <c r="F47">
        <f t="shared" si="1"/>
        <v>23595.5</v>
      </c>
      <c r="G47">
        <f t="shared" si="4"/>
        <v>-2.9591499878733885E-2</v>
      </c>
      <c r="K47">
        <f t="shared" si="5"/>
        <v>-2.9591499878733885E-2</v>
      </c>
      <c r="O47">
        <f t="shared" ca="1" si="2"/>
        <v>-2.8854466987442484E-2</v>
      </c>
      <c r="Q47" s="2">
        <f t="shared" si="3"/>
        <v>44166.89467700012</v>
      </c>
    </row>
    <row r="48" spans="1:17" x14ac:dyDescent="0.2">
      <c r="A48" s="51" t="s">
        <v>59</v>
      </c>
      <c r="B48" s="52" t="s">
        <v>51</v>
      </c>
      <c r="C48" s="53">
        <v>59185.396825000178</v>
      </c>
      <c r="D48" s="53">
        <v>3.2420000000000001E-3</v>
      </c>
      <c r="E48">
        <f t="shared" si="0"/>
        <v>23595.416383563352</v>
      </c>
      <c r="F48">
        <f t="shared" si="1"/>
        <v>23595.5</v>
      </c>
      <c r="G48">
        <f t="shared" si="4"/>
        <v>-2.7443499820947181E-2</v>
      </c>
      <c r="K48">
        <f t="shared" si="5"/>
        <v>-2.7443499820947181E-2</v>
      </c>
      <c r="O48">
        <f t="shared" ca="1" si="2"/>
        <v>-2.8854466987442484E-2</v>
      </c>
      <c r="Q48" s="2">
        <f t="shared" si="3"/>
        <v>44166.896825000178</v>
      </c>
    </row>
    <row r="49" spans="1:17" x14ac:dyDescent="0.2">
      <c r="A49" s="54" t="s">
        <v>62</v>
      </c>
      <c r="B49" s="55" t="s">
        <v>47</v>
      </c>
      <c r="C49" s="56">
        <v>59203.282899999998</v>
      </c>
      <c r="D49" s="54">
        <v>1.4E-3</v>
      </c>
      <c r="E49">
        <f t="shared" si="0"/>
        <v>23649.912707529082</v>
      </c>
      <c r="F49">
        <f t="shared" si="1"/>
        <v>23650</v>
      </c>
      <c r="G49">
        <f t="shared" si="4"/>
        <v>-2.8650000000197906E-2</v>
      </c>
      <c r="K49">
        <f t="shared" si="5"/>
        <v>-2.8650000000197906E-2</v>
      </c>
      <c r="O49">
        <f t="shared" ca="1" si="2"/>
        <v>-2.9103234458010205E-2</v>
      </c>
      <c r="Q49" s="2">
        <f t="shared" si="3"/>
        <v>44184.782899999998</v>
      </c>
    </row>
    <row r="50" spans="1:17" x14ac:dyDescent="0.2">
      <c r="A50" s="54" t="s">
        <v>62</v>
      </c>
      <c r="B50" s="55" t="s">
        <v>47</v>
      </c>
      <c r="C50" s="56">
        <v>59275.323199999999</v>
      </c>
      <c r="D50" s="54">
        <v>5.9999999999999995E-4</v>
      </c>
      <c r="E50">
        <f t="shared" si="0"/>
        <v>23869.409244775394</v>
      </c>
      <c r="F50">
        <f t="shared" si="1"/>
        <v>23869.5</v>
      </c>
      <c r="G50">
        <f t="shared" si="4"/>
        <v>-2.9786500002956018E-2</v>
      </c>
      <c r="K50">
        <f t="shared" si="5"/>
        <v>-2.9786500002956018E-2</v>
      </c>
      <c r="O50">
        <f t="shared" ca="1" si="2"/>
        <v>-3.0105151151397613E-2</v>
      </c>
      <c r="Q50" s="2">
        <f t="shared" si="3"/>
        <v>44256.823199999999</v>
      </c>
    </row>
    <row r="51" spans="1:17" x14ac:dyDescent="0.2">
      <c r="A51" s="54" t="s">
        <v>62</v>
      </c>
      <c r="B51" s="55" t="s">
        <v>47</v>
      </c>
      <c r="C51" s="56">
        <v>59275.485399999998</v>
      </c>
      <c r="D51" s="54">
        <v>8.0000000000000004E-4</v>
      </c>
      <c r="E51">
        <f t="shared" si="0"/>
        <v>23869.903445081905</v>
      </c>
      <c r="F51">
        <f t="shared" si="1"/>
        <v>23870</v>
      </c>
      <c r="G51">
        <f t="shared" si="4"/>
        <v>-3.169000000343658E-2</v>
      </c>
      <c r="K51">
        <f t="shared" si="5"/>
        <v>-3.169000000343658E-2</v>
      </c>
      <c r="O51">
        <f t="shared" ca="1" si="2"/>
        <v>-3.0107433421769803E-2</v>
      </c>
      <c r="Q51" s="2">
        <f t="shared" si="3"/>
        <v>44256.985399999998</v>
      </c>
    </row>
    <row r="52" spans="1:17" x14ac:dyDescent="0.2">
      <c r="A52" s="54" t="s">
        <v>62</v>
      </c>
      <c r="B52" s="55" t="s">
        <v>51</v>
      </c>
      <c r="C52" s="56">
        <v>59529.351900000001</v>
      </c>
      <c r="D52" s="54">
        <v>1.4E-3</v>
      </c>
      <c r="E52">
        <f t="shared" si="0"/>
        <v>24643.398525930283</v>
      </c>
      <c r="F52">
        <f t="shared" si="1"/>
        <v>24643.5</v>
      </c>
      <c r="G52">
        <f t="shared" si="4"/>
        <v>-3.3304500000667758E-2</v>
      </c>
      <c r="K52">
        <f t="shared" si="5"/>
        <v>-3.3304500000667758E-2</v>
      </c>
      <c r="O52">
        <f t="shared" ca="1" si="2"/>
        <v>-3.3638105687533643E-2</v>
      </c>
      <c r="Q52" s="2">
        <f t="shared" si="3"/>
        <v>44510.851900000001</v>
      </c>
    </row>
    <row r="53" spans="1:17" x14ac:dyDescent="0.2">
      <c r="C53" s="8"/>
      <c r="D53" s="8"/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40:D46" name="Range1"/>
  </protectedRanges>
  <sortState xmlns:xlrd2="http://schemas.microsoft.com/office/spreadsheetml/2017/richdata2" ref="A21:V52">
    <sortCondition ref="C21:C52"/>
  </sortState>
  <phoneticPr fontId="7" type="noConversion"/>
  <hyperlinks>
    <hyperlink ref="H2548" r:id="rId1" display="http://vsolj.cetus-net.org/bulletin.html" xr:uid="{00000000-0004-0000-0000-000000000000}"/>
    <hyperlink ref="H64804" r:id="rId2" display="http://vsolj.cetus-net.org/bulletin.html" xr:uid="{00000000-0004-0000-0000-000001000000}"/>
    <hyperlink ref="H64797" r:id="rId3" display="https://www.aavso.org/ejaavso" xr:uid="{00000000-0004-0000-0000-000002000000}"/>
    <hyperlink ref="I64804" r:id="rId4" display="http://vsolj.cetus-net.org/bulletin.html" xr:uid="{00000000-0004-0000-0000-000003000000}"/>
    <hyperlink ref="AQ58455" r:id="rId5" display="http://cdsbib.u-strasbg.fr/cgi-bin/cdsbib?1990RMxAA..21..381G" xr:uid="{00000000-0004-0000-0000-000004000000}"/>
    <hyperlink ref="H64801" r:id="rId6" display="https://www.aavso.org/ejaavso" xr:uid="{00000000-0004-0000-0000-000005000000}"/>
    <hyperlink ref="AP5819" r:id="rId7" display="http://cdsbib.u-strasbg.fr/cgi-bin/cdsbib?1990RMxAA..21..381G" xr:uid="{00000000-0004-0000-0000-000006000000}"/>
    <hyperlink ref="AP5822" r:id="rId8" display="http://cdsbib.u-strasbg.fr/cgi-bin/cdsbib?1990RMxAA..21..381G" xr:uid="{00000000-0004-0000-0000-000007000000}"/>
    <hyperlink ref="AP5820" r:id="rId9" display="http://cdsbib.u-strasbg.fr/cgi-bin/cdsbib?1990RMxAA..21..381G" xr:uid="{00000000-0004-0000-0000-000008000000}"/>
    <hyperlink ref="AP5804" r:id="rId10" display="http://cdsbib.u-strasbg.fr/cgi-bin/cdsbib?1990RMxAA..21..381G" xr:uid="{00000000-0004-0000-0000-000009000000}"/>
    <hyperlink ref="AQ6033" r:id="rId11" display="http://cdsbib.u-strasbg.fr/cgi-bin/cdsbib?1990RMxAA..21..381G" xr:uid="{00000000-0004-0000-0000-00000A000000}"/>
    <hyperlink ref="AQ6037" r:id="rId12" display="http://cdsbib.u-strasbg.fr/cgi-bin/cdsbib?1990RMxAA..21..381G" xr:uid="{00000000-0004-0000-0000-00000B000000}"/>
    <hyperlink ref="AQ181" r:id="rId13" display="http://cdsbib.u-strasbg.fr/cgi-bin/cdsbib?1990RMxAA..21..381G" xr:uid="{00000000-0004-0000-0000-00000C000000}"/>
    <hyperlink ref="I2925" r:id="rId14" display="http://vsolj.cetus-net.org/bulletin.html" xr:uid="{00000000-0004-0000-0000-00000D000000}"/>
    <hyperlink ref="H2925" r:id="rId15" display="http://vsolj.cetus-net.org/bulletin.html" xr:uid="{00000000-0004-0000-0000-00000E000000}"/>
    <hyperlink ref="AQ842" r:id="rId16" display="http://cdsbib.u-strasbg.fr/cgi-bin/cdsbib?1990RMxAA..21..381G" xr:uid="{00000000-0004-0000-0000-00000F000000}"/>
    <hyperlink ref="AQ841" r:id="rId17" display="http://cdsbib.u-strasbg.fr/cgi-bin/cdsbib?1990RMxAA..21..381G" xr:uid="{00000000-0004-0000-0000-000010000000}"/>
    <hyperlink ref="AP4095" r:id="rId18" display="http://cdsbib.u-strasbg.fr/cgi-bin/cdsbib?1990RMxAA..21..381G" xr:uid="{00000000-0004-0000-0000-000011000000}"/>
    <hyperlink ref="AP4113" r:id="rId19" display="http://cdsbib.u-strasbg.fr/cgi-bin/cdsbib?1990RMxAA..21..381G" xr:uid="{00000000-0004-0000-0000-000012000000}"/>
    <hyperlink ref="AP4114" r:id="rId20" display="http://cdsbib.u-strasbg.fr/cgi-bin/cdsbib?1990RMxAA..21..381G" xr:uid="{00000000-0004-0000-0000-000013000000}"/>
    <hyperlink ref="AP411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2023-01-26T06:04:36Z</dcterms:modified>
</cp:coreProperties>
</file>