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80F1C4C5-91BE-4A51-927A-64BA0D05B9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95" i="1" l="1"/>
  <c r="F95" i="1"/>
  <c r="G95" i="1" s="1"/>
  <c r="K95" i="1" s="1"/>
  <c r="Q95" i="1"/>
  <c r="E96" i="1"/>
  <c r="F96" i="1" s="1"/>
  <c r="G96" i="1" s="1"/>
  <c r="K96" i="1" s="1"/>
  <c r="Q96" i="1"/>
  <c r="E91" i="1"/>
  <c r="F91" i="1"/>
  <c r="G91" i="1"/>
  <c r="K91" i="1"/>
  <c r="E72" i="1"/>
  <c r="F72" i="1"/>
  <c r="E77" i="1"/>
  <c r="F77" i="1"/>
  <c r="E80" i="1"/>
  <c r="F80" i="1"/>
  <c r="E85" i="1"/>
  <c r="F85" i="1"/>
  <c r="E89" i="1"/>
  <c r="F89" i="1"/>
  <c r="D9" i="1"/>
  <c r="C9" i="1"/>
  <c r="Q91" i="1"/>
  <c r="Q92" i="1"/>
  <c r="Q93" i="1"/>
  <c r="Q94" i="1"/>
  <c r="E21" i="1"/>
  <c r="F21" i="1"/>
  <c r="G21" i="1"/>
  <c r="J21" i="1"/>
  <c r="E24" i="1"/>
  <c r="F24" i="1"/>
  <c r="E29" i="1"/>
  <c r="F29" i="1"/>
  <c r="G29" i="1"/>
  <c r="J29" i="1"/>
  <c r="E32" i="1"/>
  <c r="F32" i="1"/>
  <c r="E37" i="1"/>
  <c r="F37" i="1"/>
  <c r="G37" i="1"/>
  <c r="J37" i="1"/>
  <c r="E40" i="1"/>
  <c r="F40" i="1"/>
  <c r="E42" i="1"/>
  <c r="F42" i="1"/>
  <c r="G42" i="1"/>
  <c r="J42" i="1"/>
  <c r="E45" i="1"/>
  <c r="F45" i="1"/>
  <c r="G45" i="1"/>
  <c r="J45" i="1"/>
  <c r="E48" i="1"/>
  <c r="F48" i="1"/>
  <c r="E50" i="1"/>
  <c r="F50" i="1"/>
  <c r="G50" i="1"/>
  <c r="J50" i="1"/>
  <c r="E51" i="1"/>
  <c r="F51" i="1"/>
  <c r="Q90" i="1"/>
  <c r="Q89" i="1"/>
  <c r="C7" i="1"/>
  <c r="E92" i="1"/>
  <c r="F92" i="1"/>
  <c r="C8" i="1"/>
  <c r="E57" i="1"/>
  <c r="F57" i="1"/>
  <c r="G57" i="1"/>
  <c r="I57" i="1"/>
  <c r="E53" i="1"/>
  <c r="F53" i="1"/>
  <c r="G53" i="1"/>
  <c r="J53" i="1"/>
  <c r="E54" i="1"/>
  <c r="F54" i="1"/>
  <c r="G54" i="1"/>
  <c r="J54" i="1"/>
  <c r="E56" i="1"/>
  <c r="F56" i="1"/>
  <c r="G56" i="1"/>
  <c r="I56" i="1"/>
  <c r="E58" i="1"/>
  <c r="F58" i="1"/>
  <c r="G58" i="1"/>
  <c r="I58" i="1"/>
  <c r="E59" i="1"/>
  <c r="F59" i="1"/>
  <c r="G59" i="1"/>
  <c r="I59" i="1"/>
  <c r="E61" i="1"/>
  <c r="F61" i="1"/>
  <c r="G61" i="1"/>
  <c r="I61" i="1"/>
  <c r="E62" i="1"/>
  <c r="F62" i="1"/>
  <c r="G62" i="1"/>
  <c r="I62" i="1"/>
  <c r="E64" i="1"/>
  <c r="F64" i="1"/>
  <c r="G64" i="1"/>
  <c r="I64" i="1"/>
  <c r="E66" i="1"/>
  <c r="F66" i="1"/>
  <c r="G66" i="1"/>
  <c r="I66" i="1"/>
  <c r="E67" i="1"/>
  <c r="F67" i="1"/>
  <c r="G67" i="1"/>
  <c r="I67" i="1"/>
  <c r="E69" i="1"/>
  <c r="F69" i="1"/>
  <c r="G69" i="1"/>
  <c r="I69" i="1"/>
  <c r="E70" i="1"/>
  <c r="F70" i="1"/>
  <c r="G70" i="1"/>
  <c r="I70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88" i="1"/>
  <c r="Q87" i="1"/>
  <c r="F16" i="1"/>
  <c r="F17" i="1" s="1"/>
  <c r="C17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21" i="1"/>
  <c r="E43" i="1"/>
  <c r="F43" i="1"/>
  <c r="E35" i="1"/>
  <c r="F35" i="1"/>
  <c r="E27" i="1"/>
  <c r="F27" i="1"/>
  <c r="G85" i="1"/>
  <c r="I85" i="1"/>
  <c r="E83" i="1"/>
  <c r="F83" i="1"/>
  <c r="G83" i="1"/>
  <c r="I83" i="1"/>
  <c r="G77" i="1"/>
  <c r="I77" i="1"/>
  <c r="E75" i="1"/>
  <c r="F75" i="1"/>
  <c r="E34" i="1"/>
  <c r="F34" i="1"/>
  <c r="G34" i="1"/>
  <c r="J34" i="1"/>
  <c r="E26" i="1"/>
  <c r="F26" i="1"/>
  <c r="G26" i="1"/>
  <c r="J26" i="1"/>
  <c r="E82" i="1"/>
  <c r="F82" i="1"/>
  <c r="G82" i="1"/>
  <c r="I82" i="1"/>
  <c r="G76" i="1"/>
  <c r="I76" i="1"/>
  <c r="E74" i="1"/>
  <c r="F74" i="1"/>
  <c r="G74" i="1"/>
  <c r="I74" i="1"/>
  <c r="E94" i="1"/>
  <c r="F94" i="1"/>
  <c r="G94" i="1"/>
  <c r="K94" i="1"/>
  <c r="E47" i="1"/>
  <c r="F47" i="1"/>
  <c r="G47" i="1"/>
  <c r="J47" i="1"/>
  <c r="E39" i="1"/>
  <c r="F39" i="1"/>
  <c r="G39" i="1"/>
  <c r="J39" i="1"/>
  <c r="E31" i="1"/>
  <c r="F31" i="1"/>
  <c r="G31" i="1"/>
  <c r="J31" i="1"/>
  <c r="E23" i="1"/>
  <c r="F23" i="1"/>
  <c r="G23" i="1"/>
  <c r="J23" i="1"/>
  <c r="E88" i="1"/>
  <c r="F88" i="1"/>
  <c r="E87" i="1"/>
  <c r="F87" i="1"/>
  <c r="G87" i="1"/>
  <c r="E79" i="1"/>
  <c r="F79" i="1"/>
  <c r="G79" i="1"/>
  <c r="I79" i="1"/>
  <c r="E71" i="1"/>
  <c r="F71" i="1"/>
  <c r="G71" i="1"/>
  <c r="I71" i="1"/>
  <c r="E63" i="1"/>
  <c r="F63" i="1"/>
  <c r="G63" i="1"/>
  <c r="I63" i="1"/>
  <c r="E55" i="1"/>
  <c r="F55" i="1"/>
  <c r="G55" i="1"/>
  <c r="J55" i="1"/>
  <c r="E52" i="1"/>
  <c r="F52" i="1"/>
  <c r="G52" i="1"/>
  <c r="J52" i="1"/>
  <c r="E44" i="1"/>
  <c r="F44" i="1"/>
  <c r="G44" i="1"/>
  <c r="J44" i="1"/>
  <c r="E36" i="1"/>
  <c r="F36" i="1"/>
  <c r="G36" i="1"/>
  <c r="J36" i="1"/>
  <c r="E28" i="1"/>
  <c r="F28" i="1"/>
  <c r="G28" i="1"/>
  <c r="J28" i="1"/>
  <c r="G22" i="1"/>
  <c r="J22" i="1"/>
  <c r="E84" i="1"/>
  <c r="F84" i="1"/>
  <c r="G84" i="1"/>
  <c r="I84" i="1"/>
  <c r="E76" i="1"/>
  <c r="F76" i="1"/>
  <c r="E93" i="1"/>
  <c r="F93" i="1"/>
  <c r="G93" i="1"/>
  <c r="K93" i="1"/>
  <c r="E68" i="1"/>
  <c r="F68" i="1"/>
  <c r="G68" i="1"/>
  <c r="I68" i="1"/>
  <c r="E60" i="1"/>
  <c r="F60" i="1"/>
  <c r="G60" i="1"/>
  <c r="I60" i="1"/>
  <c r="G51" i="1"/>
  <c r="J51" i="1"/>
  <c r="E49" i="1"/>
  <c r="F49" i="1"/>
  <c r="G49" i="1"/>
  <c r="J49" i="1"/>
  <c r="G43" i="1"/>
  <c r="J43" i="1"/>
  <c r="E41" i="1"/>
  <c r="F41" i="1"/>
  <c r="G41" i="1"/>
  <c r="J41" i="1"/>
  <c r="G35" i="1"/>
  <c r="J35" i="1"/>
  <c r="E33" i="1"/>
  <c r="F33" i="1"/>
  <c r="G33" i="1"/>
  <c r="J33" i="1"/>
  <c r="G27" i="1"/>
  <c r="J27" i="1"/>
  <c r="E25" i="1"/>
  <c r="F25" i="1"/>
  <c r="G25" i="1"/>
  <c r="J25" i="1"/>
  <c r="E90" i="1"/>
  <c r="F90" i="1"/>
  <c r="G90" i="1"/>
  <c r="I90" i="1"/>
  <c r="E81" i="1"/>
  <c r="F81" i="1"/>
  <c r="G81" i="1"/>
  <c r="I81" i="1"/>
  <c r="G75" i="1"/>
  <c r="I75" i="1"/>
  <c r="E73" i="1"/>
  <c r="F73" i="1"/>
  <c r="G73" i="1"/>
  <c r="I73" i="1"/>
  <c r="G92" i="1"/>
  <c r="K92" i="1"/>
  <c r="E65" i="1"/>
  <c r="F65" i="1"/>
  <c r="G65" i="1"/>
  <c r="I65" i="1"/>
  <c r="G48" i="1"/>
  <c r="J48" i="1"/>
  <c r="E46" i="1"/>
  <c r="F46" i="1"/>
  <c r="G46" i="1"/>
  <c r="J46" i="1"/>
  <c r="G40" i="1"/>
  <c r="J40" i="1"/>
  <c r="E38" i="1"/>
  <c r="F38" i="1"/>
  <c r="G38" i="1"/>
  <c r="J38" i="1"/>
  <c r="G32" i="1"/>
  <c r="J32" i="1"/>
  <c r="E30" i="1"/>
  <c r="F30" i="1"/>
  <c r="G30" i="1"/>
  <c r="J30" i="1"/>
  <c r="G24" i="1"/>
  <c r="J24" i="1"/>
  <c r="E22" i="1"/>
  <c r="F22" i="1"/>
  <c r="G89" i="1"/>
  <c r="I89" i="1"/>
  <c r="E86" i="1"/>
  <c r="F86" i="1"/>
  <c r="G86" i="1"/>
  <c r="I86" i="1"/>
  <c r="G80" i="1"/>
  <c r="I80" i="1"/>
  <c r="E78" i="1"/>
  <c r="F78" i="1"/>
  <c r="G78" i="1"/>
  <c r="I78" i="1"/>
  <c r="G72" i="1"/>
  <c r="I72" i="1"/>
  <c r="I87" i="1"/>
  <c r="C11" i="1"/>
  <c r="C12" i="1"/>
  <c r="O96" i="1" l="1"/>
  <c r="O95" i="1"/>
  <c r="C16" i="1"/>
  <c r="D18" i="1" s="1"/>
  <c r="O87" i="1"/>
  <c r="O93" i="1"/>
  <c r="O88" i="1"/>
  <c r="O94" i="1"/>
  <c r="O86" i="1"/>
  <c r="O81" i="1"/>
  <c r="O90" i="1"/>
  <c r="O85" i="1"/>
  <c r="O91" i="1"/>
  <c r="O80" i="1"/>
  <c r="O89" i="1"/>
  <c r="O83" i="1"/>
  <c r="O82" i="1"/>
  <c r="O92" i="1"/>
  <c r="C15" i="1"/>
  <c r="O84" i="1"/>
  <c r="C18" i="1" l="1"/>
  <c r="F18" i="1"/>
  <c r="F19" i="1" s="1"/>
</calcChain>
</file>

<file path=xl/sharedStrings.xml><?xml version="1.0" encoding="utf-8"?>
<sst xmlns="http://schemas.openxmlformats.org/spreadsheetml/2006/main" count="277" uniqueCount="74">
  <si>
    <t>OEJV 0191</t>
  </si>
  <si>
    <t>OEJV 0198</t>
  </si>
  <si>
    <t>OEJV 0181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</si>
  <si>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</si>
  <si>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</si>
  <si>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</si>
  <si>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</si>
  <si>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</si>
  <si>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</si>
  <si>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</si>
  <si>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</si>
  <si>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</si>
  <si>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</si>
  <si>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</si>
  <si>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</si>
  <si>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</si>
  <si>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</si>
  <si>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</si>
  <si>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</si>
  <si>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</si>
  <si>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</si>
  <si>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</si>
  <si>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</si>
  <si>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</si>
  <si>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</si>
  <si>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</si>
  <si>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</si>
  <si>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</si>
  <si>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</si>
  <si>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</si>
  <si>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</si>
  <si>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</si>
  <si>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</si>
  <si>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</si>
  <si>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Bull.33</t>
  </si>
  <si>
    <t>B</t>
  </si>
  <si>
    <t>BBSAG Bull.42</t>
  </si>
  <si>
    <t>BBSAG Bull.46</t>
  </si>
  <si>
    <t>BBSAG Bull.66</t>
  </si>
  <si>
    <t>BBSAG Bull.71</t>
  </si>
  <si>
    <t>BBSAG Bull.76</t>
  </si>
  <si>
    <t>BBSAG Bull.80</t>
  </si>
  <si>
    <t>BBSAG Bull.82</t>
  </si>
  <si>
    <t>BBSAG Bull.83</t>
  </si>
  <si>
    <t>BBSAG Bull.88</t>
  </si>
  <si>
    <t>BBSAG Bull.91</t>
  </si>
  <si>
    <t>BBSAG Bull.92</t>
  </si>
  <si>
    <t>BBSAG Bull.95</t>
  </si>
  <si>
    <t>6 0.0040</t>
  </si>
  <si>
    <t>BBSAG Bull.98</t>
  </si>
  <si>
    <t>BBSAG Bull.106</t>
  </si>
  <si>
    <t>6 0.0080</t>
  </si>
  <si>
    <t>BBSAG Bull.108</t>
  </si>
  <si>
    <t>II</t>
  </si>
  <si>
    <t xml:space="preserve">V752 Cen / GSC 07229-01944 </t>
  </si>
  <si>
    <t># of data points:</t>
  </si>
  <si>
    <t>EW/KW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</si>
  <si>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</si>
  <si>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</si>
  <si>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</si>
  <si>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</si>
  <si>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</si>
  <si>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</si>
  <si>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</si>
  <si>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</si>
  <si>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</t>
  </si>
  <si>
    <t>OEJV 0130</t>
  </si>
  <si>
    <t>IBVS 0576</t>
  </si>
  <si>
    <t>PE</t>
  </si>
  <si>
    <t>OEJV 0155</t>
  </si>
  <si>
    <t>0,0030</t>
  </si>
  <si>
    <t>vis</t>
  </si>
  <si>
    <t>OEJV 0116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</si>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</sst>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 vertical="top"/>
    </xf>
    <xf numFmtId="165" fontId="17" fillId="0" borderId="0" xfId="0" applyNumberFormat="1" applyFont="1" applyAlignment="1">
      <alignment horizontal="left"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11" fillId="0" borderId="0" xfId="42" applyFont="1" applyAlignment="1">
      <alignment horizontal="left"/>
    </xf>
    <xf numFmtId="0" fontId="11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0" fillId="24" borderId="0" xfId="0" applyFill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6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V752 Cen - O-C Diagr.</a:t>
            </a:r>
          </a:p>
        </c:rich>
      </c:tx>
      <c:layout>
        <c:manualLayout>
          <c:xMode val="edge"/>
          <c:yMode val="edge"/>
          <c:x val="0.3539524312038314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6657096785561"/>
          <c:y val="0.14769252958613219"/>
          <c:w val="0.79553398090833893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-9709.5</c:v>
                </c:pt>
                <c:pt idx="2">
                  <c:v>-8608.5</c:v>
                </c:pt>
                <c:pt idx="3">
                  <c:v>-8608.5</c:v>
                </c:pt>
                <c:pt idx="4">
                  <c:v>-8608.5</c:v>
                </c:pt>
                <c:pt idx="5">
                  <c:v>-8606</c:v>
                </c:pt>
                <c:pt idx="6">
                  <c:v>-8606</c:v>
                </c:pt>
                <c:pt idx="7">
                  <c:v>-8606</c:v>
                </c:pt>
                <c:pt idx="8">
                  <c:v>-8605.5</c:v>
                </c:pt>
                <c:pt idx="9">
                  <c:v>-8605.5</c:v>
                </c:pt>
                <c:pt idx="10">
                  <c:v>-8605.5</c:v>
                </c:pt>
                <c:pt idx="11">
                  <c:v>-8603</c:v>
                </c:pt>
                <c:pt idx="12">
                  <c:v>-8603</c:v>
                </c:pt>
                <c:pt idx="13">
                  <c:v>-8603</c:v>
                </c:pt>
                <c:pt idx="14">
                  <c:v>-8600.5</c:v>
                </c:pt>
                <c:pt idx="15">
                  <c:v>-8600.5</c:v>
                </c:pt>
                <c:pt idx="16">
                  <c:v>-8600.5</c:v>
                </c:pt>
                <c:pt idx="17">
                  <c:v>-8600</c:v>
                </c:pt>
                <c:pt idx="18">
                  <c:v>-8600</c:v>
                </c:pt>
                <c:pt idx="19">
                  <c:v>-8600</c:v>
                </c:pt>
                <c:pt idx="20">
                  <c:v>-8598</c:v>
                </c:pt>
                <c:pt idx="21">
                  <c:v>-8598</c:v>
                </c:pt>
                <c:pt idx="22">
                  <c:v>-8598</c:v>
                </c:pt>
                <c:pt idx="23">
                  <c:v>-8597.5</c:v>
                </c:pt>
                <c:pt idx="24">
                  <c:v>-8597.5</c:v>
                </c:pt>
                <c:pt idx="25">
                  <c:v>-8597.5</c:v>
                </c:pt>
                <c:pt idx="26">
                  <c:v>-8595</c:v>
                </c:pt>
                <c:pt idx="27">
                  <c:v>-8595</c:v>
                </c:pt>
                <c:pt idx="28">
                  <c:v>-8595</c:v>
                </c:pt>
                <c:pt idx="29">
                  <c:v>-8589.5</c:v>
                </c:pt>
                <c:pt idx="30">
                  <c:v>-8589.5</c:v>
                </c:pt>
                <c:pt idx="31">
                  <c:v>-8589.5</c:v>
                </c:pt>
                <c:pt idx="32">
                  <c:v>-8587</c:v>
                </c:pt>
                <c:pt idx="33">
                  <c:v>-8587</c:v>
                </c:pt>
                <c:pt idx="34">
                  <c:v>-8587</c:v>
                </c:pt>
                <c:pt idx="35">
                  <c:v>-2699</c:v>
                </c:pt>
                <c:pt idx="36">
                  <c:v>-2696.5</c:v>
                </c:pt>
                <c:pt idx="37">
                  <c:v>-878</c:v>
                </c:pt>
                <c:pt idx="38">
                  <c:v>-827</c:v>
                </c:pt>
                <c:pt idx="39">
                  <c:v>-24.5</c:v>
                </c:pt>
                <c:pt idx="40">
                  <c:v>-22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40685</c:v>
                </c:pt>
                <c:pt idx="75">
                  <c:v>40744.5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77-4715-8B05-05A791AB81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  <c:pt idx="71">
                    <c:v>1.6000000000000001E-4</c:v>
                  </c:pt>
                  <c:pt idx="72">
                    <c:v>1.1000000000000001E-3</c:v>
                  </c:pt>
                  <c:pt idx="73">
                    <c:v>1.7000000000000001E-4</c:v>
                  </c:pt>
                  <c:pt idx="74">
                    <c:v>2E-3</c:v>
                  </c:pt>
                  <c:pt idx="75">
                    <c:v>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  <c:pt idx="71">
                    <c:v>1.6000000000000001E-4</c:v>
                  </c:pt>
                  <c:pt idx="72">
                    <c:v>1.1000000000000001E-3</c:v>
                  </c:pt>
                  <c:pt idx="73">
                    <c:v>1.7000000000000001E-4</c:v>
                  </c:pt>
                  <c:pt idx="74">
                    <c:v>2E-3</c:v>
                  </c:pt>
                  <c:pt idx="7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-9709.5</c:v>
                </c:pt>
                <c:pt idx="2">
                  <c:v>-8608.5</c:v>
                </c:pt>
                <c:pt idx="3">
                  <c:v>-8608.5</c:v>
                </c:pt>
                <c:pt idx="4">
                  <c:v>-8608.5</c:v>
                </c:pt>
                <c:pt idx="5">
                  <c:v>-8606</c:v>
                </c:pt>
                <c:pt idx="6">
                  <c:v>-8606</c:v>
                </c:pt>
                <c:pt idx="7">
                  <c:v>-8606</c:v>
                </c:pt>
                <c:pt idx="8">
                  <c:v>-8605.5</c:v>
                </c:pt>
                <c:pt idx="9">
                  <c:v>-8605.5</c:v>
                </c:pt>
                <c:pt idx="10">
                  <c:v>-8605.5</c:v>
                </c:pt>
                <c:pt idx="11">
                  <c:v>-8603</c:v>
                </c:pt>
                <c:pt idx="12">
                  <c:v>-8603</c:v>
                </c:pt>
                <c:pt idx="13">
                  <c:v>-8603</c:v>
                </c:pt>
                <c:pt idx="14">
                  <c:v>-8600.5</c:v>
                </c:pt>
                <c:pt idx="15">
                  <c:v>-8600.5</c:v>
                </c:pt>
                <c:pt idx="16">
                  <c:v>-8600.5</c:v>
                </c:pt>
                <c:pt idx="17">
                  <c:v>-8600</c:v>
                </c:pt>
                <c:pt idx="18">
                  <c:v>-8600</c:v>
                </c:pt>
                <c:pt idx="19">
                  <c:v>-8600</c:v>
                </c:pt>
                <c:pt idx="20">
                  <c:v>-8598</c:v>
                </c:pt>
                <c:pt idx="21">
                  <c:v>-8598</c:v>
                </c:pt>
                <c:pt idx="22">
                  <c:v>-8598</c:v>
                </c:pt>
                <c:pt idx="23">
                  <c:v>-8597.5</c:v>
                </c:pt>
                <c:pt idx="24">
                  <c:v>-8597.5</c:v>
                </c:pt>
                <c:pt idx="25">
                  <c:v>-8597.5</c:v>
                </c:pt>
                <c:pt idx="26">
                  <c:v>-8595</c:v>
                </c:pt>
                <c:pt idx="27">
                  <c:v>-8595</c:v>
                </c:pt>
                <c:pt idx="28">
                  <c:v>-8595</c:v>
                </c:pt>
                <c:pt idx="29">
                  <c:v>-8589.5</c:v>
                </c:pt>
                <c:pt idx="30">
                  <c:v>-8589.5</c:v>
                </c:pt>
                <c:pt idx="31">
                  <c:v>-8589.5</c:v>
                </c:pt>
                <c:pt idx="32">
                  <c:v>-8587</c:v>
                </c:pt>
                <c:pt idx="33">
                  <c:v>-8587</c:v>
                </c:pt>
                <c:pt idx="34">
                  <c:v>-8587</c:v>
                </c:pt>
                <c:pt idx="35">
                  <c:v>-2699</c:v>
                </c:pt>
                <c:pt idx="36">
                  <c:v>-2696.5</c:v>
                </c:pt>
                <c:pt idx="37">
                  <c:v>-878</c:v>
                </c:pt>
                <c:pt idx="38">
                  <c:v>-827</c:v>
                </c:pt>
                <c:pt idx="39">
                  <c:v>-24.5</c:v>
                </c:pt>
                <c:pt idx="40">
                  <c:v>-22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40685</c:v>
                </c:pt>
                <c:pt idx="75">
                  <c:v>40744.5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35">
                  <c:v>2.2431600009440444E-3</c:v>
                </c:pt>
                <c:pt idx="36">
                  <c:v>-2.318940001714509E-3</c:v>
                </c:pt>
                <c:pt idx="37">
                  <c:v>1.4809519998379983E-2</c:v>
                </c:pt>
                <c:pt idx="38">
                  <c:v>1.7342680002911948E-2</c:v>
                </c:pt>
                <c:pt idx="39">
                  <c:v>-5.0914199964608997E-3</c:v>
                </c:pt>
                <c:pt idx="40">
                  <c:v>3.46480002917815E-4</c:v>
                </c:pt>
                <c:pt idx="41">
                  <c:v>-1.0600000001431908E-2</c:v>
                </c:pt>
                <c:pt idx="42">
                  <c:v>-5.0879999980679713E-3</c:v>
                </c:pt>
                <c:pt idx="43">
                  <c:v>8.675379998749122E-3</c:v>
                </c:pt>
                <c:pt idx="44">
                  <c:v>-8.8671999401412904E-4</c:v>
                </c:pt>
                <c:pt idx="45">
                  <c:v>-1.3922059995820746E-2</c:v>
                </c:pt>
                <c:pt idx="46">
                  <c:v>-7.1586799967917614E-3</c:v>
                </c:pt>
                <c:pt idx="47">
                  <c:v>-2.4975199994514696E-3</c:v>
                </c:pt>
                <c:pt idx="48">
                  <c:v>4.586980001477059E-3</c:v>
                </c:pt>
                <c:pt idx="49">
                  <c:v>-1.9649639994895551E-2</c:v>
                </c:pt>
                <c:pt idx="50">
                  <c:v>-1.9833300000755116E-2</c:v>
                </c:pt>
                <c:pt idx="51">
                  <c:v>-2.3953999989316799E-3</c:v>
                </c:pt>
                <c:pt idx="52">
                  <c:v>-1.0699199992814101E-3</c:v>
                </c:pt>
                <c:pt idx="53">
                  <c:v>7.8058800063445233E-3</c:v>
                </c:pt>
                <c:pt idx="54">
                  <c:v>3.1313600047724321E-3</c:v>
                </c:pt>
                <c:pt idx="55">
                  <c:v>-3.2425999961560592E-4</c:v>
                </c:pt>
                <c:pt idx="56">
                  <c:v>-4.3595999959507026E-3</c:v>
                </c:pt>
                <c:pt idx="57">
                  <c:v>-1.8220840000140015E-2</c:v>
                </c:pt>
                <c:pt idx="58">
                  <c:v>7.2870000440161675E-4</c:v>
                </c:pt>
                <c:pt idx="59">
                  <c:v>5.1670600005309097E-3</c:v>
                </c:pt>
                <c:pt idx="60">
                  <c:v>-1.6450199982500635E-3</c:v>
                </c:pt>
                <c:pt idx="61">
                  <c:v>-1.3346600026125088E-3</c:v>
                </c:pt>
                <c:pt idx="62">
                  <c:v>-3.8855399980093352E-3</c:v>
                </c:pt>
                <c:pt idx="63">
                  <c:v>-4.5777799969073385E-3</c:v>
                </c:pt>
                <c:pt idx="64">
                  <c:v>7.9923800003598444E-3</c:v>
                </c:pt>
                <c:pt idx="65">
                  <c:v>-5.1475000000209548E-3</c:v>
                </c:pt>
                <c:pt idx="66">
                  <c:v>-5.107760000100825E-3</c:v>
                </c:pt>
                <c:pt idx="67">
                  <c:v>4.2994360002921894E-2</c:v>
                </c:pt>
                <c:pt idx="68">
                  <c:v>5.6952519997139461E-2</c:v>
                </c:pt>
                <c:pt idx="69">
                  <c:v>0.10269594000419602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77-4715-8B05-05A791AB81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-9709.5</c:v>
                </c:pt>
                <c:pt idx="2">
                  <c:v>-8608.5</c:v>
                </c:pt>
                <c:pt idx="3">
                  <c:v>-8608.5</c:v>
                </c:pt>
                <c:pt idx="4">
                  <c:v>-8608.5</c:v>
                </c:pt>
                <c:pt idx="5">
                  <c:v>-8606</c:v>
                </c:pt>
                <c:pt idx="6">
                  <c:v>-8606</c:v>
                </c:pt>
                <c:pt idx="7">
                  <c:v>-8606</c:v>
                </c:pt>
                <c:pt idx="8">
                  <c:v>-8605.5</c:v>
                </c:pt>
                <c:pt idx="9">
                  <c:v>-8605.5</c:v>
                </c:pt>
                <c:pt idx="10">
                  <c:v>-8605.5</c:v>
                </c:pt>
                <c:pt idx="11">
                  <c:v>-8603</c:v>
                </c:pt>
                <c:pt idx="12">
                  <c:v>-8603</c:v>
                </c:pt>
                <c:pt idx="13">
                  <c:v>-8603</c:v>
                </c:pt>
                <c:pt idx="14">
                  <c:v>-8600.5</c:v>
                </c:pt>
                <c:pt idx="15">
                  <c:v>-8600.5</c:v>
                </c:pt>
                <c:pt idx="16">
                  <c:v>-8600.5</c:v>
                </c:pt>
                <c:pt idx="17">
                  <c:v>-8600</c:v>
                </c:pt>
                <c:pt idx="18">
                  <c:v>-8600</c:v>
                </c:pt>
                <c:pt idx="19">
                  <c:v>-8600</c:v>
                </c:pt>
                <c:pt idx="20">
                  <c:v>-8598</c:v>
                </c:pt>
                <c:pt idx="21">
                  <c:v>-8598</c:v>
                </c:pt>
                <c:pt idx="22">
                  <c:v>-8598</c:v>
                </c:pt>
                <c:pt idx="23">
                  <c:v>-8597.5</c:v>
                </c:pt>
                <c:pt idx="24">
                  <c:v>-8597.5</c:v>
                </c:pt>
                <c:pt idx="25">
                  <c:v>-8597.5</c:v>
                </c:pt>
                <c:pt idx="26">
                  <c:v>-8595</c:v>
                </c:pt>
                <c:pt idx="27">
                  <c:v>-8595</c:v>
                </c:pt>
                <c:pt idx="28">
                  <c:v>-8595</c:v>
                </c:pt>
                <c:pt idx="29">
                  <c:v>-8589.5</c:v>
                </c:pt>
                <c:pt idx="30">
                  <c:v>-8589.5</c:v>
                </c:pt>
                <c:pt idx="31">
                  <c:v>-8589.5</c:v>
                </c:pt>
                <c:pt idx="32">
                  <c:v>-8587</c:v>
                </c:pt>
                <c:pt idx="33">
                  <c:v>-8587</c:v>
                </c:pt>
                <c:pt idx="34">
                  <c:v>-8587</c:v>
                </c:pt>
                <c:pt idx="35">
                  <c:v>-2699</c:v>
                </c:pt>
                <c:pt idx="36">
                  <c:v>-2696.5</c:v>
                </c:pt>
                <c:pt idx="37">
                  <c:v>-878</c:v>
                </c:pt>
                <c:pt idx="38">
                  <c:v>-827</c:v>
                </c:pt>
                <c:pt idx="39">
                  <c:v>-24.5</c:v>
                </c:pt>
                <c:pt idx="40">
                  <c:v>-22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40685</c:v>
                </c:pt>
                <c:pt idx="75">
                  <c:v>40744.5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0">
                  <c:v>0</c:v>
                </c:pt>
                <c:pt idx="1">
                  <c:v>-9.5860199944581836E-3</c:v>
                </c:pt>
                <c:pt idx="2">
                  <c:v>-4.7348599982797168E-3</c:v>
                </c:pt>
                <c:pt idx="3">
                  <c:v>-4.6648600036860444E-3</c:v>
                </c:pt>
                <c:pt idx="4">
                  <c:v>-4.5448599994415417E-3</c:v>
                </c:pt>
                <c:pt idx="5">
                  <c:v>-5.1869599992642179E-3</c:v>
                </c:pt>
                <c:pt idx="6">
                  <c:v>-4.7169600002234802E-3</c:v>
                </c:pt>
                <c:pt idx="7">
                  <c:v>-4.4269599966355599E-3</c:v>
                </c:pt>
                <c:pt idx="8">
                  <c:v>-4.419379991304595E-3</c:v>
                </c:pt>
                <c:pt idx="9">
                  <c:v>-4.3193799938308075E-3</c:v>
                </c:pt>
                <c:pt idx="10">
                  <c:v>-4.2493799919611774E-3</c:v>
                </c:pt>
                <c:pt idx="11">
                  <c:v>-4.8814800029504113E-3</c:v>
                </c:pt>
                <c:pt idx="12">
                  <c:v>-4.5114800013834611E-3</c:v>
                </c:pt>
                <c:pt idx="13">
                  <c:v>-3.7714799982495606E-3</c:v>
                </c:pt>
                <c:pt idx="14">
                  <c:v>-5.4635799970128573E-3</c:v>
                </c:pt>
                <c:pt idx="15">
                  <c:v>-4.8835799971129745E-3</c:v>
                </c:pt>
                <c:pt idx="16">
                  <c:v>-4.7735799962538294E-3</c:v>
                </c:pt>
                <c:pt idx="17">
                  <c:v>-4.6960000036051497E-3</c:v>
                </c:pt>
                <c:pt idx="18">
                  <c:v>-4.4760000018868595E-3</c:v>
                </c:pt>
                <c:pt idx="19">
                  <c:v>-4.2759999996633269E-3</c:v>
                </c:pt>
                <c:pt idx="20">
                  <c:v>-5.6956800035550259E-3</c:v>
                </c:pt>
                <c:pt idx="21">
                  <c:v>-5.5756799993105233E-3</c:v>
                </c:pt>
                <c:pt idx="22">
                  <c:v>-5.5056800047168508E-3</c:v>
                </c:pt>
                <c:pt idx="23">
                  <c:v>-5.3380999961518683E-3</c:v>
                </c:pt>
                <c:pt idx="24">
                  <c:v>-5.1980999996885657E-3</c:v>
                </c:pt>
                <c:pt idx="25">
                  <c:v>-4.768099999637343E-3</c:v>
                </c:pt>
                <c:pt idx="26">
                  <c:v>-6.120199992437847E-3</c:v>
                </c:pt>
                <c:pt idx="27">
                  <c:v>-5.270199995720759E-3</c:v>
                </c:pt>
                <c:pt idx="28">
                  <c:v>-5.150199998752214E-3</c:v>
                </c:pt>
                <c:pt idx="29">
                  <c:v>-5.7568199990782887E-3</c:v>
                </c:pt>
                <c:pt idx="30">
                  <c:v>-5.6168200026149862E-3</c:v>
                </c:pt>
                <c:pt idx="31">
                  <c:v>-5.6068199992296286E-3</c:v>
                </c:pt>
                <c:pt idx="32">
                  <c:v>-5.858919997990597E-3</c:v>
                </c:pt>
                <c:pt idx="33">
                  <c:v>-5.4489199974341318E-3</c:v>
                </c:pt>
                <c:pt idx="34">
                  <c:v>-4.1389199977857061E-3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77-4715-8B05-05A791AB81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-9709.5</c:v>
                </c:pt>
                <c:pt idx="2">
                  <c:v>-8608.5</c:v>
                </c:pt>
                <c:pt idx="3">
                  <c:v>-8608.5</c:v>
                </c:pt>
                <c:pt idx="4">
                  <c:v>-8608.5</c:v>
                </c:pt>
                <c:pt idx="5">
                  <c:v>-8606</c:v>
                </c:pt>
                <c:pt idx="6">
                  <c:v>-8606</c:v>
                </c:pt>
                <c:pt idx="7">
                  <c:v>-8606</c:v>
                </c:pt>
                <c:pt idx="8">
                  <c:v>-8605.5</c:v>
                </c:pt>
                <c:pt idx="9">
                  <c:v>-8605.5</c:v>
                </c:pt>
                <c:pt idx="10">
                  <c:v>-8605.5</c:v>
                </c:pt>
                <c:pt idx="11">
                  <c:v>-8603</c:v>
                </c:pt>
                <c:pt idx="12">
                  <c:v>-8603</c:v>
                </c:pt>
                <c:pt idx="13">
                  <c:v>-8603</c:v>
                </c:pt>
                <c:pt idx="14">
                  <c:v>-8600.5</c:v>
                </c:pt>
                <c:pt idx="15">
                  <c:v>-8600.5</c:v>
                </c:pt>
                <c:pt idx="16">
                  <c:v>-8600.5</c:v>
                </c:pt>
                <c:pt idx="17">
                  <c:v>-8600</c:v>
                </c:pt>
                <c:pt idx="18">
                  <c:v>-8600</c:v>
                </c:pt>
                <c:pt idx="19">
                  <c:v>-8600</c:v>
                </c:pt>
                <c:pt idx="20">
                  <c:v>-8598</c:v>
                </c:pt>
                <c:pt idx="21">
                  <c:v>-8598</c:v>
                </c:pt>
                <c:pt idx="22">
                  <c:v>-8598</c:v>
                </c:pt>
                <c:pt idx="23">
                  <c:v>-8597.5</c:v>
                </c:pt>
                <c:pt idx="24">
                  <c:v>-8597.5</c:v>
                </c:pt>
                <c:pt idx="25">
                  <c:v>-8597.5</c:v>
                </c:pt>
                <c:pt idx="26">
                  <c:v>-8595</c:v>
                </c:pt>
                <c:pt idx="27">
                  <c:v>-8595</c:v>
                </c:pt>
                <c:pt idx="28">
                  <c:v>-8595</c:v>
                </c:pt>
                <c:pt idx="29">
                  <c:v>-8589.5</c:v>
                </c:pt>
                <c:pt idx="30">
                  <c:v>-8589.5</c:v>
                </c:pt>
                <c:pt idx="31">
                  <c:v>-8589.5</c:v>
                </c:pt>
                <c:pt idx="32">
                  <c:v>-8587</c:v>
                </c:pt>
                <c:pt idx="33">
                  <c:v>-8587</c:v>
                </c:pt>
                <c:pt idx="34">
                  <c:v>-8587</c:v>
                </c:pt>
                <c:pt idx="35">
                  <c:v>-2699</c:v>
                </c:pt>
                <c:pt idx="36">
                  <c:v>-2696.5</c:v>
                </c:pt>
                <c:pt idx="37">
                  <c:v>-878</c:v>
                </c:pt>
                <c:pt idx="38">
                  <c:v>-827</c:v>
                </c:pt>
                <c:pt idx="39">
                  <c:v>-24.5</c:v>
                </c:pt>
                <c:pt idx="40">
                  <c:v>-22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40685</c:v>
                </c:pt>
                <c:pt idx="75">
                  <c:v>40744.5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0">
                  <c:v>0.10379120000288822</c:v>
                </c:pt>
                <c:pt idx="71">
                  <c:v>0.11510629999975208</c:v>
                </c:pt>
                <c:pt idx="72">
                  <c:v>0.11451420000230428</c:v>
                </c:pt>
                <c:pt idx="73">
                  <c:v>0.11609434000274632</c:v>
                </c:pt>
                <c:pt idx="74">
                  <c:v>0.1517846001079306</c:v>
                </c:pt>
                <c:pt idx="75">
                  <c:v>0.15040661988314241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77-4715-8B05-05A791AB81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-9709.5</c:v>
                </c:pt>
                <c:pt idx="2">
                  <c:v>-8608.5</c:v>
                </c:pt>
                <c:pt idx="3">
                  <c:v>-8608.5</c:v>
                </c:pt>
                <c:pt idx="4">
                  <c:v>-8608.5</c:v>
                </c:pt>
                <c:pt idx="5">
                  <c:v>-8606</c:v>
                </c:pt>
                <c:pt idx="6">
                  <c:v>-8606</c:v>
                </c:pt>
                <c:pt idx="7">
                  <c:v>-8606</c:v>
                </c:pt>
                <c:pt idx="8">
                  <c:v>-8605.5</c:v>
                </c:pt>
                <c:pt idx="9">
                  <c:v>-8605.5</c:v>
                </c:pt>
                <c:pt idx="10">
                  <c:v>-8605.5</c:v>
                </c:pt>
                <c:pt idx="11">
                  <c:v>-8603</c:v>
                </c:pt>
                <c:pt idx="12">
                  <c:v>-8603</c:v>
                </c:pt>
                <c:pt idx="13">
                  <c:v>-8603</c:v>
                </c:pt>
                <c:pt idx="14">
                  <c:v>-8600.5</c:v>
                </c:pt>
                <c:pt idx="15">
                  <c:v>-8600.5</c:v>
                </c:pt>
                <c:pt idx="16">
                  <c:v>-8600.5</c:v>
                </c:pt>
                <c:pt idx="17">
                  <c:v>-8600</c:v>
                </c:pt>
                <c:pt idx="18">
                  <c:v>-8600</c:v>
                </c:pt>
                <c:pt idx="19">
                  <c:v>-8600</c:v>
                </c:pt>
                <c:pt idx="20">
                  <c:v>-8598</c:v>
                </c:pt>
                <c:pt idx="21">
                  <c:v>-8598</c:v>
                </c:pt>
                <c:pt idx="22">
                  <c:v>-8598</c:v>
                </c:pt>
                <c:pt idx="23">
                  <c:v>-8597.5</c:v>
                </c:pt>
                <c:pt idx="24">
                  <c:v>-8597.5</c:v>
                </c:pt>
                <c:pt idx="25">
                  <c:v>-8597.5</c:v>
                </c:pt>
                <c:pt idx="26">
                  <c:v>-8595</c:v>
                </c:pt>
                <c:pt idx="27">
                  <c:v>-8595</c:v>
                </c:pt>
                <c:pt idx="28">
                  <c:v>-8595</c:v>
                </c:pt>
                <c:pt idx="29">
                  <c:v>-8589.5</c:v>
                </c:pt>
                <c:pt idx="30">
                  <c:v>-8589.5</c:v>
                </c:pt>
                <c:pt idx="31">
                  <c:v>-8589.5</c:v>
                </c:pt>
                <c:pt idx="32">
                  <c:v>-8587</c:v>
                </c:pt>
                <c:pt idx="33">
                  <c:v>-8587</c:v>
                </c:pt>
                <c:pt idx="34">
                  <c:v>-8587</c:v>
                </c:pt>
                <c:pt idx="35">
                  <c:v>-2699</c:v>
                </c:pt>
                <c:pt idx="36">
                  <c:v>-2696.5</c:v>
                </c:pt>
                <c:pt idx="37">
                  <c:v>-878</c:v>
                </c:pt>
                <c:pt idx="38">
                  <c:v>-827</c:v>
                </c:pt>
                <c:pt idx="39">
                  <c:v>-24.5</c:v>
                </c:pt>
                <c:pt idx="40">
                  <c:v>-22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40685</c:v>
                </c:pt>
                <c:pt idx="75">
                  <c:v>40744.5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77-4715-8B05-05A791AB81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-9709.5</c:v>
                </c:pt>
                <c:pt idx="2">
                  <c:v>-8608.5</c:v>
                </c:pt>
                <c:pt idx="3">
                  <c:v>-8608.5</c:v>
                </c:pt>
                <c:pt idx="4">
                  <c:v>-8608.5</c:v>
                </c:pt>
                <c:pt idx="5">
                  <c:v>-8606</c:v>
                </c:pt>
                <c:pt idx="6">
                  <c:v>-8606</c:v>
                </c:pt>
                <c:pt idx="7">
                  <c:v>-8606</c:v>
                </c:pt>
                <c:pt idx="8">
                  <c:v>-8605.5</c:v>
                </c:pt>
                <c:pt idx="9">
                  <c:v>-8605.5</c:v>
                </c:pt>
                <c:pt idx="10">
                  <c:v>-8605.5</c:v>
                </c:pt>
                <c:pt idx="11">
                  <c:v>-8603</c:v>
                </c:pt>
                <c:pt idx="12">
                  <c:v>-8603</c:v>
                </c:pt>
                <c:pt idx="13">
                  <c:v>-8603</c:v>
                </c:pt>
                <c:pt idx="14">
                  <c:v>-8600.5</c:v>
                </c:pt>
                <c:pt idx="15">
                  <c:v>-8600.5</c:v>
                </c:pt>
                <c:pt idx="16">
                  <c:v>-8600.5</c:v>
                </c:pt>
                <c:pt idx="17">
                  <c:v>-8600</c:v>
                </c:pt>
                <c:pt idx="18">
                  <c:v>-8600</c:v>
                </c:pt>
                <c:pt idx="19">
                  <c:v>-8600</c:v>
                </c:pt>
                <c:pt idx="20">
                  <c:v>-8598</c:v>
                </c:pt>
                <c:pt idx="21">
                  <c:v>-8598</c:v>
                </c:pt>
                <c:pt idx="22">
                  <c:v>-8598</c:v>
                </c:pt>
                <c:pt idx="23">
                  <c:v>-8597.5</c:v>
                </c:pt>
                <c:pt idx="24">
                  <c:v>-8597.5</c:v>
                </c:pt>
                <c:pt idx="25">
                  <c:v>-8597.5</c:v>
                </c:pt>
                <c:pt idx="26">
                  <c:v>-8595</c:v>
                </c:pt>
                <c:pt idx="27">
                  <c:v>-8595</c:v>
                </c:pt>
                <c:pt idx="28">
                  <c:v>-8595</c:v>
                </c:pt>
                <c:pt idx="29">
                  <c:v>-8589.5</c:v>
                </c:pt>
                <c:pt idx="30">
                  <c:v>-8589.5</c:v>
                </c:pt>
                <c:pt idx="31">
                  <c:v>-8589.5</c:v>
                </c:pt>
                <c:pt idx="32">
                  <c:v>-8587</c:v>
                </c:pt>
                <c:pt idx="33">
                  <c:v>-8587</c:v>
                </c:pt>
                <c:pt idx="34">
                  <c:v>-8587</c:v>
                </c:pt>
                <c:pt idx="35">
                  <c:v>-2699</c:v>
                </c:pt>
                <c:pt idx="36">
                  <c:v>-2696.5</c:v>
                </c:pt>
                <c:pt idx="37">
                  <c:v>-878</c:v>
                </c:pt>
                <c:pt idx="38">
                  <c:v>-827</c:v>
                </c:pt>
                <c:pt idx="39">
                  <c:v>-24.5</c:v>
                </c:pt>
                <c:pt idx="40">
                  <c:v>-22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40685</c:v>
                </c:pt>
                <c:pt idx="75">
                  <c:v>40744.5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77-4715-8B05-05A791AB81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63">
                    <c:v>4.0000000000000001E-3</c:v>
                  </c:pt>
                  <c:pt idx="65">
                    <c:v>8.0000000000000002E-3</c:v>
                  </c:pt>
                  <c:pt idx="66">
                    <c:v>6.0000000000000001E-3</c:v>
                  </c:pt>
                  <c:pt idx="67">
                    <c:v>5.0000000000000001E-3</c:v>
                  </c:pt>
                  <c:pt idx="68">
                    <c:v>0</c:v>
                  </c:pt>
                  <c:pt idx="69">
                    <c:v>3.0000000000000001E-3</c:v>
                  </c:pt>
                  <c:pt idx="7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-9709.5</c:v>
                </c:pt>
                <c:pt idx="2">
                  <c:v>-8608.5</c:v>
                </c:pt>
                <c:pt idx="3">
                  <c:v>-8608.5</c:v>
                </c:pt>
                <c:pt idx="4">
                  <c:v>-8608.5</c:v>
                </c:pt>
                <c:pt idx="5">
                  <c:v>-8606</c:v>
                </c:pt>
                <c:pt idx="6">
                  <c:v>-8606</c:v>
                </c:pt>
                <c:pt idx="7">
                  <c:v>-8606</c:v>
                </c:pt>
                <c:pt idx="8">
                  <c:v>-8605.5</c:v>
                </c:pt>
                <c:pt idx="9">
                  <c:v>-8605.5</c:v>
                </c:pt>
                <c:pt idx="10">
                  <c:v>-8605.5</c:v>
                </c:pt>
                <c:pt idx="11">
                  <c:v>-8603</c:v>
                </c:pt>
                <c:pt idx="12">
                  <c:v>-8603</c:v>
                </c:pt>
                <c:pt idx="13">
                  <c:v>-8603</c:v>
                </c:pt>
                <c:pt idx="14">
                  <c:v>-8600.5</c:v>
                </c:pt>
                <c:pt idx="15">
                  <c:v>-8600.5</c:v>
                </c:pt>
                <c:pt idx="16">
                  <c:v>-8600.5</c:v>
                </c:pt>
                <c:pt idx="17">
                  <c:v>-8600</c:v>
                </c:pt>
                <c:pt idx="18">
                  <c:v>-8600</c:v>
                </c:pt>
                <c:pt idx="19">
                  <c:v>-8600</c:v>
                </c:pt>
                <c:pt idx="20">
                  <c:v>-8598</c:v>
                </c:pt>
                <c:pt idx="21">
                  <c:v>-8598</c:v>
                </c:pt>
                <c:pt idx="22">
                  <c:v>-8598</c:v>
                </c:pt>
                <c:pt idx="23">
                  <c:v>-8597.5</c:v>
                </c:pt>
                <c:pt idx="24">
                  <c:v>-8597.5</c:v>
                </c:pt>
                <c:pt idx="25">
                  <c:v>-8597.5</c:v>
                </c:pt>
                <c:pt idx="26">
                  <c:v>-8595</c:v>
                </c:pt>
                <c:pt idx="27">
                  <c:v>-8595</c:v>
                </c:pt>
                <c:pt idx="28">
                  <c:v>-8595</c:v>
                </c:pt>
                <c:pt idx="29">
                  <c:v>-8589.5</c:v>
                </c:pt>
                <c:pt idx="30">
                  <c:v>-8589.5</c:v>
                </c:pt>
                <c:pt idx="31">
                  <c:v>-8589.5</c:v>
                </c:pt>
                <c:pt idx="32">
                  <c:v>-8587</c:v>
                </c:pt>
                <c:pt idx="33">
                  <c:v>-8587</c:v>
                </c:pt>
                <c:pt idx="34">
                  <c:v>-8587</c:v>
                </c:pt>
                <c:pt idx="35">
                  <c:v>-2699</c:v>
                </c:pt>
                <c:pt idx="36">
                  <c:v>-2696.5</c:v>
                </c:pt>
                <c:pt idx="37">
                  <c:v>-878</c:v>
                </c:pt>
                <c:pt idx="38">
                  <c:v>-827</c:v>
                </c:pt>
                <c:pt idx="39">
                  <c:v>-24.5</c:v>
                </c:pt>
                <c:pt idx="40">
                  <c:v>-22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40685</c:v>
                </c:pt>
                <c:pt idx="75">
                  <c:v>40744.5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77-4715-8B05-05A791AB81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-9709.5</c:v>
                </c:pt>
                <c:pt idx="2">
                  <c:v>-8608.5</c:v>
                </c:pt>
                <c:pt idx="3">
                  <c:v>-8608.5</c:v>
                </c:pt>
                <c:pt idx="4">
                  <c:v>-8608.5</c:v>
                </c:pt>
                <c:pt idx="5">
                  <c:v>-8606</c:v>
                </c:pt>
                <c:pt idx="6">
                  <c:v>-8606</c:v>
                </c:pt>
                <c:pt idx="7">
                  <c:v>-8606</c:v>
                </c:pt>
                <c:pt idx="8">
                  <c:v>-8605.5</c:v>
                </c:pt>
                <c:pt idx="9">
                  <c:v>-8605.5</c:v>
                </c:pt>
                <c:pt idx="10">
                  <c:v>-8605.5</c:v>
                </c:pt>
                <c:pt idx="11">
                  <c:v>-8603</c:v>
                </c:pt>
                <c:pt idx="12">
                  <c:v>-8603</c:v>
                </c:pt>
                <c:pt idx="13">
                  <c:v>-8603</c:v>
                </c:pt>
                <c:pt idx="14">
                  <c:v>-8600.5</c:v>
                </c:pt>
                <c:pt idx="15">
                  <c:v>-8600.5</c:v>
                </c:pt>
                <c:pt idx="16">
                  <c:v>-8600.5</c:v>
                </c:pt>
                <c:pt idx="17">
                  <c:v>-8600</c:v>
                </c:pt>
                <c:pt idx="18">
                  <c:v>-8600</c:v>
                </c:pt>
                <c:pt idx="19">
                  <c:v>-8600</c:v>
                </c:pt>
                <c:pt idx="20">
                  <c:v>-8598</c:v>
                </c:pt>
                <c:pt idx="21">
                  <c:v>-8598</c:v>
                </c:pt>
                <c:pt idx="22">
                  <c:v>-8598</c:v>
                </c:pt>
                <c:pt idx="23">
                  <c:v>-8597.5</c:v>
                </c:pt>
                <c:pt idx="24">
                  <c:v>-8597.5</c:v>
                </c:pt>
                <c:pt idx="25">
                  <c:v>-8597.5</c:v>
                </c:pt>
                <c:pt idx="26">
                  <c:v>-8595</c:v>
                </c:pt>
                <c:pt idx="27">
                  <c:v>-8595</c:v>
                </c:pt>
                <c:pt idx="28">
                  <c:v>-8595</c:v>
                </c:pt>
                <c:pt idx="29">
                  <c:v>-8589.5</c:v>
                </c:pt>
                <c:pt idx="30">
                  <c:v>-8589.5</c:v>
                </c:pt>
                <c:pt idx="31">
                  <c:v>-8589.5</c:v>
                </c:pt>
                <c:pt idx="32">
                  <c:v>-8587</c:v>
                </c:pt>
                <c:pt idx="33">
                  <c:v>-8587</c:v>
                </c:pt>
                <c:pt idx="34">
                  <c:v>-8587</c:v>
                </c:pt>
                <c:pt idx="35">
                  <c:v>-2699</c:v>
                </c:pt>
                <c:pt idx="36">
                  <c:v>-2696.5</c:v>
                </c:pt>
                <c:pt idx="37">
                  <c:v>-878</c:v>
                </c:pt>
                <c:pt idx="38">
                  <c:v>-827</c:v>
                </c:pt>
                <c:pt idx="39">
                  <c:v>-24.5</c:v>
                </c:pt>
                <c:pt idx="40">
                  <c:v>-22</c:v>
                </c:pt>
                <c:pt idx="41">
                  <c:v>0</c:v>
                </c:pt>
                <c:pt idx="42">
                  <c:v>3200</c:v>
                </c:pt>
                <c:pt idx="43">
                  <c:v>3205.5</c:v>
                </c:pt>
                <c:pt idx="44">
                  <c:v>3208</c:v>
                </c:pt>
                <c:pt idx="45">
                  <c:v>3221.5</c:v>
                </c:pt>
                <c:pt idx="46">
                  <c:v>3227</c:v>
                </c:pt>
                <c:pt idx="47">
                  <c:v>4078</c:v>
                </c:pt>
                <c:pt idx="48">
                  <c:v>4215.5</c:v>
                </c:pt>
                <c:pt idx="49">
                  <c:v>4221</c:v>
                </c:pt>
                <c:pt idx="50">
                  <c:v>5182.5</c:v>
                </c:pt>
                <c:pt idx="51">
                  <c:v>5185</c:v>
                </c:pt>
                <c:pt idx="52">
                  <c:v>5188</c:v>
                </c:pt>
                <c:pt idx="53">
                  <c:v>5193</c:v>
                </c:pt>
                <c:pt idx="54">
                  <c:v>5196</c:v>
                </c:pt>
                <c:pt idx="55">
                  <c:v>6176.5</c:v>
                </c:pt>
                <c:pt idx="56">
                  <c:v>6190</c:v>
                </c:pt>
                <c:pt idx="57">
                  <c:v>6901</c:v>
                </c:pt>
                <c:pt idx="58">
                  <c:v>7132.5</c:v>
                </c:pt>
                <c:pt idx="59">
                  <c:v>8153.5</c:v>
                </c:pt>
                <c:pt idx="60">
                  <c:v>9015.5</c:v>
                </c:pt>
                <c:pt idx="61">
                  <c:v>9236.5</c:v>
                </c:pt>
                <c:pt idx="62">
                  <c:v>10168.5</c:v>
                </c:pt>
                <c:pt idx="63">
                  <c:v>11154.5</c:v>
                </c:pt>
                <c:pt idx="64">
                  <c:v>13780.5</c:v>
                </c:pt>
                <c:pt idx="65">
                  <c:v>14937.5</c:v>
                </c:pt>
                <c:pt idx="66">
                  <c:v>29014</c:v>
                </c:pt>
                <c:pt idx="67">
                  <c:v>30121</c:v>
                </c:pt>
                <c:pt idx="68">
                  <c:v>32047</c:v>
                </c:pt>
                <c:pt idx="69">
                  <c:v>36771.5</c:v>
                </c:pt>
                <c:pt idx="70">
                  <c:v>36820</c:v>
                </c:pt>
                <c:pt idx="71">
                  <c:v>37742.5</c:v>
                </c:pt>
                <c:pt idx="72">
                  <c:v>37745</c:v>
                </c:pt>
                <c:pt idx="73">
                  <c:v>37761.5</c:v>
                </c:pt>
                <c:pt idx="74">
                  <c:v>40685</c:v>
                </c:pt>
                <c:pt idx="75">
                  <c:v>40744.5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59">
                  <c:v>-0.25856388902661825</c:v>
                </c:pt>
                <c:pt idx="60">
                  <c:v>-0.24767456995161125</c:v>
                </c:pt>
                <c:pt idx="61">
                  <c:v>-0.24488276076880783</c:v>
                </c:pt>
                <c:pt idx="62">
                  <c:v>-0.23310915824223413</c:v>
                </c:pt>
                <c:pt idx="63">
                  <c:v>-0.22065339419588043</c:v>
                </c:pt>
                <c:pt idx="64">
                  <c:v>-0.18748013214139278</c:v>
                </c:pt>
                <c:pt idx="65">
                  <c:v>-0.17286418994906899</c:v>
                </c:pt>
                <c:pt idx="66">
                  <c:v>4.9588958506247005E-3</c:v>
                </c:pt>
                <c:pt idx="67">
                  <c:v>1.894320700611507E-2</c:v>
                </c:pt>
                <c:pt idx="68">
                  <c:v>4.3273634544935824E-2</c:v>
                </c:pt>
                <c:pt idx="69">
                  <c:v>0.10295645121531927</c:v>
                </c:pt>
                <c:pt idx="70">
                  <c:v>0.10356913332104761</c:v>
                </c:pt>
                <c:pt idx="71">
                  <c:v>0.115222725950623</c:v>
                </c:pt>
                <c:pt idx="72">
                  <c:v>0.11525430750246463</c:v>
                </c:pt>
                <c:pt idx="73">
                  <c:v>0.11546274574461968</c:v>
                </c:pt>
                <c:pt idx="74">
                  <c:v>0.15239421246826579</c:v>
                </c:pt>
                <c:pt idx="75">
                  <c:v>0.15314585340209741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77-4715-8B05-05A791AB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290504"/>
        <c:axId val="1"/>
      </c:scatterChart>
      <c:valAx>
        <c:axId val="792290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376717085622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290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4022332260013"/>
          <c:y val="0.92000129214617399"/>
          <c:w val="0.7182143211480008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485775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AEC089-1F6D-49A3-6DE7-E763CDC25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28"/>
  <sheetViews>
    <sheetView tabSelected="1" workbookViewId="0">
      <pane xSplit="14" ySplit="22" topLeftCell="O8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71093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54</v>
      </c>
    </row>
    <row r="2" spans="1:6">
      <c r="A2" t="s">
        <v>29</v>
      </c>
      <c r="B2" s="9" t="s">
        <v>56</v>
      </c>
    </row>
    <row r="4" spans="1:6" ht="14.25" thickTop="1" thickBot="1">
      <c r="A4" s="6" t="s">
        <v>5</v>
      </c>
      <c r="C4" s="3">
        <v>44243.691599999998</v>
      </c>
      <c r="D4" s="4">
        <v>0.37022484</v>
      </c>
    </row>
    <row r="5" spans="1:6" ht="13.5" thickTop="1">
      <c r="A5" s="10" t="s">
        <v>57</v>
      </c>
      <c r="B5" s="11"/>
      <c r="C5" s="12">
        <v>-9.5</v>
      </c>
      <c r="D5" s="11" t="s">
        <v>58</v>
      </c>
    </row>
    <row r="6" spans="1:6">
      <c r="A6" s="6" t="s">
        <v>6</v>
      </c>
    </row>
    <row r="7" spans="1:6">
      <c r="A7" t="s">
        <v>7</v>
      </c>
      <c r="C7">
        <f>+C4</f>
        <v>44243.691599999998</v>
      </c>
    </row>
    <row r="8" spans="1:6">
      <c r="A8" t="s">
        <v>8</v>
      </c>
      <c r="C8">
        <f>+D4</f>
        <v>0.37022484</v>
      </c>
    </row>
    <row r="9" spans="1:6">
      <c r="A9" s="26" t="s">
        <v>64</v>
      </c>
      <c r="B9" s="27">
        <v>87</v>
      </c>
      <c r="C9" s="15" t="str">
        <f>"F"&amp;B9</f>
        <v>F87</v>
      </c>
      <c r="D9" s="16" t="str">
        <f>"G"&amp;B9</f>
        <v>G87</v>
      </c>
    </row>
    <row r="10" spans="1:6" ht="13.5" thickBot="1">
      <c r="A10" s="11"/>
      <c r="B10" s="11"/>
      <c r="C10" s="5" t="s">
        <v>25</v>
      </c>
      <c r="D10" s="5" t="s">
        <v>26</v>
      </c>
      <c r="E10" s="11"/>
    </row>
    <row r="11" spans="1:6">
      <c r="A11" s="11" t="s">
        <v>21</v>
      </c>
      <c r="B11" s="11"/>
      <c r="C11" s="13">
        <f ca="1">INTERCEPT(INDIRECT($D$9):G990,INDIRECT($C$9):F990)</f>
        <v>-0.361563962203033</v>
      </c>
      <c r="D11" s="14"/>
      <c r="E11" s="11"/>
    </row>
    <row r="12" spans="1:6">
      <c r="A12" s="11" t="s">
        <v>22</v>
      </c>
      <c r="B12" s="11"/>
      <c r="C12" s="13">
        <f ca="1">SLOPE(INDIRECT($D$9):G990,INDIRECT($C$9):F990)</f>
        <v>1.2632620736667046E-5</v>
      </c>
      <c r="D12" s="14"/>
      <c r="E12" s="11"/>
    </row>
    <row r="13" spans="1:6">
      <c r="A13" s="11" t="s">
        <v>24</v>
      </c>
      <c r="B13" s="11"/>
      <c r="C13" s="14" t="s">
        <v>19</v>
      </c>
    </row>
    <row r="14" spans="1:6">
      <c r="A14" s="11"/>
      <c r="B14" s="11"/>
      <c r="C14" s="11"/>
    </row>
    <row r="15" spans="1:6">
      <c r="A15" s="19" t="s">
        <v>23</v>
      </c>
      <c r="B15" s="11"/>
      <c r="C15" s="20">
        <f ca="1">(C7+C11)+(C8+C12)*INT(MAX(F21:F3531))</f>
        <v>59328.285620497089</v>
      </c>
      <c r="E15" s="17" t="s">
        <v>59</v>
      </c>
      <c r="F15" s="12">
        <v>1</v>
      </c>
    </row>
    <row r="16" spans="1:6">
      <c r="A16" s="21" t="s">
        <v>9</v>
      </c>
      <c r="B16" s="11"/>
      <c r="C16" s="22">
        <f ca="1">+C8+C12</f>
        <v>0.37023747262073664</v>
      </c>
      <c r="E16" s="17" t="s">
        <v>60</v>
      </c>
      <c r="F16" s="18">
        <f ca="1">NOW()+15018.5+$C$5/24</f>
        <v>59970.820942592589</v>
      </c>
    </row>
    <row r="17" spans="1:17" ht="13.5" thickBot="1">
      <c r="A17" s="17" t="s">
        <v>55</v>
      </c>
      <c r="B17" s="11"/>
      <c r="C17" s="11">
        <f>COUNT(C21:C2189)</f>
        <v>76</v>
      </c>
      <c r="E17" s="17" t="s">
        <v>61</v>
      </c>
      <c r="F17" s="18">
        <f ca="1">ROUND(2*(F16-$C$7)/$C$8,0)/2+F15</f>
        <v>42481</v>
      </c>
    </row>
    <row r="18" spans="1:17" ht="14.25" thickTop="1" thickBot="1">
      <c r="A18" s="21" t="s">
        <v>10</v>
      </c>
      <c r="B18" s="11"/>
      <c r="C18" s="24">
        <f ca="1">+C15</f>
        <v>59328.285620497089</v>
      </c>
      <c r="D18" s="25">
        <f ca="1">+C16</f>
        <v>0.37023747262073664</v>
      </c>
      <c r="E18" s="17" t="s">
        <v>62</v>
      </c>
      <c r="F18" s="16">
        <f ca="1">ROUND(2*(F16-$C$15)/$C$16,0)/2+F15</f>
        <v>1736.5</v>
      </c>
    </row>
    <row r="19" spans="1:17" ht="13.5" thickTop="1">
      <c r="E19" s="17" t="s">
        <v>63</v>
      </c>
      <c r="F19" s="23">
        <f ca="1">+$C$15+$C$16*F18-15018.5-$C$5/24</f>
        <v>44953.098825036337</v>
      </c>
    </row>
    <row r="20" spans="1:17" ht="13.5" thickBot="1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4</v>
      </c>
      <c r="I20" s="8" t="s">
        <v>71</v>
      </c>
      <c r="J20" s="8" t="s">
        <v>68</v>
      </c>
      <c r="K20" s="8" t="s">
        <v>3</v>
      </c>
      <c r="L20" s="8" t="s">
        <v>30</v>
      </c>
      <c r="M20" s="8" t="s">
        <v>31</v>
      </c>
      <c r="N20" s="8" t="s">
        <v>32</v>
      </c>
      <c r="O20" s="8" t="s">
        <v>28</v>
      </c>
      <c r="P20" s="7" t="s">
        <v>27</v>
      </c>
      <c r="Q20" s="5" t="s">
        <v>20</v>
      </c>
    </row>
    <row r="21" spans="1:17" ht="12.75" customHeight="1">
      <c r="A21" t="s">
        <v>17</v>
      </c>
      <c r="C21" s="28">
        <v>44243.691599999998</v>
      </c>
      <c r="D21" s="28" t="s">
        <v>19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J21">
        <f t="shared" ref="J21:J55" si="3">+G21</f>
        <v>0</v>
      </c>
      <c r="Q21" s="2">
        <f t="shared" ref="Q21:Q52" si="4">+C21-15018.5</f>
        <v>29225.191599999998</v>
      </c>
    </row>
    <row r="22" spans="1:17" ht="12.75" customHeight="1">
      <c r="A22" s="30" t="s">
        <v>67</v>
      </c>
      <c r="B22" s="31" t="s">
        <v>53</v>
      </c>
      <c r="C22" s="30">
        <v>40648.983930000002</v>
      </c>
      <c r="D22" s="30" t="s">
        <v>68</v>
      </c>
      <c r="E22">
        <f t="shared" si="0"/>
        <v>-9709.5258924279533</v>
      </c>
      <c r="F22">
        <f t="shared" si="1"/>
        <v>-9709.5</v>
      </c>
      <c r="G22">
        <f t="shared" si="2"/>
        <v>-9.5860199944581836E-3</v>
      </c>
      <c r="J22">
        <f t="shared" si="3"/>
        <v>-9.5860199944581836E-3</v>
      </c>
      <c r="Q22" s="2">
        <f t="shared" si="4"/>
        <v>25630.483930000002</v>
      </c>
    </row>
    <row r="23" spans="1:17" ht="12.75" customHeight="1">
      <c r="A23" s="30" t="s">
        <v>67</v>
      </c>
      <c r="B23" s="31" t="s">
        <v>53</v>
      </c>
      <c r="C23" s="30">
        <v>41056.606330000002</v>
      </c>
      <c r="D23" s="30" t="s">
        <v>68</v>
      </c>
      <c r="E23">
        <f t="shared" si="0"/>
        <v>-8608.5127891472548</v>
      </c>
      <c r="F23">
        <f t="shared" si="1"/>
        <v>-8608.5</v>
      </c>
      <c r="G23">
        <f t="shared" si="2"/>
        <v>-4.7348599982797168E-3</v>
      </c>
      <c r="J23">
        <f t="shared" si="3"/>
        <v>-4.7348599982797168E-3</v>
      </c>
      <c r="Q23" s="2">
        <f t="shared" si="4"/>
        <v>26038.106330000002</v>
      </c>
    </row>
    <row r="24" spans="1:17" ht="12.75" customHeight="1">
      <c r="A24" s="30" t="s">
        <v>67</v>
      </c>
      <c r="B24" s="31" t="s">
        <v>53</v>
      </c>
      <c r="C24" s="30">
        <v>41056.606399999997</v>
      </c>
      <c r="D24" s="30" t="s">
        <v>68</v>
      </c>
      <c r="E24">
        <f t="shared" si="0"/>
        <v>-8608.5126000729761</v>
      </c>
      <c r="F24">
        <f t="shared" si="1"/>
        <v>-8608.5</v>
      </c>
      <c r="G24">
        <f t="shared" si="2"/>
        <v>-4.6648600036860444E-3</v>
      </c>
      <c r="J24">
        <f t="shared" si="3"/>
        <v>-4.6648600036860444E-3</v>
      </c>
      <c r="Q24" s="2">
        <f t="shared" si="4"/>
        <v>26038.106399999997</v>
      </c>
    </row>
    <row r="25" spans="1:17" ht="12.75" customHeight="1">
      <c r="A25" s="30" t="s">
        <v>67</v>
      </c>
      <c r="B25" s="31" t="s">
        <v>53</v>
      </c>
      <c r="C25" s="30">
        <v>41056.606520000001</v>
      </c>
      <c r="D25" s="30" t="s">
        <v>68</v>
      </c>
      <c r="E25">
        <f t="shared" si="0"/>
        <v>-8608.5122759456044</v>
      </c>
      <c r="F25">
        <f t="shared" si="1"/>
        <v>-8608.5</v>
      </c>
      <c r="G25">
        <f t="shared" si="2"/>
        <v>-4.5448599994415417E-3</v>
      </c>
      <c r="J25">
        <f t="shared" si="3"/>
        <v>-4.5448599994415417E-3</v>
      </c>
      <c r="Q25" s="2">
        <f t="shared" si="4"/>
        <v>26038.106520000001</v>
      </c>
    </row>
    <row r="26" spans="1:17" ht="12.75" customHeight="1">
      <c r="A26" s="30" t="s">
        <v>67</v>
      </c>
      <c r="B26" s="31" t="s">
        <v>65</v>
      </c>
      <c r="C26" s="30">
        <v>41057.531439999999</v>
      </c>
      <c r="D26" s="30" t="s">
        <v>68</v>
      </c>
      <c r="E26">
        <f t="shared" si="0"/>
        <v>-8606.0140102970927</v>
      </c>
      <c r="F26">
        <f t="shared" si="1"/>
        <v>-8606</v>
      </c>
      <c r="G26">
        <f t="shared" si="2"/>
        <v>-5.1869599992642179E-3</v>
      </c>
      <c r="J26">
        <f t="shared" si="3"/>
        <v>-5.1869599992642179E-3</v>
      </c>
      <c r="Q26" s="2">
        <f t="shared" si="4"/>
        <v>26039.031439999999</v>
      </c>
    </row>
    <row r="27" spans="1:17" ht="12.75" customHeight="1">
      <c r="A27" s="30" t="s">
        <v>67</v>
      </c>
      <c r="B27" s="31" t="s">
        <v>65</v>
      </c>
      <c r="C27" s="30">
        <v>41057.531909999998</v>
      </c>
      <c r="D27" s="30" t="s">
        <v>68</v>
      </c>
      <c r="E27">
        <f t="shared" si="0"/>
        <v>-8606.0127407982691</v>
      </c>
      <c r="F27">
        <f t="shared" si="1"/>
        <v>-8606</v>
      </c>
      <c r="G27">
        <f t="shared" si="2"/>
        <v>-4.7169600002234802E-3</v>
      </c>
      <c r="J27">
        <f t="shared" si="3"/>
        <v>-4.7169600002234802E-3</v>
      </c>
      <c r="Q27" s="2">
        <f t="shared" si="4"/>
        <v>26039.031909999998</v>
      </c>
    </row>
    <row r="28" spans="1:17" ht="12.75" customHeight="1">
      <c r="A28" s="30" t="s">
        <v>67</v>
      </c>
      <c r="B28" s="31" t="s">
        <v>65</v>
      </c>
      <c r="C28" s="30">
        <v>41057.532200000001</v>
      </c>
      <c r="D28" s="30" t="s">
        <v>68</v>
      </c>
      <c r="E28">
        <f t="shared" si="0"/>
        <v>-8606.0119574904729</v>
      </c>
      <c r="F28">
        <f t="shared" si="1"/>
        <v>-8606</v>
      </c>
      <c r="G28">
        <f t="shared" si="2"/>
        <v>-4.4269599966355599E-3</v>
      </c>
      <c r="J28">
        <f t="shared" si="3"/>
        <v>-4.4269599966355599E-3</v>
      </c>
      <c r="Q28" s="2">
        <f t="shared" si="4"/>
        <v>26039.032200000001</v>
      </c>
    </row>
    <row r="29" spans="1:17" ht="12.75" customHeight="1">
      <c r="A29" s="30" t="s">
        <v>67</v>
      </c>
      <c r="B29" s="31" t="s">
        <v>53</v>
      </c>
      <c r="C29" s="30">
        <v>41057.717320000003</v>
      </c>
      <c r="D29" s="30" t="s">
        <v>68</v>
      </c>
      <c r="E29">
        <f t="shared" si="0"/>
        <v>-8605.5119370164211</v>
      </c>
      <c r="F29">
        <f t="shared" si="1"/>
        <v>-8605.5</v>
      </c>
      <c r="G29">
        <f t="shared" si="2"/>
        <v>-4.419379991304595E-3</v>
      </c>
      <c r="J29">
        <f t="shared" si="3"/>
        <v>-4.419379991304595E-3</v>
      </c>
      <c r="Q29" s="2">
        <f t="shared" si="4"/>
        <v>26039.217320000003</v>
      </c>
    </row>
    <row r="30" spans="1:17" ht="12.75" customHeight="1">
      <c r="A30" s="30" t="s">
        <v>67</v>
      </c>
      <c r="B30" s="31" t="s">
        <v>53</v>
      </c>
      <c r="C30" s="30">
        <v>41057.717420000001</v>
      </c>
      <c r="D30" s="30" t="s">
        <v>68</v>
      </c>
      <c r="E30">
        <f t="shared" si="0"/>
        <v>-8605.5116669102954</v>
      </c>
      <c r="F30">
        <f t="shared" si="1"/>
        <v>-8605.5</v>
      </c>
      <c r="G30">
        <f t="shared" si="2"/>
        <v>-4.3193799938308075E-3</v>
      </c>
      <c r="J30">
        <f t="shared" si="3"/>
        <v>-4.3193799938308075E-3</v>
      </c>
      <c r="Q30" s="2">
        <f t="shared" si="4"/>
        <v>26039.217420000001</v>
      </c>
    </row>
    <row r="31" spans="1:17" ht="12.75" customHeight="1">
      <c r="A31" s="30" t="s">
        <v>67</v>
      </c>
      <c r="B31" s="31" t="s">
        <v>53</v>
      </c>
      <c r="C31" s="30">
        <v>41057.717490000003</v>
      </c>
      <c r="D31" s="30" t="s">
        <v>68</v>
      </c>
      <c r="E31">
        <f t="shared" si="0"/>
        <v>-8605.5114778359966</v>
      </c>
      <c r="F31">
        <f t="shared" si="1"/>
        <v>-8605.5</v>
      </c>
      <c r="G31">
        <f t="shared" si="2"/>
        <v>-4.2493799919611774E-3</v>
      </c>
      <c r="J31">
        <f t="shared" si="3"/>
        <v>-4.2493799919611774E-3</v>
      </c>
      <c r="Q31" s="2">
        <f t="shared" si="4"/>
        <v>26039.217490000003</v>
      </c>
    </row>
    <row r="32" spans="1:17" ht="12.75" customHeight="1">
      <c r="A32" s="30" t="s">
        <v>67</v>
      </c>
      <c r="B32" s="31" t="s">
        <v>65</v>
      </c>
      <c r="C32" s="30">
        <v>41058.642419999996</v>
      </c>
      <c r="D32" s="30" t="s">
        <v>68</v>
      </c>
      <c r="E32">
        <f t="shared" si="0"/>
        <v>-8603.013185176882</v>
      </c>
      <c r="F32">
        <f t="shared" si="1"/>
        <v>-8603</v>
      </c>
      <c r="G32">
        <f t="shared" si="2"/>
        <v>-4.8814800029504113E-3</v>
      </c>
      <c r="J32">
        <f t="shared" si="3"/>
        <v>-4.8814800029504113E-3</v>
      </c>
      <c r="Q32" s="2">
        <f t="shared" si="4"/>
        <v>26040.142419999996</v>
      </c>
    </row>
    <row r="33" spans="1:17" ht="12.75" customHeight="1">
      <c r="A33" s="30" t="s">
        <v>67</v>
      </c>
      <c r="B33" s="31" t="s">
        <v>65</v>
      </c>
      <c r="C33" s="30">
        <v>41058.642789999998</v>
      </c>
      <c r="D33" s="30" t="s">
        <v>68</v>
      </c>
      <c r="E33">
        <f t="shared" si="0"/>
        <v>-8603.0121857841859</v>
      </c>
      <c r="F33">
        <f t="shared" si="1"/>
        <v>-8603</v>
      </c>
      <c r="G33">
        <f t="shared" si="2"/>
        <v>-4.5114800013834611E-3</v>
      </c>
      <c r="J33">
        <f t="shared" si="3"/>
        <v>-4.5114800013834611E-3</v>
      </c>
      <c r="Q33" s="2">
        <f t="shared" si="4"/>
        <v>26040.142789999998</v>
      </c>
    </row>
    <row r="34" spans="1:17" ht="12.75" customHeight="1">
      <c r="A34" s="30" t="s">
        <v>67</v>
      </c>
      <c r="B34" s="31" t="s">
        <v>65</v>
      </c>
      <c r="C34" s="30">
        <v>41058.643530000001</v>
      </c>
      <c r="D34" s="30" t="s">
        <v>68</v>
      </c>
      <c r="E34">
        <f t="shared" si="0"/>
        <v>-8603.0101869987902</v>
      </c>
      <c r="F34">
        <f t="shared" si="1"/>
        <v>-8603</v>
      </c>
      <c r="G34">
        <f t="shared" si="2"/>
        <v>-3.7714799982495606E-3</v>
      </c>
      <c r="J34">
        <f t="shared" si="3"/>
        <v>-3.7714799982495606E-3</v>
      </c>
      <c r="Q34" s="2">
        <f t="shared" si="4"/>
        <v>26040.143530000001</v>
      </c>
    </row>
    <row r="35" spans="1:17" ht="12.75" customHeight="1">
      <c r="A35" s="30" t="s">
        <v>67</v>
      </c>
      <c r="B35" s="31" t="s">
        <v>53</v>
      </c>
      <c r="C35" s="30">
        <v>41059.5674</v>
      </c>
      <c r="D35" s="30" t="s">
        <v>68</v>
      </c>
      <c r="E35">
        <f t="shared" si="0"/>
        <v>-8600.5147574646762</v>
      </c>
      <c r="F35">
        <f t="shared" si="1"/>
        <v>-8600.5</v>
      </c>
      <c r="G35">
        <f t="shared" si="2"/>
        <v>-5.4635799970128573E-3</v>
      </c>
      <c r="J35">
        <f t="shared" si="3"/>
        <v>-5.4635799970128573E-3</v>
      </c>
      <c r="Q35" s="2">
        <f t="shared" si="4"/>
        <v>26041.0674</v>
      </c>
    </row>
    <row r="36" spans="1:17" ht="12.75" customHeight="1">
      <c r="A36" s="30" t="s">
        <v>67</v>
      </c>
      <c r="B36" s="31" t="s">
        <v>53</v>
      </c>
      <c r="C36" s="30">
        <v>41059.56798</v>
      </c>
      <c r="D36" s="30" t="s">
        <v>68</v>
      </c>
      <c r="E36">
        <f t="shared" si="0"/>
        <v>-8600.5131908491021</v>
      </c>
      <c r="F36">
        <f t="shared" si="1"/>
        <v>-8600.5</v>
      </c>
      <c r="G36">
        <f t="shared" si="2"/>
        <v>-4.8835799971129745E-3</v>
      </c>
      <c r="J36">
        <f t="shared" si="3"/>
        <v>-4.8835799971129745E-3</v>
      </c>
      <c r="Q36" s="2">
        <f t="shared" si="4"/>
        <v>26041.06798</v>
      </c>
    </row>
    <row r="37" spans="1:17" ht="12.75" customHeight="1">
      <c r="A37" s="30" t="s">
        <v>67</v>
      </c>
      <c r="B37" s="31" t="s">
        <v>53</v>
      </c>
      <c r="C37" s="30">
        <v>41059.568090000001</v>
      </c>
      <c r="D37" s="30" t="s">
        <v>68</v>
      </c>
      <c r="E37">
        <f t="shared" si="0"/>
        <v>-8600.5128937323534</v>
      </c>
      <c r="F37">
        <f t="shared" si="1"/>
        <v>-8600.5</v>
      </c>
      <c r="G37">
        <f t="shared" si="2"/>
        <v>-4.7735799962538294E-3</v>
      </c>
      <c r="J37">
        <f t="shared" si="3"/>
        <v>-4.7735799962538294E-3</v>
      </c>
      <c r="Q37" s="2">
        <f t="shared" si="4"/>
        <v>26041.068090000001</v>
      </c>
    </row>
    <row r="38" spans="1:17" ht="12.75" customHeight="1">
      <c r="A38" s="30" t="s">
        <v>67</v>
      </c>
      <c r="B38" s="31" t="s">
        <v>65</v>
      </c>
      <c r="C38" s="30">
        <v>41059.753279999997</v>
      </c>
      <c r="D38" s="30" t="s">
        <v>68</v>
      </c>
      <c r="E38">
        <f t="shared" si="0"/>
        <v>-8600.0126841840247</v>
      </c>
      <c r="F38">
        <f t="shared" si="1"/>
        <v>-8600</v>
      </c>
      <c r="G38">
        <f t="shared" si="2"/>
        <v>-4.6960000036051497E-3</v>
      </c>
      <c r="J38">
        <f t="shared" si="3"/>
        <v>-4.6960000036051497E-3</v>
      </c>
      <c r="Q38" s="2">
        <f t="shared" si="4"/>
        <v>26041.253279999997</v>
      </c>
    </row>
    <row r="39" spans="1:17" ht="12.75" customHeight="1">
      <c r="A39" s="30" t="s">
        <v>67</v>
      </c>
      <c r="B39" s="31" t="s">
        <v>65</v>
      </c>
      <c r="C39" s="30">
        <v>41059.753499999999</v>
      </c>
      <c r="D39" s="30" t="s">
        <v>68</v>
      </c>
      <c r="E39">
        <f t="shared" si="0"/>
        <v>-8600.0120899505273</v>
      </c>
      <c r="F39">
        <f t="shared" si="1"/>
        <v>-8600</v>
      </c>
      <c r="G39">
        <f t="shared" si="2"/>
        <v>-4.4760000018868595E-3</v>
      </c>
      <c r="J39">
        <f t="shared" si="3"/>
        <v>-4.4760000018868595E-3</v>
      </c>
      <c r="Q39" s="2">
        <f t="shared" si="4"/>
        <v>26041.253499999999</v>
      </c>
    </row>
    <row r="40" spans="1:17" ht="12.75" customHeight="1">
      <c r="A40" s="30" t="s">
        <v>67</v>
      </c>
      <c r="B40" s="31" t="s">
        <v>65</v>
      </c>
      <c r="C40" s="30">
        <v>41059.753700000001</v>
      </c>
      <c r="D40" s="30" t="s">
        <v>68</v>
      </c>
      <c r="E40">
        <f t="shared" si="0"/>
        <v>-8600.011549738254</v>
      </c>
      <c r="F40">
        <f t="shared" si="1"/>
        <v>-8600</v>
      </c>
      <c r="G40">
        <f t="shared" si="2"/>
        <v>-4.2759999996633269E-3</v>
      </c>
      <c r="J40">
        <f t="shared" si="3"/>
        <v>-4.2759999996633269E-3</v>
      </c>
      <c r="Q40" s="2">
        <f t="shared" si="4"/>
        <v>26041.253700000001</v>
      </c>
    </row>
    <row r="41" spans="1:17" ht="12.75" customHeight="1">
      <c r="A41" s="30" t="s">
        <v>67</v>
      </c>
      <c r="B41" s="31" t="s">
        <v>65</v>
      </c>
      <c r="C41" s="30">
        <v>41060.492729999998</v>
      </c>
      <c r="D41" s="30" t="s">
        <v>68</v>
      </c>
      <c r="E41">
        <f t="shared" si="0"/>
        <v>-8598.0153843810167</v>
      </c>
      <c r="F41">
        <f t="shared" si="1"/>
        <v>-8598</v>
      </c>
      <c r="G41">
        <f t="shared" si="2"/>
        <v>-5.6956800035550259E-3</v>
      </c>
      <c r="J41">
        <f t="shared" si="3"/>
        <v>-5.6956800035550259E-3</v>
      </c>
      <c r="Q41" s="2">
        <f t="shared" si="4"/>
        <v>26041.992729999998</v>
      </c>
    </row>
    <row r="42" spans="1:17" ht="12.75" customHeight="1">
      <c r="A42" s="30" t="s">
        <v>67</v>
      </c>
      <c r="B42" s="31" t="s">
        <v>65</v>
      </c>
      <c r="C42" s="30">
        <v>41060.492850000002</v>
      </c>
      <c r="D42" s="30" t="s">
        <v>68</v>
      </c>
      <c r="E42">
        <f t="shared" si="0"/>
        <v>-8598.0150602536451</v>
      </c>
      <c r="F42">
        <f t="shared" si="1"/>
        <v>-8598</v>
      </c>
      <c r="G42">
        <f t="shared" si="2"/>
        <v>-5.5756799993105233E-3</v>
      </c>
      <c r="J42">
        <f t="shared" si="3"/>
        <v>-5.5756799993105233E-3</v>
      </c>
      <c r="Q42" s="2">
        <f t="shared" si="4"/>
        <v>26041.992850000002</v>
      </c>
    </row>
    <row r="43" spans="1:17" ht="12.75" customHeight="1">
      <c r="A43" s="30" t="s">
        <v>67</v>
      </c>
      <c r="B43" s="31" t="s">
        <v>65</v>
      </c>
      <c r="C43" s="30">
        <v>41060.492919999997</v>
      </c>
      <c r="D43" s="30" t="s">
        <v>68</v>
      </c>
      <c r="E43">
        <f t="shared" si="0"/>
        <v>-8598.0148711793663</v>
      </c>
      <c r="F43">
        <f t="shared" si="1"/>
        <v>-8598</v>
      </c>
      <c r="G43">
        <f t="shared" si="2"/>
        <v>-5.5056800047168508E-3</v>
      </c>
      <c r="J43">
        <f t="shared" si="3"/>
        <v>-5.5056800047168508E-3</v>
      </c>
      <c r="Q43" s="2">
        <f t="shared" si="4"/>
        <v>26041.992919999997</v>
      </c>
    </row>
    <row r="44" spans="1:17" ht="12.75" customHeight="1">
      <c r="A44" s="30" t="s">
        <v>67</v>
      </c>
      <c r="B44" s="31" t="s">
        <v>53</v>
      </c>
      <c r="C44" s="30">
        <v>41060.678200000002</v>
      </c>
      <c r="D44" s="30" t="s">
        <v>68</v>
      </c>
      <c r="E44">
        <f t="shared" si="0"/>
        <v>-8597.514418535493</v>
      </c>
      <c r="F44">
        <f t="shared" si="1"/>
        <v>-8597.5</v>
      </c>
      <c r="G44">
        <f t="shared" si="2"/>
        <v>-5.3380999961518683E-3</v>
      </c>
      <c r="J44">
        <f t="shared" si="3"/>
        <v>-5.3380999961518683E-3</v>
      </c>
      <c r="Q44" s="2">
        <f t="shared" si="4"/>
        <v>26042.178200000002</v>
      </c>
    </row>
    <row r="45" spans="1:17" ht="12.75" customHeight="1">
      <c r="A45" s="30" t="s">
        <v>67</v>
      </c>
      <c r="B45" s="31" t="s">
        <v>53</v>
      </c>
      <c r="C45" s="30">
        <v>41060.678339999999</v>
      </c>
      <c r="D45" s="30" t="s">
        <v>68</v>
      </c>
      <c r="E45">
        <f t="shared" si="0"/>
        <v>-8597.5140403869173</v>
      </c>
      <c r="F45">
        <f t="shared" si="1"/>
        <v>-8597.5</v>
      </c>
      <c r="G45">
        <f t="shared" si="2"/>
        <v>-5.1980999996885657E-3</v>
      </c>
      <c r="J45">
        <f t="shared" si="3"/>
        <v>-5.1980999996885657E-3</v>
      </c>
      <c r="Q45" s="2">
        <f t="shared" si="4"/>
        <v>26042.178339999999</v>
      </c>
    </row>
    <row r="46" spans="1:17" ht="12.75" customHeight="1">
      <c r="A46" s="30" t="s">
        <v>67</v>
      </c>
      <c r="B46" s="31" t="s">
        <v>53</v>
      </c>
      <c r="C46" s="30">
        <v>41060.678769999999</v>
      </c>
      <c r="D46" s="30" t="s">
        <v>68</v>
      </c>
      <c r="E46">
        <f t="shared" si="0"/>
        <v>-8597.5128789305436</v>
      </c>
      <c r="F46">
        <f t="shared" si="1"/>
        <v>-8597.5</v>
      </c>
      <c r="G46">
        <f t="shared" si="2"/>
        <v>-4.768099999637343E-3</v>
      </c>
      <c r="J46">
        <f t="shared" si="3"/>
        <v>-4.768099999637343E-3</v>
      </c>
      <c r="Q46" s="2">
        <f t="shared" si="4"/>
        <v>26042.178769999999</v>
      </c>
    </row>
    <row r="47" spans="1:17" ht="12.75" customHeight="1">
      <c r="A47" s="30" t="s">
        <v>67</v>
      </c>
      <c r="B47" s="31" t="s">
        <v>65</v>
      </c>
      <c r="C47" s="30">
        <v>41061.602980000003</v>
      </c>
      <c r="D47" s="30" t="s">
        <v>68</v>
      </c>
      <c r="E47">
        <f t="shared" si="0"/>
        <v>-8595.0165310355587</v>
      </c>
      <c r="F47">
        <f t="shared" si="1"/>
        <v>-8595</v>
      </c>
      <c r="G47">
        <f t="shared" si="2"/>
        <v>-6.120199992437847E-3</v>
      </c>
      <c r="J47">
        <f t="shared" si="3"/>
        <v>-6.120199992437847E-3</v>
      </c>
      <c r="Q47" s="2">
        <f t="shared" si="4"/>
        <v>26043.102980000003</v>
      </c>
    </row>
    <row r="48" spans="1:17" ht="12.75" customHeight="1">
      <c r="A48" s="30" t="s">
        <v>67</v>
      </c>
      <c r="B48" s="31" t="s">
        <v>65</v>
      </c>
      <c r="C48" s="30">
        <v>41061.60383</v>
      </c>
      <c r="D48" s="30" t="s">
        <v>68</v>
      </c>
      <c r="E48">
        <f t="shared" si="0"/>
        <v>-8595.0142351334343</v>
      </c>
      <c r="F48">
        <f t="shared" si="1"/>
        <v>-8595</v>
      </c>
      <c r="G48">
        <f t="shared" si="2"/>
        <v>-5.270199995720759E-3</v>
      </c>
      <c r="J48">
        <f t="shared" si="3"/>
        <v>-5.270199995720759E-3</v>
      </c>
      <c r="Q48" s="2">
        <f t="shared" si="4"/>
        <v>26043.10383</v>
      </c>
    </row>
    <row r="49" spans="1:30" ht="12.75" customHeight="1">
      <c r="A49" s="30" t="s">
        <v>67</v>
      </c>
      <c r="B49" s="31" t="s">
        <v>65</v>
      </c>
      <c r="C49" s="30">
        <v>41061.603949999997</v>
      </c>
      <c r="D49" s="30" t="s">
        <v>68</v>
      </c>
      <c r="E49">
        <f t="shared" si="0"/>
        <v>-8595.0139110060827</v>
      </c>
      <c r="F49">
        <f t="shared" si="1"/>
        <v>-8595</v>
      </c>
      <c r="G49">
        <f t="shared" si="2"/>
        <v>-5.150199998752214E-3</v>
      </c>
      <c r="J49">
        <f t="shared" si="3"/>
        <v>-5.150199998752214E-3</v>
      </c>
      <c r="Q49" s="2">
        <f t="shared" si="4"/>
        <v>26043.103949999997</v>
      </c>
    </row>
    <row r="50" spans="1:30" ht="12.75" customHeight="1">
      <c r="A50" s="30" t="s">
        <v>67</v>
      </c>
      <c r="B50" s="31" t="s">
        <v>53</v>
      </c>
      <c r="C50" s="30">
        <v>41063.639580000003</v>
      </c>
      <c r="D50" s="30" t="s">
        <v>68</v>
      </c>
      <c r="E50">
        <f t="shared" si="0"/>
        <v>-8589.5155495238942</v>
      </c>
      <c r="F50">
        <f t="shared" si="1"/>
        <v>-8589.5</v>
      </c>
      <c r="G50">
        <f t="shared" si="2"/>
        <v>-5.7568199990782887E-3</v>
      </c>
      <c r="J50">
        <f t="shared" si="3"/>
        <v>-5.7568199990782887E-3</v>
      </c>
      <c r="Q50" s="2">
        <f t="shared" si="4"/>
        <v>26045.139580000003</v>
      </c>
    </row>
    <row r="51" spans="1:30" ht="12.75" customHeight="1">
      <c r="A51" s="30" t="s">
        <v>67</v>
      </c>
      <c r="B51" s="31" t="s">
        <v>53</v>
      </c>
      <c r="C51" s="30">
        <v>41063.639719999999</v>
      </c>
      <c r="D51" s="30" t="s">
        <v>68</v>
      </c>
      <c r="E51">
        <f t="shared" si="0"/>
        <v>-8589.5151713753166</v>
      </c>
      <c r="F51">
        <f t="shared" si="1"/>
        <v>-8589.5</v>
      </c>
      <c r="G51">
        <f t="shared" si="2"/>
        <v>-5.6168200026149862E-3</v>
      </c>
      <c r="J51">
        <f t="shared" si="3"/>
        <v>-5.6168200026149862E-3</v>
      </c>
      <c r="Q51" s="2">
        <f t="shared" si="4"/>
        <v>26045.139719999999</v>
      </c>
    </row>
    <row r="52" spans="1:30" ht="12.75" customHeight="1">
      <c r="A52" s="30" t="s">
        <v>67</v>
      </c>
      <c r="B52" s="31" t="s">
        <v>53</v>
      </c>
      <c r="C52" s="30">
        <v>41063.639730000003</v>
      </c>
      <c r="D52" s="30" t="s">
        <v>68</v>
      </c>
      <c r="E52">
        <f t="shared" si="0"/>
        <v>-8589.5151443646937</v>
      </c>
      <c r="F52">
        <f t="shared" si="1"/>
        <v>-8589.5</v>
      </c>
      <c r="G52">
        <f t="shared" si="2"/>
        <v>-5.6068199992296286E-3</v>
      </c>
      <c r="J52">
        <f t="shared" si="3"/>
        <v>-5.6068199992296286E-3</v>
      </c>
      <c r="Q52" s="2">
        <f t="shared" si="4"/>
        <v>26045.139730000003</v>
      </c>
    </row>
    <row r="53" spans="1:30" ht="12.75" customHeight="1">
      <c r="A53" s="30" t="s">
        <v>67</v>
      </c>
      <c r="B53" s="31" t="s">
        <v>65</v>
      </c>
      <c r="C53" s="30">
        <v>41064.565040000001</v>
      </c>
      <c r="D53" s="30" t="s">
        <v>68</v>
      </c>
      <c r="E53">
        <f t="shared" ref="E53:E71" si="5">+(C53-C$7)/C$8</f>
        <v>-8587.0158253022601</v>
      </c>
      <c r="F53">
        <f t="shared" ref="F53:F71" si="6">ROUND(2*E53,0)/2</f>
        <v>-8587</v>
      </c>
      <c r="G53">
        <f t="shared" ref="G53:G71" si="7">+C53-(C$7+F53*C$8)</f>
        <v>-5.858919997990597E-3</v>
      </c>
      <c r="J53">
        <f t="shared" si="3"/>
        <v>-5.858919997990597E-3</v>
      </c>
      <c r="Q53" s="2">
        <f t="shared" ref="Q53:Q71" si="8">+C53-15018.5</f>
        <v>26046.065040000001</v>
      </c>
    </row>
    <row r="54" spans="1:30" ht="12.75" customHeight="1">
      <c r="A54" s="30" t="s">
        <v>67</v>
      </c>
      <c r="B54" s="31" t="s">
        <v>65</v>
      </c>
      <c r="C54" s="30">
        <v>41064.565450000002</v>
      </c>
      <c r="D54" s="30" t="s">
        <v>68</v>
      </c>
      <c r="E54">
        <f t="shared" si="5"/>
        <v>-8587.0147178671104</v>
      </c>
      <c r="F54">
        <f t="shared" si="6"/>
        <v>-8587</v>
      </c>
      <c r="G54">
        <f t="shared" si="7"/>
        <v>-5.4489199974341318E-3</v>
      </c>
      <c r="J54">
        <f t="shared" si="3"/>
        <v>-5.4489199974341318E-3</v>
      </c>
      <c r="Q54" s="2">
        <f t="shared" si="8"/>
        <v>26046.065450000002</v>
      </c>
    </row>
    <row r="55" spans="1:30" ht="12.75" customHeight="1">
      <c r="A55" s="30" t="s">
        <v>67</v>
      </c>
      <c r="B55" s="31" t="s">
        <v>65</v>
      </c>
      <c r="C55" s="30">
        <v>41064.566760000002</v>
      </c>
      <c r="D55" s="30" t="s">
        <v>68</v>
      </c>
      <c r="E55">
        <f t="shared" si="5"/>
        <v>-8587.0111794767654</v>
      </c>
      <c r="F55">
        <f t="shared" si="6"/>
        <v>-8587</v>
      </c>
      <c r="G55">
        <f t="shared" si="7"/>
        <v>-4.1389199977857061E-3</v>
      </c>
      <c r="J55">
        <f t="shared" si="3"/>
        <v>-4.1389199977857061E-3</v>
      </c>
      <c r="Q55" s="2">
        <f t="shared" si="8"/>
        <v>26046.066760000002</v>
      </c>
    </row>
    <row r="56" spans="1:30" ht="12.75" customHeight="1">
      <c r="A56" s="32" t="s">
        <v>34</v>
      </c>
      <c r="B56" s="33"/>
      <c r="C56" s="29">
        <v>43244.457000000002</v>
      </c>
      <c r="D56" s="34"/>
      <c r="E56">
        <f t="shared" si="5"/>
        <v>-2698.9939410872489</v>
      </c>
      <c r="F56">
        <f t="shared" si="6"/>
        <v>-2699</v>
      </c>
      <c r="G56">
        <f t="shared" si="7"/>
        <v>2.2431600009440444E-3</v>
      </c>
      <c r="I56">
        <f t="shared" ref="I56:I71" si="9">+G56</f>
        <v>2.2431600009440444E-3</v>
      </c>
      <c r="Q56" s="2">
        <f t="shared" si="8"/>
        <v>28225.957000000002</v>
      </c>
      <c r="AA56">
        <v>9</v>
      </c>
      <c r="AB56" t="s">
        <v>33</v>
      </c>
      <c r="AD56" t="s">
        <v>35</v>
      </c>
    </row>
    <row r="57" spans="1:30" ht="12.75" customHeight="1">
      <c r="A57" s="32" t="s">
        <v>34</v>
      </c>
      <c r="B57" s="33" t="s">
        <v>53</v>
      </c>
      <c r="C57" s="29">
        <v>43245.377999999997</v>
      </c>
      <c r="D57" s="34"/>
      <c r="E57">
        <f t="shared" si="5"/>
        <v>-2696.5062635991721</v>
      </c>
      <c r="F57">
        <f t="shared" si="6"/>
        <v>-2696.5</v>
      </c>
      <c r="G57">
        <f t="shared" si="7"/>
        <v>-2.318940001714509E-3</v>
      </c>
      <c r="I57">
        <f t="shared" si="9"/>
        <v>-2.318940001714509E-3</v>
      </c>
      <c r="Q57" s="2">
        <f t="shared" si="8"/>
        <v>28226.877999999997</v>
      </c>
      <c r="AA57">
        <v>8</v>
      </c>
      <c r="AB57" t="s">
        <v>33</v>
      </c>
      <c r="AD57" t="s">
        <v>35</v>
      </c>
    </row>
    <row r="58" spans="1:30" ht="12.75" customHeight="1">
      <c r="A58" s="32" t="s">
        <v>36</v>
      </c>
      <c r="B58" s="33"/>
      <c r="C58" s="29">
        <v>43918.648999999998</v>
      </c>
      <c r="D58" s="34"/>
      <c r="E58">
        <f t="shared" si="5"/>
        <v>-877.95999857816309</v>
      </c>
      <c r="F58">
        <f t="shared" si="6"/>
        <v>-878</v>
      </c>
      <c r="G58">
        <f t="shared" si="7"/>
        <v>1.4809519998379983E-2</v>
      </c>
      <c r="I58">
        <f t="shared" si="9"/>
        <v>1.4809519998379983E-2</v>
      </c>
      <c r="Q58" s="2">
        <f t="shared" si="8"/>
        <v>28900.148999999998</v>
      </c>
      <c r="AA58">
        <v>10</v>
      </c>
      <c r="AB58" t="s">
        <v>33</v>
      </c>
      <c r="AD58" t="s">
        <v>35</v>
      </c>
    </row>
    <row r="59" spans="1:30" ht="12.75" customHeight="1">
      <c r="A59" s="32" t="s">
        <v>36</v>
      </c>
      <c r="B59" s="33"/>
      <c r="C59" s="29">
        <v>43937.533000000003</v>
      </c>
      <c r="D59" s="34"/>
      <c r="E59">
        <f t="shared" si="5"/>
        <v>-826.95315635762097</v>
      </c>
      <c r="F59">
        <f t="shared" si="6"/>
        <v>-827</v>
      </c>
      <c r="G59">
        <f t="shared" si="7"/>
        <v>1.7342680002911948E-2</v>
      </c>
      <c r="I59">
        <f t="shared" si="9"/>
        <v>1.7342680002911948E-2</v>
      </c>
      <c r="Q59" s="2">
        <f t="shared" si="8"/>
        <v>28919.033000000003</v>
      </c>
      <c r="AA59">
        <v>8</v>
      </c>
      <c r="AB59" t="s">
        <v>33</v>
      </c>
      <c r="AD59" t="s">
        <v>35</v>
      </c>
    </row>
    <row r="60" spans="1:30" ht="12.75" customHeight="1">
      <c r="A60" s="32" t="s">
        <v>37</v>
      </c>
      <c r="B60" s="33" t="s">
        <v>53</v>
      </c>
      <c r="C60" s="29">
        <v>44234.616000000002</v>
      </c>
      <c r="D60" s="34"/>
      <c r="E60">
        <f t="shared" si="5"/>
        <v>-24.513752237684766</v>
      </c>
      <c r="F60">
        <f t="shared" si="6"/>
        <v>-24.5</v>
      </c>
      <c r="G60">
        <f t="shared" si="7"/>
        <v>-5.0914199964608997E-3</v>
      </c>
      <c r="I60">
        <f t="shared" si="9"/>
        <v>-5.0914199964608997E-3</v>
      </c>
      <c r="Q60" s="2">
        <f t="shared" si="8"/>
        <v>29216.116000000002</v>
      </c>
      <c r="AA60">
        <v>7</v>
      </c>
      <c r="AB60" t="s">
        <v>33</v>
      </c>
      <c r="AD60" t="s">
        <v>35</v>
      </c>
    </row>
    <row r="61" spans="1:30" ht="12.75" customHeight="1">
      <c r="A61" s="32" t="s">
        <v>37</v>
      </c>
      <c r="B61" s="33"/>
      <c r="C61" s="29">
        <v>44235.546999999999</v>
      </c>
      <c r="D61" s="34"/>
      <c r="E61">
        <f t="shared" si="5"/>
        <v>-21.999064136268185</v>
      </c>
      <c r="F61">
        <f t="shared" si="6"/>
        <v>-22</v>
      </c>
      <c r="G61">
        <f t="shared" si="7"/>
        <v>3.46480002917815E-4</v>
      </c>
      <c r="I61">
        <f t="shared" si="9"/>
        <v>3.46480002917815E-4</v>
      </c>
      <c r="Q61" s="2">
        <f t="shared" si="8"/>
        <v>29217.046999999999</v>
      </c>
      <c r="AA61">
        <v>6</v>
      </c>
      <c r="AB61" t="s">
        <v>33</v>
      </c>
      <c r="AD61" t="s">
        <v>35</v>
      </c>
    </row>
    <row r="62" spans="1:30" ht="12.75" customHeight="1">
      <c r="A62" s="32" t="s">
        <v>37</v>
      </c>
      <c r="B62" s="33"/>
      <c r="C62" s="29">
        <v>44243.680999999997</v>
      </c>
      <c r="D62" s="34"/>
      <c r="E62">
        <f t="shared" si="5"/>
        <v>-2.8631250138245475E-2</v>
      </c>
      <c r="F62">
        <f t="shared" si="6"/>
        <v>0</v>
      </c>
      <c r="G62">
        <f t="shared" si="7"/>
        <v>-1.0600000001431908E-2</v>
      </c>
      <c r="I62">
        <f t="shared" si="9"/>
        <v>-1.0600000001431908E-2</v>
      </c>
      <c r="Q62" s="2">
        <f t="shared" si="8"/>
        <v>29225.180999999997</v>
      </c>
      <c r="AA62">
        <v>7</v>
      </c>
      <c r="AB62" t="s">
        <v>33</v>
      </c>
      <c r="AD62" t="s">
        <v>35</v>
      </c>
    </row>
    <row r="63" spans="1:30" ht="12.75" customHeight="1">
      <c r="A63" s="32" t="s">
        <v>38</v>
      </c>
      <c r="B63" s="33"/>
      <c r="C63" s="29">
        <v>45428.406000000003</v>
      </c>
      <c r="D63" s="34"/>
      <c r="E63">
        <f t="shared" si="5"/>
        <v>3199.9862569999473</v>
      </c>
      <c r="F63">
        <f t="shared" si="6"/>
        <v>3200</v>
      </c>
      <c r="G63">
        <f t="shared" si="7"/>
        <v>-5.0879999980679713E-3</v>
      </c>
      <c r="I63">
        <f t="shared" si="9"/>
        <v>-5.0879999980679713E-3</v>
      </c>
      <c r="Q63" s="2">
        <f t="shared" si="8"/>
        <v>30409.906000000003</v>
      </c>
      <c r="AA63">
        <v>7</v>
      </c>
      <c r="AB63" t="s">
        <v>33</v>
      </c>
      <c r="AD63" t="s">
        <v>35</v>
      </c>
    </row>
    <row r="64" spans="1:30" ht="12.75" customHeight="1">
      <c r="A64" s="32" t="s">
        <v>38</v>
      </c>
      <c r="B64" s="33" t="s">
        <v>53</v>
      </c>
      <c r="C64" s="29">
        <v>45430.455999999998</v>
      </c>
      <c r="D64" s="34"/>
      <c r="E64">
        <f t="shared" si="5"/>
        <v>3205.5234327334711</v>
      </c>
      <c r="F64">
        <f t="shared" si="6"/>
        <v>3205.5</v>
      </c>
      <c r="G64">
        <f t="shared" si="7"/>
        <v>8.675379998749122E-3</v>
      </c>
      <c r="I64">
        <f t="shared" si="9"/>
        <v>8.675379998749122E-3</v>
      </c>
      <c r="Q64" s="2">
        <f t="shared" si="8"/>
        <v>30411.955999999998</v>
      </c>
      <c r="AA64">
        <v>7</v>
      </c>
      <c r="AB64" t="s">
        <v>33</v>
      </c>
      <c r="AD64" t="s">
        <v>35</v>
      </c>
    </row>
    <row r="65" spans="1:30" ht="12.75" customHeight="1">
      <c r="A65" s="32" t="s">
        <v>38</v>
      </c>
      <c r="B65" s="33"/>
      <c r="C65" s="29">
        <v>45431.372000000003</v>
      </c>
      <c r="D65" s="34"/>
      <c r="E65">
        <f t="shared" si="5"/>
        <v>3207.9976049149072</v>
      </c>
      <c r="F65">
        <f t="shared" si="6"/>
        <v>3208</v>
      </c>
      <c r="G65">
        <f t="shared" si="7"/>
        <v>-8.8671999401412904E-4</v>
      </c>
      <c r="I65">
        <f t="shared" si="9"/>
        <v>-8.8671999401412904E-4</v>
      </c>
      <c r="Q65" s="2">
        <f t="shared" si="8"/>
        <v>30412.872000000003</v>
      </c>
      <c r="AA65">
        <v>7</v>
      </c>
      <c r="AB65" t="s">
        <v>33</v>
      </c>
      <c r="AD65" t="s">
        <v>35</v>
      </c>
    </row>
    <row r="66" spans="1:30" ht="12.75" customHeight="1">
      <c r="A66" s="32" t="s">
        <v>38</v>
      </c>
      <c r="B66" s="33" t="s">
        <v>53</v>
      </c>
      <c r="C66" s="29">
        <v>45436.357000000004</v>
      </c>
      <c r="D66" s="34"/>
      <c r="E66">
        <f t="shared" si="5"/>
        <v>3221.4623956620667</v>
      </c>
      <c r="F66">
        <f t="shared" si="6"/>
        <v>3221.5</v>
      </c>
      <c r="G66">
        <f t="shared" si="7"/>
        <v>-1.3922059995820746E-2</v>
      </c>
      <c r="I66">
        <f t="shared" si="9"/>
        <v>-1.3922059995820746E-2</v>
      </c>
      <c r="Q66" s="2">
        <f t="shared" si="8"/>
        <v>30417.857000000004</v>
      </c>
      <c r="AA66">
        <v>6</v>
      </c>
      <c r="AB66" t="s">
        <v>33</v>
      </c>
      <c r="AD66" t="s">
        <v>35</v>
      </c>
    </row>
    <row r="67" spans="1:30" ht="12.75" customHeight="1">
      <c r="A67" s="32" t="s">
        <v>38</v>
      </c>
      <c r="B67" s="33"/>
      <c r="C67" s="29">
        <v>45438.400000000001</v>
      </c>
      <c r="D67" s="34"/>
      <c r="E67">
        <f t="shared" si="5"/>
        <v>3226.980663966262</v>
      </c>
      <c r="F67">
        <f t="shared" si="6"/>
        <v>3227</v>
      </c>
      <c r="G67">
        <f t="shared" si="7"/>
        <v>-7.1586799967917614E-3</v>
      </c>
      <c r="I67">
        <f t="shared" si="9"/>
        <v>-7.1586799967917614E-3</v>
      </c>
      <c r="Q67" s="2">
        <f t="shared" si="8"/>
        <v>30419.9</v>
      </c>
      <c r="AA67">
        <v>6</v>
      </c>
      <c r="AB67" t="s">
        <v>33</v>
      </c>
      <c r="AD67" t="s">
        <v>35</v>
      </c>
    </row>
    <row r="68" spans="1:30" ht="12.75" customHeight="1">
      <c r="A68" s="32" t="s">
        <v>39</v>
      </c>
      <c r="B68" s="33"/>
      <c r="C68" s="29">
        <v>45753.466</v>
      </c>
      <c r="D68" s="34"/>
      <c r="E68">
        <f t="shared" si="5"/>
        <v>4077.9932540453042</v>
      </c>
      <c r="F68">
        <f t="shared" si="6"/>
        <v>4078</v>
      </c>
      <c r="G68">
        <f t="shared" si="7"/>
        <v>-2.4975199994514696E-3</v>
      </c>
      <c r="I68">
        <f t="shared" si="9"/>
        <v>-2.4975199994514696E-3</v>
      </c>
      <c r="Q68" s="2">
        <f t="shared" si="8"/>
        <v>30734.966</v>
      </c>
      <c r="AA68">
        <v>7</v>
      </c>
      <c r="AB68" t="s">
        <v>33</v>
      </c>
      <c r="AD68" t="s">
        <v>35</v>
      </c>
    </row>
    <row r="69" spans="1:30" ht="12.75" customHeight="1">
      <c r="A69" s="32" t="s">
        <v>39</v>
      </c>
      <c r="B69" s="33" t="s">
        <v>53</v>
      </c>
      <c r="C69" s="29">
        <v>45804.379000000001</v>
      </c>
      <c r="D69" s="34"/>
      <c r="E69">
        <f t="shared" si="5"/>
        <v>4215.5123897143221</v>
      </c>
      <c r="F69">
        <f t="shared" si="6"/>
        <v>4215.5</v>
      </c>
      <c r="G69">
        <f t="shared" si="7"/>
        <v>4.586980001477059E-3</v>
      </c>
      <c r="I69">
        <f t="shared" si="9"/>
        <v>4.586980001477059E-3</v>
      </c>
      <c r="Q69" s="2">
        <f t="shared" si="8"/>
        <v>30785.879000000001</v>
      </c>
      <c r="AA69">
        <v>5</v>
      </c>
      <c r="AB69" t="s">
        <v>33</v>
      </c>
      <c r="AD69" t="s">
        <v>35</v>
      </c>
    </row>
    <row r="70" spans="1:30" ht="12.75" customHeight="1">
      <c r="A70" s="32" t="s">
        <v>39</v>
      </c>
      <c r="B70" s="33"/>
      <c r="C70" s="29">
        <v>45806.391000000003</v>
      </c>
      <c r="D70" s="34"/>
      <c r="E70">
        <f t="shared" si="5"/>
        <v>4220.9469251171931</v>
      </c>
      <c r="F70">
        <f t="shared" si="6"/>
        <v>4221</v>
      </c>
      <c r="G70">
        <f t="shared" si="7"/>
        <v>-1.9649639994895551E-2</v>
      </c>
      <c r="I70">
        <f t="shared" si="9"/>
        <v>-1.9649639994895551E-2</v>
      </c>
      <c r="Q70" s="2">
        <f t="shared" si="8"/>
        <v>30787.891000000003</v>
      </c>
      <c r="AA70">
        <v>6</v>
      </c>
      <c r="AB70" t="s">
        <v>33</v>
      </c>
      <c r="AD70" t="s">
        <v>35</v>
      </c>
    </row>
    <row r="71" spans="1:30" ht="12.75" customHeight="1">
      <c r="A71" s="32" t="s">
        <v>40</v>
      </c>
      <c r="B71" s="33" t="s">
        <v>53</v>
      </c>
      <c r="C71" s="29">
        <v>46162.362000000001</v>
      </c>
      <c r="D71" s="34"/>
      <c r="E71">
        <f t="shared" si="5"/>
        <v>5182.446429040263</v>
      </c>
      <c r="F71">
        <f t="shared" si="6"/>
        <v>5182.5</v>
      </c>
      <c r="G71">
        <f t="shared" si="7"/>
        <v>-1.9833300000755116E-2</v>
      </c>
      <c r="I71">
        <f t="shared" si="9"/>
        <v>-1.9833300000755116E-2</v>
      </c>
      <c r="Q71" s="2">
        <f t="shared" si="8"/>
        <v>31143.862000000001</v>
      </c>
      <c r="AA71">
        <v>6</v>
      </c>
      <c r="AB71" t="s">
        <v>33</v>
      </c>
      <c r="AD71" t="s">
        <v>35</v>
      </c>
    </row>
    <row r="72" spans="1:30" ht="12.75" customHeight="1">
      <c r="A72" s="32" t="s">
        <v>40</v>
      </c>
      <c r="B72" s="33"/>
      <c r="C72" s="29">
        <v>46163.305</v>
      </c>
      <c r="D72" s="34"/>
      <c r="E72">
        <f t="shared" ref="E72:E94" si="10">+(C72-C$7)/C$8</f>
        <v>5184.9935298776873</v>
      </c>
      <c r="F72">
        <f t="shared" ref="F72:F89" si="11">ROUND(2*E72,0)/2</f>
        <v>5185</v>
      </c>
      <c r="G72">
        <f t="shared" ref="G72:G87" si="12">+C72-(C$7+F72*C$8)</f>
        <v>-2.3953999989316799E-3</v>
      </c>
      <c r="I72">
        <f t="shared" ref="I72:I87" si="13">+G72</f>
        <v>-2.3953999989316799E-3</v>
      </c>
      <c r="Q72" s="2">
        <f t="shared" ref="Q72:Q94" si="14">+C72-15018.5</f>
        <v>31144.805</v>
      </c>
      <c r="AA72">
        <v>10</v>
      </c>
      <c r="AB72" t="s">
        <v>33</v>
      </c>
      <c r="AD72" t="s">
        <v>35</v>
      </c>
    </row>
    <row r="73" spans="1:30" ht="12.75" customHeight="1">
      <c r="A73" s="32" t="s">
        <v>40</v>
      </c>
      <c r="B73" s="33"/>
      <c r="C73" s="29">
        <v>46164.417000000001</v>
      </c>
      <c r="D73" s="34"/>
      <c r="E73">
        <f t="shared" si="10"/>
        <v>5187.997110080466</v>
      </c>
      <c r="F73">
        <f t="shared" si="11"/>
        <v>5188</v>
      </c>
      <c r="G73">
        <f t="shared" si="12"/>
        <v>-1.0699199992814101E-3</v>
      </c>
      <c r="I73">
        <f t="shared" si="13"/>
        <v>-1.0699199992814101E-3</v>
      </c>
      <c r="Q73" s="2">
        <f t="shared" si="14"/>
        <v>31145.917000000001</v>
      </c>
      <c r="AA73">
        <v>7</v>
      </c>
      <c r="AB73" t="s">
        <v>33</v>
      </c>
      <c r="AD73" t="s">
        <v>35</v>
      </c>
    </row>
    <row r="74" spans="1:30" ht="12.75" customHeight="1">
      <c r="A74" s="32" t="s">
        <v>40</v>
      </c>
      <c r="B74" s="33"/>
      <c r="C74" s="29">
        <v>46166.277000000002</v>
      </c>
      <c r="D74" s="34"/>
      <c r="E74">
        <f t="shared" si="10"/>
        <v>5193.0210841606513</v>
      </c>
      <c r="F74">
        <f t="shared" si="11"/>
        <v>5193</v>
      </c>
      <c r="G74">
        <f t="shared" si="12"/>
        <v>7.8058800063445233E-3</v>
      </c>
      <c r="I74">
        <f t="shared" si="13"/>
        <v>7.8058800063445233E-3</v>
      </c>
      <c r="Q74" s="2">
        <f t="shared" si="14"/>
        <v>31147.777000000002</v>
      </c>
      <c r="AA74">
        <v>7</v>
      </c>
      <c r="AB74" t="s">
        <v>33</v>
      </c>
      <c r="AD74" t="s">
        <v>35</v>
      </c>
    </row>
    <row r="75" spans="1:30" ht="12.75" customHeight="1">
      <c r="A75" s="32" t="s">
        <v>40</v>
      </c>
      <c r="B75" s="33"/>
      <c r="C75" s="29">
        <v>46167.383000000002</v>
      </c>
      <c r="D75" s="34"/>
      <c r="E75">
        <f t="shared" si="10"/>
        <v>5196.0084579954264</v>
      </c>
      <c r="F75">
        <f t="shared" si="11"/>
        <v>5196</v>
      </c>
      <c r="G75">
        <f t="shared" si="12"/>
        <v>3.1313600047724321E-3</v>
      </c>
      <c r="I75">
        <f t="shared" si="13"/>
        <v>3.1313600047724321E-3</v>
      </c>
      <c r="Q75" s="2">
        <f t="shared" si="14"/>
        <v>31148.883000000002</v>
      </c>
      <c r="AA75">
        <v>12</v>
      </c>
      <c r="AB75" t="s">
        <v>33</v>
      </c>
      <c r="AD75" t="s">
        <v>35</v>
      </c>
    </row>
    <row r="76" spans="1:30" ht="12.75" customHeight="1">
      <c r="A76" s="32" t="s">
        <v>41</v>
      </c>
      <c r="B76" s="33" t="s">
        <v>53</v>
      </c>
      <c r="C76" s="29">
        <v>46530.385000000002</v>
      </c>
      <c r="D76" s="34"/>
      <c r="E76">
        <f t="shared" si="10"/>
        <v>6176.4991241538619</v>
      </c>
      <c r="F76">
        <f t="shared" si="11"/>
        <v>6176.5</v>
      </c>
      <c r="G76">
        <f t="shared" si="12"/>
        <v>-3.2425999961560592E-4</v>
      </c>
      <c r="I76">
        <f t="shared" si="13"/>
        <v>-3.2425999961560592E-4</v>
      </c>
      <c r="Q76" s="2">
        <f t="shared" si="14"/>
        <v>31511.885000000002</v>
      </c>
      <c r="AA76">
        <v>6</v>
      </c>
      <c r="AB76" t="s">
        <v>33</v>
      </c>
      <c r="AD76" t="s">
        <v>35</v>
      </c>
    </row>
    <row r="77" spans="1:30" ht="12.75" customHeight="1">
      <c r="A77" s="32" t="s">
        <v>41</v>
      </c>
      <c r="B77" s="33"/>
      <c r="C77" s="29">
        <v>46535.379000000001</v>
      </c>
      <c r="D77" s="34"/>
      <c r="E77">
        <f t="shared" si="10"/>
        <v>6189.9882244530172</v>
      </c>
      <c r="F77">
        <f t="shared" si="11"/>
        <v>6190</v>
      </c>
      <c r="G77">
        <f t="shared" si="12"/>
        <v>-4.3595999959507026E-3</v>
      </c>
      <c r="I77">
        <f t="shared" si="13"/>
        <v>-4.3595999959507026E-3</v>
      </c>
      <c r="Q77" s="2">
        <f t="shared" si="14"/>
        <v>31516.879000000001</v>
      </c>
      <c r="AA77">
        <v>6</v>
      </c>
      <c r="AB77" t="s">
        <v>33</v>
      </c>
      <c r="AD77" t="s">
        <v>35</v>
      </c>
    </row>
    <row r="78" spans="1:30" ht="12.75" customHeight="1">
      <c r="A78" s="32" t="s">
        <v>42</v>
      </c>
      <c r="B78" s="33"/>
      <c r="C78" s="29">
        <v>46798.595000000001</v>
      </c>
      <c r="D78" s="34"/>
      <c r="E78">
        <f t="shared" si="10"/>
        <v>6900.9507843936208</v>
      </c>
      <c r="F78">
        <f t="shared" si="11"/>
        <v>6901</v>
      </c>
      <c r="G78">
        <f t="shared" si="12"/>
        <v>-1.8220840000140015E-2</v>
      </c>
      <c r="I78">
        <f t="shared" si="13"/>
        <v>-1.8220840000140015E-2</v>
      </c>
      <c r="Q78" s="2">
        <f t="shared" si="14"/>
        <v>31780.095000000001</v>
      </c>
      <c r="AA78">
        <v>5</v>
      </c>
      <c r="AB78" t="s">
        <v>33</v>
      </c>
      <c r="AD78" t="s">
        <v>35</v>
      </c>
    </row>
    <row r="79" spans="1:30" ht="12.75" customHeight="1">
      <c r="A79" s="32" t="s">
        <v>43</v>
      </c>
      <c r="B79" s="33" t="s">
        <v>53</v>
      </c>
      <c r="C79" s="29">
        <v>46884.321000000004</v>
      </c>
      <c r="D79" s="34"/>
      <c r="E79">
        <f t="shared" si="10"/>
        <v>7132.5019682634083</v>
      </c>
      <c r="F79">
        <f t="shared" si="11"/>
        <v>7132.5</v>
      </c>
      <c r="G79">
        <f t="shared" si="12"/>
        <v>7.2870000440161675E-4</v>
      </c>
      <c r="I79">
        <f t="shared" si="13"/>
        <v>7.2870000440161675E-4</v>
      </c>
      <c r="Q79" s="2">
        <f t="shared" si="14"/>
        <v>31865.821000000004</v>
      </c>
      <c r="AA79">
        <v>5</v>
      </c>
      <c r="AB79" t="s">
        <v>33</v>
      </c>
      <c r="AD79" t="s">
        <v>35</v>
      </c>
    </row>
    <row r="80" spans="1:30" ht="12.75" customHeight="1">
      <c r="A80" s="32" t="s">
        <v>44</v>
      </c>
      <c r="B80" s="33" t="s">
        <v>53</v>
      </c>
      <c r="C80" s="29">
        <v>47262.324999999997</v>
      </c>
      <c r="D80" s="34"/>
      <c r="E80">
        <f t="shared" si="10"/>
        <v>8153.5139565459704</v>
      </c>
      <c r="F80">
        <f t="shared" si="11"/>
        <v>8153.5</v>
      </c>
      <c r="G80">
        <f t="shared" si="12"/>
        <v>5.1670600005309097E-3</v>
      </c>
      <c r="I80">
        <f t="shared" si="13"/>
        <v>5.1670600005309097E-3</v>
      </c>
      <c r="O80">
        <f t="shared" ref="O80:O94" ca="1" si="15">+C$11+C$12*$F80</f>
        <v>-0.25856388902661825</v>
      </c>
      <c r="Q80" s="2">
        <f t="shared" si="14"/>
        <v>32243.824999999997</v>
      </c>
      <c r="AA80">
        <v>8</v>
      </c>
      <c r="AB80" t="s">
        <v>33</v>
      </c>
      <c r="AD80" t="s">
        <v>35</v>
      </c>
    </row>
    <row r="81" spans="1:30" ht="12.75" customHeight="1">
      <c r="A81" s="32" t="s">
        <v>45</v>
      </c>
      <c r="B81" s="33" t="s">
        <v>53</v>
      </c>
      <c r="C81" s="29">
        <v>47581.451999999997</v>
      </c>
      <c r="D81" s="34"/>
      <c r="E81">
        <f t="shared" si="10"/>
        <v>9015.4955567000834</v>
      </c>
      <c r="F81">
        <f t="shared" si="11"/>
        <v>9015.5</v>
      </c>
      <c r="G81">
        <f t="shared" si="12"/>
        <v>-1.6450199982500635E-3</v>
      </c>
      <c r="I81">
        <f t="shared" si="13"/>
        <v>-1.6450199982500635E-3</v>
      </c>
      <c r="O81">
        <f t="shared" ca="1" si="15"/>
        <v>-0.24767456995161125</v>
      </c>
      <c r="Q81" s="2">
        <f t="shared" si="14"/>
        <v>32562.951999999997</v>
      </c>
      <c r="AA81">
        <v>5</v>
      </c>
      <c r="AB81" t="s">
        <v>33</v>
      </c>
      <c r="AD81" t="s">
        <v>35</v>
      </c>
    </row>
    <row r="82" spans="1:30" ht="12.75" customHeight="1">
      <c r="A82" s="32" t="s">
        <v>46</v>
      </c>
      <c r="B82" s="33" t="s">
        <v>53</v>
      </c>
      <c r="C82" s="29">
        <v>47663.271999999997</v>
      </c>
      <c r="D82" s="34"/>
      <c r="E82">
        <f t="shared" si="10"/>
        <v>9236.4963950014771</v>
      </c>
      <c r="F82">
        <f t="shared" si="11"/>
        <v>9236.5</v>
      </c>
      <c r="G82">
        <f t="shared" si="12"/>
        <v>-1.3346600026125088E-3</v>
      </c>
      <c r="I82">
        <f t="shared" si="13"/>
        <v>-1.3346600026125088E-3</v>
      </c>
      <c r="O82">
        <f t="shared" ca="1" si="15"/>
        <v>-0.24488276076880783</v>
      </c>
      <c r="Q82" s="2">
        <f t="shared" si="14"/>
        <v>32644.771999999997</v>
      </c>
      <c r="AA82">
        <v>0</v>
      </c>
      <c r="AB82" t="s">
        <v>33</v>
      </c>
      <c r="AD82" t="s">
        <v>35</v>
      </c>
    </row>
    <row r="83" spans="1:30" ht="12.75" customHeight="1">
      <c r="A83" s="32" t="s">
        <v>47</v>
      </c>
      <c r="B83" s="33" t="s">
        <v>53</v>
      </c>
      <c r="C83" s="29">
        <v>48008.319000000003</v>
      </c>
      <c r="D83" s="34"/>
      <c r="E83">
        <f t="shared" si="10"/>
        <v>10168.48950491816</v>
      </c>
      <c r="F83">
        <f t="shared" si="11"/>
        <v>10168.5</v>
      </c>
      <c r="G83">
        <f t="shared" si="12"/>
        <v>-3.8855399980093352E-3</v>
      </c>
      <c r="I83">
        <f t="shared" si="13"/>
        <v>-3.8855399980093352E-3</v>
      </c>
      <c r="O83">
        <f t="shared" ca="1" si="15"/>
        <v>-0.23310915824223413</v>
      </c>
      <c r="Q83" s="2">
        <f t="shared" si="14"/>
        <v>32989.819000000003</v>
      </c>
      <c r="AA83">
        <v>6</v>
      </c>
      <c r="AB83" t="s">
        <v>33</v>
      </c>
      <c r="AD83" t="s">
        <v>35</v>
      </c>
    </row>
    <row r="84" spans="1:30" ht="12.75" customHeight="1">
      <c r="A84" s="32" t="s">
        <v>49</v>
      </c>
      <c r="B84" s="33" t="s">
        <v>53</v>
      </c>
      <c r="C84" s="29">
        <v>48373.36</v>
      </c>
      <c r="D84" s="34">
        <v>4.0000000000000001E-3</v>
      </c>
      <c r="E84">
        <f t="shared" si="10"/>
        <v>11154.487635135456</v>
      </c>
      <c r="F84">
        <f t="shared" si="11"/>
        <v>11154.5</v>
      </c>
      <c r="G84">
        <f t="shared" si="12"/>
        <v>-4.5777799969073385E-3</v>
      </c>
      <c r="I84">
        <f t="shared" si="13"/>
        <v>-4.5777799969073385E-3</v>
      </c>
      <c r="O84">
        <f t="shared" ca="1" si="15"/>
        <v>-0.22065339419588043</v>
      </c>
      <c r="Q84" s="2">
        <f t="shared" si="14"/>
        <v>33354.86</v>
      </c>
      <c r="AA84" t="s">
        <v>48</v>
      </c>
      <c r="AB84" t="s">
        <v>33</v>
      </c>
      <c r="AD84" t="s">
        <v>35</v>
      </c>
    </row>
    <row r="85" spans="1:30" ht="12.75" customHeight="1">
      <c r="A85" s="32" t="s">
        <v>50</v>
      </c>
      <c r="B85" s="33" t="s">
        <v>53</v>
      </c>
      <c r="C85" s="29">
        <v>49345.582999999999</v>
      </c>
      <c r="D85" s="34"/>
      <c r="E85">
        <f t="shared" si="10"/>
        <v>13780.521587908581</v>
      </c>
      <c r="F85">
        <f t="shared" si="11"/>
        <v>13780.5</v>
      </c>
      <c r="G85">
        <f t="shared" si="12"/>
        <v>7.9923800003598444E-3</v>
      </c>
      <c r="I85">
        <f t="shared" si="13"/>
        <v>7.9923800003598444E-3</v>
      </c>
      <c r="O85">
        <f t="shared" ca="1" si="15"/>
        <v>-0.18748013214139278</v>
      </c>
      <c r="Q85" s="2">
        <f t="shared" si="14"/>
        <v>34327.082999999999</v>
      </c>
      <c r="AA85">
        <v>6</v>
      </c>
      <c r="AB85" t="s">
        <v>33</v>
      </c>
      <c r="AD85" t="s">
        <v>35</v>
      </c>
    </row>
    <row r="86" spans="1:30" ht="12.75" customHeight="1">
      <c r="A86" s="32" t="s">
        <v>52</v>
      </c>
      <c r="B86" s="33" t="s">
        <v>53</v>
      </c>
      <c r="C86" s="29">
        <v>49773.919999999998</v>
      </c>
      <c r="D86" s="34">
        <v>8.0000000000000002E-3</v>
      </c>
      <c r="E86">
        <f t="shared" si="10"/>
        <v>14937.486096286786</v>
      </c>
      <c r="F86">
        <f t="shared" si="11"/>
        <v>14937.5</v>
      </c>
      <c r="G86">
        <f t="shared" si="12"/>
        <v>-5.1475000000209548E-3</v>
      </c>
      <c r="I86">
        <f t="shared" si="13"/>
        <v>-5.1475000000209548E-3</v>
      </c>
      <c r="O86">
        <f t="shared" ca="1" si="15"/>
        <v>-0.17286418994906899</v>
      </c>
      <c r="Q86" s="2">
        <f t="shared" si="14"/>
        <v>34755.42</v>
      </c>
      <c r="AA86" t="s">
        <v>51</v>
      </c>
      <c r="AB86" t="s">
        <v>33</v>
      </c>
      <c r="AD86" t="s">
        <v>35</v>
      </c>
    </row>
    <row r="87" spans="1:30" ht="12.75" customHeight="1">
      <c r="A87" s="35" t="s">
        <v>72</v>
      </c>
      <c r="B87" s="36" t="s">
        <v>65</v>
      </c>
      <c r="C87" s="37">
        <v>54985.39</v>
      </c>
      <c r="D87" s="37">
        <v>6.0000000000000001E-3</v>
      </c>
      <c r="E87">
        <f t="shared" si="10"/>
        <v>29013.986203626966</v>
      </c>
      <c r="F87">
        <f t="shared" si="11"/>
        <v>29014</v>
      </c>
      <c r="G87">
        <f t="shared" si="12"/>
        <v>-5.107760000100825E-3</v>
      </c>
      <c r="I87">
        <f t="shared" si="13"/>
        <v>-5.107760000100825E-3</v>
      </c>
      <c r="O87">
        <f t="shared" ca="1" si="15"/>
        <v>4.9588958506247005E-3</v>
      </c>
      <c r="Q87" s="2">
        <f t="shared" si="14"/>
        <v>39966.89</v>
      </c>
    </row>
    <row r="88" spans="1:30" ht="12.75" customHeight="1">
      <c r="A88" s="38" t="s">
        <v>66</v>
      </c>
      <c r="B88" s="39" t="s">
        <v>65</v>
      </c>
      <c r="C88" s="40">
        <v>55395.277000000002</v>
      </c>
      <c r="D88" s="40">
        <v>5.0000000000000001E-3</v>
      </c>
      <c r="E88">
        <f t="shared" si="10"/>
        <v>30121.116130403363</v>
      </c>
      <c r="F88">
        <f t="shared" si="11"/>
        <v>30121</v>
      </c>
      <c r="I88" s="16">
        <v>4.2994360002921894E-2</v>
      </c>
      <c r="O88">
        <f t="shared" ca="1" si="15"/>
        <v>1.894320700611507E-2</v>
      </c>
      <c r="Q88" s="2">
        <f t="shared" si="14"/>
        <v>40376.777000000002</v>
      </c>
    </row>
    <row r="89" spans="1:30" ht="12.75" customHeight="1">
      <c r="A89" s="41" t="s">
        <v>69</v>
      </c>
      <c r="B89" s="42" t="s">
        <v>65</v>
      </c>
      <c r="C89" s="43">
        <v>56108.343999999997</v>
      </c>
      <c r="D89" s="41" t="s">
        <v>70</v>
      </c>
      <c r="E89">
        <f t="shared" si="10"/>
        <v>32047.153832249613</v>
      </c>
      <c r="F89">
        <f t="shared" si="11"/>
        <v>32047</v>
      </c>
      <c r="G89">
        <f t="shared" ref="G89:G94" si="16">+C89-(C$7+F89*C$8)</f>
        <v>5.6952519997139461E-2</v>
      </c>
      <c r="I89">
        <f>+G89</f>
        <v>5.6952519997139461E-2</v>
      </c>
      <c r="O89">
        <f t="shared" ca="1" si="15"/>
        <v>4.3273634544935824E-2</v>
      </c>
      <c r="Q89" s="2">
        <f t="shared" si="14"/>
        <v>41089.843999999997</v>
      </c>
    </row>
    <row r="90" spans="1:30" ht="12.75" customHeight="1">
      <c r="A90" s="44" t="s">
        <v>2</v>
      </c>
      <c r="B90" s="45" t="s">
        <v>53</v>
      </c>
      <c r="C90" s="46">
        <v>57857.517</v>
      </c>
      <c r="D90" s="46">
        <v>3.0000000000000001E-3</v>
      </c>
      <c r="E90">
        <f t="shared" si="10"/>
        <v>36771.777388032642</v>
      </c>
      <c r="F90" s="51">
        <f>ROUND(2*E90,0)/2-0.5</f>
        <v>36771.5</v>
      </c>
      <c r="G90">
        <f t="shared" si="16"/>
        <v>0.10269594000419602</v>
      </c>
      <c r="I90">
        <f>+G90</f>
        <v>0.10269594000419602</v>
      </c>
      <c r="O90">
        <f t="shared" ca="1" si="15"/>
        <v>0.10295645121531927</v>
      </c>
      <c r="Q90" s="2">
        <f t="shared" si="14"/>
        <v>42839.017</v>
      </c>
    </row>
    <row r="91" spans="1:30" ht="12.75" customHeight="1">
      <c r="A91" s="47" t="s">
        <v>0</v>
      </c>
      <c r="B91" s="48" t="s">
        <v>65</v>
      </c>
      <c r="C91" s="49">
        <v>57875.474000000002</v>
      </c>
      <c r="D91" s="49">
        <v>3.0000000000000001E-3</v>
      </c>
      <c r="E91">
        <f t="shared" si="10"/>
        <v>36820.280346397078</v>
      </c>
      <c r="F91" s="51">
        <f>ROUND(2*E91,0)/2-0.5</f>
        <v>36820</v>
      </c>
      <c r="G91">
        <f t="shared" si="16"/>
        <v>0.10379120000288822</v>
      </c>
      <c r="K91">
        <f>+G91</f>
        <v>0.10379120000288822</v>
      </c>
      <c r="O91">
        <f t="shared" ca="1" si="15"/>
        <v>0.10356913332104761</v>
      </c>
      <c r="Q91" s="2">
        <f t="shared" si="14"/>
        <v>42856.974000000002</v>
      </c>
    </row>
    <row r="92" spans="1:30" ht="12.75" customHeight="1">
      <c r="A92" s="49" t="s">
        <v>1</v>
      </c>
      <c r="B92" s="50" t="s">
        <v>65</v>
      </c>
      <c r="C92" s="49">
        <v>58217.01773</v>
      </c>
      <c r="D92" s="49">
        <v>1.6000000000000001E-4</v>
      </c>
      <c r="E92">
        <f t="shared" si="10"/>
        <v>37742.810909176165</v>
      </c>
      <c r="F92" s="51">
        <f>ROUND(2*E92,0)/2-0.5</f>
        <v>37742.5</v>
      </c>
      <c r="G92">
        <f t="shared" si="16"/>
        <v>0.11510629999975208</v>
      </c>
      <c r="K92">
        <f>+G92</f>
        <v>0.11510629999975208</v>
      </c>
      <c r="O92">
        <f t="shared" ca="1" si="15"/>
        <v>0.115222725950623</v>
      </c>
      <c r="Q92" s="2">
        <f t="shared" si="14"/>
        <v>43198.51773</v>
      </c>
    </row>
    <row r="93" spans="1:30" ht="12.75" customHeight="1">
      <c r="A93" s="49" t="s">
        <v>1</v>
      </c>
      <c r="B93" s="50" t="s">
        <v>53</v>
      </c>
      <c r="C93" s="49">
        <v>58217.9427</v>
      </c>
      <c r="D93" s="49">
        <v>1.1000000000000001E-3</v>
      </c>
      <c r="E93">
        <f t="shared" si="10"/>
        <v>37745.309309877754</v>
      </c>
      <c r="F93" s="51">
        <f>ROUND(2*E93,0)/2-0.5</f>
        <v>37745</v>
      </c>
      <c r="G93">
        <f t="shared" si="16"/>
        <v>0.11451420000230428</v>
      </c>
      <c r="K93">
        <f>+G93</f>
        <v>0.11451420000230428</v>
      </c>
      <c r="O93">
        <f t="shared" ca="1" si="15"/>
        <v>0.11525430750246463</v>
      </c>
      <c r="Q93" s="2">
        <f t="shared" si="14"/>
        <v>43199.4427</v>
      </c>
    </row>
    <row r="94" spans="1:30" ht="12.75" customHeight="1">
      <c r="A94" s="49" t="s">
        <v>1</v>
      </c>
      <c r="B94" s="50" t="s">
        <v>65</v>
      </c>
      <c r="C94" s="49">
        <v>58224.052989999996</v>
      </c>
      <c r="D94" s="49">
        <v>1.7000000000000001E-4</v>
      </c>
      <c r="E94">
        <f t="shared" si="10"/>
        <v>37761.8135779328</v>
      </c>
      <c r="F94" s="51">
        <f>ROUND(2*E94,0)/2-0.5</f>
        <v>37761.5</v>
      </c>
      <c r="G94">
        <f t="shared" si="16"/>
        <v>0.11609434000274632</v>
      </c>
      <c r="K94">
        <f>+G94</f>
        <v>0.11609434000274632</v>
      </c>
      <c r="O94">
        <f t="shared" ca="1" si="15"/>
        <v>0.11546274574461968</v>
      </c>
      <c r="Q94" s="2">
        <f t="shared" si="14"/>
        <v>43205.552989999996</v>
      </c>
    </row>
    <row r="95" spans="1:30" ht="12.75" customHeight="1">
      <c r="A95" s="52" t="s">
        <v>73</v>
      </c>
      <c r="B95" s="53" t="s">
        <v>65</v>
      </c>
      <c r="C95" s="54">
        <v>59306.441000000108</v>
      </c>
      <c r="D95" s="52">
        <v>2E-3</v>
      </c>
      <c r="E95">
        <f t="shared" ref="E95:E96" si="17">+(C95-C$7)/C$8</f>
        <v>40685.40997951437</v>
      </c>
      <c r="F95" s="51">
        <f t="shared" ref="F95:F96" si="18">ROUND(2*E95,0)/2-0.5</f>
        <v>40685</v>
      </c>
      <c r="G95">
        <f t="shared" ref="G95:G96" si="19">+C95-(C$7+F95*C$8)</f>
        <v>0.1517846001079306</v>
      </c>
      <c r="K95">
        <f t="shared" ref="K95:K96" si="20">+G95</f>
        <v>0.1517846001079306</v>
      </c>
      <c r="O95">
        <f t="shared" ref="O95:O96" ca="1" si="21">+C$11+C$12*$F95</f>
        <v>0.15239421246826579</v>
      </c>
      <c r="Q95" s="2">
        <f t="shared" ref="Q95:Q96" si="22">+C95-15018.5</f>
        <v>44287.941000000108</v>
      </c>
    </row>
    <row r="96" spans="1:30" ht="12.75" customHeight="1">
      <c r="A96" s="52" t="s">
        <v>73</v>
      </c>
      <c r="B96" s="53" t="s">
        <v>53</v>
      </c>
      <c r="C96" s="54">
        <v>59328.467999999877</v>
      </c>
      <c r="D96" s="52">
        <v>2E-3</v>
      </c>
      <c r="E96">
        <f t="shared" si="17"/>
        <v>40744.906257505245</v>
      </c>
      <c r="F96" s="51">
        <f t="shared" si="18"/>
        <v>40744.5</v>
      </c>
      <c r="G96">
        <f t="shared" si="19"/>
        <v>0.15040661988314241</v>
      </c>
      <c r="K96">
        <f t="shared" si="20"/>
        <v>0.15040661988314241</v>
      </c>
      <c r="O96">
        <f t="shared" ca="1" si="21"/>
        <v>0.15314585340209741</v>
      </c>
      <c r="Q96" s="2">
        <f t="shared" si="22"/>
        <v>44309.967999999877</v>
      </c>
    </row>
    <row r="97" spans="1:4" ht="12.75" customHeight="1">
      <c r="A97" s="32"/>
      <c r="B97" s="32"/>
      <c r="C97" s="32"/>
      <c r="D97" s="32"/>
    </row>
    <row r="98" spans="1:4" ht="12.75" customHeight="1">
      <c r="A98" s="32"/>
      <c r="B98" s="32"/>
      <c r="C98" s="32"/>
      <c r="D98" s="32"/>
    </row>
    <row r="99" spans="1:4" ht="12.75" customHeight="1">
      <c r="A99" s="32"/>
      <c r="B99" s="32"/>
      <c r="C99" s="32"/>
      <c r="D99" s="32"/>
    </row>
    <row r="100" spans="1:4" ht="12.75" customHeight="1">
      <c r="A100" s="32"/>
      <c r="B100" s="32"/>
      <c r="C100" s="32"/>
      <c r="D100" s="32"/>
    </row>
    <row r="101" spans="1:4" ht="12.75" customHeight="1">
      <c r="A101" s="32"/>
      <c r="B101" s="32"/>
      <c r="C101" s="32"/>
      <c r="D101" s="32"/>
    </row>
    <row r="102" spans="1:4" ht="12.75" customHeight="1">
      <c r="A102" s="32"/>
      <c r="B102" s="32"/>
      <c r="C102" s="32"/>
      <c r="D102" s="32"/>
    </row>
    <row r="103" spans="1:4" ht="12.75" customHeight="1">
      <c r="A103" s="32"/>
      <c r="B103" s="32"/>
      <c r="C103" s="32"/>
      <c r="D103" s="32"/>
    </row>
    <row r="104" spans="1:4" ht="12.75" customHeight="1">
      <c r="A104" s="32"/>
      <c r="B104" s="32"/>
      <c r="C104" s="32"/>
      <c r="D104" s="32"/>
    </row>
    <row r="105" spans="1:4" ht="12.75" customHeight="1">
      <c r="A105" s="32"/>
      <c r="B105" s="32"/>
      <c r="C105" s="32"/>
      <c r="D105" s="32"/>
    </row>
    <row r="106" spans="1:4" ht="12.75" customHeight="1">
      <c r="A106" s="32"/>
      <c r="B106" s="32"/>
      <c r="C106" s="32"/>
      <c r="D106" s="32"/>
    </row>
    <row r="107" spans="1:4" ht="12.75" customHeight="1">
      <c r="A107" s="32"/>
      <c r="B107" s="32"/>
      <c r="C107" s="32"/>
      <c r="D107" s="32"/>
    </row>
    <row r="108" spans="1:4" ht="12.75" customHeight="1">
      <c r="A108" s="32"/>
      <c r="B108" s="32"/>
      <c r="C108" s="32"/>
      <c r="D108" s="32"/>
    </row>
    <row r="109" spans="1:4" ht="12.75" customHeight="1">
      <c r="A109" s="32"/>
      <c r="B109" s="32"/>
      <c r="C109" s="32"/>
      <c r="D109" s="32"/>
    </row>
    <row r="110" spans="1:4" ht="12.75" customHeight="1">
      <c r="A110" s="32"/>
      <c r="B110" s="32"/>
      <c r="C110" s="32"/>
      <c r="D110" s="32"/>
    </row>
    <row r="111" spans="1:4" ht="12.75" customHeight="1">
      <c r="A111" s="32"/>
      <c r="B111" s="32"/>
      <c r="C111" s="32"/>
      <c r="D111" s="32"/>
    </row>
    <row r="112" spans="1:4" ht="12.75" customHeight="1">
      <c r="A112" s="32"/>
      <c r="B112" s="32"/>
      <c r="C112" s="32"/>
      <c r="D112" s="32"/>
    </row>
    <row r="113" spans="1:4" ht="12.75" customHeight="1">
      <c r="A113" s="32"/>
      <c r="B113" s="32"/>
      <c r="C113" s="32"/>
      <c r="D113" s="32"/>
    </row>
    <row r="114" spans="1:4" ht="12.75" customHeight="1">
      <c r="A114" s="32"/>
      <c r="B114" s="32"/>
      <c r="C114" s="32"/>
      <c r="D114" s="32"/>
    </row>
    <row r="115" spans="1:4" ht="12.75" customHeight="1">
      <c r="A115" s="32"/>
      <c r="B115" s="32"/>
      <c r="C115" s="32"/>
      <c r="D115" s="32"/>
    </row>
    <row r="116" spans="1:4" ht="12.75" customHeight="1">
      <c r="A116" s="32"/>
      <c r="B116" s="32"/>
      <c r="C116" s="32"/>
      <c r="D116" s="32"/>
    </row>
    <row r="117" spans="1:4" ht="12.75" customHeight="1">
      <c r="A117" s="32"/>
      <c r="B117" s="32"/>
      <c r="C117" s="32"/>
      <c r="D117" s="32"/>
    </row>
    <row r="118" spans="1:4" ht="12.75" customHeight="1">
      <c r="A118" s="32"/>
      <c r="B118" s="32"/>
      <c r="C118" s="32"/>
      <c r="D118" s="32"/>
    </row>
    <row r="119" spans="1:4" ht="12.75" customHeight="1">
      <c r="A119" s="32"/>
      <c r="B119" s="32"/>
      <c r="C119" s="32"/>
      <c r="D119" s="32"/>
    </row>
    <row r="120" spans="1:4" ht="12.75" customHeight="1">
      <c r="A120" s="32"/>
      <c r="B120" s="32"/>
      <c r="C120" s="32"/>
      <c r="D120" s="32"/>
    </row>
    <row r="121" spans="1:4" ht="12.75" customHeight="1">
      <c r="A121" s="32"/>
      <c r="B121" s="32"/>
      <c r="C121" s="32"/>
      <c r="D121" s="32"/>
    </row>
    <row r="122" spans="1:4" ht="12.75" customHeight="1">
      <c r="A122" s="32"/>
      <c r="B122" s="32"/>
      <c r="C122" s="32"/>
      <c r="D122" s="32"/>
    </row>
    <row r="123" spans="1:4" ht="12.75" customHeight="1">
      <c r="A123" s="32"/>
      <c r="B123" s="32"/>
      <c r="C123" s="32"/>
      <c r="D123" s="32"/>
    </row>
    <row r="124" spans="1:4" ht="12.75" customHeight="1">
      <c r="A124" s="32"/>
      <c r="B124" s="32"/>
      <c r="C124" s="32"/>
      <c r="D124" s="32"/>
    </row>
    <row r="125" spans="1:4" ht="12.75" customHeight="1">
      <c r="A125" s="32"/>
      <c r="B125" s="32"/>
      <c r="C125" s="32"/>
      <c r="D125" s="32"/>
    </row>
    <row r="126" spans="1:4" ht="12.75" customHeight="1">
      <c r="A126" s="32"/>
      <c r="B126" s="32"/>
      <c r="C126" s="32"/>
      <c r="D126" s="32"/>
    </row>
    <row r="127" spans="1:4" ht="12.75" customHeight="1">
      <c r="A127" s="32"/>
      <c r="B127" s="32"/>
      <c r="C127" s="32"/>
      <c r="D127" s="32"/>
    </row>
    <row r="128" spans="1:4" ht="12.75" customHeight="1">
      <c r="A128" s="32"/>
      <c r="B128" s="32"/>
      <c r="C128" s="32"/>
      <c r="D128" s="32"/>
    </row>
    <row r="129" spans="1:4" ht="12.75" customHeight="1">
      <c r="A129" s="32"/>
      <c r="B129" s="32"/>
      <c r="C129" s="32"/>
      <c r="D129" s="32"/>
    </row>
    <row r="130" spans="1:4" ht="12.75" customHeight="1">
      <c r="A130" s="32"/>
      <c r="B130" s="32"/>
      <c r="C130" s="32"/>
      <c r="D130" s="32"/>
    </row>
    <row r="131" spans="1:4" ht="12.75" customHeight="1">
      <c r="A131" s="32"/>
      <c r="B131" s="32"/>
      <c r="C131" s="32"/>
      <c r="D131" s="32"/>
    </row>
    <row r="132" spans="1:4" ht="12.75" customHeight="1">
      <c r="A132" s="32"/>
      <c r="B132" s="32"/>
      <c r="C132" s="32"/>
      <c r="D132" s="32"/>
    </row>
    <row r="133" spans="1:4" ht="12.75" customHeight="1">
      <c r="A133" s="32"/>
      <c r="B133" s="32"/>
      <c r="C133" s="32"/>
      <c r="D133" s="32"/>
    </row>
    <row r="134" spans="1:4" ht="12.75" customHeight="1">
      <c r="A134" s="32"/>
      <c r="B134" s="32"/>
      <c r="C134" s="32"/>
      <c r="D134" s="32"/>
    </row>
    <row r="135" spans="1:4" ht="12.75" customHeight="1">
      <c r="A135" s="32"/>
      <c r="B135" s="32"/>
      <c r="C135" s="32"/>
      <c r="D135" s="32"/>
    </row>
    <row r="136" spans="1:4" ht="12.75" customHeight="1">
      <c r="A136" s="32"/>
      <c r="B136" s="32"/>
      <c r="C136" s="32"/>
      <c r="D136" s="32"/>
    </row>
    <row r="137" spans="1:4" ht="12.75" customHeight="1">
      <c r="A137" s="32"/>
      <c r="B137" s="32"/>
      <c r="C137" s="32"/>
      <c r="D137" s="32"/>
    </row>
    <row r="138" spans="1:4" ht="12.75" customHeight="1">
      <c r="A138" s="32"/>
      <c r="B138" s="32"/>
      <c r="C138" s="32"/>
      <c r="D138" s="32"/>
    </row>
    <row r="139" spans="1:4" ht="12.75" customHeight="1">
      <c r="A139" s="32"/>
      <c r="B139" s="32"/>
      <c r="C139" s="32"/>
      <c r="D139" s="32"/>
    </row>
    <row r="140" spans="1:4" ht="12.75" customHeight="1">
      <c r="A140" s="32"/>
      <c r="B140" s="32"/>
      <c r="C140" s="32"/>
      <c r="D140" s="32"/>
    </row>
    <row r="141" spans="1:4" ht="12.75" customHeight="1">
      <c r="A141" s="32"/>
      <c r="B141" s="32"/>
      <c r="C141" s="32"/>
      <c r="D141" s="32"/>
    </row>
    <row r="142" spans="1:4" ht="12.75" customHeight="1">
      <c r="A142" s="32"/>
      <c r="B142" s="32"/>
      <c r="C142" s="32"/>
      <c r="D142" s="32"/>
    </row>
    <row r="143" spans="1:4" ht="12.75" customHeight="1">
      <c r="A143" s="32"/>
      <c r="B143" s="32"/>
      <c r="C143" s="32"/>
      <c r="D143" s="32"/>
    </row>
    <row r="144" spans="1:4" ht="12.75" customHeight="1">
      <c r="A144" s="32"/>
      <c r="B144" s="32"/>
      <c r="C144" s="32"/>
      <c r="D144" s="32"/>
    </row>
    <row r="145" spans="1:4" ht="12.75" customHeight="1">
      <c r="A145" s="32"/>
      <c r="B145" s="32"/>
      <c r="C145" s="32"/>
      <c r="D145" s="32"/>
    </row>
    <row r="146" spans="1:4" ht="12.75" customHeight="1">
      <c r="A146" s="32"/>
      <c r="B146" s="32"/>
      <c r="C146" s="32"/>
      <c r="D146" s="32"/>
    </row>
    <row r="147" spans="1:4" ht="12.75" customHeight="1">
      <c r="A147" s="32"/>
      <c r="B147" s="32"/>
      <c r="C147" s="32"/>
      <c r="D147" s="32"/>
    </row>
    <row r="148" spans="1:4" ht="12.75" customHeight="1">
      <c r="A148" s="32"/>
      <c r="B148" s="32"/>
      <c r="C148" s="32"/>
      <c r="D148" s="32"/>
    </row>
    <row r="149" spans="1:4" ht="12.75" customHeight="1">
      <c r="A149" s="32"/>
      <c r="B149" s="32"/>
      <c r="C149" s="32"/>
      <c r="D149" s="32"/>
    </row>
    <row r="150" spans="1:4" ht="12.75" customHeight="1">
      <c r="A150" s="32"/>
      <c r="B150" s="32"/>
      <c r="C150" s="32"/>
      <c r="D150" s="32"/>
    </row>
    <row r="151" spans="1:4" ht="12.75" customHeight="1">
      <c r="A151" s="32"/>
      <c r="B151" s="32"/>
      <c r="C151" s="32"/>
      <c r="D151" s="32"/>
    </row>
    <row r="152" spans="1:4" ht="12.75" customHeight="1">
      <c r="A152" s="32"/>
      <c r="B152" s="32"/>
      <c r="C152" s="32"/>
      <c r="D152" s="32"/>
    </row>
    <row r="153" spans="1:4" ht="12.75" customHeight="1">
      <c r="A153" s="32"/>
      <c r="B153" s="32"/>
      <c r="C153" s="32"/>
      <c r="D153" s="32"/>
    </row>
    <row r="154" spans="1:4" ht="12.75" customHeight="1">
      <c r="A154" s="32"/>
      <c r="B154" s="32"/>
      <c r="C154" s="32"/>
      <c r="D154" s="32"/>
    </row>
    <row r="155" spans="1:4" ht="12.75" customHeight="1">
      <c r="A155" s="32"/>
      <c r="B155" s="32"/>
      <c r="C155" s="32"/>
      <c r="D155" s="32"/>
    </row>
    <row r="156" spans="1:4" ht="12.75" customHeight="1">
      <c r="A156" s="32"/>
      <c r="B156" s="32"/>
      <c r="C156" s="32"/>
      <c r="D156" s="32"/>
    </row>
    <row r="157" spans="1:4" ht="12.75" customHeight="1">
      <c r="A157" s="32"/>
      <c r="B157" s="32"/>
      <c r="C157" s="32"/>
      <c r="D157" s="32"/>
    </row>
    <row r="158" spans="1:4" ht="12.75" customHeight="1">
      <c r="A158" s="32"/>
      <c r="B158" s="32"/>
      <c r="C158" s="32"/>
      <c r="D158" s="32"/>
    </row>
    <row r="159" spans="1:4" ht="12.75" customHeight="1">
      <c r="A159" s="32"/>
      <c r="B159" s="32"/>
      <c r="C159" s="32"/>
      <c r="D159" s="32"/>
    </row>
    <row r="160" spans="1:4" ht="12.75" customHeight="1">
      <c r="A160" s="32"/>
      <c r="B160" s="32"/>
      <c r="C160" s="32"/>
      <c r="D160" s="32"/>
    </row>
    <row r="161" spans="1:4" ht="12.75" customHeight="1">
      <c r="A161" s="32"/>
      <c r="B161" s="32"/>
      <c r="C161" s="32"/>
      <c r="D161" s="32"/>
    </row>
    <row r="162" spans="1:4" ht="12.75" customHeight="1">
      <c r="A162" s="32"/>
      <c r="B162" s="32"/>
      <c r="C162" s="32"/>
      <c r="D162" s="32"/>
    </row>
    <row r="163" spans="1:4" ht="12.75" customHeight="1">
      <c r="A163" s="32"/>
      <c r="B163" s="32"/>
      <c r="C163" s="32"/>
      <c r="D163" s="32"/>
    </row>
    <row r="164" spans="1:4" ht="12.75" customHeight="1">
      <c r="A164" s="32"/>
      <c r="B164" s="32"/>
      <c r="C164" s="32"/>
      <c r="D164" s="32"/>
    </row>
    <row r="165" spans="1:4" ht="12.75" customHeight="1">
      <c r="A165" s="32"/>
      <c r="B165" s="32"/>
      <c r="C165" s="32"/>
      <c r="D165" s="32"/>
    </row>
    <row r="166" spans="1:4" ht="12.75" customHeight="1">
      <c r="A166" s="32"/>
      <c r="B166" s="32"/>
      <c r="C166" s="32"/>
      <c r="D166" s="32"/>
    </row>
    <row r="167" spans="1:4" ht="12.75" customHeight="1">
      <c r="A167" s="32"/>
      <c r="B167" s="32"/>
      <c r="C167" s="32"/>
      <c r="D167" s="32"/>
    </row>
    <row r="168" spans="1:4" ht="12.75" customHeight="1">
      <c r="A168" s="32"/>
      <c r="B168" s="32"/>
      <c r="C168" s="32"/>
      <c r="D168" s="32"/>
    </row>
    <row r="169" spans="1:4" ht="12.75" customHeight="1">
      <c r="A169" s="32"/>
      <c r="B169" s="32"/>
      <c r="C169" s="32"/>
      <c r="D169" s="32"/>
    </row>
    <row r="170" spans="1:4" ht="12.75" customHeight="1">
      <c r="A170" s="32"/>
      <c r="B170" s="32"/>
      <c r="C170" s="32"/>
      <c r="D170" s="32"/>
    </row>
    <row r="171" spans="1:4" ht="12.75" customHeight="1">
      <c r="A171" s="32"/>
      <c r="B171" s="32"/>
      <c r="C171" s="32"/>
      <c r="D171" s="32"/>
    </row>
    <row r="172" spans="1:4" ht="12.75" customHeight="1">
      <c r="A172" s="32"/>
      <c r="B172" s="32"/>
      <c r="C172" s="32"/>
      <c r="D172" s="32"/>
    </row>
    <row r="173" spans="1:4" ht="12.75" customHeight="1">
      <c r="A173" s="32"/>
      <c r="B173" s="32"/>
      <c r="C173" s="32"/>
      <c r="D173" s="32"/>
    </row>
    <row r="174" spans="1:4" ht="12.75" customHeight="1">
      <c r="A174" s="32"/>
      <c r="B174" s="32"/>
      <c r="C174" s="32"/>
      <c r="D174" s="32"/>
    </row>
    <row r="175" spans="1:4" ht="12.75" customHeight="1">
      <c r="A175" s="32"/>
      <c r="B175" s="32"/>
      <c r="C175" s="32"/>
      <c r="D175" s="32"/>
    </row>
    <row r="176" spans="1:4" ht="12.75" customHeight="1">
      <c r="A176" s="32"/>
      <c r="B176" s="32"/>
      <c r="C176" s="32"/>
      <c r="D176" s="32"/>
    </row>
    <row r="177" spans="1:4" ht="12.75" customHeight="1">
      <c r="A177" s="32"/>
      <c r="B177" s="32"/>
      <c r="C177" s="32"/>
      <c r="D177" s="32"/>
    </row>
    <row r="178" spans="1:4" ht="12.75" customHeight="1">
      <c r="A178" s="32"/>
      <c r="B178" s="32"/>
      <c r="C178" s="32"/>
      <c r="D178" s="32"/>
    </row>
    <row r="179" spans="1:4" ht="12.75" customHeight="1">
      <c r="A179" s="32"/>
      <c r="B179" s="32"/>
      <c r="C179" s="32"/>
      <c r="D179" s="32"/>
    </row>
    <row r="180" spans="1:4" ht="12.75" customHeight="1">
      <c r="A180" s="32"/>
      <c r="B180" s="32"/>
      <c r="C180" s="32"/>
      <c r="D180" s="32"/>
    </row>
    <row r="181" spans="1:4" ht="12.75" customHeight="1">
      <c r="A181" s="32"/>
      <c r="B181" s="32"/>
      <c r="C181" s="32"/>
      <c r="D181" s="32"/>
    </row>
    <row r="182" spans="1:4" ht="12.75" customHeight="1">
      <c r="A182" s="32"/>
      <c r="B182" s="32"/>
      <c r="C182" s="32"/>
      <c r="D182" s="32"/>
    </row>
    <row r="183" spans="1:4" ht="12.75" customHeight="1">
      <c r="A183" s="32"/>
      <c r="B183" s="32"/>
      <c r="C183" s="32"/>
      <c r="D183" s="32"/>
    </row>
    <row r="184" spans="1:4" ht="12.75" customHeight="1">
      <c r="A184" s="32"/>
      <c r="B184" s="32"/>
      <c r="C184" s="32"/>
      <c r="D184" s="32"/>
    </row>
    <row r="185" spans="1:4" ht="12.75" customHeight="1">
      <c r="A185" s="32"/>
      <c r="B185" s="32"/>
      <c r="C185" s="32"/>
      <c r="D185" s="32"/>
    </row>
    <row r="186" spans="1:4" ht="12.75" customHeight="1">
      <c r="A186" s="32"/>
      <c r="B186" s="32"/>
      <c r="C186" s="32"/>
      <c r="D186" s="32"/>
    </row>
    <row r="187" spans="1:4" ht="12.75" customHeight="1">
      <c r="A187" s="32"/>
      <c r="B187" s="32"/>
      <c r="C187" s="32"/>
      <c r="D187" s="32"/>
    </row>
    <row r="188" spans="1:4" ht="12.75" customHeight="1">
      <c r="A188" s="32"/>
      <c r="B188" s="32"/>
      <c r="C188" s="32"/>
      <c r="D188" s="32"/>
    </row>
    <row r="189" spans="1:4" ht="12.75" customHeight="1">
      <c r="A189" s="32"/>
      <c r="B189" s="32"/>
      <c r="C189" s="32"/>
      <c r="D189" s="32"/>
    </row>
    <row r="190" spans="1:4" ht="12.75" customHeight="1">
      <c r="A190" s="32"/>
      <c r="B190" s="32"/>
      <c r="C190" s="32"/>
      <c r="D190" s="32"/>
    </row>
    <row r="191" spans="1:4" ht="12.75" customHeight="1">
      <c r="A191" s="32"/>
      <c r="B191" s="32"/>
      <c r="C191" s="32"/>
      <c r="D191" s="32"/>
    </row>
    <row r="192" spans="1:4" ht="12.75" customHeight="1">
      <c r="A192" s="32"/>
      <c r="B192" s="32"/>
      <c r="C192" s="32"/>
      <c r="D192" s="32"/>
    </row>
    <row r="193" spans="1:4" ht="12.75" customHeight="1">
      <c r="A193" s="32"/>
      <c r="B193" s="32"/>
      <c r="C193" s="32"/>
      <c r="D193" s="32"/>
    </row>
    <row r="194" spans="1:4" ht="12.75" customHeight="1">
      <c r="A194" s="32"/>
      <c r="B194" s="32"/>
      <c r="C194" s="32"/>
      <c r="D194" s="32"/>
    </row>
    <row r="195" spans="1:4" ht="12.75" customHeight="1">
      <c r="A195" s="32"/>
      <c r="B195" s="32"/>
      <c r="C195" s="32"/>
      <c r="D195" s="32"/>
    </row>
    <row r="196" spans="1:4" ht="12.75" customHeight="1">
      <c r="A196" s="32"/>
      <c r="B196" s="32"/>
      <c r="C196" s="32"/>
      <c r="D196" s="32"/>
    </row>
    <row r="197" spans="1:4" ht="12.75" customHeight="1">
      <c r="A197" s="32"/>
      <c r="B197" s="32"/>
      <c r="C197" s="32"/>
      <c r="D197" s="32"/>
    </row>
    <row r="198" spans="1:4" ht="12.75" customHeight="1">
      <c r="A198" s="32"/>
      <c r="B198" s="32"/>
      <c r="C198" s="32"/>
      <c r="D198" s="32"/>
    </row>
    <row r="199" spans="1:4" ht="12.75" customHeight="1">
      <c r="A199" s="32"/>
      <c r="B199" s="32"/>
      <c r="C199" s="32"/>
      <c r="D199" s="32"/>
    </row>
    <row r="200" spans="1:4" ht="12.75" customHeight="1">
      <c r="A200" s="32"/>
      <c r="B200" s="32"/>
      <c r="C200" s="32"/>
      <c r="D200" s="32"/>
    </row>
    <row r="201" spans="1:4" ht="12.75" customHeight="1">
      <c r="A201" s="32"/>
      <c r="B201" s="32"/>
      <c r="C201" s="32"/>
      <c r="D201" s="32"/>
    </row>
    <row r="202" spans="1:4" ht="12.75" customHeight="1">
      <c r="A202" s="32"/>
      <c r="B202" s="32"/>
      <c r="C202" s="32"/>
      <c r="D202" s="32"/>
    </row>
    <row r="203" spans="1:4" ht="12.75" customHeight="1">
      <c r="A203" s="32"/>
      <c r="B203" s="32"/>
      <c r="C203" s="32"/>
      <c r="D203" s="32"/>
    </row>
    <row r="204" spans="1:4" ht="12.75" customHeight="1">
      <c r="A204" s="32"/>
      <c r="B204" s="32"/>
      <c r="C204" s="32"/>
      <c r="D204" s="32"/>
    </row>
    <row r="205" spans="1:4" ht="12.75" customHeight="1">
      <c r="A205" s="32"/>
      <c r="B205" s="32"/>
      <c r="C205" s="32"/>
      <c r="D205" s="32"/>
    </row>
    <row r="206" spans="1:4" ht="12.75" customHeight="1"/>
    <row r="207" spans="1:4" ht="12.75" customHeight="1"/>
    <row r="208" spans="1:4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</sheetData>
  <phoneticPr fontId="8" type="noConversion"/>
  <hyperlinks>
    <hyperlink ref="L2084" r:id="rId1" display="http://vsolj.cetus-net.org/bulletin.html" xr:uid="{00000000-0004-0000-0000-000000000000}"/>
    <hyperlink ref="H64730" r:id="rId2" display="http://vsolj.cetus-net.org/bulletin.html" xr:uid="{00000000-0004-0000-0000-000001000000}"/>
    <hyperlink ref="H64723" r:id="rId3" display="https://www.aavso.org/ejaavso" xr:uid="{00000000-0004-0000-0000-000002000000}"/>
    <hyperlink ref="I64730" r:id="rId4" display="http://vsolj.cetus-net.org/bulletin.html" xr:uid="{00000000-0004-0000-0000-000003000000}"/>
    <hyperlink ref="AQ58381" r:id="rId5" display="http://cdsbib.u-strasbg.fr/cgi-bin/cdsbib?1990RMxAA..21..381G" xr:uid="{00000000-0004-0000-0000-000004000000}"/>
    <hyperlink ref="H64727" r:id="rId6" display="https://www.aavso.org/ejaavso" xr:uid="{00000000-0004-0000-0000-000005000000}"/>
    <hyperlink ref="AP5745" r:id="rId7" display="http://cdsbib.u-strasbg.fr/cgi-bin/cdsbib?1990RMxAA..21..381G" xr:uid="{00000000-0004-0000-0000-000006000000}"/>
    <hyperlink ref="AP5748" r:id="rId8" display="http://cdsbib.u-strasbg.fr/cgi-bin/cdsbib?1990RMxAA..21..381G" xr:uid="{00000000-0004-0000-0000-000007000000}"/>
    <hyperlink ref="AP5746" r:id="rId9" display="http://cdsbib.u-strasbg.fr/cgi-bin/cdsbib?1990RMxAA..21..381G" xr:uid="{00000000-0004-0000-0000-000008000000}"/>
    <hyperlink ref="AP5730" r:id="rId10" display="http://cdsbib.u-strasbg.fr/cgi-bin/cdsbib?1990RMxAA..21..381G" xr:uid="{00000000-0004-0000-0000-000009000000}"/>
    <hyperlink ref="AQ5959" r:id="rId11" display="http://cdsbib.u-strasbg.fr/cgi-bin/cdsbib?1990RMxAA..21..381G" xr:uid="{00000000-0004-0000-0000-00000A000000}"/>
    <hyperlink ref="AQ5963" r:id="rId12" display="http://cdsbib.u-strasbg.fr/cgi-bin/cdsbib?1990RMxAA..21..381G" xr:uid="{00000000-0004-0000-0000-00000B000000}"/>
    <hyperlink ref="AQ107" r:id="rId13" display="http://cdsbib.u-strasbg.fr/cgi-bin/cdsbib?1990RMxAA..21..381G" xr:uid="{00000000-0004-0000-0000-00000C000000}"/>
    <hyperlink ref="I2851" r:id="rId14" display="http://vsolj.cetus-net.org/bulletin.html" xr:uid="{00000000-0004-0000-0000-00000D000000}"/>
    <hyperlink ref="H2851" r:id="rId15" display="http://vsolj.cetus-net.org/bulletin.html" xr:uid="{00000000-0004-0000-0000-00000E000000}"/>
    <hyperlink ref="AQ768" r:id="rId16" display="http://cdsbib.u-strasbg.fr/cgi-bin/cdsbib?1990RMxAA..21..381G" xr:uid="{00000000-0004-0000-0000-00000F000000}"/>
    <hyperlink ref="AQ767" r:id="rId17" display="http://cdsbib.u-strasbg.fr/cgi-bin/cdsbib?1990RMxAA..21..381G" xr:uid="{00000000-0004-0000-0000-000010000000}"/>
    <hyperlink ref="AP4021" r:id="rId18" display="http://cdsbib.u-strasbg.fr/cgi-bin/cdsbib?1990RMxAA..21..381G" xr:uid="{00000000-0004-0000-0000-000011000000}"/>
    <hyperlink ref="AP4039" r:id="rId19" display="http://cdsbib.u-strasbg.fr/cgi-bin/cdsbib?1990RMxAA..21..381G" xr:uid="{00000000-0004-0000-0000-000012000000}"/>
    <hyperlink ref="AP4040" r:id="rId20" display="http://cdsbib.u-strasbg.fr/cgi-bin/cdsbib?1990RMxAA..21..381G" xr:uid="{00000000-0004-0000-0000-000013000000}"/>
    <hyperlink ref="AP403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2023-01-26T06:42:09Z</dcterms:modified>
</cp:coreProperties>
</file>