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7788EE00-8925-420A-801A-8D6F39B3CB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H22" i="1" s="1"/>
  <c r="Q22" i="1"/>
  <c r="C21" i="1"/>
  <c r="R22" i="1"/>
  <c r="A21" i="1"/>
  <c r="G11" i="1"/>
  <c r="F11" i="1"/>
  <c r="C7" i="1"/>
  <c r="C8" i="1"/>
  <c r="E21" i="1"/>
  <c r="F21" i="1"/>
  <c r="E15" i="1"/>
  <c r="C17" i="1"/>
  <c r="Q21" i="1"/>
  <c r="G21" i="1"/>
  <c r="H21" i="1"/>
  <c r="C12" i="1"/>
  <c r="C16" i="1" l="1"/>
  <c r="D18" i="1" s="1"/>
  <c r="C11" i="1"/>
  <c r="O22" i="1" l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<sst xmlns="http://schemas.openxmlformats.org/spreadsheetml/2006/main" count="51" uniqueCount="46">
  <si>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</si>
  <si>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</si>
  <si>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</si>
  <si>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</si>
  <si>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</si>
  <si>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</si>
  <si>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</si>
  <si>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</si>
  <si>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</si>
  <si>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</si>
  <si>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</si>
  <si>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</si>
  <si>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</si>
  <si>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</si>
  <si>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</si>
  <si>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</si>
  <si>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</si>
  <si>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</si>
  <si>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</si>
  <si>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</si>
  <si>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</si>
  <si>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</si>
  <si>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</si>
  <si>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</si>
  <si>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</si>
  <si>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</si>
  <si>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</si>
  <si>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</si>
  <si>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</si>
  <si>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</si>
  <si>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</si>
  <si>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</si>
  <si>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</si>
  <si>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</si>
  <si>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</si>
  <si>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</si>
  <si>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</si>
  <si>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</si>
  <si>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SAO 202195_Cen.xls</t>
  </si>
  <si>
    <t>EA</t>
  </si>
  <si>
    <t>IBVS 5495 Eph.</t>
  </si>
  <si>
    <t>IBVS 5495</t>
  </si>
  <si>
    <t>Cen</t>
  </si>
  <si>
    <t>V1071 Cen / SAO 202195</t>
  </si>
  <si>
    <t>JBAV, 55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</si>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</sst>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V1071 Cen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-1.5250000098603778E-2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FF-4A55-85E0-C0FE5E74F3E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FF-4A55-85E0-C0FE5E74F3E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FF-4A55-85E0-C0FE5E74F3E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FF-4A55-85E0-C0FE5E74F3E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FFF-4A55-85E0-C0FE5E74F3E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FFF-4A55-85E0-C0FE5E74F3E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FFF-4A55-85E0-C0FE5E74F3E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-1.5250000098603778E-2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FFF-4A55-85E0-C0FE5E74F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762352"/>
        <c:axId val="1"/>
      </c:scatterChart>
      <c:valAx>
        <c:axId val="812762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2762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72ED8D2-8681-32CC-A3DD-389AE4C6F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43</v>
      </c>
      <c r="E1" s="31"/>
      <c r="F1" s="31" t="s">
        <v>38</v>
      </c>
      <c r="G1" s="32" t="s">
        <v>39</v>
      </c>
      <c r="H1" s="10" t="s">
        <v>40</v>
      </c>
      <c r="I1" s="33">
        <v>51966.703999999998</v>
      </c>
      <c r="J1" s="33">
        <v>2.6953499999999999</v>
      </c>
      <c r="K1" s="32" t="s">
        <v>41</v>
      </c>
      <c r="L1" s="30" t="s">
        <v>42</v>
      </c>
    </row>
    <row r="2" spans="1:12" x14ac:dyDescent="0.2">
      <c r="A2" t="s">
        <v>23</v>
      </c>
      <c r="B2" t="s">
        <v>39</v>
      </c>
      <c r="C2" s="9" t="s">
        <v>42</v>
      </c>
      <c r="D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51966.703999999998</v>
      </c>
      <c r="D4" s="8">
        <v>2.6953499999999999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51966.703999999998</v>
      </c>
    </row>
    <row r="8" spans="1:12" x14ac:dyDescent="0.2">
      <c r="A8" t="s">
        <v>2</v>
      </c>
      <c r="C8">
        <f>+D4</f>
        <v>2.6953499999999999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0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-5.5758684089958965E-6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>
        <f ca="1">(C7+C11)+(C8+C12)*INT(MAX(F21:F3533))</f>
        <v>59338.470999999896</v>
      </c>
      <c r="D15" s="16" t="s">
        <v>32</v>
      </c>
      <c r="E15" s="17">
        <f ca="1">TODAY()+15018.5-B9/24</f>
        <v>59970.5</v>
      </c>
    </row>
    <row r="16" spans="1:12" x14ac:dyDescent="0.2">
      <c r="A16" s="18" t="s">
        <v>3</v>
      </c>
      <c r="B16" s="11"/>
      <c r="C16" s="19">
        <f ca="1">+C8+C12</f>
        <v>2.6953444241315907</v>
      </c>
      <c r="D16" s="16" t="s">
        <v>33</v>
      </c>
      <c r="E16" s="17">
        <f ca="1">ROUND(2*(E15-C15)/C16,0)/2+1</f>
        <v>235.5</v>
      </c>
    </row>
    <row r="17" spans="1:18" ht="13.5" thickBot="1" x14ac:dyDescent="0.25">
      <c r="A17" s="16" t="s">
        <v>29</v>
      </c>
      <c r="B17" s="11"/>
      <c r="C17" s="11">
        <f>COUNT(C21:C2191)</f>
        <v>2</v>
      </c>
      <c r="D17" s="16" t="s">
        <v>34</v>
      </c>
      <c r="E17" s="20">
        <f ca="1">+C15+C16*E16-15018.5-C9/24</f>
        <v>44955.12044521622</v>
      </c>
    </row>
    <row r="18" spans="1:18" ht="14.25" thickTop="1" thickBot="1" x14ac:dyDescent="0.25">
      <c r="A18" s="18" t="s">
        <v>4</v>
      </c>
      <c r="B18" s="11"/>
      <c r="C18" s="21">
        <f ca="1">+C15</f>
        <v>59338.470999999896</v>
      </c>
      <c r="D18" s="22">
        <f ca="1">+C16</f>
        <v>2.6953444241315907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37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51966.703999999998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36948.203999999998</v>
      </c>
    </row>
    <row r="22" spans="1:18" x14ac:dyDescent="0.2">
      <c r="A22" s="34" t="s">
        <v>44</v>
      </c>
      <c r="B22" s="35" t="s">
        <v>45</v>
      </c>
      <c r="C22" s="36">
        <v>59338.470999999903</v>
      </c>
      <c r="D22" s="34">
        <v>0.02</v>
      </c>
      <c r="E22">
        <f>+(C22-C$7)/C$8</f>
        <v>2734.9943421076691</v>
      </c>
      <c r="F22">
        <f>ROUND(2*E22,0)/2</f>
        <v>2735</v>
      </c>
      <c r="G22">
        <f>+C22-(C$7+F22*C$8)</f>
        <v>-1.5250000098603778E-2</v>
      </c>
      <c r="H22">
        <f>+G22</f>
        <v>-1.5250000098603778E-2</v>
      </c>
      <c r="O22">
        <f ca="1">+C$11+C$12*$F22</f>
        <v>-1.5250000098603778E-2</v>
      </c>
      <c r="Q22" s="2">
        <f>+C22-15018.5</f>
        <v>44319.970999999903</v>
      </c>
      <c r="R22" t="e">
        <f>IF(ABS(#REF!-C21)&lt;0.00001,1,"")</f>
        <v>#REF!</v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2023-01-26T06:43:58Z</dcterms:modified>
</cp:coreProperties>
</file>