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49BC886-471A-41C2-91F1-124CD5080663}" xr6:coauthVersionLast="47" xr6:coauthVersionMax="47" xr10:uidLastSave="{00000000-0000-0000-0000-000000000000}"/>
  <bookViews>
    <workbookView xWindow="14460" yWindow="1065" windowWidth="13230" windowHeight="142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1" i="1"/>
  <c r="F21" i="1" s="1"/>
  <c r="G21" i="1" s="1"/>
  <c r="Q21" i="1"/>
  <c r="F15" i="1"/>
  <c r="F16" i="1" s="1"/>
  <c r="C17" i="1"/>
  <c r="C12" i="1"/>
  <c r="C11" i="1"/>
  <c r="I21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<sst xmlns="http://schemas.openxmlformats.org/spreadsheetml/2006/main" count="55" uniqueCount="51">
  <si>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</si>
  <si>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</si>
  <si>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</si>
  <si>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</si>
  <si>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</si>
  <si>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</si>
  <si>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</si>
  <si>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</si>
  <si>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</si>
  <si>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</si>
  <si>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</si>
  <si>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</si>
  <si>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</si>
  <si>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</si>
  <si>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</si>
  <si>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</si>
  <si>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</si>
  <si>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</si>
  <si>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</si>
  <si>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</si>
  <si>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</si>
  <si>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</si>
  <si>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</si>
  <si>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</si>
  <si>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</si>
  <si>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</si>
  <si>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</si>
  <si>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</si>
  <si>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</si>
  <si>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</si>
  <si>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</si>
  <si>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</si>
  <si>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</si>
  <si>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</si>
  <si>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</si>
  <si>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</si>
  <si>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</si>
  <si>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</si>
  <si>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</si>
  <si>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</si>
  <si>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</si>
  <si>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</si>
  <si>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</si>
  <si>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V1362 Cen</t>
  </si>
  <si>
    <t>2013a</t>
  </si>
  <si>
    <t>G7308-0523</t>
  </si>
  <si>
    <t>EW</t>
  </si>
  <si>
    <t>JAVSO, 48, 250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</si>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</sst>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V1362</a:t>
            </a:r>
            <a:r>
              <a:rPr lang="en-AU" baseline="0"/>
              <a:t>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-3.0119999857561197E-2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-3.0119999857561197E-2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19212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6" t="s">
        <v>43</v>
      </c>
      <c r="G1" s="33" t="s">
        <v>44</v>
      </c>
      <c r="H1" s="37"/>
      <c r="I1" s="38" t="s">
        <v>45</v>
      </c>
      <c r="J1" s="39" t="s">
        <v>43</v>
      </c>
      <c r="K1" s="40">
        <v>14.4047</v>
      </c>
      <c r="L1" s="41">
        <v>-37.2517</v>
      </c>
      <c r="M1" s="42">
        <v>51868.275999999998</v>
      </c>
      <c r="N1" s="42">
        <v>0.35341</v>
      </c>
      <c r="O1" s="43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51868.275999999998</v>
      </c>
      <c r="D7" s="29"/>
    </row>
    <row r="8" spans="1:15" x14ac:dyDescent="0.2">
      <c r="A8" t="s">
        <v>3</v>
      </c>
      <c r="C8" s="8">
        <v>0.35341</v>
      </c>
      <c r="D8" s="29"/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-1.5677701362461585E-6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58657.958800000139</v>
      </c>
      <c r="E15" s="14" t="s">
        <v>30</v>
      </c>
      <c r="F15" s="32">
        <f ca="1">NOW()+15018.5+$C$5/24</f>
        <v>59970.81870856481</v>
      </c>
    </row>
    <row r="16" spans="1:15" x14ac:dyDescent="0.2">
      <c r="A16" s="16" t="s">
        <v>4</v>
      </c>
      <c r="B16" s="10"/>
      <c r="C16" s="17">
        <f ca="1">+C8+C12</f>
        <v>0.35340843222986373</v>
      </c>
      <c r="E16" s="14" t="s">
        <v>35</v>
      </c>
      <c r="F16" s="15">
        <f ca="1">ROUND(2*(F15-$C$7)/$C$8,0)/2+F14</f>
        <v>22927.5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3716</v>
      </c>
    </row>
    <row r="18" spans="1:21" ht="14.25" thickTop="1" thickBot="1" x14ac:dyDescent="0.25">
      <c r="A18" s="16" t="s">
        <v>5</v>
      </c>
      <c r="B18" s="10"/>
      <c r="C18" s="19">
        <f ca="1">+C15</f>
        <v>58657.958800000139</v>
      </c>
      <c r="D18" s="20">
        <f ca="1">+C16</f>
        <v>0.35340843222986373</v>
      </c>
      <c r="E18" s="14" t="s">
        <v>31</v>
      </c>
      <c r="F18" s="18">
        <f ca="1">+$C$15+$C$16*F17-15018.5-$C$5/24</f>
        <v>44953.12036749965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" customHeight="1" x14ac:dyDescent="0.2">
      <c r="C21" s="8">
        <v>51868.275999999998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5">
        <f>+C21-15018.5</f>
        <v>36849.775999999998</v>
      </c>
    </row>
    <row r="22" spans="1:21" ht="12" customHeight="1" x14ac:dyDescent="0.2">
      <c r="A22" s="44" t="s">
        <v>47</v>
      </c>
      <c r="B22" s="45" t="s">
        <v>48</v>
      </c>
      <c r="C22" s="46">
        <v>58657.958800000139</v>
      </c>
      <c r="D22" s="44">
        <v>2.2000000000000001E-3</v>
      </c>
      <c r="E22">
        <f>+(C22-C$7)/C$8</f>
        <v>19211.914773209985</v>
      </c>
      <c r="F22">
        <f>ROUND(2*E22,0)/2</f>
        <v>19212</v>
      </c>
      <c r="G22">
        <f>+C22-(C$7+F22*C$8)</f>
        <v>-3.0119999857561197E-2</v>
      </c>
      <c r="K22">
        <f>+G22</f>
        <v>-3.0119999857561197E-2</v>
      </c>
      <c r="O22">
        <f ca="1">+C$11+C$12*$F22</f>
        <v>-3.0119999857561197E-2</v>
      </c>
      <c r="Q22" s="35">
        <f>+C22-15018.5</f>
        <v>43639.458800000139</v>
      </c>
    </row>
    <row r="23" spans="1:21" ht="12" customHeight="1" x14ac:dyDescent="0.2">
      <c r="C23" s="8"/>
      <c r="D23" s="8"/>
      <c r="Q23" s="2"/>
    </row>
    <row r="24" spans="1:21" ht="12" customHeight="1" x14ac:dyDescent="0.2">
      <c r="C24" s="8"/>
      <c r="D24" s="8"/>
      <c r="Q24" s="2"/>
    </row>
    <row r="25" spans="1:21" ht="12" customHeight="1" x14ac:dyDescent="0.2">
      <c r="C25" s="8"/>
      <c r="D25" s="8"/>
      <c r="Q25" s="2"/>
    </row>
    <row r="26" spans="1:21" ht="12" customHeight="1" x14ac:dyDescent="0.2">
      <c r="C26" s="8"/>
      <c r="D26" s="8"/>
      <c r="Q26" s="2"/>
    </row>
    <row r="27" spans="1:21" ht="12" customHeight="1" x14ac:dyDescent="0.2">
      <c r="C27" s="8"/>
      <c r="D27" s="8"/>
      <c r="Q27" s="2"/>
    </row>
    <row r="28" spans="1:21" ht="12" customHeight="1" x14ac:dyDescent="0.2">
      <c r="C28" s="8"/>
      <c r="D28" s="8"/>
      <c r="Q28" s="2"/>
    </row>
    <row r="29" spans="1:21" ht="12" customHeight="1" x14ac:dyDescent="0.2">
      <c r="C29" s="8"/>
      <c r="D29" s="8"/>
      <c r="Q29" s="2"/>
    </row>
    <row r="30" spans="1:21" ht="12" customHeight="1" x14ac:dyDescent="0.2">
      <c r="C30" s="8"/>
      <c r="D30" s="8"/>
      <c r="Q30" s="2"/>
    </row>
    <row r="31" spans="1:21" ht="12" customHeight="1" x14ac:dyDescent="0.2">
      <c r="C31" s="8"/>
      <c r="D31" s="8"/>
      <c r="Q31" s="2"/>
    </row>
    <row r="32" spans="1:21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ht="12" customHeight="1" x14ac:dyDescent="0.2">
      <c r="C35" s="8"/>
      <c r="D35" s="8"/>
    </row>
    <row r="36" spans="3:17" ht="12" customHeight="1" x14ac:dyDescent="0.2">
      <c r="C36" s="8"/>
      <c r="D36" s="8"/>
    </row>
    <row r="37" spans="3:17" ht="12" customHeight="1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2023-01-26T06:38:56Z</dcterms:modified>
</cp:coreProperties>
</file>