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8_{1A0CE468-2BED-4A67-BAA0-4B4E4A04CAF6}" xr6:coauthVersionLast="47" xr6:coauthVersionMax="47" xr10:uidLastSave="{00000000-0000-0000-0000-000000000000}"/>
  <bookViews>
    <workbookView xWindow="13545" yWindow="0" windowWidth="12975" windowHeight="14640"/>
  </bookViews>
  <sheets>
    <sheet name="Active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1" l="1"/>
  <c r="F24" i="1" s="1"/>
  <c r="G24" i="1" s="1"/>
  <c r="I24" i="1" s="1"/>
  <c r="Q24" i="1"/>
  <c r="E21" i="1"/>
  <c r="F21" i="1"/>
  <c r="G21" i="1"/>
  <c r="J21" i="1"/>
  <c r="G11" i="1"/>
  <c r="F11" i="1"/>
  <c r="E23" i="1"/>
  <c r="F23" i="1"/>
  <c r="G23" i="1"/>
  <c r="I23" i="1"/>
  <c r="E22" i="1"/>
  <c r="F22" i="1"/>
  <c r="Q21" i="1"/>
  <c r="Q23" i="1"/>
  <c r="R22" i="1"/>
  <c r="E14" i="1"/>
  <c r="E15" i="1" s="1"/>
  <c r="C17" i="1"/>
  <c r="Q22" i="1"/>
  <c r="C12" i="1"/>
  <c r="C16" i="1" l="1"/>
  <c r="D18" i="1" s="1"/>
  <c r="C11" i="1"/>
  <c r="O24" i="1" l="1"/>
  <c r="O23" i="1"/>
  <c r="C15" i="1"/>
  <c r="O22" i="1"/>
  <c r="O21" i="1"/>
  <c r="C18" i="1" l="1"/>
  <c r="E16" i="1"/>
  <c r="E17" i="1" s="1"/>
</calcChain>
</file>

<file path=xl/sharedStrings.xml><?xml version="1.0" encoding="utf-8"?>
<sst xmlns="http://schemas.openxmlformats.org/spreadsheetml/2006/main" count="58" uniqueCount="51">
  <si>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</si>
  <si>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</si>
  <si>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</si>
  <si>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</si>
  <si>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</si>
  <si>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</si>
  <si>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</si>
  <si>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</si>
  <si>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</si>
  <si>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</si>
  <si>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</si>
  <si>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</si>
  <si>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</si>
  <si>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</si>
  <si>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</si>
  <si>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</si>
  <si>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</si>
  <si>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</si>
  <si>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</si>
  <si>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</si>
  <si>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</si>
  <si>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</si>
  <si>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</si>
  <si>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</si>
  <si>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</si>
  <si>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</si>
  <si>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</si>
  <si>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</si>
  <si>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</si>
  <si>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</si>
  <si>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</si>
  <si>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</si>
  <si>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</si>
  <si>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</si>
  <si>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</si>
  <si>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</si>
  <si>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</si>
  <si>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</si>
  <si>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</si>
  <si>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</si>
  <si>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</si>
  <si>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</si>
  <si>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HS Cet / GSC 0047-0482</t>
  </si>
  <si>
    <t>EA</t>
  </si>
  <si>
    <t>IBVS 6042</t>
  </si>
  <si>
    <t>I</t>
  </si>
  <si>
    <t>OEJV 0074</t>
  </si>
  <si>
    <t>CCD+I</t>
  </si>
  <si>
    <t>OEJV</t>
  </si>
  <si>
    <t>VSB, 91</t>
  </si>
  <si>
    <t>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</si>
</sst>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72" fontId="17" fillId="0" borderId="0" xfId="0" applyNumberFormat="1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HS Cet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2556390977443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-247</c:v>
                </c:pt>
                <c:pt idx="1">
                  <c:v>0</c:v>
                </c:pt>
                <c:pt idx="2">
                  <c:v>521</c:v>
                </c:pt>
                <c:pt idx="3">
                  <c:v>1407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19-4C65-972C-DE5A4F0720A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-247</c:v>
                </c:pt>
                <c:pt idx="1">
                  <c:v>0</c:v>
                </c:pt>
                <c:pt idx="2">
                  <c:v>521</c:v>
                </c:pt>
                <c:pt idx="3">
                  <c:v>1407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2">
                  <c:v>4.2200000025331974E-3</c:v>
                </c:pt>
                <c:pt idx="3">
                  <c:v>2.4400001566391438E-3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19-4C65-972C-DE5A4F0720A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-247</c:v>
                </c:pt>
                <c:pt idx="1">
                  <c:v>0</c:v>
                </c:pt>
                <c:pt idx="2">
                  <c:v>521</c:v>
                </c:pt>
                <c:pt idx="3">
                  <c:v>1407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0">
                  <c:v>1.1189999997441191E-2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F19-4C65-972C-DE5A4F0720A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-247</c:v>
                </c:pt>
                <c:pt idx="1">
                  <c:v>0</c:v>
                </c:pt>
                <c:pt idx="2">
                  <c:v>521</c:v>
                </c:pt>
                <c:pt idx="3">
                  <c:v>1407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F19-4C65-972C-DE5A4F0720A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-247</c:v>
                </c:pt>
                <c:pt idx="1">
                  <c:v>0</c:v>
                </c:pt>
                <c:pt idx="2">
                  <c:v>521</c:v>
                </c:pt>
                <c:pt idx="3">
                  <c:v>1407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F19-4C65-972C-DE5A4F0720A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-247</c:v>
                </c:pt>
                <c:pt idx="1">
                  <c:v>0</c:v>
                </c:pt>
                <c:pt idx="2">
                  <c:v>521</c:v>
                </c:pt>
                <c:pt idx="3">
                  <c:v>1407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F19-4C65-972C-DE5A4F0720A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-247</c:v>
                </c:pt>
                <c:pt idx="1">
                  <c:v>0</c:v>
                </c:pt>
                <c:pt idx="2">
                  <c:v>521</c:v>
                </c:pt>
                <c:pt idx="3">
                  <c:v>1407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F19-4C65-972C-DE5A4F0720A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-247</c:v>
                </c:pt>
                <c:pt idx="1">
                  <c:v>0</c:v>
                </c:pt>
                <c:pt idx="2">
                  <c:v>521</c:v>
                </c:pt>
                <c:pt idx="3">
                  <c:v>1407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1.0153584118620551E-2</c:v>
                </c:pt>
                <c:pt idx="1">
                  <c:v>8.8675164913644463E-3</c:v>
                </c:pt>
                <c:pt idx="2">
                  <c:v>6.1547989456137153E-3</c:v>
                </c:pt>
                <c:pt idx="3">
                  <c:v>1.541617092379266E-3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F19-4C65-972C-DE5A4F0720A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-247</c:v>
                </c:pt>
                <c:pt idx="1">
                  <c:v>0</c:v>
                </c:pt>
                <c:pt idx="2">
                  <c:v>521</c:v>
                </c:pt>
                <c:pt idx="3">
                  <c:v>1407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F19-4C65-972C-DE5A4F072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4263072"/>
        <c:axId val="1"/>
      </c:scatterChart>
      <c:valAx>
        <c:axId val="814263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42630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548872180451127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0862A1A-75C3-4151-A0B5-C97239DE16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11" sqref="E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23</v>
      </c>
      <c r="B2" t="s">
        <v>43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54292.900999999998</v>
      </c>
      <c r="D7" s="30" t="s">
        <v>41</v>
      </c>
    </row>
    <row r="8" spans="1:7" x14ac:dyDescent="0.2">
      <c r="A8" t="s">
        <v>3</v>
      </c>
      <c r="C8" s="8">
        <v>3.6909800000000001</v>
      </c>
      <c r="D8" s="30" t="s">
        <v>41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8.8675164913644463E-3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-5.206751527352651E-6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59952.796510416665</v>
      </c>
    </row>
    <row r="15" spans="1:7" x14ac:dyDescent="0.2">
      <c r="A15" s="12" t="s">
        <v>17</v>
      </c>
      <c r="B15" s="10"/>
      <c r="C15" s="13">
        <f ca="1">(C7+C11)+(C8+C12)*INT(MAX(F21:F3533))</f>
        <v>59486.11140161709</v>
      </c>
      <c r="D15" s="14" t="s">
        <v>38</v>
      </c>
      <c r="E15" s="15">
        <f ca="1">ROUND(2*(E14-$C$7)/$C$8,0)/2+E13</f>
        <v>1534.5</v>
      </c>
    </row>
    <row r="16" spans="1:7" x14ac:dyDescent="0.2">
      <c r="A16" s="16" t="s">
        <v>4</v>
      </c>
      <c r="B16" s="10"/>
      <c r="C16" s="17">
        <f ca="1">+C8+C12</f>
        <v>3.6909747932484729</v>
      </c>
      <c r="D16" s="14" t="s">
        <v>39</v>
      </c>
      <c r="E16" s="24">
        <f ca="1">ROUND(2*(E14-$C$15)/$C$16,0)/2+E13</f>
        <v>127.5</v>
      </c>
    </row>
    <row r="17" spans="1:18" ht="13.5" thickBot="1" x14ac:dyDescent="0.25">
      <c r="A17" s="14" t="s">
        <v>29</v>
      </c>
      <c r="B17" s="10"/>
      <c r="C17" s="10">
        <f>COUNT(C21:C2191)</f>
        <v>4</v>
      </c>
      <c r="D17" s="14" t="s">
        <v>33</v>
      </c>
      <c r="E17" s="18">
        <f ca="1">+$C$15+$C$16*E16-15018.5-$C$9/24</f>
        <v>44938.606521089605</v>
      </c>
    </row>
    <row r="18" spans="1:18" ht="14.25" thickTop="1" thickBot="1" x14ac:dyDescent="0.25">
      <c r="A18" s="16" t="s">
        <v>5</v>
      </c>
      <c r="B18" s="10"/>
      <c r="C18" s="19">
        <f ca="1">+C15</f>
        <v>59486.11140161709</v>
      </c>
      <c r="D18" s="20">
        <f ca="1">+C16</f>
        <v>3.6909747932484729</v>
      </c>
      <c r="E18" s="21" t="s">
        <v>34</v>
      </c>
    </row>
    <row r="19" spans="1:18" ht="13.5" thickTop="1" x14ac:dyDescent="0.2">
      <c r="A19" s="25" t="s">
        <v>35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28</v>
      </c>
      <c r="J20" s="7" t="s">
        <v>48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8" x14ac:dyDescent="0.2">
      <c r="A21" s="34" t="s">
        <v>46</v>
      </c>
      <c r="B21" s="35" t="s">
        <v>45</v>
      </c>
      <c r="C21" s="34">
        <v>53381.240129999998</v>
      </c>
      <c r="D21" s="34" t="s">
        <v>47</v>
      </c>
      <c r="E21">
        <f>+(C21-C$7)/C$8</f>
        <v>-246.99696828484568</v>
      </c>
      <c r="F21">
        <f>ROUND(2*E21,0)/2</f>
        <v>-247</v>
      </c>
      <c r="G21">
        <f>+C21-(C$7+F21*C$8)</f>
        <v>1.1189999997441191E-2</v>
      </c>
      <c r="J21">
        <f>+G21</f>
        <v>1.1189999997441191E-2</v>
      </c>
      <c r="O21">
        <f ca="1">+C$11+C$12*$F21</f>
        <v>1.0153584118620551E-2</v>
      </c>
      <c r="Q21" s="2">
        <f>+C21-15018.5</f>
        <v>38362.740129999998</v>
      </c>
    </row>
    <row r="22" spans="1:18" x14ac:dyDescent="0.2">
      <c r="A22" t="s">
        <v>41</v>
      </c>
      <c r="C22" s="8">
        <v>54292.900999999998</v>
      </c>
      <c r="D22" s="8" t="s">
        <v>13</v>
      </c>
      <c r="E22">
        <f>+(C22-C$7)/C$8</f>
        <v>0</v>
      </c>
      <c r="F22">
        <f>ROUND(2*E22,0)/2</f>
        <v>0</v>
      </c>
      <c r="O22">
        <f ca="1">+C$11+C$12*$F22</f>
        <v>8.8675164913644463E-3</v>
      </c>
      <c r="Q22" s="2">
        <f>+C22-15018.5</f>
        <v>39274.400999999998</v>
      </c>
      <c r="R22">
        <f>+C22-(C$7+F22*C$8)</f>
        <v>0</v>
      </c>
    </row>
    <row r="23" spans="1:18" x14ac:dyDescent="0.2">
      <c r="A23" s="31" t="s">
        <v>44</v>
      </c>
      <c r="B23" s="32" t="s">
        <v>45</v>
      </c>
      <c r="C23" s="33">
        <v>56215.9058</v>
      </c>
      <c r="D23" s="33">
        <v>4.0000000000000002E-4</v>
      </c>
      <c r="E23">
        <f>+(C23-C$7)/C$8</f>
        <v>521.0011433277889</v>
      </c>
      <c r="F23">
        <f>ROUND(2*E23,0)/2</f>
        <v>521</v>
      </c>
      <c r="G23">
        <f>+C23-(C$7+F23*C$8)</f>
        <v>4.2200000025331974E-3</v>
      </c>
      <c r="I23">
        <f>+G23</f>
        <v>4.2200000025331974E-3</v>
      </c>
      <c r="O23">
        <f ca="1">+C$11+C$12*$F23</f>
        <v>6.1547989456137153E-3</v>
      </c>
      <c r="Q23" s="2">
        <f>+C23-15018.5</f>
        <v>41197.4058</v>
      </c>
    </row>
    <row r="24" spans="1:18" x14ac:dyDescent="0.2">
      <c r="A24" s="36" t="s">
        <v>49</v>
      </c>
      <c r="B24" s="37" t="s">
        <v>45</v>
      </c>
      <c r="C24" s="38">
        <v>59486.112300000153</v>
      </c>
      <c r="D24" s="36" t="s">
        <v>50</v>
      </c>
      <c r="E24">
        <f>+(C24-C$7)/C$8</f>
        <v>1407.0006610710855</v>
      </c>
      <c r="F24">
        <f>ROUND(2*E24,0)/2</f>
        <v>1407</v>
      </c>
      <c r="G24">
        <f>+C24-(C$7+F24*C$8)</f>
        <v>2.4400001566391438E-3</v>
      </c>
      <c r="I24">
        <f>+G24</f>
        <v>2.4400001566391438E-3</v>
      </c>
      <c r="O24">
        <f ca="1">+C$11+C$12*$F24</f>
        <v>1.541617092379266E-3</v>
      </c>
      <c r="Q24" s="2">
        <f>+C24-15018.5</f>
        <v>44467.612300000153</v>
      </c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2023-01-08T06:06:58Z</dcterms:modified>
</cp:coreProperties>
</file>