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E0011BF-EDA3-4D9E-A3B5-965EB4A539B6}" xr6:coauthVersionLast="47" xr6:coauthVersionMax="47" xr10:uidLastSave="{00000000-0000-0000-0000-000000000000}"/>
  <bookViews>
    <workbookView xWindow="13740" yWindow="48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22" i="1"/>
  <c r="F22" i="1" s="1"/>
  <c r="G22" i="1" s="1"/>
  <c r="K22" i="1" s="1"/>
  <c r="E23" i="1"/>
  <c r="F23" i="1"/>
  <c r="G23" i="1"/>
  <c r="K23" i="1" s="1"/>
  <c r="E24" i="1"/>
  <c r="F24" i="1" s="1"/>
  <c r="G24" i="1" s="1"/>
  <c r="K24" i="1" s="1"/>
  <c r="E25" i="1"/>
  <c r="F25" i="1"/>
  <c r="G25" i="1"/>
  <c r="K25" i="1" s="1"/>
  <c r="E26" i="1"/>
  <c r="F26" i="1" s="1"/>
  <c r="G26" i="1" s="1"/>
  <c r="K26" i="1" s="1"/>
  <c r="E27" i="1"/>
  <c r="F27" i="1"/>
  <c r="G27" i="1"/>
  <c r="K27" i="1" s="1"/>
  <c r="E28" i="1"/>
  <c r="F28" i="1" s="1"/>
  <c r="G28" i="1" s="1"/>
  <c r="K28" i="1" s="1"/>
  <c r="E29" i="1"/>
  <c r="F29" i="1"/>
  <c r="G29" i="1"/>
  <c r="K29" i="1" s="1"/>
  <c r="D9" i="1"/>
  <c r="C9" i="1"/>
  <c r="Q22" i="1"/>
  <c r="Q23" i="1"/>
  <c r="Q24" i="1"/>
  <c r="Q25" i="1"/>
  <c r="Q26" i="1"/>
  <c r="Q27" i="1"/>
  <c r="Q28" i="1"/>
  <c r="Q29" i="1"/>
  <c r="E21" i="1"/>
  <c r="F21" i="1" s="1"/>
  <c r="G21" i="1" s="1"/>
  <c r="I21" i="1" s="1"/>
  <c r="F16" i="1"/>
  <c r="F17" i="1" s="1"/>
  <c r="C17" i="1"/>
  <c r="Q21" i="1"/>
  <c r="C11" i="1"/>
  <c r="C12" i="1"/>
  <c r="O32" i="1" l="1"/>
  <c r="O31" i="1"/>
  <c r="O30" i="1"/>
  <c r="O34" i="1"/>
  <c r="O33" i="1"/>
  <c r="C16" i="1"/>
  <c r="D18" i="1" s="1"/>
  <c r="O29" i="1"/>
  <c r="O24" i="1"/>
  <c r="C15" i="1"/>
  <c r="O26" i="1"/>
  <c r="O25" i="1"/>
  <c r="O23" i="1"/>
  <c r="O27" i="1"/>
  <c r="O28" i="1"/>
  <c r="O22" i="1"/>
  <c r="O21" i="1"/>
  <c r="F18" i="1" l="1"/>
  <c r="F19" i="1" s="1"/>
  <c r="C18" i="1"/>
</calcChain>
</file>

<file path=xl/sharedStrings.xml><?xml version="1.0" encoding="utf-8"?>
<sst xmlns="http://schemas.openxmlformats.org/spreadsheetml/2006/main" count="88" uniqueCount="56">
  <si>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</si>
  <si>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</si>
  <si>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</si>
  <si>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</si>
  <si>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</si>
  <si>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</si>
  <si>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</si>
  <si>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</si>
  <si>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</si>
  <si>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</si>
  <si>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</si>
  <si>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</si>
  <si>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</si>
  <si>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</si>
  <si>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</si>
  <si>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</si>
  <si>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</si>
  <si>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</si>
  <si>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</si>
  <si>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</si>
  <si>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</si>
  <si>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</si>
  <si>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</si>
  <si>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</si>
  <si>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</si>
  <si>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</si>
  <si>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</si>
  <si>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</si>
  <si>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</si>
  <si>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</si>
  <si>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</si>
  <si>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</si>
  <si>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</si>
  <si>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</si>
  <si>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</si>
  <si>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</si>
  <si>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</si>
  <si>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</si>
  <si>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</si>
  <si>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</si>
  <si>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</si>
  <si>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LW Cet</t>
  </si>
  <si>
    <t>2021F</t>
  </si>
  <si>
    <t>G0059.0024</t>
  </si>
  <si>
    <t>EW</t>
  </si>
  <si>
    <t>VSX</t>
  </si>
  <si>
    <t>as of 2021-06-09</t>
  </si>
  <si>
    <t>LW Cet / GSC 0059.0024</t>
  </si>
  <si>
    <t>VSB 069</t>
  </si>
  <si>
    <t>I</t>
  </si>
  <si>
    <t>V</t>
  </si>
  <si>
    <t>B</t>
  </si>
  <si>
    <t>Ic</t>
  </si>
  <si>
    <t>II</t>
  </si>
  <si>
    <t>JBAV, 63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</si>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</sst>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3" fontId="19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LW Cet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0C-4664-A3EB-FE735749DE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0C-4664-A3EB-FE735749DE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0C-4664-A3EB-FE735749DE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-4.1943000003811903E-2</c:v>
                </c:pt>
                <c:pt idx="2">
                  <c:v>-4.0942999999970198E-2</c:v>
                </c:pt>
                <c:pt idx="3">
                  <c:v>-3.6698000003525522E-2</c:v>
                </c:pt>
                <c:pt idx="4">
                  <c:v>-3.5698000006959774E-2</c:v>
                </c:pt>
                <c:pt idx="5">
                  <c:v>-3.0698000002303161E-2</c:v>
                </c:pt>
                <c:pt idx="6">
                  <c:v>-2.9479500000888947E-2</c:v>
                </c:pt>
                <c:pt idx="7">
                  <c:v>-2.8679499999270774E-2</c:v>
                </c:pt>
                <c:pt idx="8">
                  <c:v>-2.5579500004823785E-2</c:v>
                </c:pt>
                <c:pt idx="9">
                  <c:v>-4.1404000003240071E-2</c:v>
                </c:pt>
                <c:pt idx="10">
                  <c:v>-4.0160500000638422E-2</c:v>
                </c:pt>
                <c:pt idx="11">
                  <c:v>-3.8942999999562744E-2</c:v>
                </c:pt>
                <c:pt idx="12">
                  <c:v>-3.7699500004237052E-2</c:v>
                </c:pt>
                <c:pt idx="13">
                  <c:v>-3.7745499845186714E-2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0C-4664-A3EB-FE735749DE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0C-4664-A3EB-FE735749DE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0C-4664-A3EB-FE735749DE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0C-4664-A3EB-FE735749DE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2.4811295524606258E-2</c:v>
                </c:pt>
                <c:pt idx="1">
                  <c:v>-3.5505171463203408E-2</c:v>
                </c:pt>
                <c:pt idx="2">
                  <c:v>-3.5505171463203408E-2</c:v>
                </c:pt>
                <c:pt idx="3">
                  <c:v>-3.3687360345166041E-2</c:v>
                </c:pt>
                <c:pt idx="4">
                  <c:v>-3.3687360345166041E-2</c:v>
                </c:pt>
                <c:pt idx="5">
                  <c:v>-3.3687360345166041E-2</c:v>
                </c:pt>
                <c:pt idx="6">
                  <c:v>-3.0328145005121654E-2</c:v>
                </c:pt>
                <c:pt idx="7">
                  <c:v>-3.0328145005121654E-2</c:v>
                </c:pt>
                <c:pt idx="8">
                  <c:v>-3.0328145005121654E-2</c:v>
                </c:pt>
                <c:pt idx="9">
                  <c:v>-4.0470534982883555E-2</c:v>
                </c:pt>
                <c:pt idx="10">
                  <c:v>-4.0473025135100038E-2</c:v>
                </c:pt>
                <c:pt idx="11">
                  <c:v>-4.0485475896182496E-2</c:v>
                </c:pt>
                <c:pt idx="12">
                  <c:v>-4.048796604839898E-2</c:v>
                </c:pt>
                <c:pt idx="13">
                  <c:v>-4.0697138834584104E-2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0C-4664-A3EB-FE735749DE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0C-4664-A3EB-FE735749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41320"/>
        <c:axId val="1"/>
      </c:scatterChart>
      <c:valAx>
        <c:axId val="86604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41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5682BA-4916-E681-16A6-E162424F6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2" sqref="E11: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47</v>
      </c>
      <c r="F1" s="36" t="s">
        <v>41</v>
      </c>
      <c r="G1" s="30" t="s">
        <v>42</v>
      </c>
      <c r="H1" s="31"/>
      <c r="I1" s="37" t="s">
        <v>43</v>
      </c>
      <c r="J1" s="36" t="s">
        <v>41</v>
      </c>
      <c r="K1" s="38">
        <v>3.1758999999999999</v>
      </c>
      <c r="L1" s="38">
        <v>2.3010999999999999</v>
      </c>
      <c r="M1" s="39">
        <v>55070.902000000002</v>
      </c>
      <c r="N1" s="39">
        <v>0.34151300000000001</v>
      </c>
      <c r="O1" s="40" t="s">
        <v>44</v>
      </c>
      <c r="P1" s="40">
        <v>10.27</v>
      </c>
    </row>
    <row r="2" spans="1:16" x14ac:dyDescent="0.2">
      <c r="A2" t="s">
        <v>23</v>
      </c>
      <c r="B2" t="s">
        <v>44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55070.902000000002</v>
      </c>
      <c r="D4" s="28">
        <v>0.34151300000000001</v>
      </c>
      <c r="E4" s="35" t="s">
        <v>46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55070.902000000002</v>
      </c>
      <c r="D7" s="34" t="s">
        <v>45</v>
      </c>
    </row>
    <row r="8" spans="1:16" x14ac:dyDescent="0.2">
      <c r="A8" t="s">
        <v>3</v>
      </c>
      <c r="C8" s="8">
        <v>0.34151300000000001</v>
      </c>
      <c r="D8" s="34" t="s">
        <v>45</v>
      </c>
    </row>
    <row r="9" spans="1:1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2.4811295524606258E-2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-4.9803044329790824E-6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59562.781794351322</v>
      </c>
      <c r="E15" s="14" t="s">
        <v>34</v>
      </c>
      <c r="F15" s="32">
        <v>1</v>
      </c>
    </row>
    <row r="16" spans="1:16" x14ac:dyDescent="0.2">
      <c r="A16" s="16" t="s">
        <v>4</v>
      </c>
      <c r="B16" s="10"/>
      <c r="C16" s="17">
        <f ca="1">+C8+C12</f>
        <v>0.34150801969556704</v>
      </c>
      <c r="E16" s="14" t="s">
        <v>30</v>
      </c>
      <c r="F16" s="33">
        <f ca="1">NOW()+15018.5+$C$5/24</f>
        <v>59952.803624884255</v>
      </c>
    </row>
    <row r="17" spans="1:21" ht="13.5" thickBot="1" x14ac:dyDescent="0.25">
      <c r="A17" s="14" t="s">
        <v>27</v>
      </c>
      <c r="B17" s="10"/>
      <c r="C17" s="10">
        <f>COUNT(C21:C2191)</f>
        <v>14</v>
      </c>
      <c r="E17" s="14" t="s">
        <v>35</v>
      </c>
      <c r="F17" s="15">
        <f ca="1">ROUND(2*(F16-$C$7)/$C$8,0)/2+F15</f>
        <v>14296</v>
      </c>
    </row>
    <row r="18" spans="1:21" ht="14.25" thickTop="1" thickBot="1" x14ac:dyDescent="0.25">
      <c r="A18" s="16" t="s">
        <v>5</v>
      </c>
      <c r="B18" s="10"/>
      <c r="C18" s="19">
        <f ca="1">+C15</f>
        <v>59562.781794351322</v>
      </c>
      <c r="D18" s="20">
        <f ca="1">+C16</f>
        <v>0.34150801969556704</v>
      </c>
      <c r="E18" s="14" t="s">
        <v>36</v>
      </c>
      <c r="F18" s="23">
        <f ca="1">ROUND(2*(F16-$C$15)/$C$16,0)/2+F15</f>
        <v>1143</v>
      </c>
    </row>
    <row r="19" spans="1:21" ht="13.5" thickTop="1" x14ac:dyDescent="0.2">
      <c r="E19" s="14" t="s">
        <v>31</v>
      </c>
      <c r="F19" s="18">
        <f ca="1">+$C$15+$C$16*F18-15018.5-$C$5/24</f>
        <v>44935.021294196689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 s="8">
        <v>55070.902000000002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2.4811295524606258E-2</v>
      </c>
      <c r="Q21" s="2">
        <f>+C21-15018.5</f>
        <v>40052.402000000002</v>
      </c>
    </row>
    <row r="22" spans="1:21" x14ac:dyDescent="0.2">
      <c r="A22" t="s">
        <v>48</v>
      </c>
      <c r="B22" t="s">
        <v>49</v>
      </c>
      <c r="C22" s="8">
        <v>59206.923999999999</v>
      </c>
      <c r="D22" s="8" t="s">
        <v>50</v>
      </c>
      <c r="E22">
        <f t="shared" ref="E22:E29" si="0">+(C22-C$7)/C$8</f>
        <v>12110.877184763091</v>
      </c>
      <c r="F22">
        <f t="shared" ref="F22:F29" si="1">ROUND(2*E22,0)/2</f>
        <v>12111</v>
      </c>
      <c r="G22">
        <f t="shared" ref="G22:G29" si="2">+C22-(C$7+F22*C$8)</f>
        <v>-4.1943000003811903E-2</v>
      </c>
      <c r="K22">
        <f t="shared" ref="K22:K29" si="3">+G22</f>
        <v>-4.1943000003811903E-2</v>
      </c>
      <c r="O22">
        <f t="shared" ref="O22:O29" ca="1" si="4">+C$11+C$12*$F22</f>
        <v>-3.5505171463203408E-2</v>
      </c>
      <c r="Q22" s="2">
        <f t="shared" ref="Q22:Q29" si="5">+C22-15018.5</f>
        <v>44188.423999999999</v>
      </c>
    </row>
    <row r="23" spans="1:21" x14ac:dyDescent="0.2">
      <c r="A23" t="s">
        <v>48</v>
      </c>
      <c r="B23" t="s">
        <v>49</v>
      </c>
      <c r="C23" s="8">
        <v>59206.925000000003</v>
      </c>
      <c r="D23" s="8" t="s">
        <v>51</v>
      </c>
      <c r="E23">
        <f t="shared" si="0"/>
        <v>12110.880112909321</v>
      </c>
      <c r="F23">
        <f t="shared" si="1"/>
        <v>12111</v>
      </c>
      <c r="G23">
        <f t="shared" si="2"/>
        <v>-4.0942999999970198E-2</v>
      </c>
      <c r="K23">
        <f t="shared" si="3"/>
        <v>-4.0942999999970198E-2</v>
      </c>
      <c r="O23">
        <f t="shared" ca="1" si="4"/>
        <v>-3.5505171463203408E-2</v>
      </c>
      <c r="Q23" s="2">
        <f t="shared" si="5"/>
        <v>44188.425000000003</v>
      </c>
    </row>
    <row r="24" spans="1:21" x14ac:dyDescent="0.2">
      <c r="A24" t="s">
        <v>48</v>
      </c>
      <c r="B24" t="s">
        <v>49</v>
      </c>
      <c r="C24" s="8">
        <v>59082.277000000002</v>
      </c>
      <c r="D24" s="8" t="s">
        <v>51</v>
      </c>
      <c r="E24">
        <f t="shared" si="0"/>
        <v>11745.892542890022</v>
      </c>
      <c r="F24">
        <f t="shared" si="1"/>
        <v>11746</v>
      </c>
      <c r="G24">
        <f t="shared" si="2"/>
        <v>-3.6698000003525522E-2</v>
      </c>
      <c r="K24">
        <f t="shared" si="3"/>
        <v>-3.6698000003525522E-2</v>
      </c>
      <c r="O24">
        <f t="shared" ca="1" si="4"/>
        <v>-3.3687360345166041E-2</v>
      </c>
      <c r="Q24" s="2">
        <f t="shared" si="5"/>
        <v>44063.777000000002</v>
      </c>
    </row>
    <row r="25" spans="1:21" x14ac:dyDescent="0.2">
      <c r="A25" t="s">
        <v>48</v>
      </c>
      <c r="B25" t="s">
        <v>49</v>
      </c>
      <c r="C25" s="8">
        <v>59082.277999999998</v>
      </c>
      <c r="D25" s="8" t="s">
        <v>50</v>
      </c>
      <c r="E25">
        <f t="shared" si="0"/>
        <v>11745.89547103623</v>
      </c>
      <c r="F25">
        <f t="shared" si="1"/>
        <v>11746</v>
      </c>
      <c r="G25">
        <f t="shared" si="2"/>
        <v>-3.5698000006959774E-2</v>
      </c>
      <c r="K25">
        <f t="shared" si="3"/>
        <v>-3.5698000006959774E-2</v>
      </c>
      <c r="O25">
        <f t="shared" ca="1" si="4"/>
        <v>-3.3687360345166041E-2</v>
      </c>
      <c r="Q25" s="2">
        <f t="shared" si="5"/>
        <v>44063.777999999998</v>
      </c>
    </row>
    <row r="26" spans="1:21" x14ac:dyDescent="0.2">
      <c r="A26" t="s">
        <v>48</v>
      </c>
      <c r="B26" t="s">
        <v>49</v>
      </c>
      <c r="C26" s="8">
        <v>59082.283000000003</v>
      </c>
      <c r="D26" s="8" t="s">
        <v>52</v>
      </c>
      <c r="E26">
        <f t="shared" si="0"/>
        <v>11745.910111767344</v>
      </c>
      <c r="F26">
        <f t="shared" si="1"/>
        <v>11746</v>
      </c>
      <c r="G26">
        <f t="shared" si="2"/>
        <v>-3.0698000002303161E-2</v>
      </c>
      <c r="K26">
        <f t="shared" si="3"/>
        <v>-3.0698000002303161E-2</v>
      </c>
      <c r="O26">
        <f t="shared" ca="1" si="4"/>
        <v>-3.3687360345166041E-2</v>
      </c>
      <c r="Q26" s="2">
        <f t="shared" si="5"/>
        <v>44063.783000000003</v>
      </c>
    </row>
    <row r="27" spans="1:21" x14ac:dyDescent="0.2">
      <c r="A27" t="s">
        <v>48</v>
      </c>
      <c r="B27" t="s">
        <v>53</v>
      </c>
      <c r="C27" s="8">
        <v>58851.933700000001</v>
      </c>
      <c r="D27" s="8" t="s">
        <v>50</v>
      </c>
      <c r="E27">
        <f t="shared" si="0"/>
        <v>11071.413679713509</v>
      </c>
      <c r="F27">
        <f t="shared" si="1"/>
        <v>11071.5</v>
      </c>
      <c r="G27">
        <f t="shared" si="2"/>
        <v>-2.9479500000888947E-2</v>
      </c>
      <c r="K27">
        <f t="shared" si="3"/>
        <v>-2.9479500000888947E-2</v>
      </c>
      <c r="O27">
        <f t="shared" ca="1" si="4"/>
        <v>-3.0328145005121654E-2</v>
      </c>
      <c r="Q27" s="2">
        <f t="shared" si="5"/>
        <v>43833.433700000001</v>
      </c>
    </row>
    <row r="28" spans="1:21" x14ac:dyDescent="0.2">
      <c r="A28" t="s">
        <v>48</v>
      </c>
      <c r="B28" t="s">
        <v>53</v>
      </c>
      <c r="C28" s="8">
        <v>58851.934500000003</v>
      </c>
      <c r="D28" s="8" t="s">
        <v>52</v>
      </c>
      <c r="E28">
        <f t="shared" si="0"/>
        <v>11071.416022230489</v>
      </c>
      <c r="F28">
        <f t="shared" si="1"/>
        <v>11071.5</v>
      </c>
      <c r="G28">
        <f t="shared" si="2"/>
        <v>-2.8679499999270774E-2</v>
      </c>
      <c r="K28">
        <f t="shared" si="3"/>
        <v>-2.8679499999270774E-2</v>
      </c>
      <c r="O28">
        <f t="shared" ca="1" si="4"/>
        <v>-3.0328145005121654E-2</v>
      </c>
      <c r="Q28" s="2">
        <f t="shared" si="5"/>
        <v>43833.434500000003</v>
      </c>
    </row>
    <row r="29" spans="1:21" x14ac:dyDescent="0.2">
      <c r="A29" t="s">
        <v>48</v>
      </c>
      <c r="B29" t="s">
        <v>53</v>
      </c>
      <c r="C29" s="8">
        <v>58851.937599999997</v>
      </c>
      <c r="D29" s="8" t="s">
        <v>51</v>
      </c>
      <c r="E29">
        <f t="shared" si="0"/>
        <v>11071.425099483755</v>
      </c>
      <c r="F29">
        <f t="shared" si="1"/>
        <v>11071.5</v>
      </c>
      <c r="G29">
        <f t="shared" si="2"/>
        <v>-2.5579500004823785E-2</v>
      </c>
      <c r="K29">
        <f t="shared" si="3"/>
        <v>-2.5579500004823785E-2</v>
      </c>
      <c r="O29">
        <f t="shared" ca="1" si="4"/>
        <v>-3.0328145005121654E-2</v>
      </c>
      <c r="Q29" s="2">
        <f t="shared" si="5"/>
        <v>43833.437599999997</v>
      </c>
    </row>
    <row r="30" spans="1:21" x14ac:dyDescent="0.2">
      <c r="A30" s="41" t="s">
        <v>54</v>
      </c>
      <c r="B30" s="42" t="s">
        <v>53</v>
      </c>
      <c r="C30" s="43">
        <v>59547.413</v>
      </c>
      <c r="D30" s="41">
        <v>0.01</v>
      </c>
      <c r="E30">
        <f t="shared" ref="E30:E34" si="6">+(C30-C$7)/C$8</f>
        <v>13107.878763033907</v>
      </c>
      <c r="F30">
        <f t="shared" ref="F30:F34" si="7">ROUND(2*E30,0)/2</f>
        <v>13108</v>
      </c>
      <c r="G30">
        <f t="shared" ref="G30:G34" si="8">+C30-(C$7+F30*C$8)</f>
        <v>-4.1404000003240071E-2</v>
      </c>
      <c r="K30">
        <f t="shared" ref="K30:K34" si="9">+G30</f>
        <v>-4.1404000003240071E-2</v>
      </c>
      <c r="O30">
        <f t="shared" ref="O30:O34" ca="1" si="10">+C$11+C$12*$F30</f>
        <v>-4.0470534982883555E-2</v>
      </c>
      <c r="Q30" s="2">
        <f t="shared" ref="Q30:Q34" si="11">+C30-15018.5</f>
        <v>44528.913</v>
      </c>
    </row>
    <row r="31" spans="1:21" x14ac:dyDescent="0.2">
      <c r="A31" s="41" t="s">
        <v>54</v>
      </c>
      <c r="B31" s="42" t="s">
        <v>53</v>
      </c>
      <c r="C31" s="43">
        <v>59547.584999999999</v>
      </c>
      <c r="D31" s="41">
        <v>0.01</v>
      </c>
      <c r="E31">
        <f t="shared" si="6"/>
        <v>13108.382404183727</v>
      </c>
      <c r="F31">
        <f t="shared" si="7"/>
        <v>13108.5</v>
      </c>
      <c r="G31">
        <f t="shared" si="8"/>
        <v>-4.0160500000638422E-2</v>
      </c>
      <c r="K31">
        <f t="shared" si="9"/>
        <v>-4.0160500000638422E-2</v>
      </c>
      <c r="O31">
        <f t="shared" ca="1" si="10"/>
        <v>-4.0473025135100038E-2</v>
      </c>
      <c r="Q31" s="2">
        <f t="shared" si="11"/>
        <v>44529.084999999999</v>
      </c>
    </row>
    <row r="32" spans="1:21" x14ac:dyDescent="0.2">
      <c r="A32" s="41" t="s">
        <v>54</v>
      </c>
      <c r="B32" s="42" t="s">
        <v>53</v>
      </c>
      <c r="C32" s="43">
        <v>59548.44</v>
      </c>
      <c r="D32" s="41">
        <v>7.0000000000000001E-3</v>
      </c>
      <c r="E32">
        <f t="shared" si="6"/>
        <v>13110.88596920176</v>
      </c>
      <c r="F32">
        <f t="shared" si="7"/>
        <v>13111</v>
      </c>
      <c r="G32">
        <f t="shared" si="8"/>
        <v>-3.8942999999562744E-2</v>
      </c>
      <c r="K32">
        <f t="shared" si="9"/>
        <v>-3.8942999999562744E-2</v>
      </c>
      <c r="O32">
        <f t="shared" ca="1" si="10"/>
        <v>-4.0485475896182496E-2</v>
      </c>
      <c r="Q32" s="2">
        <f t="shared" si="11"/>
        <v>44529.94</v>
      </c>
    </row>
    <row r="33" spans="1:17" x14ac:dyDescent="0.2">
      <c r="A33" s="41" t="s">
        <v>54</v>
      </c>
      <c r="B33" s="42" t="s">
        <v>53</v>
      </c>
      <c r="C33" s="43">
        <v>59548.612000000001</v>
      </c>
      <c r="D33" s="41">
        <v>6.0000000000000001E-3</v>
      </c>
      <c r="E33">
        <f t="shared" si="6"/>
        <v>13111.38961035158</v>
      </c>
      <c r="F33">
        <f t="shared" si="7"/>
        <v>13111.5</v>
      </c>
      <c r="G33">
        <f t="shared" si="8"/>
        <v>-3.7699500004237052E-2</v>
      </c>
      <c r="K33">
        <f t="shared" si="9"/>
        <v>-3.7699500004237052E-2</v>
      </c>
      <c r="O33">
        <f t="shared" ca="1" si="10"/>
        <v>-4.048796604839898E-2</v>
      </c>
      <c r="Q33" s="2">
        <f t="shared" si="11"/>
        <v>44530.112000000001</v>
      </c>
    </row>
    <row r="34" spans="1:17" x14ac:dyDescent="0.2">
      <c r="A34" s="41" t="s">
        <v>55</v>
      </c>
      <c r="B34" s="42" t="s">
        <v>49</v>
      </c>
      <c r="C34" s="43">
        <v>59562.955500000156</v>
      </c>
      <c r="D34" s="41" t="s">
        <v>52</v>
      </c>
      <c r="E34">
        <f t="shared" si="6"/>
        <v>13153.389475657308</v>
      </c>
      <c r="F34">
        <f t="shared" si="7"/>
        <v>13153.5</v>
      </c>
      <c r="G34">
        <f t="shared" si="8"/>
        <v>-3.7745499845186714E-2</v>
      </c>
      <c r="K34">
        <f t="shared" si="9"/>
        <v>-3.7745499845186714E-2</v>
      </c>
      <c r="O34">
        <f t="shared" ca="1" si="10"/>
        <v>-4.0697138834584104E-2</v>
      </c>
      <c r="Q34" s="2">
        <f t="shared" si="11"/>
        <v>44544.455500000156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2023-01-08T06:17:13Z</dcterms:modified>
</cp:coreProperties>
</file>