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5D80A3E-3AA0-4F2A-93A6-4F73D345379B}" xr6:coauthVersionLast="47" xr6:coauthVersionMax="47" xr10:uidLastSave="{00000000-0000-0000-0000-000000000000}"/>
  <bookViews>
    <workbookView xWindow="14025" yWindow="19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1" l="1"/>
  <c r="F35" i="1" s="1"/>
  <c r="G35" i="1" s="1"/>
  <c r="I35" i="1" s="1"/>
  <c r="Q35" i="1"/>
  <c r="E36" i="1"/>
  <c r="F36" i="1"/>
  <c r="G36" i="1" s="1"/>
  <c r="I36" i="1" s="1"/>
  <c r="Q36" i="1"/>
  <c r="E37" i="1"/>
  <c r="F37" i="1"/>
  <c r="G37" i="1" s="1"/>
  <c r="I37" i="1" s="1"/>
  <c r="Q37" i="1"/>
  <c r="E38" i="1"/>
  <c r="F38" i="1"/>
  <c r="G38" i="1" s="1"/>
  <c r="I38" i="1" s="1"/>
  <c r="Q38" i="1"/>
  <c r="E39" i="1"/>
  <c r="F39" i="1" s="1"/>
  <c r="G39" i="1" s="1"/>
  <c r="I39" i="1" s="1"/>
  <c r="Q39" i="1"/>
  <c r="E40" i="1"/>
  <c r="F40" i="1"/>
  <c r="G40" i="1" s="1"/>
  <c r="I40" i="1" s="1"/>
  <c r="Q40" i="1"/>
  <c r="E41" i="1"/>
  <c r="F41" i="1"/>
  <c r="G41" i="1" s="1"/>
  <c r="I41" i="1" s="1"/>
  <c r="Q41" i="1"/>
  <c r="E42" i="1"/>
  <c r="F42" i="1"/>
  <c r="G42" i="1" s="1"/>
  <c r="I42" i="1" s="1"/>
  <c r="Q42" i="1"/>
  <c r="E43" i="1"/>
  <c r="F43" i="1" s="1"/>
  <c r="G43" i="1" s="1"/>
  <c r="I43" i="1" s="1"/>
  <c r="Q43" i="1"/>
  <c r="E44" i="1"/>
  <c r="F44" i="1"/>
  <c r="G44" i="1" s="1"/>
  <c r="I44" i="1" s="1"/>
  <c r="Q44" i="1"/>
  <c r="E45" i="1"/>
  <c r="F45" i="1"/>
  <c r="G45" i="1" s="1"/>
  <c r="I45" i="1" s="1"/>
  <c r="Q45" i="1"/>
  <c r="E46" i="1"/>
  <c r="F46" i="1"/>
  <c r="G46" i="1" s="1"/>
  <c r="I46" i="1" s="1"/>
  <c r="Q46" i="1"/>
  <c r="E47" i="1"/>
  <c r="F47" i="1" s="1"/>
  <c r="G47" i="1" s="1"/>
  <c r="I47" i="1" s="1"/>
  <c r="Q47" i="1"/>
  <c r="E48" i="1"/>
  <c r="F48" i="1"/>
  <c r="G48" i="1" s="1"/>
  <c r="I48" i="1" s="1"/>
  <c r="Q48" i="1"/>
  <c r="E49" i="1"/>
  <c r="F49" i="1"/>
  <c r="G49" i="1" s="1"/>
  <c r="I49" i="1" s="1"/>
  <c r="Q49" i="1"/>
  <c r="E50" i="1"/>
  <c r="F50" i="1"/>
  <c r="G50" i="1" s="1"/>
  <c r="I50" i="1" s="1"/>
  <c r="Q50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33" i="1"/>
  <c r="F33" i="1"/>
  <c r="G33" i="1"/>
  <c r="I33" i="1"/>
  <c r="Q33" i="1"/>
  <c r="E34" i="1"/>
  <c r="F34" i="1"/>
  <c r="G34" i="1"/>
  <c r="I34" i="1"/>
  <c r="Q34" i="1"/>
  <c r="Q22" i="1"/>
  <c r="G11" i="1"/>
  <c r="F11" i="1"/>
  <c r="E14" i="1"/>
  <c r="E15" i="1" s="1"/>
  <c r="C17" i="1"/>
  <c r="C21" i="1"/>
  <c r="Q21" i="1"/>
  <c r="A21" i="1"/>
  <c r="C7" i="1"/>
  <c r="E22" i="1"/>
  <c r="F22" i="1"/>
  <c r="C8" i="1"/>
  <c r="E21" i="1"/>
  <c r="F21" i="1"/>
  <c r="G21" i="1"/>
  <c r="H21" i="1"/>
  <c r="G22" i="1"/>
  <c r="I22" i="1"/>
  <c r="C11" i="1"/>
  <c r="C12" i="1" l="1"/>
  <c r="O37" i="1" l="1"/>
  <c r="O35" i="1"/>
  <c r="O41" i="1"/>
  <c r="O39" i="1"/>
  <c r="O45" i="1"/>
  <c r="O43" i="1"/>
  <c r="O49" i="1"/>
  <c r="O47" i="1"/>
  <c r="O36" i="1"/>
  <c r="O38" i="1"/>
  <c r="O46" i="1"/>
  <c r="O40" i="1"/>
  <c r="O42" i="1"/>
  <c r="O44" i="1"/>
  <c r="O48" i="1"/>
  <c r="O50" i="1"/>
  <c r="C16" i="1"/>
  <c r="D18" i="1" s="1"/>
  <c r="O30" i="1"/>
  <c r="O34" i="1"/>
  <c r="O27" i="1"/>
  <c r="O23" i="1"/>
  <c r="O22" i="1"/>
  <c r="O21" i="1"/>
  <c r="O29" i="1"/>
  <c r="O31" i="1"/>
  <c r="O32" i="1"/>
  <c r="O33" i="1"/>
  <c r="O25" i="1"/>
  <c r="O26" i="1"/>
  <c r="C15" i="1"/>
  <c r="O28" i="1"/>
  <c r="O24" i="1"/>
  <c r="C18" i="1" l="1"/>
  <c r="E16" i="1"/>
  <c r="E17" i="1" s="1"/>
</calcChain>
</file>

<file path=xl/sharedStrings.xml><?xml version="1.0" encoding="utf-8"?>
<sst xmlns="http://schemas.openxmlformats.org/spreadsheetml/2006/main" count="120" uniqueCount="54">
  <si>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</si>
  <si>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</si>
  <si>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</si>
  <si>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</si>
  <si>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</si>
  <si>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</si>
  <si>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</si>
  <si>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</si>
  <si>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</si>
  <si>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</si>
  <si>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</si>
  <si>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</si>
  <si>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</si>
  <si>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</si>
  <si>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</si>
  <si>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</si>
  <si>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</si>
  <si>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</si>
  <si>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</si>
  <si>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</si>
  <si>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</si>
  <si>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</si>
  <si>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</si>
  <si>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</si>
  <si>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</si>
  <si>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</si>
  <si>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</si>
  <si>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</si>
  <si>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</si>
  <si>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</si>
  <si>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</si>
  <si>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</si>
  <si>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</si>
  <si>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</si>
  <si>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</si>
  <si>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</si>
  <si>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</si>
  <si>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G8703-0330_Cir.xls</t>
  </si>
  <si>
    <t>EW</t>
  </si>
  <si>
    <t>IBVS 5532 Eph.</t>
  </si>
  <si>
    <t>IBVS 5532</t>
  </si>
  <si>
    <t>Cir</t>
  </si>
  <si>
    <t>Add cycle</t>
  </si>
  <si>
    <t>Old Cycle</t>
  </si>
  <si>
    <t>OEJV 0130</t>
  </si>
  <si>
    <t>I</t>
  </si>
  <si>
    <t>OEJV</t>
  </si>
  <si>
    <t>DM Cir / GSC 8703-0330 / NSV 07044</t>
  </si>
  <si>
    <t>JAVSO 49, 251</t>
  </si>
  <si>
    <t>II</t>
  </si>
  <si>
    <t>JAVSO, 48, 250</t>
  </si>
  <si>
    <t>JAVSO, 49, 251</t>
  </si>
  <si>
    <t>V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</si>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</sst>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 Cir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6191</c:v>
                </c:pt>
                <c:pt idx="2">
                  <c:v>15430.5</c:v>
                </c:pt>
                <c:pt idx="3">
                  <c:v>15430.5</c:v>
                </c:pt>
                <c:pt idx="4">
                  <c:v>15430.5</c:v>
                </c:pt>
                <c:pt idx="5">
                  <c:v>15431</c:v>
                </c:pt>
                <c:pt idx="6">
                  <c:v>15431</c:v>
                </c:pt>
                <c:pt idx="7">
                  <c:v>15431</c:v>
                </c:pt>
                <c:pt idx="8">
                  <c:v>15433</c:v>
                </c:pt>
                <c:pt idx="9">
                  <c:v>15433</c:v>
                </c:pt>
                <c:pt idx="10">
                  <c:v>15433</c:v>
                </c:pt>
                <c:pt idx="11">
                  <c:v>15433.5</c:v>
                </c:pt>
                <c:pt idx="12">
                  <c:v>15433.5</c:v>
                </c:pt>
                <c:pt idx="13">
                  <c:v>15433.5</c:v>
                </c:pt>
                <c:pt idx="14">
                  <c:v>14588</c:v>
                </c:pt>
                <c:pt idx="15">
                  <c:v>14593</c:v>
                </c:pt>
                <c:pt idx="16">
                  <c:v>14595.5</c:v>
                </c:pt>
                <c:pt idx="17">
                  <c:v>15430.5</c:v>
                </c:pt>
                <c:pt idx="18">
                  <c:v>15430.5</c:v>
                </c:pt>
                <c:pt idx="19">
                  <c:v>15430.5</c:v>
                </c:pt>
                <c:pt idx="20">
                  <c:v>15431</c:v>
                </c:pt>
                <c:pt idx="21">
                  <c:v>15431</c:v>
                </c:pt>
                <c:pt idx="22">
                  <c:v>15431</c:v>
                </c:pt>
                <c:pt idx="23">
                  <c:v>15433</c:v>
                </c:pt>
                <c:pt idx="24">
                  <c:v>15433</c:v>
                </c:pt>
                <c:pt idx="25">
                  <c:v>15433</c:v>
                </c:pt>
                <c:pt idx="26">
                  <c:v>15433.5</c:v>
                </c:pt>
                <c:pt idx="27">
                  <c:v>15433.5</c:v>
                </c:pt>
                <c:pt idx="28">
                  <c:v>15433.5</c:v>
                </c:pt>
                <c:pt idx="29">
                  <c:v>-137062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A3-44F4-A013-3DFF3B3A2E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6191</c:v>
                </c:pt>
                <c:pt idx="2">
                  <c:v>15430.5</c:v>
                </c:pt>
                <c:pt idx="3">
                  <c:v>15430.5</c:v>
                </c:pt>
                <c:pt idx="4">
                  <c:v>15430.5</c:v>
                </c:pt>
                <c:pt idx="5">
                  <c:v>15431</c:v>
                </c:pt>
                <c:pt idx="6">
                  <c:v>15431</c:v>
                </c:pt>
                <c:pt idx="7">
                  <c:v>15431</c:v>
                </c:pt>
                <c:pt idx="8">
                  <c:v>15433</c:v>
                </c:pt>
                <c:pt idx="9">
                  <c:v>15433</c:v>
                </c:pt>
                <c:pt idx="10">
                  <c:v>15433</c:v>
                </c:pt>
                <c:pt idx="11">
                  <c:v>15433.5</c:v>
                </c:pt>
                <c:pt idx="12">
                  <c:v>15433.5</c:v>
                </c:pt>
                <c:pt idx="13">
                  <c:v>15433.5</c:v>
                </c:pt>
                <c:pt idx="14">
                  <c:v>14588</c:v>
                </c:pt>
                <c:pt idx="15">
                  <c:v>14593</c:v>
                </c:pt>
                <c:pt idx="16">
                  <c:v>14595.5</c:v>
                </c:pt>
                <c:pt idx="17">
                  <c:v>15430.5</c:v>
                </c:pt>
                <c:pt idx="18">
                  <c:v>15430.5</c:v>
                </c:pt>
                <c:pt idx="19">
                  <c:v>15430.5</c:v>
                </c:pt>
                <c:pt idx="20">
                  <c:v>15431</c:v>
                </c:pt>
                <c:pt idx="21">
                  <c:v>15431</c:v>
                </c:pt>
                <c:pt idx="22">
                  <c:v>15431</c:v>
                </c:pt>
                <c:pt idx="23">
                  <c:v>15433</c:v>
                </c:pt>
                <c:pt idx="24">
                  <c:v>15433</c:v>
                </c:pt>
                <c:pt idx="25">
                  <c:v>15433</c:v>
                </c:pt>
                <c:pt idx="26">
                  <c:v>15433.5</c:v>
                </c:pt>
                <c:pt idx="27">
                  <c:v>15433.5</c:v>
                </c:pt>
                <c:pt idx="28">
                  <c:v>15433.5</c:v>
                </c:pt>
                <c:pt idx="29">
                  <c:v>-137062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2.4357000002055429E-2</c:v>
                </c:pt>
                <c:pt idx="2">
                  <c:v>4.168349999235943E-2</c:v>
                </c:pt>
                <c:pt idx="3">
                  <c:v>4.1773499993723817E-2</c:v>
                </c:pt>
                <c:pt idx="4">
                  <c:v>4.205349999392638E-2</c:v>
                </c:pt>
                <c:pt idx="5">
                  <c:v>4.2476999995415099E-2</c:v>
                </c:pt>
                <c:pt idx="6">
                  <c:v>4.2596999999659602E-2</c:v>
                </c:pt>
                <c:pt idx="7">
                  <c:v>4.2667000001529232E-2</c:v>
                </c:pt>
                <c:pt idx="8">
                  <c:v>4.1410999998333864E-2</c:v>
                </c:pt>
                <c:pt idx="9">
                  <c:v>4.2140999998082407E-2</c:v>
                </c:pt>
                <c:pt idx="10">
                  <c:v>4.2500999996263999E-2</c:v>
                </c:pt>
                <c:pt idx="11">
                  <c:v>4.2524500000581611E-2</c:v>
                </c:pt>
                <c:pt idx="12">
                  <c:v>4.2604499998560641E-2</c:v>
                </c:pt>
                <c:pt idx="13">
                  <c:v>4.3314499998814426E-2</c:v>
                </c:pt>
                <c:pt idx="14">
                  <c:v>3.8565999828279018E-2</c:v>
                </c:pt>
                <c:pt idx="15">
                  <c:v>3.8420999917434528E-2</c:v>
                </c:pt>
                <c:pt idx="16">
                  <c:v>3.9968500190298073E-2</c:v>
                </c:pt>
                <c:pt idx="17">
                  <c:v>4.168350002146326E-2</c:v>
                </c:pt>
                <c:pt idx="18">
                  <c:v>4.1773499775445089E-2</c:v>
                </c:pt>
                <c:pt idx="19">
                  <c:v>4.2053500044858083E-2</c:v>
                </c:pt>
                <c:pt idx="20">
                  <c:v>4.2477000133658294E-2</c:v>
                </c:pt>
                <c:pt idx="21">
                  <c:v>4.2597000116074923E-2</c:v>
                </c:pt>
                <c:pt idx="22">
                  <c:v>4.2667000183428172E-2</c:v>
                </c:pt>
                <c:pt idx="23">
                  <c:v>4.1410999940126203E-2</c:v>
                </c:pt>
                <c:pt idx="24">
                  <c:v>4.2140999910770915E-2</c:v>
                </c:pt>
                <c:pt idx="25">
                  <c:v>4.2500999858020805E-2</c:v>
                </c:pt>
                <c:pt idx="26">
                  <c:v>4.2524500160652678E-2</c:v>
                </c:pt>
                <c:pt idx="27">
                  <c:v>4.2604499838489573E-2</c:v>
                </c:pt>
                <c:pt idx="28">
                  <c:v>4.3314500122505706E-2</c:v>
                </c:pt>
                <c:pt idx="29">
                  <c:v>2.9925999995612074E-2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A3-44F4-A013-3DFF3B3A2E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6191</c:v>
                </c:pt>
                <c:pt idx="2">
                  <c:v>15430.5</c:v>
                </c:pt>
                <c:pt idx="3">
                  <c:v>15430.5</c:v>
                </c:pt>
                <c:pt idx="4">
                  <c:v>15430.5</c:v>
                </c:pt>
                <c:pt idx="5">
                  <c:v>15431</c:v>
                </c:pt>
                <c:pt idx="6">
                  <c:v>15431</c:v>
                </c:pt>
                <c:pt idx="7">
                  <c:v>15431</c:v>
                </c:pt>
                <c:pt idx="8">
                  <c:v>15433</c:v>
                </c:pt>
                <c:pt idx="9">
                  <c:v>15433</c:v>
                </c:pt>
                <c:pt idx="10">
                  <c:v>15433</c:v>
                </c:pt>
                <c:pt idx="11">
                  <c:v>15433.5</c:v>
                </c:pt>
                <c:pt idx="12">
                  <c:v>15433.5</c:v>
                </c:pt>
                <c:pt idx="13">
                  <c:v>15433.5</c:v>
                </c:pt>
                <c:pt idx="14">
                  <c:v>14588</c:v>
                </c:pt>
                <c:pt idx="15">
                  <c:v>14593</c:v>
                </c:pt>
                <c:pt idx="16">
                  <c:v>14595.5</c:v>
                </c:pt>
                <c:pt idx="17">
                  <c:v>15430.5</c:v>
                </c:pt>
                <c:pt idx="18">
                  <c:v>15430.5</c:v>
                </c:pt>
                <c:pt idx="19">
                  <c:v>15430.5</c:v>
                </c:pt>
                <c:pt idx="20">
                  <c:v>15431</c:v>
                </c:pt>
                <c:pt idx="21">
                  <c:v>15431</c:v>
                </c:pt>
                <c:pt idx="22">
                  <c:v>15431</c:v>
                </c:pt>
                <c:pt idx="23">
                  <c:v>15433</c:v>
                </c:pt>
                <c:pt idx="24">
                  <c:v>15433</c:v>
                </c:pt>
                <c:pt idx="25">
                  <c:v>15433</c:v>
                </c:pt>
                <c:pt idx="26">
                  <c:v>15433.5</c:v>
                </c:pt>
                <c:pt idx="27">
                  <c:v>15433.5</c:v>
                </c:pt>
                <c:pt idx="28">
                  <c:v>15433.5</c:v>
                </c:pt>
                <c:pt idx="29">
                  <c:v>-137062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A3-44F4-A013-3DFF3B3A2E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6191</c:v>
                </c:pt>
                <c:pt idx="2">
                  <c:v>15430.5</c:v>
                </c:pt>
                <c:pt idx="3">
                  <c:v>15430.5</c:v>
                </c:pt>
                <c:pt idx="4">
                  <c:v>15430.5</c:v>
                </c:pt>
                <c:pt idx="5">
                  <c:v>15431</c:v>
                </c:pt>
                <c:pt idx="6">
                  <c:v>15431</c:v>
                </c:pt>
                <c:pt idx="7">
                  <c:v>15431</c:v>
                </c:pt>
                <c:pt idx="8">
                  <c:v>15433</c:v>
                </c:pt>
                <c:pt idx="9">
                  <c:v>15433</c:v>
                </c:pt>
                <c:pt idx="10">
                  <c:v>15433</c:v>
                </c:pt>
                <c:pt idx="11">
                  <c:v>15433.5</c:v>
                </c:pt>
                <c:pt idx="12">
                  <c:v>15433.5</c:v>
                </c:pt>
                <c:pt idx="13">
                  <c:v>15433.5</c:v>
                </c:pt>
                <c:pt idx="14">
                  <c:v>14588</c:v>
                </c:pt>
                <c:pt idx="15">
                  <c:v>14593</c:v>
                </c:pt>
                <c:pt idx="16">
                  <c:v>14595.5</c:v>
                </c:pt>
                <c:pt idx="17">
                  <c:v>15430.5</c:v>
                </c:pt>
                <c:pt idx="18">
                  <c:v>15430.5</c:v>
                </c:pt>
                <c:pt idx="19">
                  <c:v>15430.5</c:v>
                </c:pt>
                <c:pt idx="20">
                  <c:v>15431</c:v>
                </c:pt>
                <c:pt idx="21">
                  <c:v>15431</c:v>
                </c:pt>
                <c:pt idx="22">
                  <c:v>15431</c:v>
                </c:pt>
                <c:pt idx="23">
                  <c:v>15433</c:v>
                </c:pt>
                <c:pt idx="24">
                  <c:v>15433</c:v>
                </c:pt>
                <c:pt idx="25">
                  <c:v>15433</c:v>
                </c:pt>
                <c:pt idx="26">
                  <c:v>15433.5</c:v>
                </c:pt>
                <c:pt idx="27">
                  <c:v>15433.5</c:v>
                </c:pt>
                <c:pt idx="28">
                  <c:v>15433.5</c:v>
                </c:pt>
                <c:pt idx="29">
                  <c:v>-137062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A3-44F4-A013-3DFF3B3A2E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6191</c:v>
                </c:pt>
                <c:pt idx="2">
                  <c:v>15430.5</c:v>
                </c:pt>
                <c:pt idx="3">
                  <c:v>15430.5</c:v>
                </c:pt>
                <c:pt idx="4">
                  <c:v>15430.5</c:v>
                </c:pt>
                <c:pt idx="5">
                  <c:v>15431</c:v>
                </c:pt>
                <c:pt idx="6">
                  <c:v>15431</c:v>
                </c:pt>
                <c:pt idx="7">
                  <c:v>15431</c:v>
                </c:pt>
                <c:pt idx="8">
                  <c:v>15433</c:v>
                </c:pt>
                <c:pt idx="9">
                  <c:v>15433</c:v>
                </c:pt>
                <c:pt idx="10">
                  <c:v>15433</c:v>
                </c:pt>
                <c:pt idx="11">
                  <c:v>15433.5</c:v>
                </c:pt>
                <c:pt idx="12">
                  <c:v>15433.5</c:v>
                </c:pt>
                <c:pt idx="13">
                  <c:v>15433.5</c:v>
                </c:pt>
                <c:pt idx="14">
                  <c:v>14588</c:v>
                </c:pt>
                <c:pt idx="15">
                  <c:v>14593</c:v>
                </c:pt>
                <c:pt idx="16">
                  <c:v>14595.5</c:v>
                </c:pt>
                <c:pt idx="17">
                  <c:v>15430.5</c:v>
                </c:pt>
                <c:pt idx="18">
                  <c:v>15430.5</c:v>
                </c:pt>
                <c:pt idx="19">
                  <c:v>15430.5</c:v>
                </c:pt>
                <c:pt idx="20">
                  <c:v>15431</c:v>
                </c:pt>
                <c:pt idx="21">
                  <c:v>15431</c:v>
                </c:pt>
                <c:pt idx="22">
                  <c:v>15431</c:v>
                </c:pt>
                <c:pt idx="23">
                  <c:v>15433</c:v>
                </c:pt>
                <c:pt idx="24">
                  <c:v>15433</c:v>
                </c:pt>
                <c:pt idx="25">
                  <c:v>15433</c:v>
                </c:pt>
                <c:pt idx="26">
                  <c:v>15433.5</c:v>
                </c:pt>
                <c:pt idx="27">
                  <c:v>15433.5</c:v>
                </c:pt>
                <c:pt idx="28">
                  <c:v>15433.5</c:v>
                </c:pt>
                <c:pt idx="29">
                  <c:v>-137062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A3-44F4-A013-3DFF3B3A2E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6191</c:v>
                </c:pt>
                <c:pt idx="2">
                  <c:v>15430.5</c:v>
                </c:pt>
                <c:pt idx="3">
                  <c:v>15430.5</c:v>
                </c:pt>
                <c:pt idx="4">
                  <c:v>15430.5</c:v>
                </c:pt>
                <c:pt idx="5">
                  <c:v>15431</c:v>
                </c:pt>
                <c:pt idx="6">
                  <c:v>15431</c:v>
                </c:pt>
                <c:pt idx="7">
                  <c:v>15431</c:v>
                </c:pt>
                <c:pt idx="8">
                  <c:v>15433</c:v>
                </c:pt>
                <c:pt idx="9">
                  <c:v>15433</c:v>
                </c:pt>
                <c:pt idx="10">
                  <c:v>15433</c:v>
                </c:pt>
                <c:pt idx="11">
                  <c:v>15433.5</c:v>
                </c:pt>
                <c:pt idx="12">
                  <c:v>15433.5</c:v>
                </c:pt>
                <c:pt idx="13">
                  <c:v>15433.5</c:v>
                </c:pt>
                <c:pt idx="14">
                  <c:v>14588</c:v>
                </c:pt>
                <c:pt idx="15">
                  <c:v>14593</c:v>
                </c:pt>
                <c:pt idx="16">
                  <c:v>14595.5</c:v>
                </c:pt>
                <c:pt idx="17">
                  <c:v>15430.5</c:v>
                </c:pt>
                <c:pt idx="18">
                  <c:v>15430.5</c:v>
                </c:pt>
                <c:pt idx="19">
                  <c:v>15430.5</c:v>
                </c:pt>
                <c:pt idx="20">
                  <c:v>15431</c:v>
                </c:pt>
                <c:pt idx="21">
                  <c:v>15431</c:v>
                </c:pt>
                <c:pt idx="22">
                  <c:v>15431</c:v>
                </c:pt>
                <c:pt idx="23">
                  <c:v>15433</c:v>
                </c:pt>
                <c:pt idx="24">
                  <c:v>15433</c:v>
                </c:pt>
                <c:pt idx="25">
                  <c:v>15433</c:v>
                </c:pt>
                <c:pt idx="26">
                  <c:v>15433.5</c:v>
                </c:pt>
                <c:pt idx="27">
                  <c:v>15433.5</c:v>
                </c:pt>
                <c:pt idx="28">
                  <c:v>15433.5</c:v>
                </c:pt>
                <c:pt idx="29">
                  <c:v>-137062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A3-44F4-A013-3DFF3B3A2E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9.5E-4</c:v>
                  </c:pt>
                  <c:pt idx="3">
                    <c:v>9.3000000000000005E-4</c:v>
                  </c:pt>
                  <c:pt idx="4">
                    <c:v>1.2199999999999999E-3</c:v>
                  </c:pt>
                  <c:pt idx="5">
                    <c:v>9.7000000000000005E-4</c:v>
                  </c:pt>
                  <c:pt idx="6">
                    <c:v>1.15E-3</c:v>
                  </c:pt>
                  <c:pt idx="7">
                    <c:v>1E-3</c:v>
                  </c:pt>
                  <c:pt idx="8">
                    <c:v>1.0499999999999999E-3</c:v>
                  </c:pt>
                  <c:pt idx="9">
                    <c:v>1.2800000000000001E-3</c:v>
                  </c:pt>
                  <c:pt idx="10">
                    <c:v>1.15E-3</c:v>
                  </c:pt>
                  <c:pt idx="11">
                    <c:v>1.08E-3</c:v>
                  </c:pt>
                  <c:pt idx="12">
                    <c:v>1.2199999999999999E-3</c:v>
                  </c:pt>
                  <c:pt idx="13">
                    <c:v>1.3500000000000001E-3</c:v>
                  </c:pt>
                  <c:pt idx="14">
                    <c:v>1.1299999999999999E-3</c:v>
                  </c:pt>
                  <c:pt idx="15">
                    <c:v>1E-3</c:v>
                  </c:pt>
                  <c:pt idx="16">
                    <c:v>1.34E-3</c:v>
                  </c:pt>
                  <c:pt idx="17">
                    <c:v>9.5E-4</c:v>
                  </c:pt>
                  <c:pt idx="18">
                    <c:v>9.3000000000000005E-4</c:v>
                  </c:pt>
                  <c:pt idx="19">
                    <c:v>1.2199999999999999E-3</c:v>
                  </c:pt>
                  <c:pt idx="20">
                    <c:v>9.7000000000000005E-4</c:v>
                  </c:pt>
                  <c:pt idx="21">
                    <c:v>1.15E-3</c:v>
                  </c:pt>
                  <c:pt idx="22">
                    <c:v>1E-3</c:v>
                  </c:pt>
                  <c:pt idx="23">
                    <c:v>1.0499999999999999E-3</c:v>
                  </c:pt>
                  <c:pt idx="24">
                    <c:v>1.2800000000000001E-3</c:v>
                  </c:pt>
                  <c:pt idx="25">
                    <c:v>1.15E-3</c:v>
                  </c:pt>
                  <c:pt idx="26">
                    <c:v>1.08E-3</c:v>
                  </c:pt>
                  <c:pt idx="27">
                    <c:v>1.2199999999999999E-3</c:v>
                  </c:pt>
                  <c:pt idx="2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6191</c:v>
                </c:pt>
                <c:pt idx="2">
                  <c:v>15430.5</c:v>
                </c:pt>
                <c:pt idx="3">
                  <c:v>15430.5</c:v>
                </c:pt>
                <c:pt idx="4">
                  <c:v>15430.5</c:v>
                </c:pt>
                <c:pt idx="5">
                  <c:v>15431</c:v>
                </c:pt>
                <c:pt idx="6">
                  <c:v>15431</c:v>
                </c:pt>
                <c:pt idx="7">
                  <c:v>15431</c:v>
                </c:pt>
                <c:pt idx="8">
                  <c:v>15433</c:v>
                </c:pt>
                <c:pt idx="9">
                  <c:v>15433</c:v>
                </c:pt>
                <c:pt idx="10">
                  <c:v>15433</c:v>
                </c:pt>
                <c:pt idx="11">
                  <c:v>15433.5</c:v>
                </c:pt>
                <c:pt idx="12">
                  <c:v>15433.5</c:v>
                </c:pt>
                <c:pt idx="13">
                  <c:v>15433.5</c:v>
                </c:pt>
                <c:pt idx="14">
                  <c:v>14588</c:v>
                </c:pt>
                <c:pt idx="15">
                  <c:v>14593</c:v>
                </c:pt>
                <c:pt idx="16">
                  <c:v>14595.5</c:v>
                </c:pt>
                <c:pt idx="17">
                  <c:v>15430.5</c:v>
                </c:pt>
                <c:pt idx="18">
                  <c:v>15430.5</c:v>
                </c:pt>
                <c:pt idx="19">
                  <c:v>15430.5</c:v>
                </c:pt>
                <c:pt idx="20">
                  <c:v>15431</c:v>
                </c:pt>
                <c:pt idx="21">
                  <c:v>15431</c:v>
                </c:pt>
                <c:pt idx="22">
                  <c:v>15431</c:v>
                </c:pt>
                <c:pt idx="23">
                  <c:v>15433</c:v>
                </c:pt>
                <c:pt idx="24">
                  <c:v>15433</c:v>
                </c:pt>
                <c:pt idx="25">
                  <c:v>15433</c:v>
                </c:pt>
                <c:pt idx="26">
                  <c:v>15433.5</c:v>
                </c:pt>
                <c:pt idx="27">
                  <c:v>15433.5</c:v>
                </c:pt>
                <c:pt idx="28">
                  <c:v>15433.5</c:v>
                </c:pt>
                <c:pt idx="29">
                  <c:v>-137062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A3-44F4-A013-3DFF3B3A2E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6191</c:v>
                </c:pt>
                <c:pt idx="2">
                  <c:v>15430.5</c:v>
                </c:pt>
                <c:pt idx="3">
                  <c:v>15430.5</c:v>
                </c:pt>
                <c:pt idx="4">
                  <c:v>15430.5</c:v>
                </c:pt>
                <c:pt idx="5">
                  <c:v>15431</c:v>
                </c:pt>
                <c:pt idx="6">
                  <c:v>15431</c:v>
                </c:pt>
                <c:pt idx="7">
                  <c:v>15431</c:v>
                </c:pt>
                <c:pt idx="8">
                  <c:v>15433</c:v>
                </c:pt>
                <c:pt idx="9">
                  <c:v>15433</c:v>
                </c:pt>
                <c:pt idx="10">
                  <c:v>15433</c:v>
                </c:pt>
                <c:pt idx="11">
                  <c:v>15433.5</c:v>
                </c:pt>
                <c:pt idx="12">
                  <c:v>15433.5</c:v>
                </c:pt>
                <c:pt idx="13">
                  <c:v>15433.5</c:v>
                </c:pt>
                <c:pt idx="14">
                  <c:v>14588</c:v>
                </c:pt>
                <c:pt idx="15">
                  <c:v>14593</c:v>
                </c:pt>
                <c:pt idx="16">
                  <c:v>14595.5</c:v>
                </c:pt>
                <c:pt idx="17">
                  <c:v>15430.5</c:v>
                </c:pt>
                <c:pt idx="18">
                  <c:v>15430.5</c:v>
                </c:pt>
                <c:pt idx="19">
                  <c:v>15430.5</c:v>
                </c:pt>
                <c:pt idx="20">
                  <c:v>15431</c:v>
                </c:pt>
                <c:pt idx="21">
                  <c:v>15431</c:v>
                </c:pt>
                <c:pt idx="22">
                  <c:v>15431</c:v>
                </c:pt>
                <c:pt idx="23">
                  <c:v>15433</c:v>
                </c:pt>
                <c:pt idx="24">
                  <c:v>15433</c:v>
                </c:pt>
                <c:pt idx="25">
                  <c:v>15433</c:v>
                </c:pt>
                <c:pt idx="26">
                  <c:v>15433.5</c:v>
                </c:pt>
                <c:pt idx="27">
                  <c:v>15433.5</c:v>
                </c:pt>
                <c:pt idx="28">
                  <c:v>15433.5</c:v>
                </c:pt>
                <c:pt idx="29">
                  <c:v>-137062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3.8625827872271534E-2</c:v>
                </c:pt>
                <c:pt idx="1">
                  <c:v>3.9236892016368229E-2</c:v>
                </c:pt>
                <c:pt idx="2">
                  <c:v>4.014884923804185E-2</c:v>
                </c:pt>
                <c:pt idx="3">
                  <c:v>4.014884923804185E-2</c:v>
                </c:pt>
                <c:pt idx="4">
                  <c:v>4.014884923804185E-2</c:v>
                </c:pt>
                <c:pt idx="5">
                  <c:v>4.0148898589046862E-2</c:v>
                </c:pt>
                <c:pt idx="6">
                  <c:v>4.0148898589046862E-2</c:v>
                </c:pt>
                <c:pt idx="7">
                  <c:v>4.0148898589046862E-2</c:v>
                </c:pt>
                <c:pt idx="8">
                  <c:v>4.0149095993066923E-2</c:v>
                </c:pt>
                <c:pt idx="9">
                  <c:v>4.0149095993066923E-2</c:v>
                </c:pt>
                <c:pt idx="10">
                  <c:v>4.0149095993066923E-2</c:v>
                </c:pt>
                <c:pt idx="11">
                  <c:v>4.0149145344071942E-2</c:v>
                </c:pt>
                <c:pt idx="12">
                  <c:v>4.0149145344071942E-2</c:v>
                </c:pt>
                <c:pt idx="13">
                  <c:v>4.0149145344071942E-2</c:v>
                </c:pt>
                <c:pt idx="14">
                  <c:v>4.0065692794591441E-2</c:v>
                </c:pt>
                <c:pt idx="15">
                  <c:v>4.0066186304641593E-2</c:v>
                </c:pt>
                <c:pt idx="16">
                  <c:v>4.0066433059666673E-2</c:v>
                </c:pt>
                <c:pt idx="17">
                  <c:v>4.014884923804185E-2</c:v>
                </c:pt>
                <c:pt idx="18">
                  <c:v>4.014884923804185E-2</c:v>
                </c:pt>
                <c:pt idx="19">
                  <c:v>4.014884923804185E-2</c:v>
                </c:pt>
                <c:pt idx="20">
                  <c:v>4.0148898589046862E-2</c:v>
                </c:pt>
                <c:pt idx="21">
                  <c:v>4.0148898589046862E-2</c:v>
                </c:pt>
                <c:pt idx="22">
                  <c:v>4.0148898589046862E-2</c:v>
                </c:pt>
                <c:pt idx="23">
                  <c:v>4.0149095993066923E-2</c:v>
                </c:pt>
                <c:pt idx="24">
                  <c:v>4.0149095993066923E-2</c:v>
                </c:pt>
                <c:pt idx="25">
                  <c:v>4.0149095993066923E-2</c:v>
                </c:pt>
                <c:pt idx="26">
                  <c:v>4.0149145344071942E-2</c:v>
                </c:pt>
                <c:pt idx="27">
                  <c:v>4.0149145344071942E-2</c:v>
                </c:pt>
                <c:pt idx="28">
                  <c:v>4.0149145344071942E-2</c:v>
                </c:pt>
                <c:pt idx="29">
                  <c:v>2.5097532973518348E-2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A3-44F4-A013-3DFF3B3A2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957248"/>
        <c:axId val="1"/>
      </c:scatterChart>
      <c:valAx>
        <c:axId val="895957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957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6D7EFEA-090D-9205-B2DF-C14F76DA9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47</v>
      </c>
      <c r="E1" s="30"/>
      <c r="F1" s="31" t="s">
        <v>37</v>
      </c>
      <c r="G1" s="32" t="s">
        <v>38</v>
      </c>
      <c r="H1" s="33" t="s">
        <v>39</v>
      </c>
      <c r="I1" s="34">
        <v>53011.851000000002</v>
      </c>
      <c r="J1" s="34">
        <v>0.38677299999999998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/>
    </row>
    <row r="3" spans="1:12" ht="13.5" thickBot="1"/>
    <row r="4" spans="1:12" ht="14.25" thickTop="1" thickBot="1">
      <c r="A4" s="29" t="s">
        <v>39</v>
      </c>
      <c r="C4" s="7">
        <v>53011.851000000002</v>
      </c>
      <c r="D4" s="8">
        <v>0.38677299999999998</v>
      </c>
    </row>
    <row r="6" spans="1:12">
      <c r="A6" s="4" t="s">
        <v>0</v>
      </c>
    </row>
    <row r="7" spans="1:12">
      <c r="A7" t="s">
        <v>1</v>
      </c>
      <c r="C7">
        <f>+C4</f>
        <v>53011.851000000002</v>
      </c>
    </row>
    <row r="8" spans="1:12">
      <c r="A8" t="s">
        <v>2</v>
      </c>
      <c r="C8">
        <f>+D4</f>
        <v>0.38677299999999998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>
        <f ca="1">INTERCEPT(INDIRECT($G$11):G992,INDIRECT($F$11):F992)</f>
        <v>3.8625827872271534E-2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>
        <f ca="1">SLOPE(INDIRECT($G$11):G992,INDIRECT($F$11):F992)</f>
        <v>9.870201003015558E-8</v>
      </c>
      <c r="D12" s="13"/>
      <c r="E12" s="11"/>
    </row>
    <row r="13" spans="1:12">
      <c r="A13" s="11" t="s">
        <v>18</v>
      </c>
      <c r="B13" s="11"/>
      <c r="C13" s="13" t="s">
        <v>12</v>
      </c>
      <c r="D13" s="16" t="s">
        <v>42</v>
      </c>
      <c r="E13" s="12">
        <v>1</v>
      </c>
    </row>
    <row r="14" spans="1:12">
      <c r="A14" s="11"/>
      <c r="B14" s="11"/>
      <c r="C14" s="11"/>
      <c r="D14" s="16" t="s">
        <v>32</v>
      </c>
      <c r="E14" s="17">
        <f ca="1">NOW()+15018.5+$C$9/24</f>
        <v>59952.82752569444</v>
      </c>
    </row>
    <row r="15" spans="1:12">
      <c r="A15" s="14" t="s">
        <v>16</v>
      </c>
      <c r="B15" s="11"/>
      <c r="C15" s="15">
        <f ca="1">(C7+C11)+(C8+C12)*INT(MAX(F21:F3533))</f>
        <v>58980.958858095997</v>
      </c>
      <c r="D15" s="16" t="s">
        <v>43</v>
      </c>
      <c r="E15" s="17">
        <f ca="1">ROUND(2*(E14-$C$7)/$C$8,0)/2+E13</f>
        <v>17947</v>
      </c>
    </row>
    <row r="16" spans="1:12">
      <c r="A16" s="18" t="s">
        <v>3</v>
      </c>
      <c r="B16" s="11"/>
      <c r="C16" s="19">
        <f ca="1">+C8+C12</f>
        <v>0.38677309870200999</v>
      </c>
      <c r="D16" s="16" t="s">
        <v>33</v>
      </c>
      <c r="E16" s="26">
        <f ca="1">ROUND(2*(E14-$C$15)/$C$16,0)/2+E13</f>
        <v>2514</v>
      </c>
    </row>
    <row r="17" spans="1:17" ht="13.5" thickBot="1">
      <c r="A17" s="16" t="s">
        <v>29</v>
      </c>
      <c r="B17" s="11"/>
      <c r="C17" s="11">
        <f>COUNT(C21:C2191)</f>
        <v>29</v>
      </c>
      <c r="D17" s="16" t="s">
        <v>34</v>
      </c>
      <c r="E17" s="20">
        <f ca="1">+$C$15+$C$16*E16-15018.5-$C$9/24</f>
        <v>44935.202261566184</v>
      </c>
    </row>
    <row r="18" spans="1:17" ht="14.25" thickTop="1" thickBot="1">
      <c r="A18" s="18" t="s">
        <v>4</v>
      </c>
      <c r="B18" s="11"/>
      <c r="C18" s="21">
        <f ca="1">+C15</f>
        <v>58980.958858095997</v>
      </c>
      <c r="D18" s="22">
        <f ca="1">+C16</f>
        <v>0.38677309870200999</v>
      </c>
      <c r="E18" s="23" t="s">
        <v>35</v>
      </c>
    </row>
    <row r="19" spans="1:17" ht="13.5" thickTop="1">
      <c r="A19" s="27" t="s">
        <v>36</v>
      </c>
      <c r="E19" s="28">
        <v>21</v>
      </c>
    </row>
    <row r="20" spans="1:17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46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ht="12" customHeight="1">
      <c r="A21" t="str">
        <f>$K$1</f>
        <v>IBVS 5532</v>
      </c>
      <c r="C21" s="9">
        <f>+$C$4</f>
        <v>53011.851000000002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3.8625827872271534E-2</v>
      </c>
      <c r="Q21" s="2">
        <f>+C21-15018.5</f>
        <v>37993.351000000002</v>
      </c>
    </row>
    <row r="22" spans="1:17" ht="12" customHeight="1">
      <c r="A22" s="36" t="s">
        <v>44</v>
      </c>
      <c r="B22" s="37" t="s">
        <v>45</v>
      </c>
      <c r="C22" s="36">
        <v>55406.387000000002</v>
      </c>
      <c r="D22" s="36">
        <v>3.0000000000000001E-3</v>
      </c>
      <c r="E22">
        <f>+(C22-C$7)/C$8</f>
        <v>6191.0629749232758</v>
      </c>
      <c r="F22">
        <f>ROUND(2*E22,0)/2</f>
        <v>6191</v>
      </c>
      <c r="G22">
        <f>+C22-(C$7+F22*C$8)</f>
        <v>2.4357000002055429E-2</v>
      </c>
      <c r="I22">
        <f>+G22</f>
        <v>2.4357000002055429E-2</v>
      </c>
      <c r="O22">
        <f ca="1">+C$11+C$12*$F22</f>
        <v>3.9236892016368229E-2</v>
      </c>
      <c r="Q22" s="2">
        <f>+C22-15018.5</f>
        <v>40387.887000000002</v>
      </c>
    </row>
    <row r="23" spans="1:17" ht="12" customHeight="1">
      <c r="A23" s="38" t="s">
        <v>48</v>
      </c>
      <c r="B23" s="39" t="s">
        <v>45</v>
      </c>
      <c r="C23" s="40">
        <v>58979.993459999998</v>
      </c>
      <c r="D23" s="40">
        <v>9.5E-4</v>
      </c>
      <c r="E23">
        <f t="shared" ref="E23:E34" si="0">+(C23-C$7)/C$8</f>
        <v>15430.607772517718</v>
      </c>
      <c r="F23">
        <f t="shared" ref="F23:F34" si="1">ROUND(2*E23,0)/2</f>
        <v>15430.5</v>
      </c>
      <c r="G23">
        <f t="shared" ref="G23:G34" si="2">+C23-(C$7+F23*C$8)</f>
        <v>4.168349999235943E-2</v>
      </c>
      <c r="I23">
        <f t="shared" ref="I23:I34" si="3">+G23</f>
        <v>4.168349999235943E-2</v>
      </c>
      <c r="O23">
        <f t="shared" ref="O23:O34" ca="1" si="4">+C$11+C$12*$F23</f>
        <v>4.014884923804185E-2</v>
      </c>
      <c r="Q23" s="2">
        <f t="shared" ref="Q23:Q34" si="5">+C23-15018.5</f>
        <v>43961.493459999998</v>
      </c>
    </row>
    <row r="24" spans="1:17" ht="12" customHeight="1">
      <c r="A24" s="38" t="s">
        <v>48</v>
      </c>
      <c r="B24" s="39" t="s">
        <v>45</v>
      </c>
      <c r="C24" s="40">
        <v>58979.993549999999</v>
      </c>
      <c r="D24" s="40">
        <v>9.3000000000000005E-4</v>
      </c>
      <c r="E24">
        <f t="shared" si="0"/>
        <v>15430.608005212353</v>
      </c>
      <c r="F24">
        <f t="shared" si="1"/>
        <v>15430.5</v>
      </c>
      <c r="G24">
        <f t="shared" si="2"/>
        <v>4.1773499993723817E-2</v>
      </c>
      <c r="I24">
        <f t="shared" si="3"/>
        <v>4.1773499993723817E-2</v>
      </c>
      <c r="O24">
        <f t="shared" ca="1" si="4"/>
        <v>4.014884923804185E-2</v>
      </c>
      <c r="Q24" s="2">
        <f t="shared" si="5"/>
        <v>43961.493549999999</v>
      </c>
    </row>
    <row r="25" spans="1:17" ht="12" customHeight="1">
      <c r="A25" s="38" t="s">
        <v>48</v>
      </c>
      <c r="B25" s="39" t="s">
        <v>45</v>
      </c>
      <c r="C25" s="40">
        <v>58979.993829999999</v>
      </c>
      <c r="D25" s="40">
        <v>1.2199999999999999E-3</v>
      </c>
      <c r="E25">
        <f t="shared" si="0"/>
        <v>15430.608729151201</v>
      </c>
      <c r="F25">
        <f t="shared" si="1"/>
        <v>15430.5</v>
      </c>
      <c r="G25">
        <f t="shared" si="2"/>
        <v>4.205349999392638E-2</v>
      </c>
      <c r="I25">
        <f t="shared" si="3"/>
        <v>4.205349999392638E-2</v>
      </c>
      <c r="O25">
        <f t="shared" ca="1" si="4"/>
        <v>4.014884923804185E-2</v>
      </c>
      <c r="Q25" s="2">
        <f t="shared" si="5"/>
        <v>43961.493829999999</v>
      </c>
    </row>
    <row r="26" spans="1:17" ht="12" customHeight="1">
      <c r="A26" s="38" t="s">
        <v>48</v>
      </c>
      <c r="B26" s="39" t="s">
        <v>49</v>
      </c>
      <c r="C26" s="40">
        <v>58980.187639999996</v>
      </c>
      <c r="D26" s="40">
        <v>9.7000000000000005E-4</v>
      </c>
      <c r="E26">
        <f t="shared" si="0"/>
        <v>15431.1098241087</v>
      </c>
      <c r="F26">
        <f t="shared" si="1"/>
        <v>15431</v>
      </c>
      <c r="G26">
        <f t="shared" si="2"/>
        <v>4.2476999995415099E-2</v>
      </c>
      <c r="I26">
        <f t="shared" si="3"/>
        <v>4.2476999995415099E-2</v>
      </c>
      <c r="O26">
        <f t="shared" ca="1" si="4"/>
        <v>4.0148898589046862E-2</v>
      </c>
      <c r="Q26" s="2">
        <f t="shared" si="5"/>
        <v>43961.687639999996</v>
      </c>
    </row>
    <row r="27" spans="1:17" ht="12" customHeight="1">
      <c r="A27" s="38" t="s">
        <v>48</v>
      </c>
      <c r="B27" s="39" t="s">
        <v>49</v>
      </c>
      <c r="C27" s="40">
        <v>58980.187760000001</v>
      </c>
      <c r="D27" s="40">
        <v>1.15E-3</v>
      </c>
      <c r="E27">
        <f t="shared" si="0"/>
        <v>15431.110134368218</v>
      </c>
      <c r="F27">
        <f t="shared" si="1"/>
        <v>15431</v>
      </c>
      <c r="G27">
        <f t="shared" si="2"/>
        <v>4.2596999999659602E-2</v>
      </c>
      <c r="I27">
        <f t="shared" si="3"/>
        <v>4.2596999999659602E-2</v>
      </c>
      <c r="O27">
        <f t="shared" ca="1" si="4"/>
        <v>4.0148898589046862E-2</v>
      </c>
      <c r="Q27" s="2">
        <f t="shared" si="5"/>
        <v>43961.687760000001</v>
      </c>
    </row>
    <row r="28" spans="1:17" ht="12" customHeight="1">
      <c r="A28" s="38" t="s">
        <v>48</v>
      </c>
      <c r="B28" s="39" t="s">
        <v>49</v>
      </c>
      <c r="C28" s="40">
        <v>58980.187830000003</v>
      </c>
      <c r="D28" s="40">
        <v>1E-3</v>
      </c>
      <c r="E28">
        <f t="shared" si="0"/>
        <v>15431.110315352935</v>
      </c>
      <c r="F28">
        <f t="shared" si="1"/>
        <v>15431</v>
      </c>
      <c r="G28">
        <f t="shared" si="2"/>
        <v>4.2667000001529232E-2</v>
      </c>
      <c r="I28">
        <f t="shared" si="3"/>
        <v>4.2667000001529232E-2</v>
      </c>
      <c r="O28">
        <f t="shared" ca="1" si="4"/>
        <v>4.0148898589046862E-2</v>
      </c>
      <c r="Q28" s="2">
        <f t="shared" si="5"/>
        <v>43961.687830000003</v>
      </c>
    </row>
    <row r="29" spans="1:17" ht="12" customHeight="1">
      <c r="A29" s="38" t="s">
        <v>48</v>
      </c>
      <c r="B29" s="39" t="s">
        <v>49</v>
      </c>
      <c r="C29" s="40">
        <v>58980.960120000003</v>
      </c>
      <c r="D29" s="40">
        <v>1.0499999999999999E-3</v>
      </c>
      <c r="E29">
        <f t="shared" si="0"/>
        <v>15433.107067970104</v>
      </c>
      <c r="F29">
        <f t="shared" si="1"/>
        <v>15433</v>
      </c>
      <c r="G29">
        <f t="shared" si="2"/>
        <v>4.1410999998333864E-2</v>
      </c>
      <c r="I29">
        <f t="shared" si="3"/>
        <v>4.1410999998333864E-2</v>
      </c>
      <c r="O29">
        <f t="shared" ca="1" si="4"/>
        <v>4.0149095993066923E-2</v>
      </c>
      <c r="Q29" s="2">
        <f t="shared" si="5"/>
        <v>43962.460120000003</v>
      </c>
    </row>
    <row r="30" spans="1:17" ht="12" customHeight="1">
      <c r="A30" s="38" t="s">
        <v>48</v>
      </c>
      <c r="B30" s="39" t="s">
        <v>49</v>
      </c>
      <c r="C30" s="40">
        <v>58980.960850000003</v>
      </c>
      <c r="D30" s="40">
        <v>1.2800000000000001E-3</v>
      </c>
      <c r="E30">
        <f t="shared" si="0"/>
        <v>15433.1089553821</v>
      </c>
      <c r="F30">
        <f t="shared" si="1"/>
        <v>15433</v>
      </c>
      <c r="G30">
        <f t="shared" si="2"/>
        <v>4.2140999998082407E-2</v>
      </c>
      <c r="I30">
        <f t="shared" si="3"/>
        <v>4.2140999998082407E-2</v>
      </c>
      <c r="O30">
        <f t="shared" ca="1" si="4"/>
        <v>4.0149095993066923E-2</v>
      </c>
      <c r="Q30" s="2">
        <f t="shared" si="5"/>
        <v>43962.460850000003</v>
      </c>
    </row>
    <row r="31" spans="1:17" ht="12" customHeight="1">
      <c r="A31" s="38" t="s">
        <v>48</v>
      </c>
      <c r="B31" s="39" t="s">
        <v>49</v>
      </c>
      <c r="C31" s="40">
        <v>58980.961210000001</v>
      </c>
      <c r="D31" s="40">
        <v>1.15E-3</v>
      </c>
      <c r="E31">
        <f t="shared" si="0"/>
        <v>15433.109886160615</v>
      </c>
      <c r="F31">
        <f t="shared" si="1"/>
        <v>15433</v>
      </c>
      <c r="G31">
        <f t="shared" si="2"/>
        <v>4.2500999996263999E-2</v>
      </c>
      <c r="I31">
        <f t="shared" si="3"/>
        <v>4.2500999996263999E-2</v>
      </c>
      <c r="O31">
        <f t="shared" ca="1" si="4"/>
        <v>4.0149095993066923E-2</v>
      </c>
      <c r="Q31" s="2">
        <f t="shared" si="5"/>
        <v>43962.461210000001</v>
      </c>
    </row>
    <row r="32" spans="1:17" ht="12" customHeight="1">
      <c r="A32" s="38" t="s">
        <v>48</v>
      </c>
      <c r="B32" s="39" t="s">
        <v>45</v>
      </c>
      <c r="C32" s="40">
        <v>58981.154620000001</v>
      </c>
      <c r="D32" s="40">
        <v>1.08E-3</v>
      </c>
      <c r="E32">
        <f t="shared" si="0"/>
        <v>15433.609946919767</v>
      </c>
      <c r="F32">
        <f t="shared" si="1"/>
        <v>15433.5</v>
      </c>
      <c r="G32">
        <f t="shared" si="2"/>
        <v>4.2524500000581611E-2</v>
      </c>
      <c r="I32">
        <f t="shared" si="3"/>
        <v>4.2524500000581611E-2</v>
      </c>
      <c r="O32">
        <f t="shared" ca="1" si="4"/>
        <v>4.0149145344071942E-2</v>
      </c>
      <c r="Q32" s="2">
        <f t="shared" si="5"/>
        <v>43962.654620000001</v>
      </c>
    </row>
    <row r="33" spans="1:19" ht="12" customHeight="1">
      <c r="A33" s="38" t="s">
        <v>48</v>
      </c>
      <c r="B33" s="39" t="s">
        <v>45</v>
      </c>
      <c r="C33" s="40">
        <v>58981.154699999999</v>
      </c>
      <c r="D33" s="40">
        <v>1.2199999999999999E-3</v>
      </c>
      <c r="E33">
        <f t="shared" si="0"/>
        <v>15433.610153759433</v>
      </c>
      <c r="F33">
        <f t="shared" si="1"/>
        <v>15433.5</v>
      </c>
      <c r="G33">
        <f t="shared" si="2"/>
        <v>4.2604499998560641E-2</v>
      </c>
      <c r="I33">
        <f t="shared" si="3"/>
        <v>4.2604499998560641E-2</v>
      </c>
      <c r="O33">
        <f t="shared" ca="1" si="4"/>
        <v>4.0149145344071942E-2</v>
      </c>
      <c r="Q33" s="2">
        <f t="shared" si="5"/>
        <v>43962.654699999999</v>
      </c>
    </row>
    <row r="34" spans="1:19" ht="12" customHeight="1">
      <c r="A34" s="38" t="s">
        <v>48</v>
      </c>
      <c r="B34" s="39" t="s">
        <v>45</v>
      </c>
      <c r="C34" s="40">
        <v>58981.155409999999</v>
      </c>
      <c r="D34" s="40">
        <v>1.3500000000000001E-3</v>
      </c>
      <c r="E34">
        <f t="shared" si="0"/>
        <v>15433.611989461511</v>
      </c>
      <c r="F34">
        <f t="shared" si="1"/>
        <v>15433.5</v>
      </c>
      <c r="G34">
        <f t="shared" si="2"/>
        <v>4.3314499998814426E-2</v>
      </c>
      <c r="I34">
        <f t="shared" si="3"/>
        <v>4.3314499998814426E-2</v>
      </c>
      <c r="O34">
        <f t="shared" ca="1" si="4"/>
        <v>4.0149145344071942E-2</v>
      </c>
      <c r="Q34" s="2">
        <f t="shared" si="5"/>
        <v>43962.655409999999</v>
      </c>
    </row>
    <row r="35" spans="1:19" ht="12" customHeight="1">
      <c r="A35" s="41" t="s">
        <v>50</v>
      </c>
      <c r="B35" s="42" t="s">
        <v>45</v>
      </c>
      <c r="C35" s="43">
        <v>58654.134089999832</v>
      </c>
      <c r="D35" s="41">
        <v>1.1299999999999999E-3</v>
      </c>
      <c r="E35">
        <f t="shared" ref="E35:E50" si="6">+(C35-C$7)/C$8</f>
        <v>14588.099712233869</v>
      </c>
      <c r="F35">
        <f t="shared" ref="F35:F50" si="7">ROUND(2*E35,0)/2</f>
        <v>14588</v>
      </c>
      <c r="G35">
        <f t="shared" ref="G35:G50" si="8">+C35-(C$7+F35*C$8)</f>
        <v>3.8565999828279018E-2</v>
      </c>
      <c r="I35">
        <f t="shared" ref="I35:I50" si="9">+G35</f>
        <v>3.8565999828279018E-2</v>
      </c>
      <c r="O35">
        <f t="shared" ref="O35:O50" ca="1" si="10">+C$11+C$12*$F35</f>
        <v>4.0065692794591441E-2</v>
      </c>
      <c r="Q35" s="2">
        <f t="shared" ref="Q35:Q50" si="11">+C35-15018.5</f>
        <v>43635.634089999832</v>
      </c>
      <c r="S35" t="s">
        <v>52</v>
      </c>
    </row>
    <row r="36" spans="1:19" ht="12" customHeight="1">
      <c r="A36" s="41" t="s">
        <v>50</v>
      </c>
      <c r="B36" s="42" t="s">
        <v>45</v>
      </c>
      <c r="C36" s="43">
        <v>58656.06780999992</v>
      </c>
      <c r="D36" s="41">
        <v>1E-3</v>
      </c>
      <c r="E36">
        <f t="shared" si="6"/>
        <v>14593.099337337193</v>
      </c>
      <c r="F36">
        <f t="shared" si="7"/>
        <v>14593</v>
      </c>
      <c r="G36">
        <f t="shared" si="8"/>
        <v>3.8420999917434528E-2</v>
      </c>
      <c r="I36">
        <f t="shared" si="9"/>
        <v>3.8420999917434528E-2</v>
      </c>
      <c r="O36">
        <f t="shared" ca="1" si="10"/>
        <v>4.0066186304641593E-2</v>
      </c>
      <c r="Q36" s="2">
        <f t="shared" si="11"/>
        <v>43637.56780999992</v>
      </c>
      <c r="S36" t="s">
        <v>52</v>
      </c>
    </row>
    <row r="37" spans="1:19" ht="12" customHeight="1">
      <c r="A37" s="41" t="s">
        <v>50</v>
      </c>
      <c r="B37" s="42" t="s">
        <v>49</v>
      </c>
      <c r="C37" s="43">
        <v>58657.036290000193</v>
      </c>
      <c r="D37" s="41">
        <v>1.34E-3</v>
      </c>
      <c r="E37">
        <f t="shared" si="6"/>
        <v>14595.603338392781</v>
      </c>
      <c r="F37">
        <f t="shared" si="7"/>
        <v>14595.5</v>
      </c>
      <c r="G37">
        <f t="shared" si="8"/>
        <v>3.9968500190298073E-2</v>
      </c>
      <c r="I37">
        <f t="shared" si="9"/>
        <v>3.9968500190298073E-2</v>
      </c>
      <c r="O37">
        <f t="shared" ca="1" si="10"/>
        <v>4.0066433059666673E-2</v>
      </c>
      <c r="Q37" s="2">
        <f t="shared" si="11"/>
        <v>43638.536290000193</v>
      </c>
      <c r="S37" t="s">
        <v>52</v>
      </c>
    </row>
    <row r="38" spans="1:19" ht="12" customHeight="1">
      <c r="A38" s="41" t="s">
        <v>51</v>
      </c>
      <c r="B38" s="42" t="s">
        <v>49</v>
      </c>
      <c r="C38" s="43">
        <v>58979.993460000027</v>
      </c>
      <c r="D38" s="41">
        <v>9.5E-4</v>
      </c>
      <c r="E38">
        <f t="shared" si="6"/>
        <v>15430.607772517795</v>
      </c>
      <c r="F38">
        <f t="shared" si="7"/>
        <v>15430.5</v>
      </c>
      <c r="G38">
        <f t="shared" si="8"/>
        <v>4.168350002146326E-2</v>
      </c>
      <c r="I38">
        <f t="shared" si="9"/>
        <v>4.168350002146326E-2</v>
      </c>
      <c r="O38">
        <f t="shared" ca="1" si="10"/>
        <v>4.014884923804185E-2</v>
      </c>
      <c r="Q38" s="2">
        <f t="shared" si="11"/>
        <v>43961.493460000027</v>
      </c>
      <c r="S38" t="s">
        <v>52</v>
      </c>
    </row>
    <row r="39" spans="1:19" ht="12" customHeight="1">
      <c r="A39" s="41" t="s">
        <v>51</v>
      </c>
      <c r="B39" s="42" t="s">
        <v>49</v>
      </c>
      <c r="C39" s="43">
        <v>58979.993549999781</v>
      </c>
      <c r="D39" s="41">
        <v>9.3000000000000005E-4</v>
      </c>
      <c r="E39">
        <f t="shared" si="6"/>
        <v>15430.608005211789</v>
      </c>
      <c r="F39">
        <f t="shared" si="7"/>
        <v>15430.5</v>
      </c>
      <c r="G39">
        <f t="shared" si="8"/>
        <v>4.1773499775445089E-2</v>
      </c>
      <c r="I39">
        <f t="shared" si="9"/>
        <v>4.1773499775445089E-2</v>
      </c>
      <c r="O39">
        <f t="shared" ca="1" si="10"/>
        <v>4.014884923804185E-2</v>
      </c>
      <c r="Q39" s="2">
        <f t="shared" si="11"/>
        <v>43961.493549999781</v>
      </c>
      <c r="S39" t="s">
        <v>53</v>
      </c>
    </row>
    <row r="40" spans="1:19" ht="12" customHeight="1">
      <c r="A40" s="41" t="s">
        <v>51</v>
      </c>
      <c r="B40" s="42" t="s">
        <v>49</v>
      </c>
      <c r="C40" s="43">
        <v>58979.99383000005</v>
      </c>
      <c r="D40" s="41">
        <v>1.2199999999999999E-3</v>
      </c>
      <c r="E40">
        <f t="shared" si="6"/>
        <v>15430.608729151332</v>
      </c>
      <c r="F40">
        <f t="shared" si="7"/>
        <v>15430.5</v>
      </c>
      <c r="G40">
        <f t="shared" si="8"/>
        <v>4.2053500044858083E-2</v>
      </c>
      <c r="I40">
        <f t="shared" si="9"/>
        <v>4.2053500044858083E-2</v>
      </c>
      <c r="O40">
        <f t="shared" ca="1" si="10"/>
        <v>4.014884923804185E-2</v>
      </c>
      <c r="Q40" s="2">
        <f t="shared" si="11"/>
        <v>43961.49383000005</v>
      </c>
      <c r="S40" t="s">
        <v>45</v>
      </c>
    </row>
    <row r="41" spans="1:19" ht="12" customHeight="1">
      <c r="A41" s="41" t="s">
        <v>51</v>
      </c>
      <c r="B41" s="42" t="s">
        <v>45</v>
      </c>
      <c r="C41" s="43">
        <v>58980.187640000135</v>
      </c>
      <c r="D41" s="41">
        <v>9.7000000000000005E-4</v>
      </c>
      <c r="E41">
        <f t="shared" si="6"/>
        <v>15431.109824109059</v>
      </c>
      <c r="F41">
        <f t="shared" si="7"/>
        <v>15431</v>
      </c>
      <c r="G41">
        <f t="shared" si="8"/>
        <v>4.2477000133658294E-2</v>
      </c>
      <c r="I41">
        <f t="shared" si="9"/>
        <v>4.2477000133658294E-2</v>
      </c>
      <c r="O41">
        <f t="shared" ca="1" si="10"/>
        <v>4.0148898589046862E-2</v>
      </c>
      <c r="Q41" s="2">
        <f t="shared" si="11"/>
        <v>43961.687640000135</v>
      </c>
      <c r="S41" t="s">
        <v>53</v>
      </c>
    </row>
    <row r="42" spans="1:19" ht="12" customHeight="1">
      <c r="A42" s="41" t="s">
        <v>51</v>
      </c>
      <c r="B42" s="42" t="s">
        <v>45</v>
      </c>
      <c r="C42" s="43">
        <v>58980.187760000117</v>
      </c>
      <c r="D42" s="41">
        <v>1.15E-3</v>
      </c>
      <c r="E42">
        <f t="shared" si="6"/>
        <v>15431.110134368519</v>
      </c>
      <c r="F42">
        <f t="shared" si="7"/>
        <v>15431</v>
      </c>
      <c r="G42">
        <f t="shared" si="8"/>
        <v>4.2597000116074923E-2</v>
      </c>
      <c r="I42">
        <f t="shared" si="9"/>
        <v>4.2597000116074923E-2</v>
      </c>
      <c r="O42">
        <f t="shared" ca="1" si="10"/>
        <v>4.0148898589046862E-2</v>
      </c>
      <c r="Q42" s="2">
        <f t="shared" si="11"/>
        <v>43961.687760000117</v>
      </c>
      <c r="S42" t="s">
        <v>52</v>
      </c>
    </row>
    <row r="43" spans="1:19" ht="12" customHeight="1">
      <c r="A43" s="41" t="s">
        <v>51</v>
      </c>
      <c r="B43" s="42" t="s">
        <v>45</v>
      </c>
      <c r="C43" s="43">
        <v>58980.187830000184</v>
      </c>
      <c r="D43" s="41">
        <v>1E-3</v>
      </c>
      <c r="E43">
        <f t="shared" si="6"/>
        <v>15431.110315353404</v>
      </c>
      <c r="F43">
        <f t="shared" si="7"/>
        <v>15431</v>
      </c>
      <c r="G43">
        <f t="shared" si="8"/>
        <v>4.2667000183428172E-2</v>
      </c>
      <c r="I43">
        <f t="shared" si="9"/>
        <v>4.2667000183428172E-2</v>
      </c>
      <c r="O43">
        <f t="shared" ca="1" si="10"/>
        <v>4.0148898589046862E-2</v>
      </c>
      <c r="Q43" s="2">
        <f t="shared" si="11"/>
        <v>43961.687830000184</v>
      </c>
      <c r="S43" t="s">
        <v>45</v>
      </c>
    </row>
    <row r="44" spans="1:19" ht="12" customHeight="1">
      <c r="A44" s="41" t="s">
        <v>51</v>
      </c>
      <c r="B44" s="42" t="s">
        <v>45</v>
      </c>
      <c r="C44" s="43">
        <v>58980.960119999945</v>
      </c>
      <c r="D44" s="41">
        <v>1.0499999999999999E-3</v>
      </c>
      <c r="E44">
        <f t="shared" si="6"/>
        <v>15433.107067969955</v>
      </c>
      <c r="F44">
        <f t="shared" si="7"/>
        <v>15433</v>
      </c>
      <c r="G44">
        <f t="shared" si="8"/>
        <v>4.1410999940126203E-2</v>
      </c>
      <c r="I44">
        <f t="shared" si="9"/>
        <v>4.1410999940126203E-2</v>
      </c>
      <c r="O44">
        <f t="shared" ca="1" si="10"/>
        <v>4.0149095993066923E-2</v>
      </c>
      <c r="Q44" s="2">
        <f t="shared" si="11"/>
        <v>43962.460119999945</v>
      </c>
      <c r="S44" t="s">
        <v>52</v>
      </c>
    </row>
    <row r="45" spans="1:19" ht="12" customHeight="1">
      <c r="A45" s="41" t="s">
        <v>51</v>
      </c>
      <c r="B45" s="42" t="s">
        <v>45</v>
      </c>
      <c r="C45" s="43">
        <v>58980.960849999916</v>
      </c>
      <c r="D45" s="41">
        <v>1.2800000000000001E-3</v>
      </c>
      <c r="E45">
        <f t="shared" si="6"/>
        <v>15433.108955381875</v>
      </c>
      <c r="F45">
        <f t="shared" si="7"/>
        <v>15433</v>
      </c>
      <c r="G45">
        <f t="shared" si="8"/>
        <v>4.2140999910770915E-2</v>
      </c>
      <c r="I45">
        <f t="shared" si="9"/>
        <v>4.2140999910770915E-2</v>
      </c>
      <c r="O45">
        <f t="shared" ca="1" si="10"/>
        <v>4.0149095993066923E-2</v>
      </c>
      <c r="Q45" s="2">
        <f t="shared" si="11"/>
        <v>43962.460849999916</v>
      </c>
      <c r="S45" t="s">
        <v>53</v>
      </c>
    </row>
    <row r="46" spans="1:19" ht="12" customHeight="1">
      <c r="A46" s="41" t="s">
        <v>51</v>
      </c>
      <c r="B46" s="42" t="s">
        <v>45</v>
      </c>
      <c r="C46" s="43">
        <v>58980.961209999863</v>
      </c>
      <c r="D46" s="41">
        <v>1.15E-3</v>
      </c>
      <c r="E46">
        <f t="shared" si="6"/>
        <v>15433.109886160257</v>
      </c>
      <c r="F46">
        <f t="shared" si="7"/>
        <v>15433</v>
      </c>
      <c r="G46">
        <f t="shared" si="8"/>
        <v>4.2500999858020805E-2</v>
      </c>
      <c r="I46">
        <f t="shared" si="9"/>
        <v>4.2500999858020805E-2</v>
      </c>
      <c r="O46">
        <f t="shared" ca="1" si="10"/>
        <v>4.0149095993066923E-2</v>
      </c>
      <c r="Q46" s="2">
        <f t="shared" si="11"/>
        <v>43962.461209999863</v>
      </c>
      <c r="S46" t="s">
        <v>45</v>
      </c>
    </row>
    <row r="47" spans="1:19" ht="12" customHeight="1">
      <c r="A47" s="41" t="s">
        <v>51</v>
      </c>
      <c r="B47" s="42" t="s">
        <v>49</v>
      </c>
      <c r="C47" s="43">
        <v>58981.154620000161</v>
      </c>
      <c r="D47" s="41">
        <v>1.08E-3</v>
      </c>
      <c r="E47">
        <f t="shared" si="6"/>
        <v>15433.609946920182</v>
      </c>
      <c r="F47">
        <f t="shared" si="7"/>
        <v>15433.5</v>
      </c>
      <c r="G47">
        <f t="shared" si="8"/>
        <v>4.2524500160652678E-2</v>
      </c>
      <c r="I47">
        <f t="shared" si="9"/>
        <v>4.2524500160652678E-2</v>
      </c>
      <c r="O47">
        <f t="shared" ca="1" si="10"/>
        <v>4.0149145344071942E-2</v>
      </c>
      <c r="Q47" s="2">
        <f t="shared" si="11"/>
        <v>43962.654620000161</v>
      </c>
      <c r="S47" t="s">
        <v>53</v>
      </c>
    </row>
    <row r="48" spans="1:19" ht="12" customHeight="1">
      <c r="A48" s="41" t="s">
        <v>51</v>
      </c>
      <c r="B48" s="42" t="s">
        <v>49</v>
      </c>
      <c r="C48" s="43">
        <v>58981.154699999839</v>
      </c>
      <c r="D48" s="41">
        <v>1.2199999999999999E-3</v>
      </c>
      <c r="E48">
        <f t="shared" si="6"/>
        <v>15433.610153759018</v>
      </c>
      <c r="F48">
        <f t="shared" si="7"/>
        <v>15433.5</v>
      </c>
      <c r="G48">
        <f t="shared" si="8"/>
        <v>4.2604499838489573E-2</v>
      </c>
      <c r="I48">
        <f t="shared" si="9"/>
        <v>4.2604499838489573E-2</v>
      </c>
      <c r="O48">
        <f t="shared" ca="1" si="10"/>
        <v>4.0149145344071942E-2</v>
      </c>
      <c r="Q48" s="2">
        <f t="shared" si="11"/>
        <v>43962.654699999839</v>
      </c>
      <c r="S48" t="s">
        <v>52</v>
      </c>
    </row>
    <row r="49" spans="1:19" ht="12" customHeight="1">
      <c r="A49" s="41" t="s">
        <v>51</v>
      </c>
      <c r="B49" s="42" t="s">
        <v>49</v>
      </c>
      <c r="C49" s="43">
        <v>58981.155410000123</v>
      </c>
      <c r="D49" s="41">
        <v>1.3500000000000001E-3</v>
      </c>
      <c r="E49">
        <f t="shared" si="6"/>
        <v>15433.611989461831</v>
      </c>
      <c r="F49">
        <f t="shared" si="7"/>
        <v>15433.5</v>
      </c>
      <c r="G49">
        <f t="shared" si="8"/>
        <v>4.3314500122505706E-2</v>
      </c>
      <c r="I49">
        <f t="shared" si="9"/>
        <v>4.3314500122505706E-2</v>
      </c>
      <c r="O49">
        <f t="shared" ca="1" si="10"/>
        <v>4.0149145344071942E-2</v>
      </c>
      <c r="Q49" s="2">
        <f t="shared" si="11"/>
        <v>43962.655410000123</v>
      </c>
      <c r="S49" t="s">
        <v>45</v>
      </c>
    </row>
    <row r="50" spans="1:19" ht="12" customHeight="1">
      <c r="C50" s="9"/>
      <c r="D50" s="9"/>
      <c r="E50">
        <f t="shared" si="6"/>
        <v>-137061.92262645016</v>
      </c>
      <c r="F50">
        <f t="shared" si="7"/>
        <v>-137062</v>
      </c>
      <c r="G50">
        <f t="shared" si="8"/>
        <v>2.9925999995612074E-2</v>
      </c>
      <c r="I50">
        <f t="shared" si="9"/>
        <v>2.9925999995612074E-2</v>
      </c>
      <c r="O50">
        <f t="shared" ca="1" si="10"/>
        <v>2.5097532973518348E-2</v>
      </c>
      <c r="Q50" s="2">
        <f t="shared" si="11"/>
        <v>-15018.5</v>
      </c>
    </row>
    <row r="51" spans="1:19" ht="12" customHeight="1">
      <c r="C51" s="9"/>
      <c r="D51" s="9"/>
    </row>
    <row r="52" spans="1:19" ht="12" customHeight="1">
      <c r="C52" s="9"/>
      <c r="D52" s="9"/>
    </row>
    <row r="53" spans="1:19" ht="12" customHeight="1">
      <c r="C53" s="9"/>
      <c r="D53" s="9"/>
    </row>
    <row r="54" spans="1:19">
      <c r="C54" s="9"/>
      <c r="D54" s="9"/>
    </row>
    <row r="55" spans="1:19">
      <c r="C55" s="9"/>
      <c r="D55" s="9"/>
    </row>
    <row r="56" spans="1:19">
      <c r="C56" s="9"/>
      <c r="D56" s="9"/>
    </row>
    <row r="57" spans="1:19">
      <c r="C57" s="9"/>
      <c r="D57" s="9"/>
    </row>
    <row r="58" spans="1:19">
      <c r="C58" s="9"/>
      <c r="D58" s="9"/>
    </row>
    <row r="59" spans="1:19">
      <c r="C59" s="9"/>
      <c r="D59" s="9"/>
    </row>
    <row r="60" spans="1:19">
      <c r="C60" s="9"/>
      <c r="D60" s="9"/>
    </row>
    <row r="61" spans="1:19">
      <c r="C61" s="9"/>
      <c r="D61" s="9"/>
    </row>
    <row r="62" spans="1:19">
      <c r="C62" s="9"/>
      <c r="D62" s="9"/>
    </row>
    <row r="63" spans="1:19">
      <c r="C63" s="9"/>
      <c r="D63" s="9"/>
    </row>
    <row r="64" spans="1:19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2023-01-08T06:51:38Z</dcterms:modified>
</cp:coreProperties>
</file>