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AFC5623A-A6D8-4282-9458-CD6E80CFB612}" xr6:coauthVersionLast="47" xr6:coauthVersionMax="47" xr10:uidLastSave="{00000000-0000-0000-0000-000000000000}"/>
  <bookViews>
    <workbookView xWindow="14025" yWindow="630" windowWidth="12975" windowHeight="14640"/>
  </bookViews>
  <sheets>
    <sheet name="Active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4" i="1" l="1"/>
  <c r="F24" i="1" s="1"/>
  <c r="G24" i="1" s="1"/>
  <c r="I24" i="1" s="1"/>
  <c r="Q24" i="1"/>
  <c r="E23" i="1"/>
  <c r="F23" i="1" s="1"/>
  <c r="G23" i="1" s="1"/>
  <c r="I23" i="1" s="1"/>
  <c r="Q23" i="1"/>
  <c r="E22" i="1"/>
  <c r="F22" i="1"/>
  <c r="G22" i="1"/>
  <c r="I22" i="1"/>
  <c r="Q22" i="1"/>
  <c r="C9" i="1"/>
  <c r="E21" i="1"/>
  <c r="F21" i="1"/>
  <c r="G21" i="1"/>
  <c r="I21" i="1"/>
  <c r="D9" i="1"/>
  <c r="F16" i="1"/>
  <c r="F17" i="1" s="1"/>
  <c r="C17" i="1"/>
  <c r="Q21" i="1"/>
  <c r="C12" i="1"/>
  <c r="C11" i="1"/>
  <c r="O24" i="1" l="1"/>
  <c r="O23" i="1"/>
  <c r="C15" i="1"/>
  <c r="O22" i="1"/>
  <c r="O21" i="1"/>
  <c r="C16" i="1"/>
  <c r="D18" i="1" s="1"/>
  <c r="F18" i="1" l="1"/>
  <c r="F19" i="1" s="1"/>
  <c r="C18" i="1"/>
</calcChain>
</file>

<file path=xl/sharedStrings.xml><?xml version="1.0" encoding="utf-8"?>
<sst xmlns="http://schemas.openxmlformats.org/spreadsheetml/2006/main" count="59" uniqueCount="51">
  <si>
    <t>OEJV 0189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</si>
  <si>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</si>
  <si>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</si>
  <si>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</si>
  <si>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</si>
  <si>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</si>
  <si>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</si>
  <si>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</si>
  <si>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</si>
  <si>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</si>
  <si>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</si>
  <si>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</si>
  <si>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</si>
  <si>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</si>
  <si>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</si>
  <si>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</si>
  <si>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</si>
  <si>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</si>
  <si>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</si>
  <si>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</si>
  <si>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</si>
  <si>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</si>
  <si>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</si>
  <si>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</si>
  <si>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</si>
  <si>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</si>
  <si>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</si>
  <si>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</si>
  <si>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</si>
  <si>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</si>
  <si>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</si>
  <si>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</si>
  <si>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</si>
  <si>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</si>
  <si>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</si>
  <si>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</si>
  <si>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</si>
  <si>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</si>
  <si>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</si>
  <si>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</si>
  <si>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</si>
  <si>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</si>
  <si>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</si>
  <si>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V0711 CrA</t>
  </si>
  <si>
    <t>G7907-1167</t>
  </si>
  <si>
    <t>EB</t>
  </si>
  <si>
    <t>V0711 CrA / GSC 7907-1167</t>
  </si>
  <si>
    <t>VSX</t>
  </si>
  <si>
    <t>OEJV 0182</t>
  </si>
  <si>
    <t>I</t>
  </si>
  <si>
    <t>JAVSO, 48, 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</si>
</sst>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2" formatCode="0.00000"/>
  </numFmts>
  <fonts count="20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b/>
      <sz val="10"/>
      <color indexed="30"/>
      <name val="Arial"/>
      <family val="2"/>
    </font>
    <font>
      <sz val="10"/>
      <color rgb="FF00B05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9">
    <xf numFmtId="0" fontId="0" fillId="0" borderId="0">
      <alignment vertical="top"/>
    </xf>
    <xf numFmtId="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2" fontId="17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0"/>
    <xf numFmtId="0" fontId="17" fillId="0" borderId="2" applyNumberFormat="0" applyFont="0" applyFill="0" applyAlignment="0" applyProtection="0"/>
  </cellStyleXfs>
  <cellXfs count="49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6" fillId="0" borderId="0" xfId="0" applyFont="1" applyAlignment="1"/>
    <xf numFmtId="0" fontId="6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4" fillId="0" borderId="3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2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center"/>
    </xf>
    <xf numFmtId="0" fontId="15" fillId="2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5" fillId="0" borderId="1" xfId="0" applyFont="1" applyBorder="1">
      <alignment vertical="top"/>
    </xf>
    <xf numFmtId="0" fontId="15" fillId="2" borderId="1" xfId="0" applyFont="1" applyFill="1" applyBorder="1" applyAlignment="1">
      <alignment horizontal="left"/>
    </xf>
    <xf numFmtId="0" fontId="5" fillId="0" borderId="1" xfId="0" applyNumberFormat="1" applyFont="1" applyBorder="1" applyAlignment="1">
      <alignment horizontal="left"/>
    </xf>
    <xf numFmtId="0" fontId="0" fillId="0" borderId="1" xfId="0" applyNumberFormat="1" applyBorder="1" applyAlignment="1">
      <alignment horizontal="left"/>
    </xf>
    <xf numFmtId="0" fontId="5" fillId="3" borderId="1" xfId="0" applyFont="1" applyFill="1" applyBorder="1" applyAlignment="1">
      <alignment horizontal="left"/>
    </xf>
    <xf numFmtId="0" fontId="0" fillId="0" borderId="1" xfId="0" applyBorder="1">
      <alignment vertical="top"/>
    </xf>
    <xf numFmtId="0" fontId="0" fillId="0" borderId="1" xfId="0" applyBorder="1" applyAlignment="1">
      <alignment horizontal="left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16" fillId="0" borderId="0" xfId="7" applyFont="1" applyAlignment="1">
      <alignment horizontal="left"/>
    </xf>
    <xf numFmtId="0" fontId="19" fillId="0" borderId="0" xfId="0" applyFont="1" applyAlignment="1">
      <alignment vertical="center" wrapText="1"/>
    </xf>
    <xf numFmtId="0" fontId="19" fillId="0" borderId="0" xfId="0" applyFont="1" applyAlignment="1">
      <alignment horizontal="center" vertical="center" wrapText="1"/>
    </xf>
    <xf numFmtId="172" fontId="19" fillId="0" borderId="0" xfId="0" applyNumberFormat="1" applyFont="1" applyAlignment="1">
      <alignment vertical="center" wrapText="1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Normal_A_1" xfId="7"/>
    <cellStyle name="Total" xfId="8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V0711 CrA - O-C Diagr.</a:t>
            </a:r>
          </a:p>
        </c:rich>
      </c:tx>
      <c:layout>
        <c:manualLayout>
          <c:xMode val="edge"/>
          <c:yMode val="edge"/>
          <c:x val="0.36842105263157893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035127795846455"/>
          <c:w val="0.84661654135338349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3.0000000000000001E-3</c:v>
                  </c:pt>
                  <c:pt idx="2">
                    <c:v>4.0000000000000001E-3</c:v>
                  </c:pt>
                  <c:pt idx="3">
                    <c:v>6.2E-4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3.0000000000000001E-3</c:v>
                  </c:pt>
                  <c:pt idx="2">
                    <c:v>4.0000000000000001E-3</c:v>
                  </c:pt>
                  <c:pt idx="3">
                    <c:v>6.2E-4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12980</c:v>
                </c:pt>
                <c:pt idx="2">
                  <c:v>13525</c:v>
                </c:pt>
                <c:pt idx="3">
                  <c:v>14595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7F4-48E3-96DF-AA778FA61F84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4.0000000000000001E-3</c:v>
                  </c:pt>
                  <c:pt idx="3">
                    <c:v>6.2E-4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4.0000000000000001E-3</c:v>
                  </c:pt>
                  <c:pt idx="3">
                    <c:v>6.2E-4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12980</c:v>
                </c:pt>
                <c:pt idx="2">
                  <c:v>13525</c:v>
                </c:pt>
                <c:pt idx="3">
                  <c:v>14595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  <c:pt idx="1">
                  <c:v>-7.3159999999916181E-2</c:v>
                </c:pt>
                <c:pt idx="2">
                  <c:v>-7.9299999997601844E-2</c:v>
                </c:pt>
                <c:pt idx="3">
                  <c:v>-9.3120000128692482E-2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7F4-48E3-96DF-AA778FA61F84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4.0000000000000001E-3</c:v>
                  </c:pt>
                  <c:pt idx="3">
                    <c:v>6.2E-4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4.0000000000000001E-3</c:v>
                  </c:pt>
                  <c:pt idx="3">
                    <c:v>6.2E-4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12980</c:v>
                </c:pt>
                <c:pt idx="2">
                  <c:v>13525</c:v>
                </c:pt>
                <c:pt idx="3">
                  <c:v>14595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7F4-48E3-96DF-AA778FA61F84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4.0000000000000001E-3</c:v>
                  </c:pt>
                  <c:pt idx="3">
                    <c:v>6.2E-4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4.0000000000000001E-3</c:v>
                  </c:pt>
                  <c:pt idx="3">
                    <c:v>6.2E-4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12980</c:v>
                </c:pt>
                <c:pt idx="2">
                  <c:v>13525</c:v>
                </c:pt>
                <c:pt idx="3">
                  <c:v>14595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7F4-48E3-96DF-AA778FA61F84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4.0000000000000001E-3</c:v>
                  </c:pt>
                  <c:pt idx="3">
                    <c:v>6.2E-4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4.0000000000000001E-3</c:v>
                  </c:pt>
                  <c:pt idx="3">
                    <c:v>6.2E-4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12980</c:v>
                </c:pt>
                <c:pt idx="2">
                  <c:v>13525</c:v>
                </c:pt>
                <c:pt idx="3">
                  <c:v>14595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7F4-48E3-96DF-AA778FA61F8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4.0000000000000001E-3</c:v>
                  </c:pt>
                  <c:pt idx="3">
                    <c:v>6.2E-4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4.0000000000000001E-3</c:v>
                  </c:pt>
                  <c:pt idx="3">
                    <c:v>6.2E-4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12980</c:v>
                </c:pt>
                <c:pt idx="2">
                  <c:v>13525</c:v>
                </c:pt>
                <c:pt idx="3">
                  <c:v>14595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7F4-48E3-96DF-AA778FA61F8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4.0000000000000001E-3</c:v>
                  </c:pt>
                  <c:pt idx="3">
                    <c:v>6.2E-4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4.0000000000000001E-3</c:v>
                  </c:pt>
                  <c:pt idx="3">
                    <c:v>6.2E-4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12980</c:v>
                </c:pt>
                <c:pt idx="2">
                  <c:v>13525</c:v>
                </c:pt>
                <c:pt idx="3">
                  <c:v>14595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7F4-48E3-96DF-AA778FA61F84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12980</c:v>
                </c:pt>
                <c:pt idx="2">
                  <c:v>13525</c:v>
                </c:pt>
                <c:pt idx="3">
                  <c:v>14595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6.3065996350068765E-4</c:v>
                </c:pt>
                <c:pt idx="1">
                  <c:v>-7.7723896409812407E-2</c:v>
                </c:pt>
                <c:pt idx="2">
                  <c:v>-8.1013821927798199E-2</c:v>
                </c:pt>
                <c:pt idx="3">
                  <c:v>-8.7472941752100589E-2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7F4-48E3-96DF-AA778FA61F84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12980</c:v>
                </c:pt>
                <c:pt idx="2">
                  <c:v>13525</c:v>
                </c:pt>
                <c:pt idx="3">
                  <c:v>14595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7F4-48E3-96DF-AA778FA61F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7077040"/>
        <c:axId val="1"/>
      </c:scatterChart>
      <c:valAx>
        <c:axId val="7870770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70770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854D4D68-1041-44BE-1CDC-786F3305DD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vsolj.cetus-net.org/bulletin.html" TargetMode="External"/><Relationship Id="rId17" Type="http://schemas.openxmlformats.org/officeDocument/2006/relationships/hyperlink" Target="http://vsolj.cetus-net.org/bulletin.html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selection activeCell="F10" sqref="F10:F11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7" ht="20.25" x14ac:dyDescent="0.3">
      <c r="A1" s="1" t="s">
        <v>46</v>
      </c>
      <c r="F1" s="33" t="s">
        <v>43</v>
      </c>
      <c r="G1" s="34">
        <v>2013</v>
      </c>
      <c r="H1" s="35"/>
      <c r="I1" s="36" t="s">
        <v>44</v>
      </c>
      <c r="J1" s="37" t="s">
        <v>43</v>
      </c>
      <c r="K1" s="38">
        <v>18.043279999999999</v>
      </c>
      <c r="L1" s="39">
        <v>-42.132399999999997</v>
      </c>
      <c r="M1" s="40">
        <v>48500.517</v>
      </c>
      <c r="N1" s="40">
        <v>0.70089199999999996</v>
      </c>
      <c r="O1" s="41" t="s">
        <v>45</v>
      </c>
      <c r="P1" s="42">
        <v>8.36</v>
      </c>
      <c r="Q1" s="42">
        <v>8.69</v>
      </c>
    </row>
    <row r="2" spans="1:17" x14ac:dyDescent="0.2">
      <c r="A2" t="s">
        <v>24</v>
      </c>
      <c r="B2" t="s">
        <v>45</v>
      </c>
      <c r="C2" s="29"/>
      <c r="D2" s="3"/>
    </row>
    <row r="3" spans="1:17" ht="13.5" thickBot="1" x14ac:dyDescent="0.25"/>
    <row r="4" spans="1:17" ht="14.25" thickTop="1" thickBot="1" x14ac:dyDescent="0.25">
      <c r="A4" s="5" t="s">
        <v>1</v>
      </c>
      <c r="C4" s="26" t="s">
        <v>38</v>
      </c>
      <c r="D4" s="27" t="s">
        <v>38</v>
      </c>
    </row>
    <row r="5" spans="1:17" ht="13.5" thickTop="1" x14ac:dyDescent="0.2">
      <c r="A5" s="9" t="s">
        <v>29</v>
      </c>
      <c r="B5" s="10"/>
      <c r="C5" s="11">
        <v>-9.5</v>
      </c>
      <c r="D5" s="10" t="s">
        <v>30</v>
      </c>
      <c r="E5" s="10"/>
    </row>
    <row r="6" spans="1:17" x14ac:dyDescent="0.2">
      <c r="A6" s="5" t="s">
        <v>2</v>
      </c>
    </row>
    <row r="7" spans="1:17" x14ac:dyDescent="0.2">
      <c r="A7" t="s">
        <v>3</v>
      </c>
      <c r="C7" s="8">
        <v>48500.517</v>
      </c>
      <c r="D7" s="28" t="s">
        <v>47</v>
      </c>
    </row>
    <row r="8" spans="1:17" x14ac:dyDescent="0.2">
      <c r="A8" t="s">
        <v>4</v>
      </c>
      <c r="C8" s="8">
        <v>0.70089199999999996</v>
      </c>
      <c r="D8" s="28" t="s">
        <v>47</v>
      </c>
    </row>
    <row r="9" spans="1:17" x14ac:dyDescent="0.2">
      <c r="A9" s="24" t="s">
        <v>33</v>
      </c>
      <c r="B9" s="32">
        <v>21</v>
      </c>
      <c r="C9" s="22" t="str">
        <f>"F"&amp;B9</f>
        <v>F21</v>
      </c>
      <c r="D9" s="23" t="str">
        <f>"G"&amp;B9</f>
        <v>G21</v>
      </c>
    </row>
    <row r="10" spans="1:17" ht="13.5" thickBot="1" x14ac:dyDescent="0.25">
      <c r="A10" s="10"/>
      <c r="B10" s="10"/>
      <c r="C10" s="4" t="s">
        <v>20</v>
      </c>
      <c r="D10" s="4" t="s">
        <v>21</v>
      </c>
      <c r="E10" s="10"/>
    </row>
    <row r="11" spans="1:17" x14ac:dyDescent="0.2">
      <c r="A11" s="10" t="s">
        <v>16</v>
      </c>
      <c r="B11" s="10"/>
      <c r="C11" s="21">
        <f ca="1">INTERCEPT(INDIRECT($D$9):G992,INDIRECT($C$9):F992)</f>
        <v>6.3065996350068765E-4</v>
      </c>
      <c r="D11" s="3"/>
      <c r="E11" s="10"/>
    </row>
    <row r="12" spans="1:17" x14ac:dyDescent="0.2">
      <c r="A12" s="10" t="s">
        <v>17</v>
      </c>
      <c r="B12" s="10"/>
      <c r="C12" s="21">
        <f ca="1">SLOPE(INDIRECT($D$9):G992,INDIRECT($C$9):F992)</f>
        <v>-6.0365605834601767E-6</v>
      </c>
      <c r="D12" s="3"/>
      <c r="E12" s="10"/>
    </row>
    <row r="13" spans="1:17" x14ac:dyDescent="0.2">
      <c r="A13" s="10" t="s">
        <v>19</v>
      </c>
      <c r="B13" s="10"/>
      <c r="C13" s="3" t="s">
        <v>14</v>
      </c>
    </row>
    <row r="14" spans="1:17" x14ac:dyDescent="0.2">
      <c r="A14" s="10"/>
      <c r="B14" s="10"/>
      <c r="C14" s="10"/>
    </row>
    <row r="15" spans="1:17" x14ac:dyDescent="0.2">
      <c r="A15" s="12" t="s">
        <v>18</v>
      </c>
      <c r="B15" s="10"/>
      <c r="C15" s="13">
        <f ca="1">(C7+C11)+(C8+C12)*INT(MAX(F21:F3533))</f>
        <v>58729.948267058244</v>
      </c>
      <c r="E15" s="14" t="s">
        <v>35</v>
      </c>
      <c r="F15" s="30">
        <v>1</v>
      </c>
    </row>
    <row r="16" spans="1:17" x14ac:dyDescent="0.2">
      <c r="A16" s="16" t="s">
        <v>5</v>
      </c>
      <c r="B16" s="10"/>
      <c r="C16" s="17">
        <f ca="1">+C8+C12</f>
        <v>0.70088596343941645</v>
      </c>
      <c r="E16" s="14" t="s">
        <v>31</v>
      </c>
      <c r="F16" s="31">
        <f ca="1">NOW()+15018.5+$C$5/24</f>
        <v>59955.841408912034</v>
      </c>
    </row>
    <row r="17" spans="1:21" ht="13.5" thickBot="1" x14ac:dyDescent="0.25">
      <c r="A17" s="14" t="s">
        <v>28</v>
      </c>
      <c r="B17" s="10"/>
      <c r="C17" s="10">
        <f>COUNT(C21:C2191)</f>
        <v>4</v>
      </c>
      <c r="E17" s="14" t="s">
        <v>36</v>
      </c>
      <c r="F17" s="15">
        <f ca="1">ROUND(2*(F16-$C$7)/$C$8,0)/2+F15</f>
        <v>16345</v>
      </c>
    </row>
    <row r="18" spans="1:21" ht="14.25" thickTop="1" thickBot="1" x14ac:dyDescent="0.25">
      <c r="A18" s="16" t="s">
        <v>6</v>
      </c>
      <c r="B18" s="10"/>
      <c r="C18" s="19">
        <f ca="1">+C15</f>
        <v>58729.948267058244</v>
      </c>
      <c r="D18" s="20">
        <f ca="1">+C16</f>
        <v>0.70088596343941645</v>
      </c>
      <c r="E18" s="14" t="s">
        <v>37</v>
      </c>
      <c r="F18" s="23">
        <f ca="1">ROUND(2*(F16-$C$15)/$C$16,0)/2+F15</f>
        <v>1750</v>
      </c>
    </row>
    <row r="19" spans="1:21" ht="13.5" thickTop="1" x14ac:dyDescent="0.2">
      <c r="E19" s="14" t="s">
        <v>32</v>
      </c>
      <c r="F19" s="18">
        <f ca="1">+$C$15+$C$16*F18-15018.5-$C$5/24</f>
        <v>44938.39453641056</v>
      </c>
    </row>
    <row r="20" spans="1:21" ht="13.5" thickBot="1" x14ac:dyDescent="0.25">
      <c r="A20" s="4" t="s">
        <v>7</v>
      </c>
      <c r="B20" s="4" t="s">
        <v>8</v>
      </c>
      <c r="C20" s="4" t="s">
        <v>9</v>
      </c>
      <c r="D20" s="4" t="s">
        <v>13</v>
      </c>
      <c r="E20" s="4" t="s">
        <v>10</v>
      </c>
      <c r="F20" s="4" t="s">
        <v>11</v>
      </c>
      <c r="G20" s="4" t="s">
        <v>12</v>
      </c>
      <c r="H20" s="7" t="s">
        <v>39</v>
      </c>
      <c r="I20" s="7" t="s">
        <v>40</v>
      </c>
      <c r="J20" s="7" t="s">
        <v>41</v>
      </c>
      <c r="K20" s="7" t="s">
        <v>42</v>
      </c>
      <c r="L20" s="7" t="s">
        <v>25</v>
      </c>
      <c r="M20" s="7" t="s">
        <v>26</v>
      </c>
      <c r="N20" s="7" t="s">
        <v>27</v>
      </c>
      <c r="O20" s="7" t="s">
        <v>23</v>
      </c>
      <c r="P20" s="6" t="s">
        <v>22</v>
      </c>
      <c r="Q20" s="4" t="s">
        <v>15</v>
      </c>
      <c r="U20" s="25" t="s">
        <v>34</v>
      </c>
    </row>
    <row r="21" spans="1:21" x14ac:dyDescent="0.2">
      <c r="A21" t="s">
        <v>47</v>
      </c>
      <c r="C21" s="8">
        <v>48500.517</v>
      </c>
      <c r="D21" s="8" t="s">
        <v>14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6.3065996350068765E-4</v>
      </c>
      <c r="Q21" s="2">
        <f>+C21-15018.5</f>
        <v>33482.017</v>
      </c>
    </row>
    <row r="22" spans="1:21" ht="12" customHeight="1" x14ac:dyDescent="0.2">
      <c r="A22" s="43" t="s">
        <v>48</v>
      </c>
      <c r="B22" s="44" t="s">
        <v>49</v>
      </c>
      <c r="C22" s="43">
        <v>57598.021999999997</v>
      </c>
      <c r="D22" s="43">
        <v>3.0000000000000001E-3</v>
      </c>
      <c r="E22">
        <f>+(C22-C$7)/C$8</f>
        <v>12979.89561872585</v>
      </c>
      <c r="F22">
        <f>ROUND(2*E22,0)/2</f>
        <v>12980</v>
      </c>
      <c r="G22">
        <f>+C22-(C$7+F22*C$8)</f>
        <v>-7.3159999999916181E-2</v>
      </c>
      <c r="I22">
        <f>+G22</f>
        <v>-7.3159999999916181E-2</v>
      </c>
      <c r="O22">
        <f ca="1">+C$11+C$12*$F22</f>
        <v>-7.7723896409812407E-2</v>
      </c>
      <c r="Q22" s="2">
        <f>+C22-15018.5</f>
        <v>42579.521999999997</v>
      </c>
    </row>
    <row r="23" spans="1:21" ht="12" customHeight="1" x14ac:dyDescent="0.2">
      <c r="A23" s="45" t="s">
        <v>0</v>
      </c>
      <c r="B23" s="45" t="s">
        <v>49</v>
      </c>
      <c r="C23" s="45">
        <v>57980.002</v>
      </c>
      <c r="D23" s="45">
        <v>4.0000000000000001E-3</v>
      </c>
      <c r="E23">
        <f>+(C23-C$7)/C$8</f>
        <v>13524.886858460364</v>
      </c>
      <c r="F23">
        <f>ROUND(2*E23,0)/2</f>
        <v>13525</v>
      </c>
      <c r="G23">
        <f>+C23-(C$7+F23*C$8)</f>
        <v>-7.9299999997601844E-2</v>
      </c>
      <c r="I23">
        <f>+G23</f>
        <v>-7.9299999997601844E-2</v>
      </c>
      <c r="O23">
        <f ca="1">+C$11+C$12*$F23</f>
        <v>-8.1013821927798199E-2</v>
      </c>
      <c r="Q23" s="2">
        <f>+C23-15018.5</f>
        <v>42961.502</v>
      </c>
    </row>
    <row r="24" spans="1:21" ht="12" customHeight="1" x14ac:dyDescent="0.2">
      <c r="A24" s="46" t="s">
        <v>50</v>
      </c>
      <c r="B24" s="47" t="s">
        <v>49</v>
      </c>
      <c r="C24" s="48">
        <v>58729.942619999871</v>
      </c>
      <c r="D24" s="46">
        <v>6.2E-4</v>
      </c>
      <c r="E24">
        <f>+(C24-C$7)/C$8</f>
        <v>14594.867140729059</v>
      </c>
      <c r="F24">
        <f>ROUND(2*E24,0)/2</f>
        <v>14595</v>
      </c>
      <c r="G24">
        <f>+C24-(C$7+F24*C$8)</f>
        <v>-9.3120000128692482E-2</v>
      </c>
      <c r="I24">
        <f>+G24</f>
        <v>-9.3120000128692482E-2</v>
      </c>
      <c r="O24">
        <f ca="1">+C$11+C$12*$F24</f>
        <v>-8.7472941752100589E-2</v>
      </c>
      <c r="Q24" s="2">
        <f>+C24-15018.5</f>
        <v>43711.442619999871</v>
      </c>
    </row>
    <row r="25" spans="1:21" ht="12" customHeight="1" x14ac:dyDescent="0.2">
      <c r="C25" s="8"/>
      <c r="D25" s="8"/>
      <c r="Q25" s="2"/>
    </row>
    <row r="26" spans="1:21" ht="12" customHeight="1" x14ac:dyDescent="0.2">
      <c r="C26" s="8"/>
      <c r="D26" s="8"/>
      <c r="Q26" s="2"/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hyperlinks>
    <hyperlink ref="H64797" r:id="rId1" display="http://vsolj.cetus-net.org/bulletin.html"/>
    <hyperlink ref="H64790" r:id="rId2" display="https://www.aavso.org/ejaavso"/>
    <hyperlink ref="AP941" r:id="rId3" display="http://cdsbib.u-strasbg.fr/cgi-bin/cdsbib?1990RMxAA..21..381G"/>
    <hyperlink ref="AP945" r:id="rId4" display="http://cdsbib.u-strasbg.fr/cgi-bin/cdsbib?1990RMxAA..21..381G"/>
    <hyperlink ref="AP944" r:id="rId5" display="http://cdsbib.u-strasbg.fr/cgi-bin/cdsbib?1990RMxAA..21..381G"/>
    <hyperlink ref="AP925" r:id="rId6" display="http://cdsbib.u-strasbg.fr/cgi-bin/cdsbib?1990RMxAA..21..381G"/>
    <hyperlink ref="I64797" r:id="rId7" display="http://vsolj.cetus-net.org/bulletin.html"/>
    <hyperlink ref="AQ1081" r:id="rId8" display="http://cdsbib.u-strasbg.fr/cgi-bin/cdsbib?1990RMxAA..21..381G"/>
    <hyperlink ref="AQ55847" r:id="rId9" display="http://cdsbib.u-strasbg.fr/cgi-bin/cdsbib?1990RMxAA..21..381G"/>
    <hyperlink ref="AQ1082" r:id="rId10" display="http://cdsbib.u-strasbg.fr/cgi-bin/cdsbib?1990RMxAA..21..381G"/>
    <hyperlink ref="H64794" r:id="rId11" display="https://www.aavso.org/ejaavso"/>
    <hyperlink ref="H1967" r:id="rId12" display="http://vsolj.cetus-net.org/bulletin.html"/>
    <hyperlink ref="AP3211" r:id="rId13" display="http://cdsbib.u-strasbg.fr/cgi-bin/cdsbib?1990RMxAA..21..381G"/>
    <hyperlink ref="AP3214" r:id="rId14" display="http://cdsbib.u-strasbg.fr/cgi-bin/cdsbib?1990RMxAA..21..381G"/>
    <hyperlink ref="AP3212" r:id="rId15" display="http://cdsbib.u-strasbg.fr/cgi-bin/cdsbib?1990RMxAA..21..381G"/>
    <hyperlink ref="AP3196" r:id="rId16" display="http://cdsbib.u-strasbg.fr/cgi-bin/cdsbib?1990RMxAA..21..381G"/>
    <hyperlink ref="I1967" r:id="rId17" display="http://vsolj.cetus-net.org/bulletin.html"/>
    <hyperlink ref="AQ3425" r:id="rId18" display="http://cdsbib.u-strasbg.fr/cgi-bin/cdsbib?1990RMxAA..21..381G"/>
    <hyperlink ref="AQ126" r:id="rId19" display="http://cdsbib.u-strasbg.fr/cgi-bin/cdsbib?1990RMxAA..21..381G"/>
    <hyperlink ref="AQ3429" r:id="rId20" display="http://cdsbib.u-strasbg.fr/cgi-bin/cdsbib?1990RMxAA..21..381G"/>
  </hyperlinks>
  <pageMargins left="0.75" right="0.75" top="1" bottom="1" header="0.5" footer="0.5"/>
  <headerFooter alignWithMargins="0"/>
  <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2023-01-11T07:11:37Z</dcterms:modified>
</cp:coreProperties>
</file>