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27460D3-3E84-4933-808F-DB8BF19A4DC8}" xr6:coauthVersionLast="47" xr6:coauthVersionMax="47" xr10:uidLastSave="{00000000-0000-0000-0000-000000000000}"/>
  <bookViews>
    <workbookView xWindow="15000" yWindow="900" windowWidth="12975" windowHeight="14640"/>
  </bookViews>
  <sheets>
    <sheet name="Active" sheetId="1" r:id="rId1"/>
    <sheet name="Q_fit" sheetId="2" r:id="rId2"/>
    <sheet name="Sheet1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" i="1" l="1"/>
  <c r="F66" i="1" s="1"/>
  <c r="Q66" i="1"/>
  <c r="E67" i="1"/>
  <c r="F67" i="1" s="1"/>
  <c r="Q67" i="1"/>
  <c r="E68" i="1"/>
  <c r="F68" i="1" s="1"/>
  <c r="Q68" i="1"/>
  <c r="Q62" i="1"/>
  <c r="Q63" i="1"/>
  <c r="Q64" i="1"/>
  <c r="D11" i="1"/>
  <c r="D12" i="1"/>
  <c r="Q65" i="1"/>
  <c r="Q57" i="1"/>
  <c r="Q58" i="1"/>
  <c r="Q61" i="1"/>
  <c r="D13" i="1"/>
  <c r="Q60" i="1"/>
  <c r="Q59" i="1"/>
  <c r="Q37" i="1"/>
  <c r="E11" i="3"/>
  <c r="H29" i="3"/>
  <c r="B29" i="3"/>
  <c r="G29" i="3"/>
  <c r="C29" i="3"/>
  <c r="D29" i="3"/>
  <c r="A29" i="3"/>
  <c r="H28" i="3"/>
  <c r="B28" i="3"/>
  <c r="G28" i="3"/>
  <c r="C28" i="3"/>
  <c r="D28" i="3"/>
  <c r="A28" i="3"/>
  <c r="H27" i="3"/>
  <c r="G27" i="3"/>
  <c r="C27" i="3"/>
  <c r="D27" i="3"/>
  <c r="B27" i="3"/>
  <c r="A27" i="3"/>
  <c r="H26" i="3"/>
  <c r="G26" i="3"/>
  <c r="C26" i="3"/>
  <c r="D26" i="3"/>
  <c r="B26" i="3"/>
  <c r="A26" i="3"/>
  <c r="H25" i="3"/>
  <c r="B25" i="3"/>
  <c r="G25" i="3"/>
  <c r="C25" i="3"/>
  <c r="D25" i="3"/>
  <c r="A25" i="3"/>
  <c r="H24" i="3"/>
  <c r="B24" i="3"/>
  <c r="G24" i="3"/>
  <c r="C24" i="3"/>
  <c r="D24" i="3"/>
  <c r="A24" i="3"/>
  <c r="H23" i="3"/>
  <c r="G23" i="3"/>
  <c r="C23" i="3"/>
  <c r="D23" i="3"/>
  <c r="B23" i="3"/>
  <c r="A23" i="3"/>
  <c r="H22" i="3"/>
  <c r="G22" i="3"/>
  <c r="C22" i="3"/>
  <c r="D22" i="3"/>
  <c r="B22" i="3"/>
  <c r="A22" i="3"/>
  <c r="H21" i="3"/>
  <c r="B21" i="3"/>
  <c r="G21" i="3"/>
  <c r="C21" i="3"/>
  <c r="D21" i="3"/>
  <c r="A21" i="3"/>
  <c r="H20" i="3"/>
  <c r="B20" i="3"/>
  <c r="G20" i="3"/>
  <c r="C20" i="3"/>
  <c r="D20" i="3"/>
  <c r="A20" i="3"/>
  <c r="H19" i="3"/>
  <c r="G19" i="3"/>
  <c r="C19" i="3"/>
  <c r="D19" i="3"/>
  <c r="B19" i="3"/>
  <c r="A19" i="3"/>
  <c r="H18" i="3"/>
  <c r="G18" i="3"/>
  <c r="C18" i="3"/>
  <c r="D18" i="3"/>
  <c r="B18" i="3"/>
  <c r="A18" i="3"/>
  <c r="H17" i="3"/>
  <c r="B17" i="3"/>
  <c r="G17" i="3"/>
  <c r="C17" i="3"/>
  <c r="D17" i="3"/>
  <c r="A17" i="3"/>
  <c r="H16" i="3"/>
  <c r="B16" i="3"/>
  <c r="G16" i="3"/>
  <c r="C16" i="3"/>
  <c r="D16" i="3"/>
  <c r="A16" i="3"/>
  <c r="H15" i="3"/>
  <c r="G15" i="3"/>
  <c r="C15" i="3"/>
  <c r="D15" i="3"/>
  <c r="B15" i="3"/>
  <c r="A15" i="3"/>
  <c r="H14" i="3"/>
  <c r="G14" i="3"/>
  <c r="C14" i="3"/>
  <c r="D14" i="3"/>
  <c r="B14" i="3"/>
  <c r="A14" i="3"/>
  <c r="H13" i="3"/>
  <c r="B13" i="3"/>
  <c r="G13" i="3"/>
  <c r="C13" i="3"/>
  <c r="D13" i="3"/>
  <c r="A13" i="3"/>
  <c r="H12" i="3"/>
  <c r="B12" i="3"/>
  <c r="G12" i="3"/>
  <c r="C12" i="3"/>
  <c r="D12" i="3"/>
  <c r="A12" i="3"/>
  <c r="H11" i="3"/>
  <c r="G11" i="3"/>
  <c r="C11" i="3"/>
  <c r="D11" i="3"/>
  <c r="B11" i="3"/>
  <c r="A11" i="3"/>
  <c r="A9" i="2"/>
  <c r="C9" i="2" s="1"/>
  <c r="D21" i="2"/>
  <c r="F21" i="2" s="1"/>
  <c r="D22" i="2"/>
  <c r="H22" i="2"/>
  <c r="D23" i="2"/>
  <c r="F23" i="2"/>
  <c r="D24" i="2"/>
  <c r="F24" i="2"/>
  <c r="D25" i="2"/>
  <c r="F25" i="2"/>
  <c r="D26" i="2"/>
  <c r="I26" i="2"/>
  <c r="D27" i="2"/>
  <c r="F27" i="2"/>
  <c r="D28" i="2"/>
  <c r="F28" i="2"/>
  <c r="D29" i="2"/>
  <c r="F29" i="2"/>
  <c r="D30" i="2"/>
  <c r="H30" i="2"/>
  <c r="D31" i="2"/>
  <c r="F31" i="2"/>
  <c r="D32" i="2"/>
  <c r="F32" i="2"/>
  <c r="D33" i="2"/>
  <c r="F33" i="2"/>
  <c r="D34" i="2"/>
  <c r="I34" i="2"/>
  <c r="D35" i="2"/>
  <c r="F35" i="2"/>
  <c r="D36" i="2"/>
  <c r="F36" i="2"/>
  <c r="D37" i="2"/>
  <c r="F37" i="2"/>
  <c r="D38" i="2"/>
  <c r="H38" i="2"/>
  <c r="D39" i="2"/>
  <c r="F39" i="2"/>
  <c r="D40" i="2"/>
  <c r="F40" i="2"/>
  <c r="D41" i="2"/>
  <c r="F41" i="2"/>
  <c r="D42" i="2"/>
  <c r="I42" i="2"/>
  <c r="D43" i="2"/>
  <c r="F43" i="2"/>
  <c r="D44" i="2"/>
  <c r="F44" i="2"/>
  <c r="D45" i="2"/>
  <c r="F45" i="2"/>
  <c r="D46" i="2"/>
  <c r="H46" i="2"/>
  <c r="D47" i="2"/>
  <c r="F47" i="2"/>
  <c r="D48" i="2"/>
  <c r="F48" i="2"/>
  <c r="D49" i="2"/>
  <c r="F49" i="2"/>
  <c r="D50" i="2"/>
  <c r="I50" i="2"/>
  <c r="D51" i="2"/>
  <c r="F51" i="2"/>
  <c r="D52" i="2"/>
  <c r="F52" i="2"/>
  <c r="D53" i="2"/>
  <c r="F53" i="2"/>
  <c r="D54" i="2"/>
  <c r="H54" i="2"/>
  <c r="D55" i="2"/>
  <c r="F55" i="2"/>
  <c r="D56" i="2"/>
  <c r="F56" i="2"/>
  <c r="I21" i="2"/>
  <c r="I23" i="2"/>
  <c r="I24" i="2"/>
  <c r="I25" i="2"/>
  <c r="I27" i="2"/>
  <c r="I29" i="2"/>
  <c r="I31" i="2"/>
  <c r="I32" i="2"/>
  <c r="I33" i="2"/>
  <c r="I35" i="2"/>
  <c r="I37" i="2"/>
  <c r="I39" i="2"/>
  <c r="I40" i="2"/>
  <c r="I41" i="2"/>
  <c r="I43" i="2"/>
  <c r="I45" i="2"/>
  <c r="I47" i="2"/>
  <c r="I48" i="2"/>
  <c r="I49" i="2"/>
  <c r="I51" i="2"/>
  <c r="I53" i="2"/>
  <c r="I55" i="2"/>
  <c r="I56" i="2"/>
  <c r="H21" i="2"/>
  <c r="H23" i="2"/>
  <c r="H24" i="2"/>
  <c r="H25" i="2"/>
  <c r="H27" i="2"/>
  <c r="H28" i="2"/>
  <c r="H29" i="2"/>
  <c r="H31" i="2"/>
  <c r="H32" i="2"/>
  <c r="H33" i="2"/>
  <c r="H35" i="2"/>
  <c r="H36" i="2"/>
  <c r="H37" i="2"/>
  <c r="H39" i="2"/>
  <c r="H40" i="2"/>
  <c r="H41" i="2"/>
  <c r="H43" i="2"/>
  <c r="H44" i="2"/>
  <c r="H45" i="2"/>
  <c r="H47" i="2"/>
  <c r="H48" i="2"/>
  <c r="H49" i="2"/>
  <c r="H51" i="2"/>
  <c r="H52" i="2"/>
  <c r="H53" i="2"/>
  <c r="H55" i="2"/>
  <c r="H56" i="2"/>
  <c r="E21" i="2"/>
  <c r="G21" i="2"/>
  <c r="E22" i="2"/>
  <c r="E23" i="2"/>
  <c r="L23" i="2"/>
  <c r="E24" i="2"/>
  <c r="G24" i="2"/>
  <c r="E25" i="2"/>
  <c r="G25" i="2"/>
  <c r="E26" i="2"/>
  <c r="E27" i="2"/>
  <c r="L27" i="2"/>
  <c r="E28" i="2"/>
  <c r="G28" i="2"/>
  <c r="E29" i="2"/>
  <c r="G29" i="2"/>
  <c r="E30" i="2"/>
  <c r="E31" i="2"/>
  <c r="L31" i="2"/>
  <c r="E32" i="2"/>
  <c r="G32" i="2"/>
  <c r="E33" i="2"/>
  <c r="G33" i="2"/>
  <c r="E34" i="2"/>
  <c r="K34" i="2"/>
  <c r="E35" i="2"/>
  <c r="L35" i="2"/>
  <c r="E36" i="2"/>
  <c r="G36" i="2"/>
  <c r="E37" i="2"/>
  <c r="G37" i="2"/>
  <c r="E38" i="2"/>
  <c r="E39" i="2"/>
  <c r="L39" i="2"/>
  <c r="E40" i="2"/>
  <c r="G40" i="2"/>
  <c r="E41" i="2"/>
  <c r="G41" i="2"/>
  <c r="E42" i="2"/>
  <c r="E43" i="2"/>
  <c r="L43" i="2"/>
  <c r="E44" i="2"/>
  <c r="G44" i="2"/>
  <c r="E45" i="2"/>
  <c r="G45" i="2"/>
  <c r="E46" i="2"/>
  <c r="E47" i="2"/>
  <c r="L47" i="2"/>
  <c r="E48" i="2"/>
  <c r="G48" i="2"/>
  <c r="E49" i="2"/>
  <c r="G49" i="2"/>
  <c r="E50" i="2"/>
  <c r="K50" i="2"/>
  <c r="E51" i="2"/>
  <c r="L51" i="2"/>
  <c r="E52" i="2"/>
  <c r="G52" i="2"/>
  <c r="E53" i="2"/>
  <c r="G53" i="2"/>
  <c r="E54" i="2"/>
  <c r="E55" i="2"/>
  <c r="L55" i="2"/>
  <c r="E56" i="2"/>
  <c r="G56" i="2"/>
  <c r="J21" i="2"/>
  <c r="J23" i="2"/>
  <c r="J24" i="2"/>
  <c r="J25" i="2"/>
  <c r="J27" i="2"/>
  <c r="J28" i="2"/>
  <c r="J29" i="2"/>
  <c r="J31" i="2"/>
  <c r="J32" i="2"/>
  <c r="J33" i="2"/>
  <c r="J35" i="2"/>
  <c r="J36" i="2"/>
  <c r="J37" i="2"/>
  <c r="J39" i="2"/>
  <c r="J40" i="2"/>
  <c r="J41" i="2"/>
  <c r="J43" i="2"/>
  <c r="J44" i="2"/>
  <c r="J45" i="2"/>
  <c r="J47" i="2"/>
  <c r="J48" i="2"/>
  <c r="J49" i="2"/>
  <c r="J51" i="2"/>
  <c r="J52" i="2"/>
  <c r="J53" i="2"/>
  <c r="J55" i="2"/>
  <c r="J56" i="2"/>
  <c r="K24" i="2"/>
  <c r="K28" i="2"/>
  <c r="K36" i="2"/>
  <c r="K40" i="2"/>
  <c r="K44" i="2"/>
  <c r="K52" i="2"/>
  <c r="K56" i="2"/>
  <c r="L21" i="2"/>
  <c r="L24" i="2"/>
  <c r="L25" i="2"/>
  <c r="L26" i="2"/>
  <c r="L28" i="2"/>
  <c r="L29" i="2"/>
  <c r="L32" i="2"/>
  <c r="L33" i="2"/>
  <c r="L36" i="2"/>
  <c r="L37" i="2"/>
  <c r="L40" i="2"/>
  <c r="L41" i="2"/>
  <c r="L44" i="2"/>
  <c r="L45" i="2"/>
  <c r="L48" i="2"/>
  <c r="L49" i="2"/>
  <c r="L52" i="2"/>
  <c r="L53" i="2"/>
  <c r="L56" i="2"/>
  <c r="Q55" i="1"/>
  <c r="Q56" i="1"/>
  <c r="E9" i="1"/>
  <c r="D9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C7" i="1"/>
  <c r="C8" i="1"/>
  <c r="B10" i="2"/>
  <c r="E336" i="2"/>
  <c r="G16" i="2"/>
  <c r="G15" i="2"/>
  <c r="E57" i="2"/>
  <c r="L57" i="2"/>
  <c r="E58" i="2"/>
  <c r="G58" i="2"/>
  <c r="E59" i="2"/>
  <c r="K59" i="2"/>
  <c r="E60" i="2"/>
  <c r="G60" i="2"/>
  <c r="E61" i="2"/>
  <c r="L61" i="2"/>
  <c r="E62" i="2"/>
  <c r="G62" i="2"/>
  <c r="E63" i="2"/>
  <c r="K63" i="2"/>
  <c r="E64" i="2"/>
  <c r="G64" i="2"/>
  <c r="E65" i="2"/>
  <c r="L65" i="2"/>
  <c r="E66" i="2"/>
  <c r="G66" i="2"/>
  <c r="E67" i="2"/>
  <c r="K67" i="2"/>
  <c r="E68" i="2"/>
  <c r="G68" i="2"/>
  <c r="E69" i="2"/>
  <c r="L69" i="2"/>
  <c r="E70" i="2"/>
  <c r="G70" i="2"/>
  <c r="E71" i="2"/>
  <c r="K71" i="2"/>
  <c r="E72" i="2"/>
  <c r="G72" i="2"/>
  <c r="E73" i="2"/>
  <c r="L73" i="2"/>
  <c r="E74" i="2"/>
  <c r="G74" i="2"/>
  <c r="E75" i="2"/>
  <c r="K75" i="2"/>
  <c r="E76" i="2"/>
  <c r="G76" i="2"/>
  <c r="E77" i="2"/>
  <c r="L77" i="2"/>
  <c r="E78" i="2"/>
  <c r="G78" i="2"/>
  <c r="E79" i="2"/>
  <c r="K79" i="2"/>
  <c r="E80" i="2"/>
  <c r="G80" i="2"/>
  <c r="E81" i="2"/>
  <c r="L81" i="2"/>
  <c r="E82" i="2"/>
  <c r="G82" i="2"/>
  <c r="E83" i="2"/>
  <c r="K83" i="2"/>
  <c r="E84" i="2"/>
  <c r="G84" i="2"/>
  <c r="E85" i="2"/>
  <c r="L85" i="2"/>
  <c r="E86" i="2"/>
  <c r="G86" i="2"/>
  <c r="E87" i="2"/>
  <c r="K87" i="2"/>
  <c r="E88" i="2"/>
  <c r="G88" i="2"/>
  <c r="E89" i="2"/>
  <c r="L89" i="2"/>
  <c r="E90" i="2"/>
  <c r="G90" i="2"/>
  <c r="E91" i="2"/>
  <c r="K91" i="2"/>
  <c r="E92" i="2"/>
  <c r="G92" i="2"/>
  <c r="E93" i="2"/>
  <c r="L93" i="2"/>
  <c r="E94" i="2"/>
  <c r="G94" i="2"/>
  <c r="E95" i="2"/>
  <c r="K95" i="2"/>
  <c r="E96" i="2"/>
  <c r="G96" i="2"/>
  <c r="E97" i="2"/>
  <c r="L97" i="2"/>
  <c r="E98" i="2"/>
  <c r="G98" i="2"/>
  <c r="E99" i="2"/>
  <c r="K99" i="2"/>
  <c r="E100" i="2"/>
  <c r="G100" i="2"/>
  <c r="E101" i="2"/>
  <c r="L101" i="2"/>
  <c r="E102" i="2"/>
  <c r="G102" i="2"/>
  <c r="E103" i="2"/>
  <c r="K103" i="2"/>
  <c r="E104" i="2"/>
  <c r="G104" i="2"/>
  <c r="E105" i="2"/>
  <c r="L105" i="2"/>
  <c r="E106" i="2"/>
  <c r="G106" i="2"/>
  <c r="E107" i="2"/>
  <c r="K107" i="2"/>
  <c r="E108" i="2"/>
  <c r="G108" i="2"/>
  <c r="E109" i="2"/>
  <c r="L109" i="2"/>
  <c r="E110" i="2"/>
  <c r="G110" i="2"/>
  <c r="H16" i="2"/>
  <c r="H15" i="2"/>
  <c r="D57" i="2"/>
  <c r="H57" i="2"/>
  <c r="D58" i="2"/>
  <c r="H58" i="2"/>
  <c r="D59" i="2"/>
  <c r="H59" i="2"/>
  <c r="D60" i="2"/>
  <c r="J60" i="2"/>
  <c r="D61" i="2"/>
  <c r="H61" i="2"/>
  <c r="D62" i="2"/>
  <c r="H62" i="2"/>
  <c r="D63" i="2"/>
  <c r="H63" i="2"/>
  <c r="D64" i="2"/>
  <c r="H64" i="2"/>
  <c r="D65" i="2"/>
  <c r="H65" i="2"/>
  <c r="D66" i="2"/>
  <c r="H66" i="2"/>
  <c r="D67" i="2"/>
  <c r="H67" i="2"/>
  <c r="D68" i="2"/>
  <c r="J68" i="2"/>
  <c r="D69" i="2"/>
  <c r="H69" i="2"/>
  <c r="D70" i="2"/>
  <c r="H70" i="2"/>
  <c r="D71" i="2"/>
  <c r="H71" i="2"/>
  <c r="D72" i="2"/>
  <c r="H72" i="2"/>
  <c r="D73" i="2"/>
  <c r="H73" i="2"/>
  <c r="D74" i="2"/>
  <c r="H74" i="2"/>
  <c r="D75" i="2"/>
  <c r="H75" i="2"/>
  <c r="D76" i="2"/>
  <c r="J76" i="2"/>
  <c r="D77" i="2"/>
  <c r="H77" i="2"/>
  <c r="D78" i="2"/>
  <c r="H78" i="2"/>
  <c r="D79" i="2"/>
  <c r="H79" i="2"/>
  <c r="D80" i="2"/>
  <c r="H80" i="2"/>
  <c r="D81" i="2"/>
  <c r="H81" i="2"/>
  <c r="D82" i="2"/>
  <c r="H82" i="2"/>
  <c r="D83" i="2"/>
  <c r="H83" i="2"/>
  <c r="D84" i="2"/>
  <c r="J84" i="2"/>
  <c r="D85" i="2"/>
  <c r="H85" i="2"/>
  <c r="D86" i="2"/>
  <c r="H86" i="2"/>
  <c r="D87" i="2"/>
  <c r="H87" i="2"/>
  <c r="D88" i="2"/>
  <c r="H88" i="2"/>
  <c r="D89" i="2"/>
  <c r="H89" i="2"/>
  <c r="D90" i="2"/>
  <c r="H90" i="2"/>
  <c r="D91" i="2"/>
  <c r="H91" i="2"/>
  <c r="D92" i="2"/>
  <c r="J92" i="2"/>
  <c r="D93" i="2"/>
  <c r="H93" i="2"/>
  <c r="D94" i="2"/>
  <c r="H94" i="2"/>
  <c r="D95" i="2"/>
  <c r="H95" i="2"/>
  <c r="D96" i="2"/>
  <c r="H96" i="2"/>
  <c r="D97" i="2"/>
  <c r="H97" i="2"/>
  <c r="D98" i="2"/>
  <c r="H98" i="2"/>
  <c r="D99" i="2"/>
  <c r="H99" i="2"/>
  <c r="D100" i="2"/>
  <c r="J100" i="2"/>
  <c r="D101" i="2"/>
  <c r="H101" i="2"/>
  <c r="D102" i="2"/>
  <c r="H102" i="2"/>
  <c r="D103" i="2"/>
  <c r="H103" i="2"/>
  <c r="D104" i="2"/>
  <c r="H104" i="2"/>
  <c r="D105" i="2"/>
  <c r="H105" i="2"/>
  <c r="D106" i="2"/>
  <c r="H106" i="2"/>
  <c r="D107" i="2"/>
  <c r="H107" i="2"/>
  <c r="D108" i="2"/>
  <c r="J108" i="2"/>
  <c r="D109" i="2"/>
  <c r="H109" i="2"/>
  <c r="D110" i="2"/>
  <c r="H110" i="2"/>
  <c r="J16" i="2"/>
  <c r="J15" i="2"/>
  <c r="J58" i="2"/>
  <c r="J59" i="2"/>
  <c r="J62" i="2"/>
  <c r="J63" i="2"/>
  <c r="J64" i="2"/>
  <c r="J66" i="2"/>
  <c r="J67" i="2"/>
  <c r="J70" i="2"/>
  <c r="J71" i="2"/>
  <c r="J72" i="2"/>
  <c r="J74" i="2"/>
  <c r="J75" i="2"/>
  <c r="J78" i="2"/>
  <c r="J79" i="2"/>
  <c r="J80" i="2"/>
  <c r="J82" i="2"/>
  <c r="J83" i="2"/>
  <c r="J86" i="2"/>
  <c r="J87" i="2"/>
  <c r="J88" i="2"/>
  <c r="J90" i="2"/>
  <c r="J91" i="2"/>
  <c r="J94" i="2"/>
  <c r="J95" i="2"/>
  <c r="J96" i="2"/>
  <c r="J98" i="2"/>
  <c r="J99" i="2"/>
  <c r="J102" i="2"/>
  <c r="J103" i="2"/>
  <c r="J104" i="2"/>
  <c r="J106" i="2"/>
  <c r="J107" i="2"/>
  <c r="J110" i="2"/>
  <c r="I16" i="2"/>
  <c r="I15" i="2"/>
  <c r="I58" i="2"/>
  <c r="I59" i="2"/>
  <c r="I62" i="2"/>
  <c r="I63" i="2"/>
  <c r="I64" i="2"/>
  <c r="I66" i="2"/>
  <c r="I67" i="2"/>
  <c r="I70" i="2"/>
  <c r="I71" i="2"/>
  <c r="I72" i="2"/>
  <c r="I74" i="2"/>
  <c r="I75" i="2"/>
  <c r="I78" i="2"/>
  <c r="I79" i="2"/>
  <c r="I80" i="2"/>
  <c r="I82" i="2"/>
  <c r="I83" i="2"/>
  <c r="I86" i="2"/>
  <c r="I87" i="2"/>
  <c r="I88" i="2"/>
  <c r="I90" i="2"/>
  <c r="I91" i="2"/>
  <c r="I94" i="2"/>
  <c r="I95" i="2"/>
  <c r="I96" i="2"/>
  <c r="I98" i="2"/>
  <c r="I99" i="2"/>
  <c r="I102" i="2"/>
  <c r="I103" i="2"/>
  <c r="I104" i="2"/>
  <c r="I106" i="2"/>
  <c r="I107" i="2"/>
  <c r="I110" i="2"/>
  <c r="K16" i="2"/>
  <c r="K15" i="2"/>
  <c r="K57" i="2"/>
  <c r="K58" i="2"/>
  <c r="K60" i="2"/>
  <c r="K62" i="2"/>
  <c r="K64" i="2"/>
  <c r="K65" i="2"/>
  <c r="K66" i="2"/>
  <c r="K68" i="2"/>
  <c r="K70" i="2"/>
  <c r="K73" i="2"/>
  <c r="K74" i="2"/>
  <c r="K76" i="2"/>
  <c r="K78" i="2"/>
  <c r="K80" i="2"/>
  <c r="K82" i="2"/>
  <c r="K84" i="2"/>
  <c r="K85" i="2"/>
  <c r="K86" i="2"/>
  <c r="K89" i="2"/>
  <c r="K90" i="2"/>
  <c r="K94" i="2"/>
  <c r="K96" i="2"/>
  <c r="K97" i="2"/>
  <c r="K98" i="2"/>
  <c r="K100" i="2"/>
  <c r="K102" i="2"/>
  <c r="K106" i="2"/>
  <c r="K108" i="2"/>
  <c r="K110" i="2"/>
  <c r="F16" i="2"/>
  <c r="F15" i="2"/>
  <c r="F58" i="2"/>
  <c r="F59" i="2"/>
  <c r="F60" i="2"/>
  <c r="F62" i="2"/>
  <c r="F63" i="2"/>
  <c r="F64" i="2"/>
  <c r="F66" i="2"/>
  <c r="F67" i="2"/>
  <c r="F68" i="2"/>
  <c r="F70" i="2"/>
  <c r="F71" i="2"/>
  <c r="F72" i="2"/>
  <c r="F74" i="2"/>
  <c r="F75" i="2"/>
  <c r="F76" i="2"/>
  <c r="F78" i="2"/>
  <c r="F79" i="2"/>
  <c r="F80" i="2"/>
  <c r="F82" i="2"/>
  <c r="F83" i="2"/>
  <c r="F84" i="2"/>
  <c r="F86" i="2"/>
  <c r="F87" i="2"/>
  <c r="F88" i="2"/>
  <c r="F90" i="2"/>
  <c r="F91" i="2"/>
  <c r="F92" i="2"/>
  <c r="F94" i="2"/>
  <c r="F95" i="2"/>
  <c r="F96" i="2"/>
  <c r="F98" i="2"/>
  <c r="F99" i="2"/>
  <c r="F100" i="2"/>
  <c r="F102" i="2"/>
  <c r="F103" i="2"/>
  <c r="F104" i="2"/>
  <c r="F106" i="2"/>
  <c r="F107" i="2"/>
  <c r="F108" i="2"/>
  <c r="F110" i="2"/>
  <c r="L16" i="2"/>
  <c r="L15" i="2"/>
  <c r="L12" i="2"/>
  <c r="L58" i="2"/>
  <c r="L59" i="2"/>
  <c r="L60" i="2"/>
  <c r="L62" i="2"/>
  <c r="L63" i="2"/>
  <c r="L64" i="2"/>
  <c r="L66" i="2"/>
  <c r="L67" i="2"/>
  <c r="L68" i="2"/>
  <c r="L70" i="2"/>
  <c r="L71" i="2"/>
  <c r="L72" i="2"/>
  <c r="L74" i="2"/>
  <c r="L75" i="2"/>
  <c r="L76" i="2"/>
  <c r="L78" i="2"/>
  <c r="L79" i="2"/>
  <c r="L80" i="2"/>
  <c r="L82" i="2"/>
  <c r="L83" i="2"/>
  <c r="L84" i="2"/>
  <c r="L86" i="2"/>
  <c r="L87" i="2"/>
  <c r="L88" i="2"/>
  <c r="L90" i="2"/>
  <c r="L91" i="2"/>
  <c r="L92" i="2"/>
  <c r="L94" i="2"/>
  <c r="L95" i="2"/>
  <c r="L96" i="2"/>
  <c r="L98" i="2"/>
  <c r="L99" i="2"/>
  <c r="L100" i="2"/>
  <c r="L102" i="2"/>
  <c r="L103" i="2"/>
  <c r="L104" i="2"/>
  <c r="L106" i="2"/>
  <c r="L107" i="2"/>
  <c r="L108" i="2"/>
  <c r="L110" i="2"/>
  <c r="C16" i="2"/>
  <c r="C15" i="2"/>
  <c r="D336" i="2"/>
  <c r="H336" i="2"/>
  <c r="G336" i="2"/>
  <c r="E335" i="2"/>
  <c r="D335" i="2"/>
  <c r="H335" i="2"/>
  <c r="F335" i="2"/>
  <c r="J335" i="2"/>
  <c r="I335" i="2"/>
  <c r="G335" i="2"/>
  <c r="E334" i="2"/>
  <c r="D334" i="2"/>
  <c r="I334" i="2"/>
  <c r="E333" i="2"/>
  <c r="D333" i="2"/>
  <c r="I333" i="2"/>
  <c r="G333" i="2"/>
  <c r="E332" i="2"/>
  <c r="D332" i="2"/>
  <c r="F332" i="2"/>
  <c r="H332" i="2"/>
  <c r="L332" i="2"/>
  <c r="K332" i="2"/>
  <c r="J332" i="2"/>
  <c r="I332" i="2"/>
  <c r="G332" i="2"/>
  <c r="E331" i="2"/>
  <c r="D331" i="2"/>
  <c r="F331" i="2"/>
  <c r="H331" i="2"/>
  <c r="L331" i="2"/>
  <c r="K331" i="2"/>
  <c r="J331" i="2"/>
  <c r="I331" i="2"/>
  <c r="G331" i="2"/>
  <c r="E330" i="2"/>
  <c r="D330" i="2"/>
  <c r="J330" i="2"/>
  <c r="F330" i="2"/>
  <c r="H330" i="2"/>
  <c r="I330" i="2"/>
  <c r="E329" i="2"/>
  <c r="D329" i="2"/>
  <c r="I329" i="2"/>
  <c r="H329" i="2"/>
  <c r="G329" i="2"/>
  <c r="E328" i="2"/>
  <c r="D328" i="2"/>
  <c r="H328" i="2"/>
  <c r="F328" i="2"/>
  <c r="J328" i="2"/>
  <c r="I328" i="2"/>
  <c r="G328" i="2"/>
  <c r="E327" i="2"/>
  <c r="D327" i="2"/>
  <c r="K327" i="2"/>
  <c r="J327" i="2"/>
  <c r="G327" i="2"/>
  <c r="E326" i="2"/>
  <c r="D326" i="2"/>
  <c r="F326" i="2"/>
  <c r="J326" i="2"/>
  <c r="I326" i="2"/>
  <c r="E325" i="2"/>
  <c r="G325" i="2"/>
  <c r="D325" i="2"/>
  <c r="I325" i="2"/>
  <c r="E324" i="2"/>
  <c r="D324" i="2"/>
  <c r="F324" i="2"/>
  <c r="H324" i="2"/>
  <c r="L324" i="2"/>
  <c r="K324" i="2"/>
  <c r="J324" i="2"/>
  <c r="I324" i="2"/>
  <c r="G324" i="2"/>
  <c r="E323" i="2"/>
  <c r="D323" i="2"/>
  <c r="F323" i="2"/>
  <c r="H323" i="2"/>
  <c r="G323" i="2"/>
  <c r="E322" i="2"/>
  <c r="D322" i="2"/>
  <c r="I322" i="2"/>
  <c r="H322" i="2"/>
  <c r="E321" i="2"/>
  <c r="D321" i="2"/>
  <c r="H321" i="2"/>
  <c r="I321" i="2"/>
  <c r="G321" i="2"/>
  <c r="E320" i="2"/>
  <c r="D320" i="2"/>
  <c r="K320" i="2"/>
  <c r="G320" i="2"/>
  <c r="E319" i="2"/>
  <c r="D319" i="2"/>
  <c r="F319" i="2"/>
  <c r="K319" i="2"/>
  <c r="J319" i="2"/>
  <c r="I319" i="2"/>
  <c r="G319" i="2"/>
  <c r="E318" i="2"/>
  <c r="D318" i="2"/>
  <c r="F318" i="2"/>
  <c r="J318" i="2"/>
  <c r="I318" i="2"/>
  <c r="E317" i="2"/>
  <c r="G317" i="2"/>
  <c r="D317" i="2"/>
  <c r="H317" i="2"/>
  <c r="E316" i="2"/>
  <c r="D316" i="2"/>
  <c r="I316" i="2"/>
  <c r="F316" i="2"/>
  <c r="H316" i="2"/>
  <c r="L316" i="2"/>
  <c r="K316" i="2"/>
  <c r="J316" i="2"/>
  <c r="G316" i="2"/>
  <c r="E315" i="2"/>
  <c r="K315" i="2"/>
  <c r="D315" i="2"/>
  <c r="F315" i="2"/>
  <c r="E314" i="2"/>
  <c r="D314" i="2"/>
  <c r="H314" i="2"/>
  <c r="F314" i="2"/>
  <c r="J314" i="2"/>
  <c r="E313" i="2"/>
  <c r="D313" i="2"/>
  <c r="I313" i="2"/>
  <c r="H313" i="2"/>
  <c r="G313" i="2"/>
  <c r="E312" i="2"/>
  <c r="D312" i="2"/>
  <c r="H312" i="2"/>
  <c r="G312" i="2"/>
  <c r="E311" i="2"/>
  <c r="L311" i="2"/>
  <c r="D311" i="2"/>
  <c r="F311" i="2"/>
  <c r="H311" i="2"/>
  <c r="K311" i="2"/>
  <c r="J311" i="2"/>
  <c r="I311" i="2"/>
  <c r="E310" i="2"/>
  <c r="D310" i="2"/>
  <c r="H310" i="2"/>
  <c r="F310" i="2"/>
  <c r="J310" i="2"/>
  <c r="I310" i="2"/>
  <c r="E309" i="2"/>
  <c r="D309" i="2"/>
  <c r="I309" i="2"/>
  <c r="G309" i="2"/>
  <c r="E308" i="2"/>
  <c r="D308" i="2"/>
  <c r="F308" i="2"/>
  <c r="H308" i="2"/>
  <c r="L308" i="2"/>
  <c r="K308" i="2"/>
  <c r="J308" i="2"/>
  <c r="I308" i="2"/>
  <c r="G308" i="2"/>
  <c r="E307" i="2"/>
  <c r="D307" i="2"/>
  <c r="F307" i="2"/>
  <c r="H307" i="2"/>
  <c r="J307" i="2"/>
  <c r="E306" i="2"/>
  <c r="D306" i="2"/>
  <c r="F306" i="2"/>
  <c r="H306" i="2"/>
  <c r="J306" i="2"/>
  <c r="I306" i="2"/>
  <c r="E305" i="2"/>
  <c r="G305" i="2"/>
  <c r="D305" i="2"/>
  <c r="H305" i="2"/>
  <c r="L305" i="2"/>
  <c r="I305" i="2"/>
  <c r="E304" i="2"/>
  <c r="K304" i="2"/>
  <c r="D304" i="2"/>
  <c r="I304" i="2"/>
  <c r="F304" i="2"/>
  <c r="L304" i="2"/>
  <c r="J304" i="2"/>
  <c r="G304" i="2"/>
  <c r="E303" i="2"/>
  <c r="L303" i="2"/>
  <c r="D303" i="2"/>
  <c r="F303" i="2"/>
  <c r="H303" i="2"/>
  <c r="K303" i="2"/>
  <c r="J303" i="2"/>
  <c r="I303" i="2"/>
  <c r="E302" i="2"/>
  <c r="D302" i="2"/>
  <c r="I302" i="2"/>
  <c r="H302" i="2"/>
  <c r="E301" i="2"/>
  <c r="L301" i="2"/>
  <c r="D301" i="2"/>
  <c r="F301" i="2"/>
  <c r="I301" i="2"/>
  <c r="E300" i="2"/>
  <c r="K300" i="2"/>
  <c r="D300" i="2"/>
  <c r="F300" i="2"/>
  <c r="H300" i="2"/>
  <c r="L300" i="2"/>
  <c r="I300" i="2"/>
  <c r="E299" i="2"/>
  <c r="L299" i="2"/>
  <c r="D299" i="2"/>
  <c r="F299" i="2"/>
  <c r="J299" i="2"/>
  <c r="E298" i="2"/>
  <c r="D298" i="2"/>
  <c r="I298" i="2"/>
  <c r="F298" i="2"/>
  <c r="H298" i="2"/>
  <c r="J298" i="2"/>
  <c r="E297" i="2"/>
  <c r="L297" i="2"/>
  <c r="D297" i="2"/>
  <c r="F297" i="2"/>
  <c r="H297" i="2"/>
  <c r="I297" i="2"/>
  <c r="E296" i="2"/>
  <c r="D296" i="2"/>
  <c r="H296" i="2"/>
  <c r="G296" i="2"/>
  <c r="E295" i="2"/>
  <c r="L295" i="2"/>
  <c r="D295" i="2"/>
  <c r="F295" i="2"/>
  <c r="H295" i="2"/>
  <c r="K295" i="2"/>
  <c r="J295" i="2"/>
  <c r="I295" i="2"/>
  <c r="E294" i="2"/>
  <c r="D294" i="2"/>
  <c r="H294" i="2"/>
  <c r="E293" i="2"/>
  <c r="G293" i="2"/>
  <c r="D293" i="2"/>
  <c r="H293" i="2"/>
  <c r="I293" i="2"/>
  <c r="E292" i="2"/>
  <c r="K292" i="2"/>
  <c r="D292" i="2"/>
  <c r="F292" i="2"/>
  <c r="H292" i="2"/>
  <c r="L292" i="2"/>
  <c r="I292" i="2"/>
  <c r="E291" i="2"/>
  <c r="K291" i="2"/>
  <c r="D291" i="2"/>
  <c r="F291" i="2"/>
  <c r="I291" i="2"/>
  <c r="E290" i="2"/>
  <c r="D290" i="2"/>
  <c r="H290" i="2"/>
  <c r="F290" i="2"/>
  <c r="E289" i="2"/>
  <c r="G289" i="2"/>
  <c r="D289" i="2"/>
  <c r="L289" i="2"/>
  <c r="E288" i="2"/>
  <c r="K288" i="2"/>
  <c r="D288" i="2"/>
  <c r="F288" i="2"/>
  <c r="H288" i="2"/>
  <c r="L288" i="2"/>
  <c r="I288" i="2"/>
  <c r="E287" i="2"/>
  <c r="D287" i="2"/>
  <c r="J287" i="2"/>
  <c r="F287" i="2"/>
  <c r="H287" i="2"/>
  <c r="K287" i="2"/>
  <c r="I287" i="2"/>
  <c r="E286" i="2"/>
  <c r="D286" i="2"/>
  <c r="H286" i="2"/>
  <c r="I286" i="2"/>
  <c r="E285" i="2"/>
  <c r="G285" i="2"/>
  <c r="D285" i="2"/>
  <c r="H285" i="2"/>
  <c r="I285" i="2"/>
  <c r="E284" i="2"/>
  <c r="K284" i="2"/>
  <c r="D284" i="2"/>
  <c r="F284" i="2"/>
  <c r="H284" i="2"/>
  <c r="L284" i="2"/>
  <c r="I284" i="2"/>
  <c r="E283" i="2"/>
  <c r="L283" i="2"/>
  <c r="D283" i="2"/>
  <c r="F283" i="2"/>
  <c r="J283" i="2"/>
  <c r="E282" i="2"/>
  <c r="D282" i="2"/>
  <c r="I282" i="2"/>
  <c r="J282" i="2"/>
  <c r="E281" i="2"/>
  <c r="G281" i="2"/>
  <c r="D281" i="2"/>
  <c r="F281" i="2"/>
  <c r="J281" i="2"/>
  <c r="I281" i="2"/>
  <c r="E280" i="2"/>
  <c r="K280" i="2"/>
  <c r="D280" i="2"/>
  <c r="H280" i="2"/>
  <c r="I280" i="2"/>
  <c r="E279" i="2"/>
  <c r="K279" i="2"/>
  <c r="D279" i="2"/>
  <c r="I279" i="2"/>
  <c r="F279" i="2"/>
  <c r="H279" i="2"/>
  <c r="L279" i="2"/>
  <c r="J279" i="2"/>
  <c r="G279" i="2"/>
  <c r="E278" i="2"/>
  <c r="D278" i="2"/>
  <c r="I278" i="2"/>
  <c r="K278" i="2"/>
  <c r="E277" i="2"/>
  <c r="G277" i="2"/>
  <c r="D277" i="2"/>
  <c r="H277" i="2"/>
  <c r="E276" i="2"/>
  <c r="K276" i="2"/>
  <c r="D276" i="2"/>
  <c r="H276" i="2"/>
  <c r="E275" i="2"/>
  <c r="L275" i="2"/>
  <c r="D275" i="2"/>
  <c r="K275" i="2"/>
  <c r="H275" i="2"/>
  <c r="I275" i="2"/>
  <c r="G275" i="2"/>
  <c r="E274" i="2"/>
  <c r="K274" i="2"/>
  <c r="D274" i="2"/>
  <c r="F274" i="2"/>
  <c r="H274" i="2"/>
  <c r="J274" i="2"/>
  <c r="I274" i="2"/>
  <c r="E273" i="2"/>
  <c r="G273" i="2"/>
  <c r="D273" i="2"/>
  <c r="J273" i="2"/>
  <c r="H273" i="2"/>
  <c r="E272" i="2"/>
  <c r="L272" i="2"/>
  <c r="D272" i="2"/>
  <c r="H272" i="2"/>
  <c r="K272" i="2"/>
  <c r="E271" i="2"/>
  <c r="G271" i="2"/>
  <c r="D271" i="2"/>
  <c r="J271" i="2"/>
  <c r="F271" i="2"/>
  <c r="H271" i="2"/>
  <c r="L271" i="2"/>
  <c r="I271" i="2"/>
  <c r="E270" i="2"/>
  <c r="D270" i="2"/>
  <c r="I270" i="2"/>
  <c r="H270" i="2"/>
  <c r="F270" i="2"/>
  <c r="J270" i="2"/>
  <c r="E269" i="2"/>
  <c r="L269" i="2"/>
  <c r="D269" i="2"/>
  <c r="F269" i="2"/>
  <c r="H269" i="2"/>
  <c r="J269" i="2"/>
  <c r="I269" i="2"/>
  <c r="E268" i="2"/>
  <c r="L268" i="2"/>
  <c r="D268" i="2"/>
  <c r="H268" i="2"/>
  <c r="I268" i="2"/>
  <c r="E267" i="2"/>
  <c r="D267" i="2"/>
  <c r="H267" i="2"/>
  <c r="E266" i="2"/>
  <c r="K266" i="2"/>
  <c r="D266" i="2"/>
  <c r="F266" i="2"/>
  <c r="H266" i="2"/>
  <c r="J266" i="2"/>
  <c r="I266" i="2"/>
  <c r="E265" i="2"/>
  <c r="D265" i="2"/>
  <c r="F265" i="2"/>
  <c r="J265" i="2"/>
  <c r="G265" i="2"/>
  <c r="E264" i="2"/>
  <c r="D264" i="2"/>
  <c r="H264" i="2"/>
  <c r="G264" i="2"/>
  <c r="E263" i="2"/>
  <c r="D263" i="2"/>
  <c r="F263" i="2"/>
  <c r="H263" i="2"/>
  <c r="K263" i="2"/>
  <c r="I263" i="2"/>
  <c r="G263" i="2"/>
  <c r="E262" i="2"/>
  <c r="K262" i="2"/>
  <c r="D262" i="2"/>
  <c r="I262" i="2"/>
  <c r="F262" i="2"/>
  <c r="H262" i="2"/>
  <c r="J262" i="2"/>
  <c r="E261" i="2"/>
  <c r="G261" i="2"/>
  <c r="D261" i="2"/>
  <c r="I261" i="2"/>
  <c r="H261" i="2"/>
  <c r="L261" i="2"/>
  <c r="J261" i="2"/>
  <c r="E260" i="2"/>
  <c r="K260" i="2"/>
  <c r="D260" i="2"/>
  <c r="H260" i="2"/>
  <c r="I260" i="2"/>
  <c r="E259" i="2"/>
  <c r="L259" i="2"/>
  <c r="D259" i="2"/>
  <c r="F259" i="2"/>
  <c r="H259" i="2"/>
  <c r="J259" i="2"/>
  <c r="I259" i="2"/>
  <c r="G259" i="2"/>
  <c r="E258" i="2"/>
  <c r="D258" i="2"/>
  <c r="H258" i="2"/>
  <c r="E257" i="2"/>
  <c r="L257" i="2"/>
  <c r="D257" i="2"/>
  <c r="F257" i="2"/>
  <c r="H257" i="2"/>
  <c r="J257" i="2"/>
  <c r="G257" i="2"/>
  <c r="E256" i="2"/>
  <c r="G256" i="2"/>
  <c r="D256" i="2"/>
  <c r="K256" i="2"/>
  <c r="H256" i="2"/>
  <c r="E255" i="2"/>
  <c r="G255" i="2"/>
  <c r="D255" i="2"/>
  <c r="I255" i="2"/>
  <c r="H255" i="2"/>
  <c r="E254" i="2"/>
  <c r="D254" i="2"/>
  <c r="F254" i="2"/>
  <c r="H254" i="2"/>
  <c r="J254" i="2"/>
  <c r="E253" i="2"/>
  <c r="G253" i="2"/>
  <c r="D253" i="2"/>
  <c r="J253" i="2"/>
  <c r="F253" i="2"/>
  <c r="H253" i="2"/>
  <c r="L253" i="2"/>
  <c r="I253" i="2"/>
  <c r="E252" i="2"/>
  <c r="D252" i="2"/>
  <c r="I252" i="2"/>
  <c r="H252" i="2"/>
  <c r="L252" i="2"/>
  <c r="K252" i="2"/>
  <c r="G252" i="2"/>
  <c r="E251" i="2"/>
  <c r="L251" i="2"/>
  <c r="D251" i="2"/>
  <c r="J251" i="2"/>
  <c r="F251" i="2"/>
  <c r="H251" i="2"/>
  <c r="K251" i="2"/>
  <c r="I251" i="2"/>
  <c r="E250" i="2"/>
  <c r="D250" i="2"/>
  <c r="I250" i="2"/>
  <c r="K250" i="2"/>
  <c r="J250" i="2"/>
  <c r="E249" i="2"/>
  <c r="G249" i="2"/>
  <c r="D249" i="2"/>
  <c r="F249" i="2"/>
  <c r="J249" i="2"/>
  <c r="I249" i="2"/>
  <c r="E248" i="2"/>
  <c r="K248" i="2"/>
  <c r="D248" i="2"/>
  <c r="H248" i="2"/>
  <c r="I248" i="2"/>
  <c r="E247" i="2"/>
  <c r="K247" i="2"/>
  <c r="D247" i="2"/>
  <c r="I247" i="2"/>
  <c r="F247" i="2"/>
  <c r="H247" i="2"/>
  <c r="L247" i="2"/>
  <c r="J247" i="2"/>
  <c r="G247" i="2"/>
  <c r="E246" i="2"/>
  <c r="D246" i="2"/>
  <c r="I246" i="2"/>
  <c r="K246" i="2"/>
  <c r="E245" i="2"/>
  <c r="G245" i="2"/>
  <c r="D245" i="2"/>
  <c r="I245" i="2"/>
  <c r="E244" i="2"/>
  <c r="K244" i="2"/>
  <c r="D244" i="2"/>
  <c r="H244" i="2"/>
  <c r="E243" i="2"/>
  <c r="K243" i="2"/>
  <c r="D243" i="2"/>
  <c r="J243" i="2"/>
  <c r="H243" i="2"/>
  <c r="I243" i="2"/>
  <c r="G243" i="2"/>
  <c r="E242" i="2"/>
  <c r="K242" i="2"/>
  <c r="D242" i="2"/>
  <c r="F242" i="2"/>
  <c r="H242" i="2"/>
  <c r="J242" i="2"/>
  <c r="I242" i="2"/>
  <c r="E241" i="2"/>
  <c r="L241" i="2"/>
  <c r="D241" i="2"/>
  <c r="J241" i="2"/>
  <c r="F241" i="2"/>
  <c r="G241" i="2"/>
  <c r="E240" i="2"/>
  <c r="K240" i="2"/>
  <c r="D240" i="2"/>
  <c r="I240" i="2"/>
  <c r="H240" i="2"/>
  <c r="E239" i="2"/>
  <c r="G239" i="2"/>
  <c r="D239" i="2"/>
  <c r="I239" i="2"/>
  <c r="H239" i="2"/>
  <c r="E238" i="2"/>
  <c r="D238" i="2"/>
  <c r="J238" i="2"/>
  <c r="F238" i="2"/>
  <c r="I238" i="2"/>
  <c r="E237" i="2"/>
  <c r="D237" i="2"/>
  <c r="F237" i="2"/>
  <c r="H237" i="2"/>
  <c r="L237" i="2"/>
  <c r="J237" i="2"/>
  <c r="G237" i="2"/>
  <c r="E236" i="2"/>
  <c r="G236" i="2"/>
  <c r="D236" i="2"/>
  <c r="H236" i="2"/>
  <c r="L236" i="2"/>
  <c r="K236" i="2"/>
  <c r="I236" i="2"/>
  <c r="E235" i="2"/>
  <c r="K235" i="2"/>
  <c r="D235" i="2"/>
  <c r="F235" i="2"/>
  <c r="H235" i="2"/>
  <c r="J235" i="2"/>
  <c r="E234" i="2"/>
  <c r="K234" i="2"/>
  <c r="D234" i="2"/>
  <c r="F234" i="2"/>
  <c r="H234" i="2"/>
  <c r="J234" i="2"/>
  <c r="I234" i="2"/>
  <c r="E233" i="2"/>
  <c r="D233" i="2"/>
  <c r="G233" i="2"/>
  <c r="E232" i="2"/>
  <c r="G232" i="2"/>
  <c r="D232" i="2"/>
  <c r="H232" i="2"/>
  <c r="K232" i="2"/>
  <c r="E231" i="2"/>
  <c r="L231" i="2"/>
  <c r="D231" i="2"/>
  <c r="I231" i="2"/>
  <c r="K231" i="2"/>
  <c r="G231" i="2"/>
  <c r="E230" i="2"/>
  <c r="K230" i="2"/>
  <c r="D230" i="2"/>
  <c r="J230" i="2"/>
  <c r="I230" i="2"/>
  <c r="H230" i="2"/>
  <c r="E229" i="2"/>
  <c r="L229" i="2"/>
  <c r="G229" i="2"/>
  <c r="D229" i="2"/>
  <c r="I229" i="2"/>
  <c r="H229" i="2"/>
  <c r="J229" i="2"/>
  <c r="E228" i="2"/>
  <c r="D228" i="2"/>
  <c r="H228" i="2"/>
  <c r="K228" i="2"/>
  <c r="G228" i="2"/>
  <c r="E227" i="2"/>
  <c r="D227" i="2"/>
  <c r="K227" i="2"/>
  <c r="G227" i="2"/>
  <c r="E226" i="2"/>
  <c r="K226" i="2"/>
  <c r="D226" i="2"/>
  <c r="F226" i="2"/>
  <c r="H226" i="2"/>
  <c r="J226" i="2"/>
  <c r="I226" i="2"/>
  <c r="E225" i="2"/>
  <c r="D225" i="2"/>
  <c r="J225" i="2"/>
  <c r="G225" i="2"/>
  <c r="E224" i="2"/>
  <c r="L224" i="2"/>
  <c r="D224" i="2"/>
  <c r="I224" i="2"/>
  <c r="H224" i="2"/>
  <c r="G224" i="2"/>
  <c r="E223" i="2"/>
  <c r="L223" i="2"/>
  <c r="D223" i="2"/>
  <c r="F223" i="2"/>
  <c r="H223" i="2"/>
  <c r="J223" i="2"/>
  <c r="I223" i="2"/>
  <c r="G223" i="2"/>
  <c r="E222" i="2"/>
  <c r="D222" i="2"/>
  <c r="F222" i="2"/>
  <c r="J222" i="2"/>
  <c r="E221" i="2"/>
  <c r="G221" i="2"/>
  <c r="D221" i="2"/>
  <c r="J221" i="2"/>
  <c r="F221" i="2"/>
  <c r="H221" i="2"/>
  <c r="L221" i="2"/>
  <c r="I221" i="2"/>
  <c r="E220" i="2"/>
  <c r="K220" i="2"/>
  <c r="D220" i="2"/>
  <c r="I220" i="2"/>
  <c r="F220" i="2"/>
  <c r="H220" i="2"/>
  <c r="L220" i="2"/>
  <c r="J220" i="2"/>
  <c r="G220" i="2"/>
  <c r="E219" i="2"/>
  <c r="D219" i="2"/>
  <c r="H219" i="2"/>
  <c r="J219" i="2"/>
  <c r="E218" i="2"/>
  <c r="D218" i="2"/>
  <c r="J218" i="2"/>
  <c r="F218" i="2"/>
  <c r="H218" i="2"/>
  <c r="E217" i="2"/>
  <c r="D217" i="2"/>
  <c r="I217" i="2"/>
  <c r="K217" i="2"/>
  <c r="H217" i="2"/>
  <c r="L217" i="2"/>
  <c r="G217" i="2"/>
  <c r="E216" i="2"/>
  <c r="D216" i="2"/>
  <c r="F216" i="2"/>
  <c r="H216" i="2"/>
  <c r="L216" i="2"/>
  <c r="K216" i="2"/>
  <c r="I216" i="2"/>
  <c r="G216" i="2"/>
  <c r="E215" i="2"/>
  <c r="D215" i="2"/>
  <c r="J215" i="2"/>
  <c r="F215" i="2"/>
  <c r="H215" i="2"/>
  <c r="K215" i="2"/>
  <c r="I215" i="2"/>
  <c r="E214" i="2"/>
  <c r="L214" i="2"/>
  <c r="D214" i="2"/>
  <c r="I214" i="2"/>
  <c r="F214" i="2"/>
  <c r="H214" i="2"/>
  <c r="J214" i="2"/>
  <c r="E213" i="2"/>
  <c r="K213" i="2"/>
  <c r="D213" i="2"/>
  <c r="H213" i="2"/>
  <c r="I213" i="2"/>
  <c r="G213" i="2"/>
  <c r="E212" i="2"/>
  <c r="D212" i="2"/>
  <c r="K212" i="2"/>
  <c r="J212" i="2"/>
  <c r="G212" i="2"/>
  <c r="E211" i="2"/>
  <c r="L211" i="2"/>
  <c r="D211" i="2"/>
  <c r="F211" i="2"/>
  <c r="H211" i="2"/>
  <c r="J211" i="2"/>
  <c r="E210" i="2"/>
  <c r="L210" i="2"/>
  <c r="D210" i="2"/>
  <c r="F210" i="2"/>
  <c r="H210" i="2"/>
  <c r="J210" i="2"/>
  <c r="I210" i="2"/>
  <c r="E209" i="2"/>
  <c r="D209" i="2"/>
  <c r="H209" i="2"/>
  <c r="I209" i="2"/>
  <c r="G209" i="2"/>
  <c r="E208" i="2"/>
  <c r="K208" i="2"/>
  <c r="D208" i="2"/>
  <c r="F208" i="2"/>
  <c r="H208" i="2"/>
  <c r="L208" i="2"/>
  <c r="J208" i="2"/>
  <c r="I208" i="2"/>
  <c r="E207" i="2"/>
  <c r="L207" i="2"/>
  <c r="D207" i="2"/>
  <c r="F207" i="2"/>
  <c r="H207" i="2"/>
  <c r="K207" i="2"/>
  <c r="J207" i="2"/>
  <c r="I207" i="2"/>
  <c r="E206" i="2"/>
  <c r="L206" i="2"/>
  <c r="D206" i="2"/>
  <c r="F206" i="2"/>
  <c r="H206" i="2"/>
  <c r="J206" i="2"/>
  <c r="I206" i="2"/>
  <c r="E205" i="2"/>
  <c r="G205" i="2"/>
  <c r="D205" i="2"/>
  <c r="K205" i="2"/>
  <c r="H205" i="2"/>
  <c r="I205" i="2"/>
  <c r="E204" i="2"/>
  <c r="D204" i="2"/>
  <c r="F204" i="2"/>
  <c r="G204" i="2"/>
  <c r="E203" i="2"/>
  <c r="K203" i="2"/>
  <c r="D203" i="2"/>
  <c r="F203" i="2"/>
  <c r="H203" i="2"/>
  <c r="J203" i="2"/>
  <c r="I203" i="2"/>
  <c r="E202" i="2"/>
  <c r="L202" i="2"/>
  <c r="D202" i="2"/>
  <c r="F202" i="2"/>
  <c r="H202" i="2"/>
  <c r="J202" i="2"/>
  <c r="I202" i="2"/>
  <c r="E201" i="2"/>
  <c r="G201" i="2"/>
  <c r="D201" i="2"/>
  <c r="H201" i="2"/>
  <c r="E200" i="2"/>
  <c r="K200" i="2"/>
  <c r="D200" i="2"/>
  <c r="I200" i="2"/>
  <c r="F200" i="2"/>
  <c r="H200" i="2"/>
  <c r="L200" i="2"/>
  <c r="J200" i="2"/>
  <c r="E199" i="2"/>
  <c r="D199" i="2"/>
  <c r="F199" i="2"/>
  <c r="E198" i="2"/>
  <c r="D198" i="2"/>
  <c r="F198" i="2"/>
  <c r="J198" i="2"/>
  <c r="E197" i="2"/>
  <c r="G197" i="2"/>
  <c r="D197" i="2"/>
  <c r="K197" i="2"/>
  <c r="H197" i="2"/>
  <c r="I197" i="2"/>
  <c r="E196" i="2"/>
  <c r="L196" i="2"/>
  <c r="D196" i="2"/>
  <c r="I196" i="2"/>
  <c r="F196" i="2"/>
  <c r="H196" i="2"/>
  <c r="K196" i="2"/>
  <c r="J196" i="2"/>
  <c r="E195" i="2"/>
  <c r="D195" i="2"/>
  <c r="J195" i="2"/>
  <c r="E194" i="2"/>
  <c r="D194" i="2"/>
  <c r="I194" i="2"/>
  <c r="F194" i="2"/>
  <c r="E193" i="2"/>
  <c r="K193" i="2"/>
  <c r="D193" i="2"/>
  <c r="H193" i="2"/>
  <c r="G193" i="2"/>
  <c r="E192" i="2"/>
  <c r="L192" i="2"/>
  <c r="D192" i="2"/>
  <c r="F192" i="2"/>
  <c r="H192" i="2"/>
  <c r="K192" i="2"/>
  <c r="J192" i="2"/>
  <c r="I192" i="2"/>
  <c r="G192" i="2"/>
  <c r="E191" i="2"/>
  <c r="D191" i="2"/>
  <c r="I191" i="2"/>
  <c r="J191" i="2"/>
  <c r="E190" i="2"/>
  <c r="D190" i="2"/>
  <c r="L190" i="2"/>
  <c r="I190" i="2"/>
  <c r="E189" i="2"/>
  <c r="D189" i="2"/>
  <c r="K189" i="2"/>
  <c r="H189" i="2"/>
  <c r="I189" i="2"/>
  <c r="G189" i="2"/>
  <c r="E188" i="2"/>
  <c r="L188" i="2"/>
  <c r="D188" i="2"/>
  <c r="H188" i="2"/>
  <c r="E187" i="2"/>
  <c r="K187" i="2"/>
  <c r="D187" i="2"/>
  <c r="F187" i="2"/>
  <c r="E186" i="2"/>
  <c r="D186" i="2"/>
  <c r="H186" i="2"/>
  <c r="E185" i="2"/>
  <c r="D185" i="2"/>
  <c r="G185" i="2"/>
  <c r="E184" i="2"/>
  <c r="D184" i="2"/>
  <c r="I184" i="2"/>
  <c r="J184" i="2"/>
  <c r="E183" i="2"/>
  <c r="D183" i="2"/>
  <c r="F183" i="2"/>
  <c r="I183" i="2"/>
  <c r="E182" i="2"/>
  <c r="G182" i="2"/>
  <c r="D182" i="2"/>
  <c r="I182" i="2"/>
  <c r="F182" i="2"/>
  <c r="J182" i="2"/>
  <c r="E181" i="2"/>
  <c r="K181" i="2"/>
  <c r="D181" i="2"/>
  <c r="H181" i="2"/>
  <c r="E180" i="2"/>
  <c r="G180" i="2"/>
  <c r="D180" i="2"/>
  <c r="F180" i="2"/>
  <c r="J180" i="2"/>
  <c r="E179" i="2"/>
  <c r="D179" i="2"/>
  <c r="J179" i="2"/>
  <c r="K179" i="2"/>
  <c r="E178" i="2"/>
  <c r="G178" i="2"/>
  <c r="D178" i="2"/>
  <c r="I178" i="2"/>
  <c r="J178" i="2"/>
  <c r="E177" i="2"/>
  <c r="L177" i="2"/>
  <c r="D177" i="2"/>
  <c r="K177" i="2"/>
  <c r="H177" i="2"/>
  <c r="G177" i="2"/>
  <c r="E176" i="2"/>
  <c r="D176" i="2"/>
  <c r="L176" i="2"/>
  <c r="F176" i="2"/>
  <c r="I176" i="2"/>
  <c r="G176" i="2"/>
  <c r="E175" i="2"/>
  <c r="D175" i="2"/>
  <c r="H175" i="2"/>
  <c r="F175" i="2"/>
  <c r="I175" i="2"/>
  <c r="E174" i="2"/>
  <c r="D174" i="2"/>
  <c r="J174" i="2"/>
  <c r="H174" i="2"/>
  <c r="F174" i="2"/>
  <c r="G174" i="2"/>
  <c r="E173" i="2"/>
  <c r="K173" i="2"/>
  <c r="D173" i="2"/>
  <c r="H173" i="2"/>
  <c r="G173" i="2"/>
  <c r="E172" i="2"/>
  <c r="L172" i="2"/>
  <c r="D172" i="2"/>
  <c r="J172" i="2"/>
  <c r="F172" i="2"/>
  <c r="H172" i="2"/>
  <c r="I172" i="2"/>
  <c r="G172" i="2"/>
  <c r="E171" i="2"/>
  <c r="D171" i="2"/>
  <c r="F171" i="2"/>
  <c r="J171" i="2"/>
  <c r="E170" i="2"/>
  <c r="G170" i="2"/>
  <c r="D170" i="2"/>
  <c r="H170" i="2"/>
  <c r="F170" i="2"/>
  <c r="I170" i="2"/>
  <c r="E169" i="2"/>
  <c r="K169" i="2"/>
  <c r="D169" i="2"/>
  <c r="H169" i="2"/>
  <c r="L169" i="2"/>
  <c r="I169" i="2"/>
  <c r="G169" i="2"/>
  <c r="E168" i="2"/>
  <c r="K168" i="2"/>
  <c r="D168" i="2"/>
  <c r="J168" i="2"/>
  <c r="F168" i="2"/>
  <c r="H168" i="2"/>
  <c r="I168" i="2"/>
  <c r="E167" i="2"/>
  <c r="D167" i="2"/>
  <c r="F167" i="2"/>
  <c r="E166" i="2"/>
  <c r="G166" i="2"/>
  <c r="D166" i="2"/>
  <c r="J166" i="2"/>
  <c r="F166" i="2"/>
  <c r="E165" i="2"/>
  <c r="K165" i="2"/>
  <c r="D165" i="2"/>
  <c r="H165" i="2"/>
  <c r="E164" i="2"/>
  <c r="L164" i="2"/>
  <c r="D164" i="2"/>
  <c r="F164" i="2"/>
  <c r="H164" i="2"/>
  <c r="J164" i="2"/>
  <c r="I164" i="2"/>
  <c r="G164" i="2"/>
  <c r="E163" i="2"/>
  <c r="D163" i="2"/>
  <c r="J163" i="2"/>
  <c r="H163" i="2"/>
  <c r="F163" i="2"/>
  <c r="E162" i="2"/>
  <c r="G162" i="2"/>
  <c r="D162" i="2"/>
  <c r="F162" i="2"/>
  <c r="E161" i="2"/>
  <c r="L161" i="2"/>
  <c r="D161" i="2"/>
  <c r="H161" i="2"/>
  <c r="I161" i="2"/>
  <c r="G161" i="2"/>
  <c r="E160" i="2"/>
  <c r="D160" i="2"/>
  <c r="H160" i="2"/>
  <c r="F160" i="2"/>
  <c r="J160" i="2"/>
  <c r="I160" i="2"/>
  <c r="E159" i="2"/>
  <c r="D159" i="2"/>
  <c r="K159" i="2"/>
  <c r="F159" i="2"/>
  <c r="H159" i="2"/>
  <c r="I159" i="2"/>
  <c r="E158" i="2"/>
  <c r="G158" i="2"/>
  <c r="D158" i="2"/>
  <c r="H158" i="2"/>
  <c r="F158" i="2"/>
  <c r="J158" i="2"/>
  <c r="E157" i="2"/>
  <c r="K157" i="2"/>
  <c r="D157" i="2"/>
  <c r="H157" i="2"/>
  <c r="G157" i="2"/>
  <c r="E156" i="2"/>
  <c r="K156" i="2"/>
  <c r="D156" i="2"/>
  <c r="J156" i="2"/>
  <c r="F156" i="2"/>
  <c r="H156" i="2"/>
  <c r="L156" i="2"/>
  <c r="I156" i="2"/>
  <c r="G156" i="2"/>
  <c r="E155" i="2"/>
  <c r="D155" i="2"/>
  <c r="F155" i="2"/>
  <c r="J155" i="2"/>
  <c r="E154" i="2"/>
  <c r="L154" i="2"/>
  <c r="D154" i="2"/>
  <c r="J154" i="2"/>
  <c r="F154" i="2"/>
  <c r="H154" i="2"/>
  <c r="I154" i="2"/>
  <c r="E153" i="2"/>
  <c r="G153" i="2"/>
  <c r="D153" i="2"/>
  <c r="H153" i="2"/>
  <c r="K153" i="2"/>
  <c r="I153" i="2"/>
  <c r="E152" i="2"/>
  <c r="K152" i="2"/>
  <c r="D152" i="2"/>
  <c r="I152" i="2"/>
  <c r="J152" i="2"/>
  <c r="E151" i="2"/>
  <c r="D151" i="2"/>
  <c r="H151" i="2"/>
  <c r="F151" i="2"/>
  <c r="I151" i="2"/>
  <c r="E150" i="2"/>
  <c r="G150" i="2"/>
  <c r="D150" i="2"/>
  <c r="F150" i="2"/>
  <c r="J150" i="2"/>
  <c r="E149" i="2"/>
  <c r="K149" i="2"/>
  <c r="D149" i="2"/>
  <c r="H149" i="2"/>
  <c r="E148" i="2"/>
  <c r="L148" i="2"/>
  <c r="D148" i="2"/>
  <c r="J148" i="2"/>
  <c r="K148" i="2"/>
  <c r="G148" i="2"/>
  <c r="E147" i="2"/>
  <c r="D147" i="2"/>
  <c r="H147" i="2"/>
  <c r="F147" i="2"/>
  <c r="J147" i="2"/>
  <c r="E146" i="2"/>
  <c r="G146" i="2"/>
  <c r="D146" i="2"/>
  <c r="H146" i="2"/>
  <c r="F146" i="2"/>
  <c r="I146" i="2"/>
  <c r="E145" i="2"/>
  <c r="K145" i="2"/>
  <c r="D145" i="2"/>
  <c r="H145" i="2"/>
  <c r="L145" i="2"/>
  <c r="I145" i="2"/>
  <c r="G145" i="2"/>
  <c r="E144" i="2"/>
  <c r="K144" i="2"/>
  <c r="D144" i="2"/>
  <c r="J144" i="2"/>
  <c r="F144" i="2"/>
  <c r="H144" i="2"/>
  <c r="I144" i="2"/>
  <c r="E143" i="2"/>
  <c r="D143" i="2"/>
  <c r="F143" i="2"/>
  <c r="E142" i="2"/>
  <c r="D142" i="2"/>
  <c r="F142" i="2"/>
  <c r="H142" i="2"/>
  <c r="G142" i="2"/>
  <c r="E141" i="2"/>
  <c r="K141" i="2"/>
  <c r="D141" i="2"/>
  <c r="H141" i="2"/>
  <c r="G141" i="2"/>
  <c r="E140" i="2"/>
  <c r="D140" i="2"/>
  <c r="K140" i="2"/>
  <c r="F140" i="2"/>
  <c r="I140" i="2"/>
  <c r="G140" i="2"/>
  <c r="E139" i="2"/>
  <c r="D139" i="2"/>
  <c r="J139" i="2"/>
  <c r="F139" i="2"/>
  <c r="E138" i="2"/>
  <c r="G138" i="2"/>
  <c r="D138" i="2"/>
  <c r="F138" i="2"/>
  <c r="E137" i="2"/>
  <c r="L137" i="2"/>
  <c r="D137" i="2"/>
  <c r="H137" i="2"/>
  <c r="I137" i="2"/>
  <c r="G137" i="2"/>
  <c r="E136" i="2"/>
  <c r="D136" i="2"/>
  <c r="K136" i="2"/>
  <c r="F136" i="2"/>
  <c r="H136" i="2"/>
  <c r="I136" i="2"/>
  <c r="E135" i="2"/>
  <c r="D135" i="2"/>
  <c r="F135" i="2"/>
  <c r="H135" i="2"/>
  <c r="K135" i="2"/>
  <c r="J135" i="2"/>
  <c r="I135" i="2"/>
  <c r="E134" i="2"/>
  <c r="G134" i="2"/>
  <c r="D134" i="2"/>
  <c r="F134" i="2"/>
  <c r="E133" i="2"/>
  <c r="K133" i="2"/>
  <c r="D133" i="2"/>
  <c r="H133" i="2"/>
  <c r="E132" i="2"/>
  <c r="D132" i="2"/>
  <c r="L132" i="2"/>
  <c r="F132" i="2"/>
  <c r="H132" i="2"/>
  <c r="J132" i="2"/>
  <c r="I132" i="2"/>
  <c r="G132" i="2"/>
  <c r="E131" i="2"/>
  <c r="D131" i="2"/>
  <c r="F131" i="2"/>
  <c r="H131" i="2"/>
  <c r="E130" i="2"/>
  <c r="G130" i="2"/>
  <c r="D130" i="2"/>
  <c r="F130" i="2"/>
  <c r="H130" i="2"/>
  <c r="L130" i="2"/>
  <c r="J130" i="2"/>
  <c r="I130" i="2"/>
  <c r="E129" i="2"/>
  <c r="G129" i="2"/>
  <c r="D129" i="2"/>
  <c r="H129" i="2"/>
  <c r="I129" i="2"/>
  <c r="E128" i="2"/>
  <c r="D128" i="2"/>
  <c r="K128" i="2"/>
  <c r="I128" i="2"/>
  <c r="E127" i="2"/>
  <c r="K127" i="2"/>
  <c r="D127" i="2"/>
  <c r="F127" i="2"/>
  <c r="H127" i="2"/>
  <c r="J127" i="2"/>
  <c r="I127" i="2"/>
  <c r="E126" i="2"/>
  <c r="G126" i="2"/>
  <c r="D126" i="2"/>
  <c r="H126" i="2"/>
  <c r="F126" i="2"/>
  <c r="J126" i="2"/>
  <c r="E125" i="2"/>
  <c r="K125" i="2"/>
  <c r="D125" i="2"/>
  <c r="H125" i="2"/>
  <c r="E124" i="2"/>
  <c r="K124" i="2"/>
  <c r="D124" i="2"/>
  <c r="F124" i="2"/>
  <c r="H124" i="2"/>
  <c r="L124" i="2"/>
  <c r="J124" i="2"/>
  <c r="I124" i="2"/>
  <c r="G124" i="2"/>
  <c r="E123" i="2"/>
  <c r="G123" i="2"/>
  <c r="D123" i="2"/>
  <c r="F123" i="2"/>
  <c r="J123" i="2"/>
  <c r="E122" i="2"/>
  <c r="G122" i="2"/>
  <c r="D122" i="2"/>
  <c r="F122" i="2"/>
  <c r="H122" i="2"/>
  <c r="J122" i="2"/>
  <c r="I122" i="2"/>
  <c r="E121" i="2"/>
  <c r="L121" i="2"/>
  <c r="D121" i="2"/>
  <c r="I121" i="2"/>
  <c r="H121" i="2"/>
  <c r="E120" i="2"/>
  <c r="L120" i="2"/>
  <c r="D120" i="2"/>
  <c r="F120" i="2"/>
  <c r="E119" i="2"/>
  <c r="K119" i="2"/>
  <c r="D119" i="2"/>
  <c r="H119" i="2"/>
  <c r="F119" i="2"/>
  <c r="J119" i="2"/>
  <c r="I119" i="2"/>
  <c r="E118" i="2"/>
  <c r="D118" i="2"/>
  <c r="F118" i="2"/>
  <c r="J118" i="2"/>
  <c r="G118" i="2"/>
  <c r="E117" i="2"/>
  <c r="K117" i="2"/>
  <c r="D117" i="2"/>
  <c r="L117" i="2"/>
  <c r="H117" i="2"/>
  <c r="G117" i="2"/>
  <c r="E116" i="2"/>
  <c r="D116" i="2"/>
  <c r="F116" i="2"/>
  <c r="G116" i="2"/>
  <c r="E115" i="2"/>
  <c r="D115" i="2"/>
  <c r="H115" i="2"/>
  <c r="F115" i="2"/>
  <c r="J115" i="2"/>
  <c r="E114" i="2"/>
  <c r="G114" i="2"/>
  <c r="D114" i="2"/>
  <c r="H114" i="2"/>
  <c r="F114" i="2"/>
  <c r="J114" i="2"/>
  <c r="I114" i="2"/>
  <c r="E113" i="2"/>
  <c r="K113" i="2"/>
  <c r="D113" i="2"/>
  <c r="I113" i="2"/>
  <c r="H113" i="2"/>
  <c r="L113" i="2"/>
  <c r="G113" i="2"/>
  <c r="E112" i="2"/>
  <c r="K112" i="2"/>
  <c r="D112" i="2"/>
  <c r="J112" i="2"/>
  <c r="F112" i="2"/>
  <c r="H112" i="2"/>
  <c r="I112" i="2"/>
  <c r="E111" i="2"/>
  <c r="D111" i="2"/>
  <c r="J111" i="2"/>
  <c r="F111" i="2"/>
  <c r="H111" i="2"/>
  <c r="K111" i="2"/>
  <c r="I111" i="2"/>
  <c r="Q16" i="2"/>
  <c r="Q15" i="2"/>
  <c r="P16" i="2"/>
  <c r="P15" i="2"/>
  <c r="O16" i="2"/>
  <c r="O15" i="2"/>
  <c r="N16" i="2"/>
  <c r="N15" i="2"/>
  <c r="E16" i="2"/>
  <c r="E15" i="2"/>
  <c r="E12" i="2"/>
  <c r="D16" i="2"/>
  <c r="D15" i="2"/>
  <c r="M16" i="2"/>
  <c r="M15" i="2"/>
  <c r="G6" i="2"/>
  <c r="G7" i="2"/>
  <c r="G5" i="2"/>
  <c r="G4" i="2"/>
  <c r="W2" i="1"/>
  <c r="F16" i="1"/>
  <c r="F17" i="1" s="1"/>
  <c r="C17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M12" i="2"/>
  <c r="P12" i="2"/>
  <c r="K118" i="2"/>
  <c r="F121" i="2"/>
  <c r="J121" i="2"/>
  <c r="L123" i="2"/>
  <c r="K134" i="2"/>
  <c r="F137" i="2"/>
  <c r="J137" i="2"/>
  <c r="L139" i="2"/>
  <c r="G139" i="2"/>
  <c r="K150" i="2"/>
  <c r="F153" i="2"/>
  <c r="J153" i="2"/>
  <c r="L155" i="2"/>
  <c r="G155" i="2"/>
  <c r="K166" i="2"/>
  <c r="F169" i="2"/>
  <c r="J169" i="2"/>
  <c r="L171" i="2"/>
  <c r="G171" i="2"/>
  <c r="K182" i="2"/>
  <c r="L186" i="2"/>
  <c r="G186" i="2"/>
  <c r="K186" i="2"/>
  <c r="Q12" i="2"/>
  <c r="I115" i="2"/>
  <c r="L118" i="2"/>
  <c r="H118" i="2"/>
  <c r="G120" i="2"/>
  <c r="K123" i="2"/>
  <c r="H123" i="2"/>
  <c r="I125" i="2"/>
  <c r="I126" i="2"/>
  <c r="I131" i="2"/>
  <c r="L133" i="2"/>
  <c r="L134" i="2"/>
  <c r="H134" i="2"/>
  <c r="G136" i="2"/>
  <c r="L136" i="2"/>
  <c r="K139" i="2"/>
  <c r="H139" i="2"/>
  <c r="I141" i="2"/>
  <c r="I142" i="2"/>
  <c r="I147" i="2"/>
  <c r="L149" i="2"/>
  <c r="L150" i="2"/>
  <c r="H150" i="2"/>
  <c r="G152" i="2"/>
  <c r="L152" i="2"/>
  <c r="K155" i="2"/>
  <c r="H155" i="2"/>
  <c r="I157" i="2"/>
  <c r="I158" i="2"/>
  <c r="I163" i="2"/>
  <c r="L165" i="2"/>
  <c r="L166" i="2"/>
  <c r="H166" i="2"/>
  <c r="G168" i="2"/>
  <c r="L168" i="2"/>
  <c r="K171" i="2"/>
  <c r="H171" i="2"/>
  <c r="I173" i="2"/>
  <c r="I174" i="2"/>
  <c r="L181" i="2"/>
  <c r="L182" i="2"/>
  <c r="H182" i="2"/>
  <c r="K114" i="2"/>
  <c r="F117" i="2"/>
  <c r="L119" i="2"/>
  <c r="G119" i="2"/>
  <c r="K130" i="2"/>
  <c r="F133" i="2"/>
  <c r="J133" i="2"/>
  <c r="L135" i="2"/>
  <c r="G135" i="2"/>
  <c r="K146" i="2"/>
  <c r="F149" i="2"/>
  <c r="J149" i="2"/>
  <c r="L151" i="2"/>
  <c r="G151" i="2"/>
  <c r="K162" i="2"/>
  <c r="F165" i="2"/>
  <c r="J165" i="2"/>
  <c r="L167" i="2"/>
  <c r="G167" i="2"/>
  <c r="K178" i="2"/>
  <c r="F181" i="2"/>
  <c r="J181" i="2"/>
  <c r="K185" i="2"/>
  <c r="F185" i="2"/>
  <c r="J185" i="2"/>
  <c r="F113" i="2"/>
  <c r="J113" i="2"/>
  <c r="L115" i="2"/>
  <c r="G115" i="2"/>
  <c r="K126" i="2"/>
  <c r="F129" i="2"/>
  <c r="J129" i="2"/>
  <c r="L131" i="2"/>
  <c r="G131" i="2"/>
  <c r="K142" i="2"/>
  <c r="F145" i="2"/>
  <c r="J145" i="2"/>
  <c r="L147" i="2"/>
  <c r="G147" i="2"/>
  <c r="K158" i="2"/>
  <c r="F161" i="2"/>
  <c r="J161" i="2"/>
  <c r="L163" i="2"/>
  <c r="G163" i="2"/>
  <c r="K174" i="2"/>
  <c r="F177" i="2"/>
  <c r="J177" i="2"/>
  <c r="L179" i="2"/>
  <c r="G179" i="2"/>
  <c r="L183" i="2"/>
  <c r="G183" i="2"/>
  <c r="L187" i="2"/>
  <c r="G187" i="2"/>
  <c r="G112" i="2"/>
  <c r="K115" i="2"/>
  <c r="I117" i="2"/>
  <c r="I118" i="2"/>
  <c r="I123" i="2"/>
  <c r="L125" i="2"/>
  <c r="L126" i="2"/>
  <c r="G128" i="2"/>
  <c r="L128" i="2"/>
  <c r="K131" i="2"/>
  <c r="I133" i="2"/>
  <c r="I134" i="2"/>
  <c r="I139" i="2"/>
  <c r="L141" i="2"/>
  <c r="L142" i="2"/>
  <c r="G144" i="2"/>
  <c r="L144" i="2"/>
  <c r="K147" i="2"/>
  <c r="I149" i="2"/>
  <c r="I150" i="2"/>
  <c r="I155" i="2"/>
  <c r="L157" i="2"/>
  <c r="L158" i="2"/>
  <c r="G160" i="2"/>
  <c r="K163" i="2"/>
  <c r="I165" i="2"/>
  <c r="I166" i="2"/>
  <c r="I171" i="2"/>
  <c r="L173" i="2"/>
  <c r="L174" i="2"/>
  <c r="I181" i="2"/>
  <c r="L185" i="2"/>
  <c r="J186" i="2"/>
  <c r="F186" i="2"/>
  <c r="L111" i="2"/>
  <c r="G111" i="2"/>
  <c r="K122" i="2"/>
  <c r="F125" i="2"/>
  <c r="J125" i="2"/>
  <c r="L127" i="2"/>
  <c r="G127" i="2"/>
  <c r="K138" i="2"/>
  <c r="F141" i="2"/>
  <c r="J141" i="2"/>
  <c r="L143" i="2"/>
  <c r="G143" i="2"/>
  <c r="K154" i="2"/>
  <c r="F157" i="2"/>
  <c r="J157" i="2"/>
  <c r="L159" i="2"/>
  <c r="G159" i="2"/>
  <c r="K170" i="2"/>
  <c r="F173" i="2"/>
  <c r="J173" i="2"/>
  <c r="L175" i="2"/>
  <c r="G175" i="2"/>
  <c r="I185" i="2"/>
  <c r="H185" i="2"/>
  <c r="I186" i="2"/>
  <c r="L222" i="2"/>
  <c r="G222" i="2"/>
  <c r="K233" i="2"/>
  <c r="F236" i="2"/>
  <c r="J236" i="2"/>
  <c r="L238" i="2"/>
  <c r="G238" i="2"/>
  <c r="K249" i="2"/>
  <c r="F252" i="2"/>
  <c r="J252" i="2"/>
  <c r="L254" i="2"/>
  <c r="G254" i="2"/>
  <c r="K265" i="2"/>
  <c r="F268" i="2"/>
  <c r="J268" i="2"/>
  <c r="L270" i="2"/>
  <c r="G270" i="2"/>
  <c r="K281" i="2"/>
  <c r="L287" i="2"/>
  <c r="G287" i="2"/>
  <c r="K290" i="2"/>
  <c r="L290" i="2"/>
  <c r="G290" i="2"/>
  <c r="J189" i="2"/>
  <c r="F189" i="2"/>
  <c r="K190" i="2"/>
  <c r="G191" i="2"/>
  <c r="J193" i="2"/>
  <c r="F193" i="2"/>
  <c r="K194" i="2"/>
  <c r="G195" i="2"/>
  <c r="J197" i="2"/>
  <c r="F197" i="2"/>
  <c r="K198" i="2"/>
  <c r="G199" i="2"/>
  <c r="J201" i="2"/>
  <c r="F201" i="2"/>
  <c r="K202" i="2"/>
  <c r="G203" i="2"/>
  <c r="J205" i="2"/>
  <c r="F205" i="2"/>
  <c r="K206" i="2"/>
  <c r="G207" i="2"/>
  <c r="J209" i="2"/>
  <c r="F209" i="2"/>
  <c r="K210" i="2"/>
  <c r="G211" i="2"/>
  <c r="J213" i="2"/>
  <c r="F213" i="2"/>
  <c r="K214" i="2"/>
  <c r="G215" i="2"/>
  <c r="L215" i="2"/>
  <c r="J217" i="2"/>
  <c r="F217" i="2"/>
  <c r="K218" i="2"/>
  <c r="G219" i="2"/>
  <c r="L219" i="2"/>
  <c r="K222" i="2"/>
  <c r="H222" i="2"/>
  <c r="K223" i="2"/>
  <c r="I225" i="2"/>
  <c r="F229" i="2"/>
  <c r="L232" i="2"/>
  <c r="L233" i="2"/>
  <c r="H233" i="2"/>
  <c r="G235" i="2"/>
  <c r="K238" i="2"/>
  <c r="H238" i="2"/>
  <c r="K239" i="2"/>
  <c r="F245" i="2"/>
  <c r="L248" i="2"/>
  <c r="L249" i="2"/>
  <c r="H249" i="2"/>
  <c r="F250" i="2"/>
  <c r="G251" i="2"/>
  <c r="K254" i="2"/>
  <c r="K255" i="2"/>
  <c r="I257" i="2"/>
  <c r="F261" i="2"/>
  <c r="L264" i="2"/>
  <c r="L265" i="2"/>
  <c r="H265" i="2"/>
  <c r="G267" i="2"/>
  <c r="L267" i="2"/>
  <c r="K270" i="2"/>
  <c r="K271" i="2"/>
  <c r="I272" i="2"/>
  <c r="I273" i="2"/>
  <c r="F277" i="2"/>
  <c r="L280" i="2"/>
  <c r="L281" i="2"/>
  <c r="H281" i="2"/>
  <c r="F282" i="2"/>
  <c r="G283" i="2"/>
  <c r="L285" i="2"/>
  <c r="J286" i="2"/>
  <c r="F286" i="2"/>
  <c r="L293" i="2"/>
  <c r="K229" i="2"/>
  <c r="F232" i="2"/>
  <c r="J232" i="2"/>
  <c r="L234" i="2"/>
  <c r="G234" i="2"/>
  <c r="K245" i="2"/>
  <c r="F248" i="2"/>
  <c r="J248" i="2"/>
  <c r="L250" i="2"/>
  <c r="G250" i="2"/>
  <c r="K261" i="2"/>
  <c r="F264" i="2"/>
  <c r="J264" i="2"/>
  <c r="L266" i="2"/>
  <c r="G266" i="2"/>
  <c r="K277" i="2"/>
  <c r="F280" i="2"/>
  <c r="J280" i="2"/>
  <c r="L282" i="2"/>
  <c r="G282" i="2"/>
  <c r="F289" i="2"/>
  <c r="J289" i="2"/>
  <c r="L228" i="2"/>
  <c r="L244" i="2"/>
  <c r="H245" i="2"/>
  <c r="H250" i="2"/>
  <c r="L260" i="2"/>
  <c r="L276" i="2"/>
  <c r="L277" i="2"/>
  <c r="K282" i="2"/>
  <c r="H282" i="2"/>
  <c r="K225" i="2"/>
  <c r="F228" i="2"/>
  <c r="J228" i="2"/>
  <c r="L230" i="2"/>
  <c r="G230" i="2"/>
  <c r="K241" i="2"/>
  <c r="F244" i="2"/>
  <c r="J244" i="2"/>
  <c r="L246" i="2"/>
  <c r="G246" i="2"/>
  <c r="K257" i="2"/>
  <c r="F260" i="2"/>
  <c r="J260" i="2"/>
  <c r="L262" i="2"/>
  <c r="G262" i="2"/>
  <c r="K273" i="2"/>
  <c r="F276" i="2"/>
  <c r="J276" i="2"/>
  <c r="L278" i="2"/>
  <c r="G278" i="2"/>
  <c r="K286" i="2"/>
  <c r="L286" i="2"/>
  <c r="G286" i="2"/>
  <c r="L291" i="2"/>
  <c r="G291" i="2"/>
  <c r="L189" i="2"/>
  <c r="L193" i="2"/>
  <c r="L197" i="2"/>
  <c r="L201" i="2"/>
  <c r="L205" i="2"/>
  <c r="K221" i="2"/>
  <c r="F224" i="2"/>
  <c r="J224" i="2"/>
  <c r="L226" i="2"/>
  <c r="G226" i="2"/>
  <c r="K237" i="2"/>
  <c r="F240" i="2"/>
  <c r="J240" i="2"/>
  <c r="L242" i="2"/>
  <c r="G242" i="2"/>
  <c r="K253" i="2"/>
  <c r="F256" i="2"/>
  <c r="J256" i="2"/>
  <c r="L258" i="2"/>
  <c r="G258" i="2"/>
  <c r="K269" i="2"/>
  <c r="F272" i="2"/>
  <c r="J272" i="2"/>
  <c r="L274" i="2"/>
  <c r="G274" i="2"/>
  <c r="F285" i="2"/>
  <c r="J285" i="2"/>
  <c r="F293" i="2"/>
  <c r="J293" i="2"/>
  <c r="G190" i="2"/>
  <c r="G194" i="2"/>
  <c r="G198" i="2"/>
  <c r="G202" i="2"/>
  <c r="G206" i="2"/>
  <c r="G210" i="2"/>
  <c r="G214" i="2"/>
  <c r="I228" i="2"/>
  <c r="I244" i="2"/>
  <c r="I276" i="2"/>
  <c r="I289" i="2"/>
  <c r="H289" i="2"/>
  <c r="I290" i="2"/>
  <c r="F305" i="2"/>
  <c r="J305" i="2"/>
  <c r="L306" i="2"/>
  <c r="G306" i="2"/>
  <c r="K306" i="2"/>
  <c r="K321" i="2"/>
  <c r="L321" i="2"/>
  <c r="F321" i="2"/>
  <c r="J321" i="2"/>
  <c r="L322" i="2"/>
  <c r="G322" i="2"/>
  <c r="K322" i="2"/>
  <c r="F12" i="2"/>
  <c r="J284" i="2"/>
  <c r="K285" i="2"/>
  <c r="J288" i="2"/>
  <c r="K289" i="2"/>
  <c r="J292" i="2"/>
  <c r="K293" i="2"/>
  <c r="G294" i="2"/>
  <c r="L294" i="2"/>
  <c r="J296" i="2"/>
  <c r="K297" i="2"/>
  <c r="G298" i="2"/>
  <c r="L298" i="2"/>
  <c r="J300" i="2"/>
  <c r="K301" i="2"/>
  <c r="G302" i="2"/>
  <c r="L302" i="2"/>
  <c r="H309" i="2"/>
  <c r="H325" i="2"/>
  <c r="K317" i="2"/>
  <c r="L317" i="2"/>
  <c r="F317" i="2"/>
  <c r="J317" i="2"/>
  <c r="L318" i="2"/>
  <c r="G318" i="2"/>
  <c r="K318" i="2"/>
  <c r="K329" i="2"/>
  <c r="L329" i="2"/>
  <c r="F329" i="2"/>
  <c r="J329" i="2"/>
  <c r="L330" i="2"/>
  <c r="G330" i="2"/>
  <c r="K330" i="2"/>
  <c r="C12" i="2"/>
  <c r="G12" i="2"/>
  <c r="K294" i="2"/>
  <c r="G295" i="2"/>
  <c r="J297" i="2"/>
  <c r="K298" i="2"/>
  <c r="G299" i="2"/>
  <c r="J301" i="2"/>
  <c r="K302" i="2"/>
  <c r="G303" i="2"/>
  <c r="K313" i="2"/>
  <c r="L313" i="2"/>
  <c r="F313" i="2"/>
  <c r="J313" i="2"/>
  <c r="L314" i="2"/>
  <c r="G314" i="2"/>
  <c r="K314" i="2"/>
  <c r="K333" i="2"/>
  <c r="L333" i="2"/>
  <c r="F333" i="2"/>
  <c r="J333" i="2"/>
  <c r="L334" i="2"/>
  <c r="G334" i="2"/>
  <c r="K334" i="2"/>
  <c r="I12" i="2"/>
  <c r="K309" i="2"/>
  <c r="L309" i="2"/>
  <c r="F309" i="2"/>
  <c r="J309" i="2"/>
  <c r="L310" i="2"/>
  <c r="G310" i="2"/>
  <c r="K310" i="2"/>
  <c r="K325" i="2"/>
  <c r="L325" i="2"/>
  <c r="F325" i="2"/>
  <c r="J325" i="2"/>
  <c r="L326" i="2"/>
  <c r="G326" i="2"/>
  <c r="K326" i="2"/>
  <c r="H12" i="2"/>
  <c r="H333" i="2"/>
  <c r="G307" i="2"/>
  <c r="G311" i="2"/>
  <c r="G315" i="2"/>
  <c r="L319" i="2"/>
  <c r="K12" i="2"/>
  <c r="K55" i="2"/>
  <c r="K51" i="2"/>
  <c r="K47" i="2"/>
  <c r="K43" i="2"/>
  <c r="K39" i="2"/>
  <c r="K35" i="2"/>
  <c r="K31" i="2"/>
  <c r="K27" i="2"/>
  <c r="K23" i="2"/>
  <c r="J12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K53" i="2"/>
  <c r="K49" i="2"/>
  <c r="K45" i="2"/>
  <c r="K41" i="2"/>
  <c r="K37" i="2"/>
  <c r="K33" i="2"/>
  <c r="K29" i="2"/>
  <c r="K25" i="2"/>
  <c r="K21" i="2"/>
  <c r="G55" i="2"/>
  <c r="G51" i="2"/>
  <c r="G47" i="2"/>
  <c r="G43" i="2"/>
  <c r="G39" i="2"/>
  <c r="G35" i="2"/>
  <c r="G31" i="2"/>
  <c r="G27" i="2"/>
  <c r="G23" i="2"/>
  <c r="D14" i="1"/>
  <c r="E37" i="1"/>
  <c r="F37" i="1"/>
  <c r="P37" i="1"/>
  <c r="E36" i="1"/>
  <c r="F36" i="1"/>
  <c r="P36" i="1"/>
  <c r="R36" i="1" s="1"/>
  <c r="T36" i="1" s="1"/>
  <c r="E39" i="1"/>
  <c r="F39" i="1"/>
  <c r="P39" i="1"/>
  <c r="E50" i="1"/>
  <c r="F50" i="1"/>
  <c r="P50" i="1"/>
  <c r="E45" i="1"/>
  <c r="F45" i="1"/>
  <c r="P45" i="1"/>
  <c r="E49" i="1"/>
  <c r="F49" i="1"/>
  <c r="P49" i="1"/>
  <c r="E41" i="1"/>
  <c r="F41" i="1"/>
  <c r="P41" i="1"/>
  <c r="E35" i="1"/>
  <c r="F35" i="1"/>
  <c r="E34" i="1"/>
  <c r="F34" i="1"/>
  <c r="G34" i="1"/>
  <c r="P34" i="1"/>
  <c r="E33" i="1"/>
  <c r="F33" i="1"/>
  <c r="P33" i="1"/>
  <c r="R33" i="1" s="1"/>
  <c r="T33" i="1" s="1"/>
  <c r="E31" i="1"/>
  <c r="F31" i="1"/>
  <c r="P31" i="1"/>
  <c r="E30" i="1"/>
  <c r="F30" i="1"/>
  <c r="P30" i="1"/>
  <c r="E29" i="1"/>
  <c r="F29" i="1"/>
  <c r="P29" i="1"/>
  <c r="E28" i="1"/>
  <c r="F28" i="1"/>
  <c r="G28" i="1"/>
  <c r="P28" i="1"/>
  <c r="E27" i="1"/>
  <c r="F27" i="1"/>
  <c r="P27" i="1"/>
  <c r="R27" i="1" s="1"/>
  <c r="T27" i="1" s="1"/>
  <c r="E26" i="1"/>
  <c r="F26" i="1"/>
  <c r="E25" i="1"/>
  <c r="F25" i="1"/>
  <c r="G25" i="1"/>
  <c r="P25" i="1"/>
  <c r="E24" i="1"/>
  <c r="F24" i="1"/>
  <c r="P24" i="1"/>
  <c r="E23" i="1"/>
  <c r="F23" i="1"/>
  <c r="P23" i="1"/>
  <c r="E22" i="1"/>
  <c r="F22" i="1"/>
  <c r="P22" i="1"/>
  <c r="R22" i="1" s="1"/>
  <c r="T22" i="1" s="1"/>
  <c r="E21" i="1"/>
  <c r="F21" i="1"/>
  <c r="E51" i="1"/>
  <c r="F51" i="1"/>
  <c r="P51" i="1"/>
  <c r="R51" i="1" s="1"/>
  <c r="T51" i="1" s="1"/>
  <c r="E48" i="1"/>
  <c r="F48" i="1"/>
  <c r="G48" i="1"/>
  <c r="P48" i="1"/>
  <c r="E42" i="1"/>
  <c r="E47" i="1"/>
  <c r="E21" i="3"/>
  <c r="F47" i="1"/>
  <c r="P47" i="1"/>
  <c r="E46" i="1"/>
  <c r="E20" i="3"/>
  <c r="F46" i="1"/>
  <c r="P46" i="1"/>
  <c r="E44" i="1"/>
  <c r="F44" i="1"/>
  <c r="P44" i="1"/>
  <c r="E43" i="1"/>
  <c r="F43" i="1"/>
  <c r="E40" i="1"/>
  <c r="F40" i="1"/>
  <c r="E38" i="1"/>
  <c r="F38" i="1"/>
  <c r="P38" i="1"/>
  <c r="G37" i="1"/>
  <c r="K37" i="1"/>
  <c r="E23" i="3"/>
  <c r="G49" i="1"/>
  <c r="K49" i="1"/>
  <c r="K28" i="1"/>
  <c r="G24" i="1"/>
  <c r="K24" i="1"/>
  <c r="G33" i="1"/>
  <c r="K33" i="1"/>
  <c r="E12" i="3"/>
  <c r="R48" i="1"/>
  <c r="T48" i="1" s="1"/>
  <c r="G38" i="1"/>
  <c r="J38" i="1"/>
  <c r="G46" i="1"/>
  <c r="J46" i="1"/>
  <c r="G51" i="1"/>
  <c r="J51" i="1"/>
  <c r="G30" i="1"/>
  <c r="K30" i="1"/>
  <c r="G39" i="1"/>
  <c r="K39" i="1"/>
  <c r="R28" i="1"/>
  <c r="T28" i="1" s="1"/>
  <c r="G44" i="1"/>
  <c r="J44" i="1"/>
  <c r="J48" i="1"/>
  <c r="G21" i="1"/>
  <c r="K21" i="1"/>
  <c r="K25" i="1"/>
  <c r="G29" i="1"/>
  <c r="K29" i="1"/>
  <c r="K34" i="1"/>
  <c r="G45" i="1"/>
  <c r="K45" i="1"/>
  <c r="E13" i="3"/>
  <c r="E18" i="3"/>
  <c r="E15" i="3"/>
  <c r="E19" i="3"/>
  <c r="E17" i="3"/>
  <c r="E22" i="3"/>
  <c r="R39" i="1"/>
  <c r="T39" i="1" s="1"/>
  <c r="G47" i="1"/>
  <c r="J47" i="1"/>
  <c r="G23" i="1"/>
  <c r="K23" i="1"/>
  <c r="G27" i="1"/>
  <c r="K27" i="1"/>
  <c r="G31" i="1"/>
  <c r="K31" i="1"/>
  <c r="G41" i="1"/>
  <c r="K41" i="1"/>
  <c r="G36" i="1"/>
  <c r="J36" i="1"/>
  <c r="E24" i="3"/>
  <c r="G22" i="1"/>
  <c r="K22" i="1"/>
  <c r="G50" i="1"/>
  <c r="K50" i="1"/>
  <c r="E25" i="3"/>
  <c r="E14" i="3"/>
  <c r="R30" i="1"/>
  <c r="T30" i="1" s="1"/>
  <c r="R49" i="1"/>
  <c r="T49" i="1"/>
  <c r="R37" i="1"/>
  <c r="T37" i="1" s="1"/>
  <c r="R45" i="1"/>
  <c r="T45" i="1"/>
  <c r="R23" i="1"/>
  <c r="T23" i="1" s="1"/>
  <c r="R29" i="1"/>
  <c r="T29" i="1"/>
  <c r="R46" i="1"/>
  <c r="T46" i="1" s="1"/>
  <c r="R25" i="1"/>
  <c r="T25" i="1"/>
  <c r="R38" i="1"/>
  <c r="T38" i="1" s="1"/>
  <c r="R34" i="1"/>
  <c r="T34" i="1" s="1"/>
  <c r="R50" i="1"/>
  <c r="T50" i="1"/>
  <c r="R41" i="1"/>
  <c r="T41" i="1" s="1"/>
  <c r="R44" i="1"/>
  <c r="T44" i="1"/>
  <c r="P26" i="1"/>
  <c r="R26" i="1"/>
  <c r="T26" i="1" s="1"/>
  <c r="G26" i="1"/>
  <c r="K26" i="1"/>
  <c r="O12" i="2"/>
  <c r="R31" i="1"/>
  <c r="T31" i="1" s="1"/>
  <c r="P40" i="1"/>
  <c r="G40" i="1"/>
  <c r="J40" i="1"/>
  <c r="R24" i="1"/>
  <c r="T24" i="1" s="1"/>
  <c r="P35" i="1"/>
  <c r="R35" i="1"/>
  <c r="T35" i="1" s="1"/>
  <c r="G35" i="1"/>
  <c r="K35" i="1"/>
  <c r="R47" i="1"/>
  <c r="T47" i="1"/>
  <c r="D12" i="2"/>
  <c r="P43" i="1"/>
  <c r="R43" i="1" s="1"/>
  <c r="T43" i="1" s="1"/>
  <c r="G43" i="1"/>
  <c r="J43" i="1"/>
  <c r="F42" i="1"/>
  <c r="E16" i="3"/>
  <c r="P21" i="1"/>
  <c r="R21" i="1" s="1"/>
  <c r="T21" i="1" s="1"/>
  <c r="J128" i="2"/>
  <c r="K129" i="2"/>
  <c r="J140" i="2"/>
  <c r="J146" i="2"/>
  <c r="J151" i="2"/>
  <c r="L153" i="2"/>
  <c r="G165" i="2"/>
  <c r="J170" i="2"/>
  <c r="J175" i="2"/>
  <c r="J176" i="2"/>
  <c r="I177" i="2"/>
  <c r="L178" i="2"/>
  <c r="H179" i="2"/>
  <c r="K180" i="2"/>
  <c r="J183" i="2"/>
  <c r="L184" i="2"/>
  <c r="J190" i="2"/>
  <c r="K191" i="2"/>
  <c r="I193" i="2"/>
  <c r="L195" i="2"/>
  <c r="L199" i="2"/>
  <c r="I204" i="2"/>
  <c r="H204" i="2"/>
  <c r="I116" i="2"/>
  <c r="G121" i="2"/>
  <c r="H128" i="2"/>
  <c r="L129" i="2"/>
  <c r="J134" i="2"/>
  <c r="L140" i="2"/>
  <c r="L146" i="2"/>
  <c r="H148" i="2"/>
  <c r="K151" i="2"/>
  <c r="H152" i="2"/>
  <c r="L160" i="2"/>
  <c r="L170" i="2"/>
  <c r="K175" i="2"/>
  <c r="K176" i="2"/>
  <c r="H178" i="2"/>
  <c r="F179" i="2"/>
  <c r="L180" i="2"/>
  <c r="H183" i="2"/>
  <c r="H184" i="2"/>
  <c r="G188" i="2"/>
  <c r="H190" i="2"/>
  <c r="H191" i="2"/>
  <c r="L194" i="2"/>
  <c r="H198" i="2"/>
  <c r="I198" i="2"/>
  <c r="I201" i="2"/>
  <c r="K204" i="2"/>
  <c r="L209" i="2"/>
  <c r="K209" i="2"/>
  <c r="K211" i="2"/>
  <c r="H212" i="2"/>
  <c r="L212" i="2"/>
  <c r="F212" i="2"/>
  <c r="F219" i="2"/>
  <c r="I219" i="2"/>
  <c r="J117" i="2"/>
  <c r="L112" i="2"/>
  <c r="J116" i="2"/>
  <c r="I120" i="2"/>
  <c r="L122" i="2"/>
  <c r="F128" i="2"/>
  <c r="I138" i="2"/>
  <c r="H140" i="2"/>
  <c r="I143" i="2"/>
  <c r="F148" i="2"/>
  <c r="F152" i="2"/>
  <c r="G154" i="2"/>
  <c r="I162" i="2"/>
  <c r="K164" i="2"/>
  <c r="I167" i="2"/>
  <c r="K172" i="2"/>
  <c r="H176" i="2"/>
  <c r="F178" i="2"/>
  <c r="I179" i="2"/>
  <c r="H180" i="2"/>
  <c r="F184" i="2"/>
  <c r="I188" i="2"/>
  <c r="F190" i="2"/>
  <c r="F191" i="2"/>
  <c r="G196" i="2"/>
  <c r="L198" i="2"/>
  <c r="G200" i="2"/>
  <c r="K201" i="2"/>
  <c r="L203" i="2"/>
  <c r="I218" i="2"/>
  <c r="K219" i="2"/>
  <c r="H225" i="2"/>
  <c r="L225" i="2"/>
  <c r="F225" i="2"/>
  <c r="K116" i="2"/>
  <c r="J120" i="2"/>
  <c r="K121" i="2"/>
  <c r="G133" i="2"/>
  <c r="J138" i="2"/>
  <c r="J143" i="2"/>
  <c r="J162" i="2"/>
  <c r="J167" i="2"/>
  <c r="I187" i="2"/>
  <c r="J188" i="2"/>
  <c r="I195" i="2"/>
  <c r="L116" i="2"/>
  <c r="K120" i="2"/>
  <c r="L138" i="2"/>
  <c r="K143" i="2"/>
  <c r="L162" i="2"/>
  <c r="K167" i="2"/>
  <c r="K183" i="2"/>
  <c r="K184" i="2"/>
  <c r="J187" i="2"/>
  <c r="K188" i="2"/>
  <c r="L191" i="2"/>
  <c r="K195" i="2"/>
  <c r="I199" i="2"/>
  <c r="N12" i="2"/>
  <c r="L114" i="2"/>
  <c r="H116" i="2"/>
  <c r="H120" i="2"/>
  <c r="G125" i="2"/>
  <c r="J131" i="2"/>
  <c r="K132" i="2"/>
  <c r="J136" i="2"/>
  <c r="K137" i="2"/>
  <c r="H138" i="2"/>
  <c r="J142" i="2"/>
  <c r="H143" i="2"/>
  <c r="I148" i="2"/>
  <c r="G149" i="2"/>
  <c r="J159" i="2"/>
  <c r="K160" i="2"/>
  <c r="K161" i="2"/>
  <c r="H162" i="2"/>
  <c r="H167" i="2"/>
  <c r="G181" i="2"/>
  <c r="G184" i="2"/>
  <c r="J194" i="2"/>
  <c r="H195" i="2"/>
  <c r="K199" i="2"/>
  <c r="J204" i="2"/>
  <c r="L213" i="2"/>
  <c r="H227" i="2"/>
  <c r="L227" i="2"/>
  <c r="J227" i="2"/>
  <c r="I227" i="2"/>
  <c r="F227" i="2"/>
  <c r="J233" i="2"/>
  <c r="I233" i="2"/>
  <c r="F233" i="2"/>
  <c r="I180" i="2"/>
  <c r="H187" i="2"/>
  <c r="F188" i="2"/>
  <c r="H194" i="2"/>
  <c r="F195" i="2"/>
  <c r="L204" i="2"/>
  <c r="G208" i="2"/>
  <c r="I212" i="2"/>
  <c r="L218" i="2"/>
  <c r="H199" i="2"/>
  <c r="J199" i="2"/>
  <c r="G218" i="2"/>
  <c r="I222" i="2"/>
  <c r="J231" i="2"/>
  <c r="I232" i="2"/>
  <c r="L235" i="2"/>
  <c r="J239" i="2"/>
  <c r="L240" i="2"/>
  <c r="H241" i="2"/>
  <c r="L243" i="2"/>
  <c r="J246" i="2"/>
  <c r="G248" i="2"/>
  <c r="I254" i="2"/>
  <c r="J255" i="2"/>
  <c r="L256" i="2"/>
  <c r="F258" i="2"/>
  <c r="I265" i="2"/>
  <c r="F267" i="2"/>
  <c r="G272" i="2"/>
  <c r="L273" i="2"/>
  <c r="J278" i="2"/>
  <c r="G280" i="2"/>
  <c r="I283" i="2"/>
  <c r="G284" i="2"/>
  <c r="G288" i="2"/>
  <c r="G292" i="2"/>
  <c r="F294" i="2"/>
  <c r="F296" i="2"/>
  <c r="I299" i="2"/>
  <c r="G300" i="2"/>
  <c r="G301" i="2"/>
  <c r="J302" i="2"/>
  <c r="K305" i="2"/>
  <c r="L307" i="2"/>
  <c r="F312" i="2"/>
  <c r="I314" i="2"/>
  <c r="I327" i="2"/>
  <c r="L335" i="2"/>
  <c r="K335" i="2"/>
  <c r="K46" i="2"/>
  <c r="L46" i="2"/>
  <c r="G46" i="2"/>
  <c r="J315" i="2"/>
  <c r="I315" i="2"/>
  <c r="F334" i="2"/>
  <c r="H334" i="2"/>
  <c r="J334" i="2"/>
  <c r="K26" i="2"/>
  <c r="G26" i="2"/>
  <c r="I211" i="2"/>
  <c r="J216" i="2"/>
  <c r="F230" i="2"/>
  <c r="I235" i="2"/>
  <c r="I237" i="2"/>
  <c r="F239" i="2"/>
  <c r="I241" i="2"/>
  <c r="F243" i="2"/>
  <c r="J245" i="2"/>
  <c r="H246" i="2"/>
  <c r="F255" i="2"/>
  <c r="I256" i="2"/>
  <c r="J263" i="2"/>
  <c r="I264" i="2"/>
  <c r="G269" i="2"/>
  <c r="F273" i="2"/>
  <c r="F275" i="2"/>
  <c r="I277" i="2"/>
  <c r="H278" i="2"/>
  <c r="K283" i="2"/>
  <c r="J291" i="2"/>
  <c r="K299" i="2"/>
  <c r="F302" i="2"/>
  <c r="H304" i="2"/>
  <c r="I307" i="2"/>
  <c r="L312" i="2"/>
  <c r="L315" i="2"/>
  <c r="I320" i="2"/>
  <c r="K323" i="2"/>
  <c r="L328" i="2"/>
  <c r="K328" i="2"/>
  <c r="G38" i="2"/>
  <c r="L38" i="2"/>
  <c r="K38" i="2"/>
  <c r="H231" i="2"/>
  <c r="L245" i="2"/>
  <c r="F246" i="2"/>
  <c r="K264" i="2"/>
  <c r="G268" i="2"/>
  <c r="J277" i="2"/>
  <c r="F278" i="2"/>
  <c r="H283" i="2"/>
  <c r="H291" i="2"/>
  <c r="G297" i="2"/>
  <c r="H299" i="2"/>
  <c r="H301" i="2"/>
  <c r="J320" i="2"/>
  <c r="F327" i="2"/>
  <c r="H327" i="2"/>
  <c r="L336" i="2"/>
  <c r="K336" i="2"/>
  <c r="J336" i="2"/>
  <c r="I336" i="2"/>
  <c r="F336" i="2"/>
  <c r="G50" i="2"/>
  <c r="L50" i="2"/>
  <c r="F231" i="2"/>
  <c r="L239" i="2"/>
  <c r="L255" i="2"/>
  <c r="I258" i="2"/>
  <c r="G260" i="2"/>
  <c r="L263" i="2"/>
  <c r="I267" i="2"/>
  <c r="J290" i="2"/>
  <c r="I296" i="2"/>
  <c r="K307" i="2"/>
  <c r="I312" i="2"/>
  <c r="I317" i="2"/>
  <c r="J322" i="2"/>
  <c r="L327" i="2"/>
  <c r="L30" i="2"/>
  <c r="K30" i="2"/>
  <c r="G30" i="2"/>
  <c r="G244" i="2"/>
  <c r="J258" i="2"/>
  <c r="J267" i="2"/>
  <c r="K268" i="2"/>
  <c r="G276" i="2"/>
  <c r="I294" i="2"/>
  <c r="K296" i="2"/>
  <c r="J312" i="2"/>
  <c r="F320" i="2"/>
  <c r="H320" i="2"/>
  <c r="J323" i="2"/>
  <c r="I323" i="2"/>
  <c r="L323" i="2"/>
  <c r="K42" i="2"/>
  <c r="L42" i="2"/>
  <c r="G42" i="2"/>
  <c r="K224" i="2"/>
  <c r="G240" i="2"/>
  <c r="K258" i="2"/>
  <c r="K259" i="2"/>
  <c r="K267" i="2"/>
  <c r="J275" i="2"/>
  <c r="J294" i="2"/>
  <c r="L296" i="2"/>
  <c r="K312" i="2"/>
  <c r="L320" i="2"/>
  <c r="F322" i="2"/>
  <c r="E62" i="1"/>
  <c r="F62" i="1"/>
  <c r="L54" i="2"/>
  <c r="G54" i="2"/>
  <c r="K54" i="2"/>
  <c r="L22" i="2"/>
  <c r="G22" i="2"/>
  <c r="K22" i="2"/>
  <c r="H315" i="2"/>
  <c r="L34" i="2"/>
  <c r="G34" i="2"/>
  <c r="F109" i="2"/>
  <c r="F101" i="2"/>
  <c r="F93" i="2"/>
  <c r="F85" i="2"/>
  <c r="F77" i="2"/>
  <c r="F69" i="2"/>
  <c r="F61" i="2"/>
  <c r="K109" i="2"/>
  <c r="K88" i="2"/>
  <c r="K77" i="2"/>
  <c r="I105" i="2"/>
  <c r="I97" i="2"/>
  <c r="I89" i="2"/>
  <c r="I81" i="2"/>
  <c r="I73" i="2"/>
  <c r="I65" i="2"/>
  <c r="I57" i="2"/>
  <c r="J105" i="2"/>
  <c r="J97" i="2"/>
  <c r="J89" i="2"/>
  <c r="J81" i="2"/>
  <c r="J73" i="2"/>
  <c r="J65" i="2"/>
  <c r="J57" i="2"/>
  <c r="H108" i="2"/>
  <c r="H100" i="2"/>
  <c r="H92" i="2"/>
  <c r="H84" i="2"/>
  <c r="H76" i="2"/>
  <c r="H68" i="2"/>
  <c r="H60" i="2"/>
  <c r="G61" i="1"/>
  <c r="K61" i="1"/>
  <c r="E59" i="1"/>
  <c r="F59" i="1"/>
  <c r="P59" i="1"/>
  <c r="E64" i="1"/>
  <c r="F64" i="1"/>
  <c r="P64" i="1"/>
  <c r="R64" i="1"/>
  <c r="T64" i="1"/>
  <c r="F54" i="2"/>
  <c r="F50" i="2"/>
  <c r="F46" i="2"/>
  <c r="F42" i="2"/>
  <c r="F38" i="2"/>
  <c r="F34" i="2"/>
  <c r="F30" i="2"/>
  <c r="F26" i="2"/>
  <c r="F22" i="2"/>
  <c r="P62" i="1"/>
  <c r="E56" i="1"/>
  <c r="F56" i="1"/>
  <c r="P56" i="1"/>
  <c r="G63" i="1"/>
  <c r="K63" i="1"/>
  <c r="E61" i="1"/>
  <c r="F61" i="1"/>
  <c r="P61" i="1"/>
  <c r="E53" i="1"/>
  <c r="K105" i="2"/>
  <c r="K48" i="2"/>
  <c r="K32" i="2"/>
  <c r="J54" i="2"/>
  <c r="J46" i="2"/>
  <c r="J38" i="2"/>
  <c r="J30" i="2"/>
  <c r="J22" i="2"/>
  <c r="H50" i="2"/>
  <c r="H42" i="2"/>
  <c r="H34" i="2"/>
  <c r="H26" i="2"/>
  <c r="I54" i="2"/>
  <c r="I46" i="2"/>
  <c r="I38" i="2"/>
  <c r="I30" i="2"/>
  <c r="I22" i="2"/>
  <c r="E58" i="1"/>
  <c r="F58" i="1"/>
  <c r="P58" i="1"/>
  <c r="E63" i="1"/>
  <c r="F63" i="1"/>
  <c r="P63" i="1"/>
  <c r="R63" i="1"/>
  <c r="T63" i="1"/>
  <c r="H318" i="2"/>
  <c r="H319" i="2"/>
  <c r="H326" i="2"/>
  <c r="F105" i="2"/>
  <c r="F97" i="2"/>
  <c r="F89" i="2"/>
  <c r="F81" i="2"/>
  <c r="F73" i="2"/>
  <c r="F65" i="2"/>
  <c r="F57" i="2"/>
  <c r="K104" i="2"/>
  <c r="K93" i="2"/>
  <c r="K72" i="2"/>
  <c r="K61" i="2"/>
  <c r="I109" i="2"/>
  <c r="I101" i="2"/>
  <c r="I93" i="2"/>
  <c r="I85" i="2"/>
  <c r="I77" i="2"/>
  <c r="I69" i="2"/>
  <c r="I61" i="2"/>
  <c r="J109" i="2"/>
  <c r="J101" i="2"/>
  <c r="J93" i="2"/>
  <c r="J85" i="2"/>
  <c r="J77" i="2"/>
  <c r="J69" i="2"/>
  <c r="J61" i="2"/>
  <c r="E55" i="1"/>
  <c r="K92" i="2"/>
  <c r="K81" i="2"/>
  <c r="I108" i="2"/>
  <c r="I100" i="2"/>
  <c r="I92" i="2"/>
  <c r="I84" i="2"/>
  <c r="I76" i="2"/>
  <c r="I68" i="2"/>
  <c r="I60" i="2"/>
  <c r="E32" i="1"/>
  <c r="F32" i="1"/>
  <c r="I52" i="2"/>
  <c r="I44" i="2"/>
  <c r="I36" i="2"/>
  <c r="I28" i="2"/>
  <c r="E60" i="1"/>
  <c r="F60" i="1"/>
  <c r="P60" i="1"/>
  <c r="E52" i="1"/>
  <c r="G62" i="1"/>
  <c r="K62" i="1"/>
  <c r="K101" i="2"/>
  <c r="K69" i="2"/>
  <c r="G59" i="1"/>
  <c r="K59" i="1"/>
  <c r="E57" i="1"/>
  <c r="F57" i="1"/>
  <c r="P57" i="1"/>
  <c r="G64" i="1"/>
  <c r="K64" i="1"/>
  <c r="J50" i="2"/>
  <c r="J42" i="2"/>
  <c r="J34" i="2"/>
  <c r="J26" i="2"/>
  <c r="E65" i="1"/>
  <c r="F65" i="1"/>
  <c r="G65" i="1"/>
  <c r="K65" i="1"/>
  <c r="G56" i="1"/>
  <c r="K56" i="1"/>
  <c r="E54" i="1"/>
  <c r="P65" i="1"/>
  <c r="R65" i="1" s="1"/>
  <c r="T65" i="1" s="1"/>
  <c r="G57" i="1"/>
  <c r="K57" i="1"/>
  <c r="G60" i="1"/>
  <c r="K60" i="1"/>
  <c r="R56" i="1"/>
  <c r="T56" i="1" s="1"/>
  <c r="G58" i="1"/>
  <c r="K58" i="1"/>
  <c r="R62" i="1"/>
  <c r="T62" i="1" s="1"/>
  <c r="P42" i="1"/>
  <c r="G42" i="1"/>
  <c r="J42" i="1"/>
  <c r="F54" i="1"/>
  <c r="E28" i="3"/>
  <c r="F52" i="1"/>
  <c r="E26" i="3"/>
  <c r="F53" i="1"/>
  <c r="E27" i="3"/>
  <c r="R40" i="1"/>
  <c r="T40" i="1"/>
  <c r="P32" i="1"/>
  <c r="G32" i="1"/>
  <c r="K32" i="1"/>
  <c r="R57" i="1"/>
  <c r="T57" i="1" s="1"/>
  <c r="R60" i="1"/>
  <c r="T60" i="1"/>
  <c r="R61" i="1"/>
  <c r="T61" i="1" s="1"/>
  <c r="R59" i="1"/>
  <c r="T59" i="1"/>
  <c r="F55" i="1"/>
  <c r="E29" i="3"/>
  <c r="P52" i="1"/>
  <c r="R52" i="1"/>
  <c r="T52" i="1"/>
  <c r="G52" i="1"/>
  <c r="P54" i="1"/>
  <c r="G54" i="1"/>
  <c r="K54" i="1"/>
  <c r="P55" i="1"/>
  <c r="G55" i="1"/>
  <c r="K55" i="1"/>
  <c r="R32" i="1"/>
  <c r="T32" i="1" s="1"/>
  <c r="R42" i="1"/>
  <c r="T42" i="1" s="1"/>
  <c r="R58" i="1"/>
  <c r="T58" i="1" s="1"/>
  <c r="P53" i="1"/>
  <c r="G53" i="1"/>
  <c r="J53" i="1"/>
  <c r="R53" i="1"/>
  <c r="T53" i="1" s="1"/>
  <c r="R54" i="1"/>
  <c r="T54" i="1"/>
  <c r="J52" i="1"/>
  <c r="R55" i="1"/>
  <c r="T55" i="1" s="1"/>
  <c r="G68" i="1" l="1"/>
  <c r="K68" i="1" s="1"/>
  <c r="P68" i="1"/>
  <c r="R68" i="1" s="1"/>
  <c r="T68" i="1" s="1"/>
  <c r="G67" i="1"/>
  <c r="K67" i="1" s="1"/>
  <c r="P67" i="1"/>
  <c r="R67" i="1" s="1"/>
  <c r="T67" i="1" s="1"/>
  <c r="G66" i="1"/>
  <c r="D15" i="1"/>
  <c r="C19" i="1" s="1"/>
  <c r="D16" i="1"/>
  <c r="D19" i="1" s="1"/>
  <c r="P66" i="1"/>
  <c r="R66" i="1" s="1"/>
  <c r="T66" i="1" s="1"/>
  <c r="E14" i="1" s="1"/>
  <c r="Q13" i="2"/>
  <c r="G13" i="2"/>
  <c r="H13" i="2"/>
  <c r="L13" i="2"/>
  <c r="K13" i="2"/>
  <c r="I13" i="2"/>
  <c r="B15" i="2"/>
  <c r="J13" i="2"/>
  <c r="P13" i="2"/>
  <c r="E13" i="2"/>
  <c r="F13" i="2"/>
  <c r="O13" i="2"/>
  <c r="D13" i="2"/>
  <c r="N13" i="2"/>
  <c r="M13" i="2"/>
  <c r="C13" i="2"/>
  <c r="C11" i="1"/>
  <c r="C12" i="1"/>
  <c r="I18" i="2"/>
  <c r="K18" i="2"/>
  <c r="D18" i="2"/>
  <c r="J18" i="2"/>
  <c r="C18" i="2"/>
  <c r="G18" i="2"/>
  <c r="H18" i="2"/>
  <c r="F18" i="2"/>
  <c r="L18" i="2"/>
  <c r="C16" i="1" l="1"/>
  <c r="D18" i="1" s="1"/>
  <c r="O68" i="1"/>
  <c r="O66" i="1"/>
  <c r="O67" i="1"/>
  <c r="O45" i="1"/>
  <c r="O55" i="1"/>
  <c r="O43" i="1"/>
  <c r="O48" i="1"/>
  <c r="O60" i="1"/>
  <c r="O50" i="1"/>
  <c r="O65" i="1"/>
  <c r="O56" i="1"/>
  <c r="O49" i="1"/>
  <c r="O58" i="1"/>
  <c r="O61" i="1"/>
  <c r="C15" i="1"/>
  <c r="C18" i="1" s="1"/>
  <c r="O53" i="1"/>
  <c r="O46" i="1"/>
  <c r="O51" i="1"/>
  <c r="O54" i="1"/>
  <c r="O47" i="1"/>
  <c r="O57" i="1"/>
  <c r="O64" i="1"/>
  <c r="O37" i="1"/>
  <c r="O62" i="1"/>
  <c r="O44" i="1"/>
  <c r="O52" i="1"/>
  <c r="O63" i="1"/>
  <c r="O59" i="1"/>
  <c r="K66" i="1"/>
  <c r="O2" i="2"/>
  <c r="O3" i="2"/>
  <c r="O1" i="2"/>
  <c r="O6" i="2"/>
  <c r="O5" i="2"/>
  <c r="O4" i="2"/>
  <c r="E18" i="2"/>
  <c r="F18" i="1" l="1"/>
  <c r="F19" i="1" s="1"/>
  <c r="O7" i="2"/>
  <c r="E4" i="2" s="1"/>
  <c r="O306" i="2"/>
  <c r="O195" i="2"/>
  <c r="O168" i="2"/>
  <c r="O324" i="2"/>
  <c r="O266" i="2"/>
  <c r="O320" i="2"/>
  <c r="O261" i="2"/>
  <c r="O273" i="2"/>
  <c r="O60" i="2"/>
  <c r="O86" i="2"/>
  <c r="O228" i="2"/>
  <c r="O256" i="2"/>
  <c r="O226" i="2"/>
  <c r="O107" i="2"/>
  <c r="O305" i="2"/>
  <c r="O286" i="2"/>
  <c r="O181" i="2"/>
  <c r="O139" i="2"/>
  <c r="O24" i="2"/>
  <c r="O285" i="2"/>
  <c r="O203" i="2"/>
  <c r="O113" i="2"/>
  <c r="O49" i="2"/>
  <c r="O310" i="2"/>
  <c r="O271" i="2"/>
  <c r="O173" i="2"/>
  <c r="O92" i="2"/>
  <c r="O47" i="2"/>
  <c r="O65" i="2"/>
  <c r="O90" i="2"/>
  <c r="O126" i="2"/>
  <c r="O160" i="2"/>
  <c r="O212" i="2"/>
  <c r="O59" i="2"/>
  <c r="O167" i="2"/>
  <c r="O148" i="2"/>
  <c r="O118" i="2"/>
  <c r="O55" i="2"/>
  <c r="O127" i="2"/>
  <c r="O272" i="2"/>
  <c r="O243" i="2"/>
  <c r="O130" i="2"/>
  <c r="O323" i="2"/>
  <c r="O220" i="2"/>
  <c r="O319" i="2"/>
  <c r="O216" i="2"/>
  <c r="O230" i="2"/>
  <c r="O30" i="2"/>
  <c r="O316" i="2"/>
  <c r="O251" i="2"/>
  <c r="O224" i="2"/>
  <c r="O194" i="2"/>
  <c r="O75" i="2"/>
  <c r="O302" i="2"/>
  <c r="O239" i="2"/>
  <c r="O149" i="2"/>
  <c r="O100" i="2"/>
  <c r="O163" i="2"/>
  <c r="O280" i="2"/>
  <c r="O258" i="2"/>
  <c r="O136" i="2"/>
  <c r="O176" i="2"/>
  <c r="O330" i="2"/>
  <c r="O233" i="2"/>
  <c r="O141" i="2"/>
  <c r="O25" i="2"/>
  <c r="O227" i="2"/>
  <c r="O40" i="2"/>
  <c r="O171" i="2"/>
  <c r="O81" i="2"/>
  <c r="O95" i="2"/>
  <c r="O263" i="2"/>
  <c r="O28" i="2"/>
  <c r="O62" i="2"/>
  <c r="O104" i="2"/>
  <c r="O37" i="2"/>
  <c r="O23" i="2"/>
  <c r="O78" i="2"/>
  <c r="O240" i="2"/>
  <c r="O210" i="2"/>
  <c r="O91" i="2"/>
  <c r="O321" i="2"/>
  <c r="O188" i="2"/>
  <c r="O317" i="2"/>
  <c r="O184" i="2"/>
  <c r="O193" i="2"/>
  <c r="O155" i="2"/>
  <c r="O315" i="2"/>
  <c r="O312" i="2"/>
  <c r="O250" i="2"/>
  <c r="O262" i="2"/>
  <c r="O54" i="2"/>
  <c r="O289" i="2"/>
  <c r="O207" i="2"/>
  <c r="O117" i="2"/>
  <c r="O53" i="2"/>
  <c r="O116" i="2"/>
  <c r="O248" i="2"/>
  <c r="O218" i="2"/>
  <c r="O328" i="2"/>
  <c r="O267" i="2"/>
  <c r="O279" i="2"/>
  <c r="O64" i="2"/>
  <c r="O299" i="2"/>
  <c r="O265" i="2"/>
  <c r="O295" i="2"/>
  <c r="O255" i="2"/>
  <c r="O161" i="2"/>
  <c r="O109" i="2"/>
  <c r="O313" i="2"/>
  <c r="O311" i="2"/>
  <c r="O208" i="2"/>
  <c r="O217" i="2"/>
  <c r="O22" i="2"/>
  <c r="O284" i="2"/>
  <c r="O259" i="2"/>
  <c r="O146" i="2"/>
  <c r="O21" i="2"/>
  <c r="O336" i="2"/>
  <c r="O282" i="2"/>
  <c r="O291" i="2"/>
  <c r="O68" i="2"/>
  <c r="O102" i="2"/>
  <c r="O276" i="2"/>
  <c r="O253" i="2"/>
  <c r="O135" i="2"/>
  <c r="O67" i="2"/>
  <c r="O98" i="2"/>
  <c r="O131" i="2"/>
  <c r="O170" i="2"/>
  <c r="O278" i="2"/>
  <c r="O32" i="2"/>
  <c r="O66" i="2"/>
  <c r="O105" i="2"/>
  <c r="O41" i="2"/>
  <c r="O27" i="2"/>
  <c r="O79" i="2"/>
  <c r="O197" i="2"/>
  <c r="O183" i="2"/>
  <c r="O327" i="2"/>
  <c r="O229" i="2"/>
  <c r="O241" i="2"/>
  <c r="O38" i="2"/>
  <c r="O304" i="2"/>
  <c r="O222" i="2"/>
  <c r="O301" i="2"/>
  <c r="O219" i="2"/>
  <c r="O129" i="2"/>
  <c r="O77" i="2"/>
  <c r="O334" i="2"/>
  <c r="O309" i="2"/>
  <c r="O287" i="2"/>
  <c r="O185" i="2"/>
  <c r="O140" i="2"/>
  <c r="O252" i="2"/>
  <c r="O221" i="2"/>
  <c r="O106" i="2"/>
  <c r="O143" i="2"/>
  <c r="O335" i="2"/>
  <c r="O235" i="2"/>
  <c r="O247" i="2"/>
  <c r="O46" i="2"/>
  <c r="O70" i="2"/>
  <c r="O244" i="2"/>
  <c r="O214" i="2"/>
  <c r="O274" i="2"/>
  <c r="O44" i="2"/>
  <c r="O26" i="2"/>
  <c r="O88" i="2"/>
  <c r="O110" i="2"/>
  <c r="O133" i="2"/>
  <c r="O164" i="2"/>
  <c r="O150" i="2"/>
  <c r="O73" i="2"/>
  <c r="O144" i="2"/>
  <c r="O254" i="2"/>
  <c r="O52" i="2"/>
  <c r="O120" i="2"/>
  <c r="O142" i="2"/>
  <c r="O325" i="2"/>
  <c r="O192" i="2"/>
  <c r="O201" i="2"/>
  <c r="O166" i="2"/>
  <c r="O300" i="2"/>
  <c r="O191" i="2"/>
  <c r="O296" i="2"/>
  <c r="O275" i="2"/>
  <c r="O162" i="2"/>
  <c r="O33" i="2"/>
  <c r="O297" i="2"/>
  <c r="O314" i="2"/>
  <c r="O249" i="2"/>
  <c r="O153" i="2"/>
  <c r="O101" i="2"/>
  <c r="O283" i="2"/>
  <c r="O190" i="2"/>
  <c r="O74" i="2"/>
  <c r="O103" i="2"/>
  <c r="O333" i="2"/>
  <c r="O200" i="2"/>
  <c r="O209" i="2"/>
  <c r="O172" i="2"/>
  <c r="O332" i="2"/>
  <c r="O277" i="2"/>
  <c r="O290" i="2"/>
  <c r="O189" i="2"/>
  <c r="O180" i="2"/>
  <c r="O84" i="2"/>
  <c r="O43" i="2"/>
  <c r="O63" i="2"/>
  <c r="O82" i="2"/>
  <c r="O115" i="2"/>
  <c r="O45" i="2"/>
  <c r="O31" i="2"/>
  <c r="O87" i="2"/>
  <c r="O225" i="2"/>
  <c r="O186" i="2"/>
  <c r="O42" i="2"/>
  <c r="O96" i="2"/>
  <c r="O318" i="2"/>
  <c r="O223" i="2"/>
  <c r="O137" i="2"/>
  <c r="O85" i="2"/>
  <c r="O236" i="2"/>
  <c r="O206" i="2"/>
  <c r="O232" i="2"/>
  <c r="O202" i="2"/>
  <c r="O83" i="2"/>
  <c r="O112" i="2"/>
  <c r="O260" i="2"/>
  <c r="O288" i="2"/>
  <c r="O269" i="2"/>
  <c r="O151" i="2"/>
  <c r="O307" i="2"/>
  <c r="O204" i="2"/>
  <c r="O213" i="2"/>
  <c r="O182" i="2"/>
  <c r="O56" i="2"/>
  <c r="O298" i="2"/>
  <c r="O238" i="2"/>
  <c r="O145" i="2"/>
  <c r="O93" i="2"/>
  <c r="O329" i="2"/>
  <c r="O196" i="2"/>
  <c r="O205" i="2"/>
  <c r="O34" i="2"/>
  <c r="O89" i="2"/>
  <c r="O111" i="2"/>
  <c r="O157" i="2"/>
  <c r="O174" i="2"/>
  <c r="O69" i="2"/>
  <c r="O35" i="2"/>
  <c r="O94" i="2"/>
  <c r="O231" i="2"/>
  <c r="O187" i="2"/>
  <c r="O58" i="2"/>
  <c r="O97" i="2"/>
  <c r="O29" i="2"/>
  <c r="O242" i="2"/>
  <c r="O121" i="2"/>
  <c r="O177" i="2"/>
  <c r="O246" i="2"/>
  <c r="O198" i="2"/>
  <c r="O154" i="2"/>
  <c r="O147" i="2"/>
  <c r="O264" i="2"/>
  <c r="O308" i="2"/>
  <c r="O99" i="2"/>
  <c r="O178" i="2"/>
  <c r="O76" i="2"/>
  <c r="O158" i="2"/>
  <c r="O215" i="2"/>
  <c r="O237" i="2"/>
  <c r="O245" i="2"/>
  <c r="O134" i="2"/>
  <c r="O114" i="2"/>
  <c r="O36" i="2"/>
  <c r="O294" i="2"/>
  <c r="O108" i="2"/>
  <c r="O303" i="2"/>
  <c r="O119" i="2"/>
  <c r="O257" i="2"/>
  <c r="O138" i="2"/>
  <c r="O122" i="2"/>
  <c r="O39" i="2"/>
  <c r="O124" i="2"/>
  <c r="O48" i="2"/>
  <c r="O270" i="2"/>
  <c r="O159" i="2"/>
  <c r="O50" i="2"/>
  <c r="O331" i="2"/>
  <c r="O132" i="2"/>
  <c r="O156" i="2"/>
  <c r="O57" i="2"/>
  <c r="O51" i="2"/>
  <c r="O169" i="2"/>
  <c r="O292" i="2"/>
  <c r="O71" i="2"/>
  <c r="O322" i="2"/>
  <c r="O165" i="2"/>
  <c r="O61" i="2"/>
  <c r="O72" i="2"/>
  <c r="O268" i="2"/>
  <c r="O211" i="2"/>
  <c r="O281" i="2"/>
  <c r="O199" i="2"/>
  <c r="O179" i="2"/>
  <c r="O125" i="2"/>
  <c r="O128" i="2"/>
  <c r="O123" i="2"/>
  <c r="O80" i="2"/>
  <c r="O293" i="2"/>
  <c r="O326" i="2"/>
  <c r="O234" i="2"/>
  <c r="O175" i="2"/>
  <c r="O152" i="2"/>
  <c r="Q318" i="2"/>
  <c r="Q312" i="2"/>
  <c r="Q193" i="2"/>
  <c r="Q188" i="2"/>
  <c r="Q136" i="2"/>
  <c r="Q41" i="2"/>
  <c r="Q270" i="2"/>
  <c r="Q249" i="2"/>
  <c r="Q142" i="2"/>
  <c r="Q99" i="2"/>
  <c r="Q317" i="2"/>
  <c r="Q234" i="2"/>
  <c r="Q204" i="2"/>
  <c r="Q95" i="2"/>
  <c r="Q64" i="2"/>
  <c r="Q313" i="2"/>
  <c r="Q230" i="2"/>
  <c r="Q200" i="2"/>
  <c r="Q88" i="2"/>
  <c r="Q62" i="2"/>
  <c r="Q309" i="2"/>
  <c r="Q226" i="2"/>
  <c r="Q196" i="2"/>
  <c r="Q87" i="2"/>
  <c r="Q60" i="2"/>
  <c r="Q24" i="2"/>
  <c r="Q222" i="2"/>
  <c r="Q192" i="2"/>
  <c r="Q80" i="2"/>
  <c r="Q58" i="2"/>
  <c r="Q28" i="2"/>
  <c r="Q275" i="2"/>
  <c r="Q292" i="2"/>
  <c r="Q79" i="2"/>
  <c r="Q185" i="2"/>
  <c r="Q32" i="2"/>
  <c r="Q273" i="2"/>
  <c r="Q289" i="2"/>
  <c r="Q72" i="2"/>
  <c r="Q172" i="2"/>
  <c r="Q37" i="2"/>
  <c r="Q274" i="2"/>
  <c r="Q251" i="2"/>
  <c r="Q144" i="2"/>
  <c r="Q100" i="2"/>
  <c r="Q321" i="2"/>
  <c r="Q238" i="2"/>
  <c r="Q208" i="2"/>
  <c r="Q96" i="2"/>
  <c r="Q66" i="2"/>
  <c r="Q44" i="2"/>
  <c r="Q257" i="2"/>
  <c r="Q269" i="2"/>
  <c r="Q65" i="2"/>
  <c r="Q156" i="2"/>
  <c r="Q48" i="2"/>
  <c r="Q256" i="2"/>
  <c r="Q268" i="2"/>
  <c r="Q63" i="2"/>
  <c r="Q154" i="2"/>
  <c r="Q52" i="2"/>
  <c r="Q243" i="2"/>
  <c r="Q255" i="2"/>
  <c r="Q61" i="2"/>
  <c r="Q153" i="2"/>
  <c r="Q55" i="2"/>
  <c r="Q241" i="2"/>
  <c r="Q253" i="2"/>
  <c r="Q59" i="2"/>
  <c r="Q140" i="2"/>
  <c r="Q23" i="2"/>
  <c r="Q240" i="2"/>
  <c r="Q252" i="2"/>
  <c r="Q57" i="2"/>
  <c r="Q138" i="2"/>
  <c r="Q27" i="2"/>
  <c r="Q227" i="2"/>
  <c r="Q239" i="2"/>
  <c r="Q180" i="2"/>
  <c r="Q137" i="2"/>
  <c r="Q325" i="2"/>
  <c r="Q242" i="2"/>
  <c r="Q212" i="2"/>
  <c r="Q103" i="2"/>
  <c r="Q68" i="2"/>
  <c r="Q40" i="2"/>
  <c r="Q259" i="2"/>
  <c r="Q271" i="2"/>
  <c r="Q67" i="2"/>
  <c r="Q169" i="2"/>
  <c r="Q39" i="2"/>
  <c r="Q218" i="2"/>
  <c r="Q223" i="2"/>
  <c r="Q164" i="2"/>
  <c r="Q121" i="2"/>
  <c r="Q43" i="2"/>
  <c r="Q214" i="2"/>
  <c r="Q221" i="2"/>
  <c r="Q162" i="2"/>
  <c r="Q110" i="2"/>
  <c r="Q47" i="2"/>
  <c r="Q36" i="2"/>
  <c r="Q272" i="2"/>
  <c r="Q284" i="2"/>
  <c r="Q71" i="2"/>
  <c r="Q170" i="2"/>
  <c r="Q35" i="2"/>
  <c r="Q224" i="2"/>
  <c r="Q236" i="2"/>
  <c r="Q177" i="2"/>
  <c r="Q122" i="2"/>
  <c r="Q319" i="2"/>
  <c r="Q186" i="2"/>
  <c r="Q195" i="2"/>
  <c r="Q129" i="2"/>
  <c r="Q85" i="2"/>
  <c r="Q315" i="2"/>
  <c r="Q293" i="2"/>
  <c r="Q191" i="2"/>
  <c r="Q116" i="2"/>
  <c r="Q78" i="2"/>
  <c r="Q311" i="2"/>
  <c r="Q288" i="2"/>
  <c r="Q187" i="2"/>
  <c r="Q114" i="2"/>
  <c r="Q77" i="2"/>
  <c r="Q307" i="2"/>
  <c r="Q285" i="2"/>
  <c r="Q183" i="2"/>
  <c r="Q113" i="2"/>
  <c r="Q70" i="2"/>
  <c r="Q328" i="2"/>
  <c r="Q279" i="2"/>
  <c r="Q179" i="2"/>
  <c r="Q106" i="2"/>
  <c r="Q69" i="2"/>
  <c r="Q316" i="2"/>
  <c r="Q277" i="2"/>
  <c r="Q175" i="2"/>
  <c r="Q105" i="2"/>
  <c r="Q31" i="2"/>
  <c r="Q225" i="2"/>
  <c r="Q237" i="2"/>
  <c r="Q178" i="2"/>
  <c r="Q124" i="2"/>
  <c r="Q323" i="2"/>
  <c r="Q190" i="2"/>
  <c r="Q199" i="2"/>
  <c r="Q130" i="2"/>
  <c r="Q86" i="2"/>
  <c r="Q301" i="2"/>
  <c r="Q261" i="2"/>
  <c r="Q163" i="2"/>
  <c r="Q90" i="2"/>
  <c r="Q22" i="2"/>
  <c r="Q297" i="2"/>
  <c r="Q260" i="2"/>
  <c r="Q159" i="2"/>
  <c r="Q89" i="2"/>
  <c r="Q26" i="2"/>
  <c r="Q336" i="2"/>
  <c r="Q247" i="2"/>
  <c r="Q155" i="2"/>
  <c r="Q82" i="2"/>
  <c r="Q30" i="2"/>
  <c r="Q320" i="2"/>
  <c r="Q245" i="2"/>
  <c r="Q151" i="2"/>
  <c r="Q81" i="2"/>
  <c r="Q34" i="2"/>
  <c r="Q300" i="2"/>
  <c r="Q244" i="2"/>
  <c r="Q147" i="2"/>
  <c r="Q74" i="2"/>
  <c r="Q38" i="2"/>
  <c r="Q296" i="2"/>
  <c r="Q231" i="2"/>
  <c r="Q143" i="2"/>
  <c r="Q73" i="2"/>
  <c r="Q327" i="2"/>
  <c r="Q194" i="2"/>
  <c r="Q203" i="2"/>
  <c r="Q132" i="2"/>
  <c r="Q93" i="2"/>
  <c r="Q304" i="2"/>
  <c r="Q263" i="2"/>
  <c r="Q167" i="2"/>
  <c r="Q97" i="2"/>
  <c r="Q50" i="2"/>
  <c r="Q299" i="2"/>
  <c r="Q217" i="2"/>
  <c r="Q131" i="2"/>
  <c r="Q168" i="2"/>
  <c r="Q54" i="2"/>
  <c r="Q295" i="2"/>
  <c r="Q213" i="2"/>
  <c r="Q127" i="2"/>
  <c r="Q166" i="2"/>
  <c r="Q334" i="2"/>
  <c r="Q291" i="2"/>
  <c r="Q209" i="2"/>
  <c r="Q123" i="2"/>
  <c r="Q165" i="2"/>
  <c r="Q330" i="2"/>
  <c r="Q287" i="2"/>
  <c r="Q205" i="2"/>
  <c r="Q119" i="2"/>
  <c r="Q152" i="2"/>
  <c r="Q326" i="2"/>
  <c r="Q332" i="2"/>
  <c r="Q201" i="2"/>
  <c r="Q115" i="2"/>
  <c r="Q150" i="2"/>
  <c r="Q322" i="2"/>
  <c r="Q324" i="2"/>
  <c r="Q197" i="2"/>
  <c r="Q111" i="2"/>
  <c r="Q149" i="2"/>
  <c r="Q42" i="2"/>
  <c r="Q308" i="2"/>
  <c r="Q229" i="2"/>
  <c r="Q139" i="2"/>
  <c r="Q182" i="2"/>
  <c r="Q314" i="2"/>
  <c r="Q302" i="2"/>
  <c r="Q189" i="2"/>
  <c r="Q184" i="2"/>
  <c r="Q134" i="2"/>
  <c r="Q45" i="2"/>
  <c r="Q266" i="2"/>
  <c r="Q248" i="2"/>
  <c r="Q141" i="2"/>
  <c r="Q92" i="2"/>
  <c r="Q49" i="2"/>
  <c r="Q262" i="2"/>
  <c r="Q235" i="2"/>
  <c r="Q128" i="2"/>
  <c r="Q91" i="2"/>
  <c r="Q53" i="2"/>
  <c r="Q258" i="2"/>
  <c r="Q233" i="2"/>
  <c r="Q126" i="2"/>
  <c r="Q84" i="2"/>
  <c r="Q56" i="2"/>
  <c r="Q254" i="2"/>
  <c r="Q232" i="2"/>
  <c r="Q125" i="2"/>
  <c r="Q83" i="2"/>
  <c r="Q333" i="2"/>
  <c r="Q250" i="2"/>
  <c r="Q220" i="2"/>
  <c r="Q112" i="2"/>
  <c r="Q76" i="2"/>
  <c r="Q329" i="2"/>
  <c r="Q246" i="2"/>
  <c r="Q216" i="2"/>
  <c r="Q104" i="2"/>
  <c r="Q75" i="2"/>
  <c r="Q98" i="2"/>
  <c r="Q283" i="2"/>
  <c r="Q21" i="2"/>
  <c r="Q109" i="2"/>
  <c r="Q148" i="2"/>
  <c r="Q211" i="2"/>
  <c r="Q198" i="2"/>
  <c r="Q46" i="2"/>
  <c r="Q176" i="2"/>
  <c r="Q290" i="2"/>
  <c r="Q25" i="2"/>
  <c r="Q117" i="2"/>
  <c r="Q158" i="2"/>
  <c r="Q264" i="2"/>
  <c r="Q303" i="2"/>
  <c r="Q133" i="2"/>
  <c r="Q210" i="2"/>
  <c r="Q51" i="2"/>
  <c r="Q102" i="2"/>
  <c r="Q146" i="2"/>
  <c r="Q207" i="2"/>
  <c r="Q228" i="2"/>
  <c r="Q306" i="2"/>
  <c r="Q280" i="2"/>
  <c r="Q286" i="2"/>
  <c r="Q29" i="2"/>
  <c r="Q108" i="2"/>
  <c r="Q157" i="2"/>
  <c r="Q135" i="2"/>
  <c r="Q294" i="2"/>
  <c r="Q219" i="2"/>
  <c r="Q206" i="2"/>
  <c r="Q335" i="2"/>
  <c r="Q101" i="2"/>
  <c r="Q145" i="2"/>
  <c r="Q305" i="2"/>
  <c r="Q181" i="2"/>
  <c r="Q281" i="2"/>
  <c r="Q173" i="2"/>
  <c r="Q267" i="2"/>
  <c r="Q282" i="2"/>
  <c r="Q33" i="2"/>
  <c r="Q107" i="2"/>
  <c r="Q171" i="2"/>
  <c r="Q298" i="2"/>
  <c r="Q120" i="2"/>
  <c r="Q118" i="2"/>
  <c r="Q160" i="2"/>
  <c r="Q265" i="2"/>
  <c r="Q278" i="2"/>
  <c r="Q202" i="2"/>
  <c r="Q331" i="2"/>
  <c r="Q94" i="2"/>
  <c r="Q276" i="2"/>
  <c r="Q310" i="2"/>
  <c r="Q174" i="2"/>
  <c r="Q215" i="2"/>
  <c r="Q161" i="2"/>
  <c r="P306" i="2"/>
  <c r="P289" i="2"/>
  <c r="P271" i="2"/>
  <c r="P98" i="2"/>
  <c r="P68" i="2"/>
  <c r="P65" i="2"/>
  <c r="P253" i="2"/>
  <c r="P223" i="2"/>
  <c r="P80" i="2"/>
  <c r="P42" i="2"/>
  <c r="P40" i="2"/>
  <c r="P291" i="2"/>
  <c r="P191" i="2"/>
  <c r="P179" i="2"/>
  <c r="P156" i="2"/>
  <c r="P317" i="2"/>
  <c r="P246" i="2"/>
  <c r="P240" i="2"/>
  <c r="P131" i="2"/>
  <c r="P109" i="2"/>
  <c r="P312" i="2"/>
  <c r="P201" i="2"/>
  <c r="P198" i="2"/>
  <c r="P73" i="2"/>
  <c r="P41" i="2"/>
  <c r="P311" i="2"/>
  <c r="P266" i="2"/>
  <c r="P162" i="2"/>
  <c r="P23" i="2"/>
  <c r="P175" i="2"/>
  <c r="P298" i="2"/>
  <c r="P216" i="2"/>
  <c r="P299" i="2"/>
  <c r="P257" i="2"/>
  <c r="P236" i="2"/>
  <c r="P82" i="2"/>
  <c r="P46" i="2"/>
  <c r="P44" i="2"/>
  <c r="P221" i="2"/>
  <c r="P195" i="2"/>
  <c r="P180" i="2"/>
  <c r="P169" i="2"/>
  <c r="P321" i="2"/>
  <c r="P247" i="2"/>
  <c r="P242" i="2"/>
  <c r="P132" i="2"/>
  <c r="P121" i="2"/>
  <c r="P316" i="2"/>
  <c r="P205" i="2"/>
  <c r="P202" i="2"/>
  <c r="P81" i="2"/>
  <c r="P45" i="2"/>
  <c r="P331" i="2"/>
  <c r="P267" i="2"/>
  <c r="P166" i="2"/>
  <c r="P27" i="2"/>
  <c r="P176" i="2"/>
  <c r="P329" i="2"/>
  <c r="P262" i="2"/>
  <c r="P256" i="2"/>
  <c r="P147" i="2"/>
  <c r="P124" i="2"/>
  <c r="P324" i="2"/>
  <c r="P213" i="2"/>
  <c r="P210" i="2"/>
  <c r="P97" i="2"/>
  <c r="P53" i="2"/>
  <c r="P314" i="2"/>
  <c r="P282" i="2"/>
  <c r="P174" i="2"/>
  <c r="P35" i="2"/>
  <c r="P328" i="2"/>
  <c r="P217" i="2"/>
  <c r="P214" i="2"/>
  <c r="P105" i="2"/>
  <c r="P69" i="2"/>
  <c r="P318" i="2"/>
  <c r="P283" i="2"/>
  <c r="P178" i="2"/>
  <c r="P39" i="2"/>
  <c r="P21" i="2"/>
  <c r="P303" i="2"/>
  <c r="P235" i="2"/>
  <c r="P142" i="2"/>
  <c r="P152" i="2"/>
  <c r="P144" i="2"/>
  <c r="P307" i="2"/>
  <c r="P196" i="2"/>
  <c r="P108" i="2"/>
  <c r="P107" i="2"/>
  <c r="P95" i="2"/>
  <c r="P273" i="2"/>
  <c r="P254" i="2"/>
  <c r="P90" i="2"/>
  <c r="P60" i="2"/>
  <c r="P57" i="2"/>
  <c r="P237" i="2"/>
  <c r="P211" i="2"/>
  <c r="P72" i="2"/>
  <c r="P26" i="2"/>
  <c r="P24" i="2"/>
  <c r="P276" i="2"/>
  <c r="P322" i="2"/>
  <c r="P185" i="2"/>
  <c r="P182" i="2"/>
  <c r="P43" i="2"/>
  <c r="P25" i="2"/>
  <c r="P315" i="2"/>
  <c r="P248" i="2"/>
  <c r="P146" i="2"/>
  <c r="P165" i="2"/>
  <c r="P157" i="2"/>
  <c r="P319" i="2"/>
  <c r="P200" i="2"/>
  <c r="P110" i="2"/>
  <c r="P117" i="2"/>
  <c r="P103" i="2"/>
  <c r="P277" i="2"/>
  <c r="P255" i="2"/>
  <c r="P92" i="2"/>
  <c r="P62" i="2"/>
  <c r="P59" i="2"/>
  <c r="P241" i="2"/>
  <c r="P215" i="2"/>
  <c r="P74" i="2"/>
  <c r="P30" i="2"/>
  <c r="P28" i="2"/>
  <c r="P308" i="2"/>
  <c r="P290" i="2"/>
  <c r="P208" i="2"/>
  <c r="P118" i="2"/>
  <c r="P120" i="2"/>
  <c r="P112" i="2"/>
  <c r="P285" i="2"/>
  <c r="P270" i="2"/>
  <c r="P96" i="2"/>
  <c r="P66" i="2"/>
  <c r="P63" i="2"/>
  <c r="P249" i="2"/>
  <c r="P222" i="2"/>
  <c r="P78" i="2"/>
  <c r="P38" i="2"/>
  <c r="P150" i="2"/>
  <c r="P204" i="2"/>
  <c r="P281" i="2"/>
  <c r="P188" i="2"/>
  <c r="P234" i="2"/>
  <c r="P151" i="2"/>
  <c r="P304" i="2"/>
  <c r="P106" i="2"/>
  <c r="P87" i="2"/>
  <c r="P197" i="2"/>
  <c r="P104" i="2"/>
  <c r="P140" i="2"/>
  <c r="P300" i="2"/>
  <c r="P239" i="2"/>
  <c r="P86" i="2"/>
  <c r="P54" i="2"/>
  <c r="P52" i="2"/>
  <c r="P229" i="2"/>
  <c r="P203" i="2"/>
  <c r="P187" i="2"/>
  <c r="P172" i="2"/>
  <c r="P183" i="2"/>
  <c r="P243" i="2"/>
  <c r="P209" i="2"/>
  <c r="P61" i="2"/>
  <c r="P219" i="2"/>
  <c r="P34" i="2"/>
  <c r="P279" i="2"/>
  <c r="P164" i="2"/>
  <c r="P309" i="2"/>
  <c r="P220" i="2"/>
  <c r="P88" i="2"/>
  <c r="P93" i="2"/>
  <c r="P297" i="2"/>
  <c r="P207" i="2"/>
  <c r="P70" i="2"/>
  <c r="P22" i="2"/>
  <c r="P333" i="2"/>
  <c r="P263" i="2"/>
  <c r="P258" i="2"/>
  <c r="P148" i="2"/>
  <c r="P137" i="2"/>
  <c r="P305" i="2"/>
  <c r="P167" i="2"/>
  <c r="P114" i="2"/>
  <c r="P268" i="2"/>
  <c r="P36" i="2"/>
  <c r="P275" i="2"/>
  <c r="P155" i="2"/>
  <c r="P244" i="2"/>
  <c r="P129" i="2"/>
  <c r="P334" i="2"/>
  <c r="P292" i="2"/>
  <c r="P163" i="2"/>
  <c r="P37" i="2"/>
  <c r="P265" i="2"/>
  <c r="P259" i="2"/>
  <c r="P161" i="2"/>
  <c r="P139" i="2"/>
  <c r="P332" i="2"/>
  <c r="P228" i="2"/>
  <c r="P218" i="2"/>
  <c r="P113" i="2"/>
  <c r="P77" i="2"/>
  <c r="P335" i="2"/>
  <c r="P171" i="2"/>
  <c r="P145" i="2"/>
  <c r="P206" i="2"/>
  <c r="P310" i="2"/>
  <c r="P170" i="2"/>
  <c r="P184" i="2"/>
  <c r="P232" i="2"/>
  <c r="P149" i="2"/>
  <c r="P302" i="2"/>
  <c r="P252" i="2"/>
  <c r="P116" i="2"/>
  <c r="P128" i="2"/>
  <c r="P233" i="2"/>
  <c r="P224" i="2"/>
  <c r="P115" i="2"/>
  <c r="P85" i="2"/>
  <c r="P326" i="2"/>
  <c r="P189" i="2"/>
  <c r="P186" i="2"/>
  <c r="P47" i="2"/>
  <c r="P29" i="2"/>
  <c r="P323" i="2"/>
  <c r="P159" i="2"/>
  <c r="P119" i="2"/>
  <c r="P94" i="2"/>
  <c r="P295" i="2"/>
  <c r="P138" i="2"/>
  <c r="P143" i="2"/>
  <c r="P192" i="2"/>
  <c r="P99" i="2"/>
  <c r="P301" i="2"/>
  <c r="P272" i="2"/>
  <c r="P55" i="2"/>
  <c r="P79" i="2"/>
  <c r="P230" i="2"/>
  <c r="P190" i="2"/>
  <c r="P51" i="2"/>
  <c r="P33" i="2"/>
  <c r="P296" i="2"/>
  <c r="P251" i="2"/>
  <c r="P154" i="2"/>
  <c r="P168" i="2"/>
  <c r="P160" i="2"/>
  <c r="P225" i="2"/>
  <c r="P325" i="2"/>
  <c r="P123" i="2"/>
  <c r="P89" i="2"/>
  <c r="P245" i="2"/>
  <c r="P76" i="2"/>
  <c r="P32" i="2"/>
  <c r="P274" i="2"/>
  <c r="P153" i="2"/>
  <c r="P269" i="2"/>
  <c r="P226" i="2"/>
  <c r="P136" i="2"/>
  <c r="P56" i="2"/>
  <c r="P193" i="2"/>
  <c r="P158" i="2"/>
  <c r="P181" i="2"/>
  <c r="P173" i="2"/>
  <c r="P294" i="2"/>
  <c r="P212" i="2"/>
  <c r="P122" i="2"/>
  <c r="P133" i="2"/>
  <c r="P125" i="2"/>
  <c r="P199" i="2"/>
  <c r="P260" i="2"/>
  <c r="P320" i="2"/>
  <c r="P49" i="2"/>
  <c r="P280" i="2"/>
  <c r="P31" i="2"/>
  <c r="P327" i="2"/>
  <c r="P134" i="2"/>
  <c r="P141" i="2"/>
  <c r="P231" i="2"/>
  <c r="P130" i="2"/>
  <c r="P58" i="2"/>
  <c r="P330" i="2"/>
  <c r="P287" i="2"/>
  <c r="P102" i="2"/>
  <c r="P83" i="2"/>
  <c r="P71" i="2"/>
  <c r="P261" i="2"/>
  <c r="P238" i="2"/>
  <c r="P84" i="2"/>
  <c r="P50" i="2"/>
  <c r="P48" i="2"/>
  <c r="P111" i="2"/>
  <c r="P194" i="2"/>
  <c r="P284" i="2"/>
  <c r="P64" i="2"/>
  <c r="P91" i="2"/>
  <c r="P100" i="2"/>
  <c r="P288" i="2"/>
  <c r="P336" i="2"/>
  <c r="P75" i="2"/>
  <c r="P177" i="2"/>
  <c r="P264" i="2"/>
  <c r="P67" i="2"/>
  <c r="P313" i="2"/>
  <c r="P126" i="2"/>
  <c r="P227" i="2"/>
  <c r="P135" i="2"/>
  <c r="P286" i="2"/>
  <c r="P278" i="2"/>
  <c r="P293" i="2"/>
  <c r="P101" i="2"/>
  <c r="P127" i="2"/>
  <c r="P250" i="2"/>
  <c r="Q18" i="2"/>
  <c r="P18" i="2"/>
  <c r="O18" i="2"/>
  <c r="E6" i="2" l="1"/>
  <c r="E9" i="2" s="1"/>
  <c r="E10" i="2" s="1"/>
  <c r="E5" i="2"/>
  <c r="M210" i="2" l="1"/>
  <c r="N210" i="2" s="1"/>
  <c r="M285" i="2"/>
  <c r="N285" i="2" s="1"/>
  <c r="M62" i="2"/>
  <c r="M199" i="2"/>
  <c r="M135" i="2"/>
  <c r="M268" i="2"/>
  <c r="R268" i="2" s="1"/>
  <c r="M163" i="2"/>
  <c r="N163" i="2" s="1"/>
  <c r="M233" i="2"/>
  <c r="R233" i="2" s="1"/>
  <c r="V8" i="2"/>
  <c r="M295" i="2"/>
  <c r="R295" i="2" s="1"/>
  <c r="M273" i="2"/>
  <c r="R210" i="2"/>
  <c r="M112" i="2"/>
  <c r="N112" i="2" s="1"/>
  <c r="M332" i="2"/>
  <c r="M119" i="2"/>
  <c r="M100" i="2"/>
  <c r="M308" i="2"/>
  <c r="M186" i="2"/>
  <c r="M66" i="2"/>
  <c r="M300" i="2"/>
  <c r="M238" i="2"/>
  <c r="N238" i="2" s="1"/>
  <c r="M129" i="2"/>
  <c r="M234" i="2"/>
  <c r="M271" i="2"/>
  <c r="M85" i="2"/>
  <c r="M121" i="2"/>
  <c r="M243" i="2"/>
  <c r="M127" i="2"/>
  <c r="M224" i="2"/>
  <c r="R224" i="2" s="1"/>
  <c r="M34" i="2"/>
  <c r="M113" i="2"/>
  <c r="V16" i="2"/>
  <c r="M329" i="2"/>
  <c r="N329" i="2" s="1"/>
  <c r="M72" i="2"/>
  <c r="M302" i="2"/>
  <c r="N302" i="2" s="1"/>
  <c r="M190" i="2"/>
  <c r="N190" i="2" s="1"/>
  <c r="M204" i="2"/>
  <c r="M182" i="2"/>
  <c r="N182" i="2" s="1"/>
  <c r="M266" i="2"/>
  <c r="N266" i="2" s="1"/>
  <c r="M84" i="2"/>
  <c r="R84" i="2" s="1"/>
  <c r="M208" i="2"/>
  <c r="N208" i="2" s="1"/>
  <c r="M88" i="2"/>
  <c r="N88" i="2" s="1"/>
  <c r="M162" i="2"/>
  <c r="N162" i="2" s="1"/>
  <c r="M117" i="2"/>
  <c r="N117" i="2" s="1"/>
  <c r="M73" i="2"/>
  <c r="M265" i="2"/>
  <c r="M327" i="2"/>
  <c r="N327" i="2" s="1"/>
  <c r="M139" i="2"/>
  <c r="N139" i="2" s="1"/>
  <c r="M274" i="2"/>
  <c r="N274" i="2" s="1"/>
  <c r="M219" i="2"/>
  <c r="M55" i="2"/>
  <c r="R55" i="2" s="1"/>
  <c r="M196" i="2"/>
  <c r="M75" i="2"/>
  <c r="R75" i="2" s="1"/>
  <c r="M63" i="2"/>
  <c r="V2" i="2"/>
  <c r="M144" i="2"/>
  <c r="V18" i="2"/>
  <c r="M205" i="2"/>
  <c r="M191" i="2"/>
  <c r="M42" i="2"/>
  <c r="M232" i="2"/>
  <c r="M56" i="2"/>
  <c r="M260" i="2"/>
  <c r="V19" i="2"/>
  <c r="M180" i="2"/>
  <c r="M241" i="2"/>
  <c r="M177" i="2"/>
  <c r="M71" i="2"/>
  <c r="M99" i="2"/>
  <c r="M258" i="2"/>
  <c r="M79" i="2"/>
  <c r="M201" i="2"/>
  <c r="M106" i="2"/>
  <c r="M87" i="2"/>
  <c r="M69" i="2"/>
  <c r="M105" i="2"/>
  <c r="N105" i="2" s="1"/>
  <c r="M189" i="2"/>
  <c r="M178" i="2"/>
  <c r="N178" i="2" s="1"/>
  <c r="M313" i="2"/>
  <c r="V10" i="2"/>
  <c r="M325" i="2"/>
  <c r="N325" i="2" s="1"/>
  <c r="M141" i="2"/>
  <c r="N141" i="2" s="1"/>
  <c r="M185" i="2"/>
  <c r="N185" i="2" s="1"/>
  <c r="M158" i="2"/>
  <c r="M58" i="2"/>
  <c r="N58" i="2" s="1"/>
  <c r="M297" i="2"/>
  <c r="N297" i="2" s="1"/>
  <c r="M147" i="2"/>
  <c r="N147" i="2" s="1"/>
  <c r="M183" i="2"/>
  <c r="R183" i="2" s="1"/>
  <c r="M136" i="2"/>
  <c r="R136" i="2" s="1"/>
  <c r="M157" i="2"/>
  <c r="N157" i="2" s="1"/>
  <c r="M107" i="2"/>
  <c r="R107" i="2" s="1"/>
  <c r="M262" i="2"/>
  <c r="R262" i="2" s="1"/>
  <c r="M311" i="2"/>
  <c r="R311" i="2" s="1"/>
  <c r="M143" i="2"/>
  <c r="R143" i="2" s="1"/>
  <c r="M318" i="2"/>
  <c r="R318" i="2" s="1"/>
  <c r="M214" i="2"/>
  <c r="R214" i="2" s="1"/>
  <c r="V13" i="2"/>
  <c r="M206" i="2"/>
  <c r="N206" i="2" s="1"/>
  <c r="M114" i="2"/>
  <c r="N114" i="2" s="1"/>
  <c r="M282" i="2"/>
  <c r="R282" i="2" s="1"/>
  <c r="M170" i="2"/>
  <c r="M277" i="2"/>
  <c r="N277" i="2" s="1"/>
  <c r="V11" i="2"/>
  <c r="M259" i="2"/>
  <c r="N259" i="2" s="1"/>
  <c r="M303" i="2"/>
  <c r="N303" i="2" s="1"/>
  <c r="M236" i="2"/>
  <c r="R236" i="2" s="1"/>
  <c r="M151" i="2"/>
  <c r="M309" i="2"/>
  <c r="N309" i="2" s="1"/>
  <c r="V12" i="2"/>
  <c r="M65" i="2"/>
  <c r="N65" i="2" s="1"/>
  <c r="M198" i="2"/>
  <c r="R198" i="2" s="1"/>
  <c r="M247" i="2"/>
  <c r="R247" i="2" s="1"/>
  <c r="M120" i="2"/>
  <c r="N120" i="2" s="1"/>
  <c r="M165" i="2"/>
  <c r="M81" i="2"/>
  <c r="M264" i="2"/>
  <c r="M322" i="2"/>
  <c r="R322" i="2" s="1"/>
  <c r="M299" i="2"/>
  <c r="R299" i="2" s="1"/>
  <c r="M188" i="2"/>
  <c r="R188" i="2" s="1"/>
  <c r="M172" i="2"/>
  <c r="N172" i="2" s="1"/>
  <c r="M93" i="2"/>
  <c r="R93" i="2" s="1"/>
  <c r="M287" i="2"/>
  <c r="N287" i="2" s="1"/>
  <c r="M45" i="2"/>
  <c r="N45" i="2" s="1"/>
  <c r="M228" i="2"/>
  <c r="R228" i="2" s="1"/>
  <c r="M125" i="2"/>
  <c r="R125" i="2" s="1"/>
  <c r="M326" i="2"/>
  <c r="R326" i="2" s="1"/>
  <c r="M82" i="2"/>
  <c r="R82" i="2" s="1"/>
  <c r="M221" i="2"/>
  <c r="M254" i="2"/>
  <c r="M319" i="2"/>
  <c r="M334" i="2"/>
  <c r="M148" i="2"/>
  <c r="M43" i="2"/>
  <c r="N43" i="2" s="1"/>
  <c r="M226" i="2"/>
  <c r="M51" i="2"/>
  <c r="M149" i="2"/>
  <c r="M23" i="2"/>
  <c r="M102" i="2"/>
  <c r="R102" i="2" s="1"/>
  <c r="M249" i="2"/>
  <c r="M128" i="2"/>
  <c r="R128" i="2" s="1"/>
  <c r="M103" i="2"/>
  <c r="R103" i="2" s="1"/>
  <c r="M269" i="2"/>
  <c r="N269" i="2" s="1"/>
  <c r="M115" i="2"/>
  <c r="R115" i="2" s="1"/>
  <c r="M64" i="2"/>
  <c r="R64" i="2" s="1"/>
  <c r="M316" i="2"/>
  <c r="R316" i="2" s="1"/>
  <c r="M104" i="2"/>
  <c r="M31" i="2"/>
  <c r="R31" i="2" s="1"/>
  <c r="M92" i="2"/>
  <c r="N92" i="2" s="1"/>
  <c r="M137" i="2"/>
  <c r="M22" i="2"/>
  <c r="R22" i="2" s="1"/>
  <c r="M307" i="2"/>
  <c r="R307" i="2" s="1"/>
  <c r="M293" i="2"/>
  <c r="R293" i="2" s="1"/>
  <c r="M211" i="2"/>
  <c r="R211" i="2" s="1"/>
  <c r="M36" i="2"/>
  <c r="N36" i="2" s="1"/>
  <c r="M257" i="2"/>
  <c r="N257" i="2" s="1"/>
  <c r="V3" i="2"/>
  <c r="M239" i="2"/>
  <c r="M59" i="2"/>
  <c r="M68" i="2"/>
  <c r="M134" i="2"/>
  <c r="M229" i="2"/>
  <c r="M216" i="2"/>
  <c r="M159" i="2"/>
  <c r="R159" i="2" s="1"/>
  <c r="M312" i="2"/>
  <c r="M276" i="2"/>
  <c r="N276" i="2" s="1"/>
  <c r="M200" i="2"/>
  <c r="M155" i="2"/>
  <c r="R155" i="2" s="1"/>
  <c r="M111" i="2"/>
  <c r="R111" i="2" s="1"/>
  <c r="M306" i="2"/>
  <c r="N306" i="2" s="1"/>
  <c r="M294" i="2"/>
  <c r="N294" i="2" s="1"/>
  <c r="M225" i="2"/>
  <c r="R225" i="2" s="1"/>
  <c r="M336" i="2"/>
  <c r="N336" i="2" s="1"/>
  <c r="M37" i="2"/>
  <c r="M40" i="2"/>
  <c r="R40" i="2" s="1"/>
  <c r="M279" i="2"/>
  <c r="N279" i="2" s="1"/>
  <c r="M248" i="2"/>
  <c r="R248" i="2" s="1"/>
  <c r="M250" i="2"/>
  <c r="R250" i="2" s="1"/>
  <c r="V5" i="2"/>
  <c r="M169" i="2"/>
  <c r="M195" i="2"/>
  <c r="M124" i="2"/>
  <c r="M284" i="2"/>
  <c r="M218" i="2"/>
  <c r="M61" i="2"/>
  <c r="N61" i="2" s="1"/>
  <c r="V17" i="2"/>
  <c r="M324" i="2"/>
  <c r="M255" i="2"/>
  <c r="M235" i="2"/>
  <c r="M310" i="2"/>
  <c r="M53" i="2"/>
  <c r="M335" i="2"/>
  <c r="M145" i="2"/>
  <c r="N145" i="2" s="1"/>
  <c r="M44" i="2"/>
  <c r="R44" i="2" s="1"/>
  <c r="M281" i="2"/>
  <c r="M213" i="2"/>
  <c r="R213" i="2" s="1"/>
  <c r="M256" i="2"/>
  <c r="N256" i="2" s="1"/>
  <c r="M67" i="2"/>
  <c r="M171" i="2"/>
  <c r="M32" i="2"/>
  <c r="N32" i="2" s="1"/>
  <c r="M95" i="2"/>
  <c r="N95" i="2" s="1"/>
  <c r="M320" i="2"/>
  <c r="R320" i="2" s="1"/>
  <c r="M27" i="2"/>
  <c r="N27" i="2" s="1"/>
  <c r="M94" i="2"/>
  <c r="N94" i="2" s="1"/>
  <c r="V9" i="2"/>
  <c r="M301" i="2"/>
  <c r="M202" i="2"/>
  <c r="M98" i="2"/>
  <c r="N98" i="2" s="1"/>
  <c r="M328" i="2"/>
  <c r="N328" i="2" s="1"/>
  <c r="M50" i="2"/>
  <c r="N50" i="2" s="1"/>
  <c r="M140" i="2"/>
  <c r="N140" i="2" s="1"/>
  <c r="M267" i="2"/>
  <c r="R267" i="2" s="1"/>
  <c r="M270" i="2"/>
  <c r="N270" i="2" s="1"/>
  <c r="M283" i="2"/>
  <c r="N283" i="2" s="1"/>
  <c r="M286" i="2"/>
  <c r="M96" i="2"/>
  <c r="V6" i="2"/>
  <c r="M289" i="2"/>
  <c r="M167" i="2"/>
  <c r="V14" i="2"/>
  <c r="M305" i="2"/>
  <c r="R305" i="2" s="1"/>
  <c r="M164" i="2"/>
  <c r="M108" i="2"/>
  <c r="N108" i="2" s="1"/>
  <c r="M168" i="2"/>
  <c r="M252" i="2"/>
  <c r="N252" i="2" s="1"/>
  <c r="M244" i="2"/>
  <c r="M54" i="2"/>
  <c r="N54" i="2" s="1"/>
  <c r="M138" i="2"/>
  <c r="M230" i="2"/>
  <c r="R230" i="2" s="1"/>
  <c r="M220" i="2"/>
  <c r="M227" i="2"/>
  <c r="M179" i="2"/>
  <c r="R179" i="2" s="1"/>
  <c r="M133" i="2"/>
  <c r="N133" i="2" s="1"/>
  <c r="M212" i="2"/>
  <c r="R212" i="2" s="1"/>
  <c r="M109" i="2"/>
  <c r="R109" i="2" s="1"/>
  <c r="M21" i="2"/>
  <c r="N21" i="2" s="1"/>
  <c r="M77" i="2"/>
  <c r="R77" i="2" s="1"/>
  <c r="M209" i="2"/>
  <c r="M116" i="2"/>
  <c r="M154" i="2"/>
  <c r="N154" i="2" s="1"/>
  <c r="M174" i="2"/>
  <c r="N174" i="2" s="1"/>
  <c r="M184" i="2"/>
  <c r="R184" i="2" s="1"/>
  <c r="M253" i="2"/>
  <c r="M223" i="2"/>
  <c r="M315" i="2"/>
  <c r="M193" i="2"/>
  <c r="M321" i="2"/>
  <c r="M290" i="2"/>
  <c r="M242" i="2"/>
  <c r="N242" i="2" s="1"/>
  <c r="M24" i="2"/>
  <c r="M245" i="2"/>
  <c r="R245" i="2" s="1"/>
  <c r="M89" i="2"/>
  <c r="M175" i="2"/>
  <c r="R175" i="2" s="1"/>
  <c r="M46" i="2"/>
  <c r="N46" i="2" s="1"/>
  <c r="V15" i="2"/>
  <c r="M39" i="2"/>
  <c r="M26" i="2"/>
  <c r="R26" i="2" s="1"/>
  <c r="M126" i="2"/>
  <c r="N126" i="2" s="1"/>
  <c r="M52" i="2"/>
  <c r="M47" i="2"/>
  <c r="N47" i="2" s="1"/>
  <c r="M90" i="2"/>
  <c r="R90" i="2" s="1"/>
  <c r="M70" i="2"/>
  <c r="R70" i="2" s="1"/>
  <c r="M33" i="2"/>
  <c r="N33" i="2" s="1"/>
  <c r="M261" i="2"/>
  <c r="R261" i="2" s="1"/>
  <c r="M197" i="2"/>
  <c r="N197" i="2" s="1"/>
  <c r="M76" i="2"/>
  <c r="N76" i="2" s="1"/>
  <c r="M280" i="2"/>
  <c r="M131" i="2"/>
  <c r="R131" i="2" s="1"/>
  <c r="M166" i="2"/>
  <c r="N166" i="2" s="1"/>
  <c r="M156" i="2"/>
  <c r="N156" i="2" s="1"/>
  <c r="M91" i="2"/>
  <c r="N91" i="2" s="1"/>
  <c r="M30" i="2"/>
  <c r="R30" i="2" s="1"/>
  <c r="M176" i="2"/>
  <c r="R176" i="2" s="1"/>
  <c r="V4" i="2"/>
  <c r="M304" i="2"/>
  <c r="M215" i="2"/>
  <c r="M48" i="2"/>
  <c r="N48" i="2" s="1"/>
  <c r="M29" i="2"/>
  <c r="R29" i="2" s="1"/>
  <c r="M130" i="2"/>
  <c r="M57" i="2"/>
  <c r="R57" i="2" s="1"/>
  <c r="M160" i="2"/>
  <c r="R160" i="2" s="1"/>
  <c r="M97" i="2"/>
  <c r="R97" i="2" s="1"/>
  <c r="M49" i="2"/>
  <c r="N49" i="2" s="1"/>
  <c r="M323" i="2"/>
  <c r="R323" i="2" s="1"/>
  <c r="M122" i="2"/>
  <c r="M263" i="2"/>
  <c r="M118" i="2"/>
  <c r="M291" i="2"/>
  <c r="R291" i="2" s="1"/>
  <c r="M292" i="2"/>
  <c r="N292" i="2" s="1"/>
  <c r="M330" i="2"/>
  <c r="N330" i="2" s="1"/>
  <c r="M187" i="2"/>
  <c r="N187" i="2" s="1"/>
  <c r="N268" i="2"/>
  <c r="M296" i="2"/>
  <c r="R296" i="2" s="1"/>
  <c r="M83" i="2"/>
  <c r="R83" i="2" s="1"/>
  <c r="M146" i="2"/>
  <c r="M298" i="2"/>
  <c r="R298" i="2" s="1"/>
  <c r="M314" i="2"/>
  <c r="R314" i="2" s="1"/>
  <c r="M28" i="2"/>
  <c r="N28" i="2" s="1"/>
  <c r="M278" i="2"/>
  <c r="N278" i="2" s="1"/>
  <c r="M101" i="2"/>
  <c r="M25" i="2"/>
  <c r="R25" i="2" s="1"/>
  <c r="M150" i="2"/>
  <c r="M181" i="2"/>
  <c r="R181" i="2" s="1"/>
  <c r="M78" i="2"/>
  <c r="M288" i="2"/>
  <c r="M240" i="2"/>
  <c r="M41" i="2"/>
  <c r="M132" i="2"/>
  <c r="N132" i="2" s="1"/>
  <c r="M86" i="2"/>
  <c r="N86" i="2" s="1"/>
  <c r="M333" i="2"/>
  <c r="M194" i="2"/>
  <c r="M80" i="2"/>
  <c r="R80" i="2" s="1"/>
  <c r="M272" i="2"/>
  <c r="N272" i="2" s="1"/>
  <c r="V20" i="2"/>
  <c r="M142" i="2"/>
  <c r="N142" i="2" s="1"/>
  <c r="M246" i="2"/>
  <c r="N246" i="2" s="1"/>
  <c r="M123" i="2"/>
  <c r="M74" i="2"/>
  <c r="M317" i="2"/>
  <c r="M173" i="2"/>
  <c r="R173" i="2" s="1"/>
  <c r="M35" i="2"/>
  <c r="N35" i="2" s="1"/>
  <c r="M207" i="2"/>
  <c r="R207" i="2" s="1"/>
  <c r="M251" i="2"/>
  <c r="M110" i="2"/>
  <c r="M231" i="2"/>
  <c r="R231" i="2" s="1"/>
  <c r="M153" i="2"/>
  <c r="V7" i="2"/>
  <c r="M203" i="2"/>
  <c r="N203" i="2" s="1"/>
  <c r="M192" i="2"/>
  <c r="N192" i="2" s="1"/>
  <c r="M222" i="2"/>
  <c r="N222" i="2" s="1"/>
  <c r="M38" i="2"/>
  <c r="R38" i="2" s="1"/>
  <c r="M60" i="2"/>
  <c r="R60" i="2" s="1"/>
  <c r="M152" i="2"/>
  <c r="M331" i="2"/>
  <c r="M161" i="2"/>
  <c r="M275" i="2"/>
  <c r="M217" i="2"/>
  <c r="M237" i="2"/>
  <c r="R190" i="2"/>
  <c r="N102" i="2"/>
  <c r="N224" i="2"/>
  <c r="R329" i="2"/>
  <c r="N29" i="2"/>
  <c r="R276" i="2"/>
  <c r="N295" i="2"/>
  <c r="R283" i="2"/>
  <c r="R185" i="2"/>
  <c r="N245" i="2"/>
  <c r="R178" i="2"/>
  <c r="N322" i="2"/>
  <c r="N311" i="2"/>
  <c r="R58" i="2"/>
  <c r="N125" i="2"/>
  <c r="R141" i="2"/>
  <c r="R43" i="2"/>
  <c r="R287" i="2"/>
  <c r="N299" i="2"/>
  <c r="R157" i="2"/>
  <c r="R112" i="2"/>
  <c r="N143" i="2"/>
  <c r="R297" i="2"/>
  <c r="N262" i="2"/>
  <c r="R165" i="2"/>
  <c r="N165" i="2"/>
  <c r="N236" i="2"/>
  <c r="R36" i="2"/>
  <c r="N273" i="2"/>
  <c r="R273" i="2"/>
  <c r="N30" i="2"/>
  <c r="R104" i="2"/>
  <c r="N104" i="2"/>
  <c r="N225" i="2"/>
  <c r="R162" i="2"/>
  <c r="R88" i="2"/>
  <c r="R266" i="2"/>
  <c r="R126" i="2"/>
  <c r="R116" i="2"/>
  <c r="N116" i="2"/>
  <c r="R91" i="2"/>
  <c r="R101" i="2"/>
  <c r="N101" i="2"/>
  <c r="N67" i="2"/>
  <c r="R67" i="2"/>
  <c r="R220" i="2"/>
  <c r="N220" i="2"/>
  <c r="N207" i="2"/>
  <c r="R280" i="2"/>
  <c r="N280" i="2"/>
  <c r="N22" i="2"/>
  <c r="N70" i="2"/>
  <c r="R336" i="2"/>
  <c r="N64" i="2"/>
  <c r="R62" i="2"/>
  <c r="N62" i="2"/>
  <c r="N199" i="2"/>
  <c r="R199" i="2"/>
  <c r="R21" i="2"/>
  <c r="R277" i="2"/>
  <c r="N170" i="2"/>
  <c r="R170" i="2"/>
  <c r="N282" i="2"/>
  <c r="R114" i="2"/>
  <c r="R206" i="2"/>
  <c r="N75" i="2"/>
  <c r="R196" i="2"/>
  <c r="N196" i="2"/>
  <c r="N219" i="2"/>
  <c r="R219" i="2"/>
  <c r="N265" i="2"/>
  <c r="R265" i="2"/>
  <c r="R73" i="2"/>
  <c r="N73" i="2"/>
  <c r="R117" i="2"/>
  <c r="N60" i="2"/>
  <c r="N281" i="2"/>
  <c r="R281" i="2"/>
  <c r="R81" i="2"/>
  <c r="N81" i="2"/>
  <c r="N151" i="2"/>
  <c r="R151" i="2"/>
  <c r="N267" i="2"/>
  <c r="N130" i="2"/>
  <c r="R130" i="2"/>
  <c r="R137" i="2"/>
  <c r="N137" i="2"/>
  <c r="R37" i="2"/>
  <c r="N37" i="2"/>
  <c r="N31" i="2"/>
  <c r="R294" i="2"/>
  <c r="N52" i="2"/>
  <c r="R52" i="2"/>
  <c r="N115" i="2"/>
  <c r="N111" i="2"/>
  <c r="R120" i="2"/>
  <c r="N63" i="2"/>
  <c r="R63" i="2"/>
  <c r="N135" i="2"/>
  <c r="R135" i="2"/>
  <c r="R154" i="2"/>
  <c r="R94" i="2"/>
  <c r="R209" i="2"/>
  <c r="N209" i="2"/>
  <c r="N171" i="2"/>
  <c r="R171" i="2"/>
  <c r="R256" i="2"/>
  <c r="N227" i="2"/>
  <c r="R227" i="2"/>
  <c r="R132" i="2" l="1"/>
  <c r="N233" i="2"/>
  <c r="N291" i="2"/>
  <c r="R259" i="2"/>
  <c r="R327" i="2"/>
  <c r="R32" i="2"/>
  <c r="R203" i="2"/>
  <c r="N84" i="2"/>
  <c r="R98" i="2"/>
  <c r="N80" i="2"/>
  <c r="R139" i="2"/>
  <c r="N83" i="2"/>
  <c r="N314" i="2"/>
  <c r="N247" i="2"/>
  <c r="N307" i="2"/>
  <c r="N248" i="2"/>
  <c r="R328" i="2"/>
  <c r="R35" i="2"/>
  <c r="N293" i="2"/>
  <c r="R156" i="2"/>
  <c r="N198" i="2"/>
  <c r="N82" i="2"/>
  <c r="R95" i="2"/>
  <c r="N261" i="2"/>
  <c r="R163" i="2"/>
  <c r="R272" i="2"/>
  <c r="R292" i="2"/>
  <c r="N188" i="2"/>
  <c r="N57" i="2"/>
  <c r="N179" i="2"/>
  <c r="R279" i="2"/>
  <c r="R222" i="2"/>
  <c r="R187" i="2"/>
  <c r="N25" i="2"/>
  <c r="R47" i="2"/>
  <c r="R269" i="2"/>
  <c r="N109" i="2"/>
  <c r="R192" i="2"/>
  <c r="R140" i="2"/>
  <c r="N55" i="2"/>
  <c r="R246" i="2"/>
  <c r="R86" i="2"/>
  <c r="R65" i="2"/>
  <c r="N326" i="2"/>
  <c r="N40" i="2"/>
  <c r="N296" i="2"/>
  <c r="R27" i="2"/>
  <c r="R33" i="2"/>
  <c r="N131" i="2"/>
  <c r="R54" i="2"/>
  <c r="R238" i="2"/>
  <c r="R285" i="2"/>
  <c r="N213" i="2"/>
  <c r="R49" i="2"/>
  <c r="R257" i="2"/>
  <c r="R309" i="2"/>
  <c r="N103" i="2"/>
  <c r="R330" i="2"/>
  <c r="R46" i="2"/>
  <c r="R108" i="2"/>
  <c r="R182" i="2"/>
  <c r="N231" i="2"/>
  <c r="R133" i="2"/>
  <c r="N305" i="2"/>
  <c r="N90" i="2"/>
  <c r="N228" i="2"/>
  <c r="N214" i="2"/>
  <c r="R278" i="2"/>
  <c r="R197" i="2"/>
  <c r="N183" i="2"/>
  <c r="N175" i="2"/>
  <c r="R174" i="2"/>
  <c r="N176" i="2"/>
  <c r="N160" i="2"/>
  <c r="R92" i="2"/>
  <c r="N128" i="2"/>
  <c r="N26" i="2"/>
  <c r="R142" i="2"/>
  <c r="R166" i="2"/>
  <c r="R61" i="2"/>
  <c r="N38" i="2"/>
  <c r="N230" i="2"/>
  <c r="N77" i="2"/>
  <c r="N181" i="2"/>
  <c r="R289" i="2"/>
  <c r="N289" i="2"/>
  <c r="R229" i="2"/>
  <c r="N229" i="2"/>
  <c r="R303" i="2"/>
  <c r="N211" i="2"/>
  <c r="R50" i="2"/>
  <c r="N212" i="2"/>
  <c r="N184" i="2"/>
  <c r="N237" i="2"/>
  <c r="R237" i="2"/>
  <c r="N240" i="2"/>
  <c r="R240" i="2"/>
  <c r="R215" i="2"/>
  <c r="N215" i="2"/>
  <c r="R306" i="2"/>
  <c r="R208" i="2"/>
  <c r="N298" i="2"/>
  <c r="R45" i="2"/>
  <c r="N318" i="2"/>
  <c r="N159" i="2"/>
  <c r="N250" i="2"/>
  <c r="N323" i="2"/>
  <c r="R217" i="2"/>
  <c r="N217" i="2"/>
  <c r="N288" i="2"/>
  <c r="R288" i="2"/>
  <c r="R304" i="2"/>
  <c r="N304" i="2"/>
  <c r="N253" i="2"/>
  <c r="R253" i="2"/>
  <c r="R167" i="2"/>
  <c r="N167" i="2"/>
  <c r="N324" i="2"/>
  <c r="R324" i="2"/>
  <c r="N216" i="2"/>
  <c r="R216" i="2"/>
  <c r="N319" i="2"/>
  <c r="R319" i="2"/>
  <c r="N87" i="2"/>
  <c r="R87" i="2"/>
  <c r="R241" i="2"/>
  <c r="N241" i="2"/>
  <c r="R205" i="2"/>
  <c r="N205" i="2"/>
  <c r="N72" i="2"/>
  <c r="R72" i="2"/>
  <c r="R121" i="2"/>
  <c r="N121" i="2"/>
  <c r="N186" i="2"/>
  <c r="R186" i="2"/>
  <c r="N275" i="2"/>
  <c r="R275" i="2"/>
  <c r="R325" i="2"/>
  <c r="R161" i="2"/>
  <c r="N161" i="2"/>
  <c r="R317" i="2"/>
  <c r="N317" i="2"/>
  <c r="N194" i="2"/>
  <c r="R194" i="2"/>
  <c r="R146" i="2"/>
  <c r="N146" i="2"/>
  <c r="R134" i="2"/>
  <c r="N134" i="2"/>
  <c r="R149" i="2"/>
  <c r="N149" i="2"/>
  <c r="N221" i="2"/>
  <c r="R221" i="2"/>
  <c r="N201" i="2"/>
  <c r="R201" i="2"/>
  <c r="N144" i="2"/>
  <c r="R144" i="2"/>
  <c r="N271" i="2"/>
  <c r="R271" i="2"/>
  <c r="N100" i="2"/>
  <c r="R100" i="2"/>
  <c r="N78" i="2"/>
  <c r="R78" i="2"/>
  <c r="R24" i="2"/>
  <c r="N24" i="2"/>
  <c r="R308" i="2"/>
  <c r="N308" i="2"/>
  <c r="N44" i="2"/>
  <c r="N153" i="2"/>
  <c r="R153" i="2"/>
  <c r="R150" i="2"/>
  <c r="N150" i="2"/>
  <c r="N39" i="2"/>
  <c r="R39" i="2"/>
  <c r="R290" i="2"/>
  <c r="N290" i="2"/>
  <c r="N168" i="2"/>
  <c r="R168" i="2"/>
  <c r="R335" i="2"/>
  <c r="N335" i="2"/>
  <c r="N218" i="2"/>
  <c r="R218" i="2"/>
  <c r="R68" i="2"/>
  <c r="N68" i="2"/>
  <c r="N51" i="2"/>
  <c r="R51" i="2"/>
  <c r="N313" i="2"/>
  <c r="R313" i="2"/>
  <c r="N79" i="2"/>
  <c r="R79" i="2"/>
  <c r="R260" i="2"/>
  <c r="N260" i="2"/>
  <c r="R113" i="2"/>
  <c r="N113" i="2"/>
  <c r="N234" i="2"/>
  <c r="R234" i="2"/>
  <c r="N119" i="2"/>
  <c r="R119" i="2"/>
  <c r="N254" i="2"/>
  <c r="R254" i="2"/>
  <c r="N173" i="2"/>
  <c r="R333" i="2"/>
  <c r="N333" i="2"/>
  <c r="R274" i="2"/>
  <c r="N136" i="2"/>
  <c r="N107" i="2"/>
  <c r="R147" i="2"/>
  <c r="N155" i="2"/>
  <c r="R172" i="2"/>
  <c r="R302" i="2"/>
  <c r="R242" i="2"/>
  <c r="R48" i="2"/>
  <c r="N152" i="2"/>
  <c r="R152" i="2"/>
  <c r="R123" i="2"/>
  <c r="N123" i="2"/>
  <c r="N118" i="2"/>
  <c r="R118" i="2"/>
  <c r="R321" i="2"/>
  <c r="N321" i="2"/>
  <c r="R286" i="2"/>
  <c r="N286" i="2"/>
  <c r="N202" i="2"/>
  <c r="R202" i="2"/>
  <c r="N53" i="2"/>
  <c r="R53" i="2"/>
  <c r="N284" i="2"/>
  <c r="R284" i="2"/>
  <c r="R200" i="2"/>
  <c r="N200" i="2"/>
  <c r="N59" i="2"/>
  <c r="R59" i="2"/>
  <c r="N226" i="2"/>
  <c r="R226" i="2"/>
  <c r="R258" i="2"/>
  <c r="N258" i="2"/>
  <c r="N56" i="2"/>
  <c r="R56" i="2"/>
  <c r="R34" i="2"/>
  <c r="N34" i="2"/>
  <c r="R129" i="2"/>
  <c r="N129" i="2"/>
  <c r="R332" i="2"/>
  <c r="N332" i="2"/>
  <c r="N244" i="2"/>
  <c r="R244" i="2"/>
  <c r="R85" i="2"/>
  <c r="N85" i="2"/>
  <c r="R331" i="2"/>
  <c r="N331" i="2"/>
  <c r="R74" i="2"/>
  <c r="N74" i="2"/>
  <c r="N96" i="2"/>
  <c r="R96" i="2"/>
  <c r="N97" i="2"/>
  <c r="R76" i="2"/>
  <c r="N316" i="2"/>
  <c r="N320" i="2"/>
  <c r="N93" i="2"/>
  <c r="R105" i="2"/>
  <c r="R28" i="2"/>
  <c r="R252" i="2"/>
  <c r="R145" i="2"/>
  <c r="R270" i="2"/>
  <c r="R110" i="2"/>
  <c r="N110" i="2"/>
  <c r="R263" i="2"/>
  <c r="N263" i="2"/>
  <c r="N193" i="2"/>
  <c r="R193" i="2"/>
  <c r="N164" i="2"/>
  <c r="R164" i="2"/>
  <c r="R301" i="2"/>
  <c r="N301" i="2"/>
  <c r="N310" i="2"/>
  <c r="R310" i="2"/>
  <c r="R124" i="2"/>
  <c r="N124" i="2"/>
  <c r="N239" i="2"/>
  <c r="R239" i="2"/>
  <c r="N189" i="2"/>
  <c r="R189" i="2"/>
  <c r="N99" i="2"/>
  <c r="R99" i="2"/>
  <c r="R232" i="2"/>
  <c r="N232" i="2"/>
  <c r="N204" i="2"/>
  <c r="R204" i="2"/>
  <c r="N23" i="2"/>
  <c r="R23" i="2"/>
  <c r="N106" i="2"/>
  <c r="R106" i="2"/>
  <c r="R180" i="2"/>
  <c r="N180" i="2"/>
  <c r="R251" i="2"/>
  <c r="N251" i="2"/>
  <c r="N41" i="2"/>
  <c r="R41" i="2"/>
  <c r="N122" i="2"/>
  <c r="R122" i="2"/>
  <c r="R315" i="2"/>
  <c r="N315" i="2"/>
  <c r="R235" i="2"/>
  <c r="N235" i="2"/>
  <c r="R195" i="2"/>
  <c r="N195" i="2"/>
  <c r="N312" i="2"/>
  <c r="R312" i="2"/>
  <c r="N148" i="2"/>
  <c r="R148" i="2"/>
  <c r="N264" i="2"/>
  <c r="R264" i="2"/>
  <c r="R158" i="2"/>
  <c r="N158" i="2"/>
  <c r="N71" i="2"/>
  <c r="R71" i="2"/>
  <c r="R42" i="2"/>
  <c r="N42" i="2"/>
  <c r="R127" i="2"/>
  <c r="N127" i="2"/>
  <c r="N300" i="2"/>
  <c r="R300" i="2"/>
  <c r="R89" i="2"/>
  <c r="N89" i="2"/>
  <c r="N223" i="2"/>
  <c r="R223" i="2"/>
  <c r="N138" i="2"/>
  <c r="R138" i="2"/>
  <c r="R255" i="2"/>
  <c r="N255" i="2"/>
  <c r="R169" i="2"/>
  <c r="N169" i="2"/>
  <c r="N249" i="2"/>
  <c r="R249" i="2"/>
  <c r="N334" i="2"/>
  <c r="R334" i="2"/>
  <c r="R69" i="2"/>
  <c r="N69" i="2"/>
  <c r="R177" i="2"/>
  <c r="N177" i="2"/>
  <c r="R191" i="2"/>
  <c r="N191" i="2"/>
  <c r="N243" i="2"/>
  <c r="R243" i="2"/>
  <c r="R66" i="2"/>
  <c r="N66" i="2"/>
  <c r="N18" i="2"/>
  <c r="E7" i="2" l="1"/>
  <c r="F5" i="2" s="1"/>
  <c r="H5" i="2" s="1"/>
  <c r="F8" i="2"/>
  <c r="F6" i="2" l="1"/>
  <c r="H6" i="2" s="1"/>
  <c r="F9" i="2" s="1"/>
  <c r="F10" i="2" s="1"/>
  <c r="F4" i="2"/>
  <c r="H4" i="2" s="1"/>
  <c r="G9" i="2"/>
</calcChain>
</file>

<file path=xl/sharedStrings.xml><?xml version="1.0" encoding="utf-8"?>
<sst xmlns="http://schemas.openxmlformats.org/spreadsheetml/2006/main" count="462" uniqueCount="268">
  <si>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</si>
  <si>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</si>
  <si>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</si>
  <si>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</si>
  <si>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</si>
  <si>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</si>
  <si>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</si>
  <si>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</si>
  <si>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</si>
  <si>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</si>
  <si>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</si>
  <si>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</si>
  <si>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</si>
  <si>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</si>
  <si>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</si>
  <si>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</si>
  <si>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</si>
  <si>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</si>
  <si>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</si>
  <si>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</si>
  <si>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</si>
  <si>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</si>
  <si>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</si>
  <si>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</si>
  <si>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</si>
  <si>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</si>
  <si>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</si>
  <si>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</si>
  <si>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</si>
  <si>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</si>
  <si>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</si>
  <si>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S6</t>
  </si>
  <si>
    <t>Start of linear fit (row #)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</si>
  <si>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</si>
  <si>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</si>
  <si>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</si>
  <si>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</si>
  <si>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</si>
  <si>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</si>
  <si>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</si>
  <si>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</si>
  <si>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</si>
  <si>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</si>
  <si>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</si>
  <si>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</si>
  <si>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</si>
  <si>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</si>
  <si>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</si>
  <si>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</si>
  <si>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</si>
  <si>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</si>
  <si>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</si>
  <si>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</si>
  <si>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</si>
  <si>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</si>
  <si>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</si>
  <si>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</si>
  <si>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</si>
  <si>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</si>
  <si>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</si>
  <si>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</si>
  <si>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</si>
  <si>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</si>
  <si>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</si>
  <si>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</si>
  <si>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</si>
  <si>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</si>
  <si>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</si>
  <si>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</si>
  <si>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</si>
  <si>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</si>
  <si>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</si>
  <si>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</si>
  <si>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</si>
  <si>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</si>
  <si>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</si>
  <si>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</si>
  <si>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</si>
  <si>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I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</si>
  <si>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</si>
  <si>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</si>
  <si>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</si>
  <si>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</si>
  <si>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</si>
  <si>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</si>
  <si>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</si>
  <si>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</si>
  <si>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</si>
  <si>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</si>
  <si>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</si>
  <si>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</si>
  <si>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</si>
  <si>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</si>
  <si>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</si>
  <si>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</si>
  <si>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</si>
  <si>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</si>
  <si>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</si>
  <si>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</si>
  <si>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</si>
  <si>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</si>
  <si>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</si>
  <si>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</si>
  <si>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</si>
  <si>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</si>
  <si>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</si>
  <si>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</si>
  <si>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</si>
  <si>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</si>
  <si>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</si>
  <si>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</si>
  <si>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</si>
  <si>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</si>
  <si>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</si>
  <si>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</si>
  <si>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wt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</si>
  <si>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</si>
  <si>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</si>
  <si>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</si>
  <si>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</si>
  <si>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</si>
  <si>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</si>
  <si>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</si>
  <si>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</si>
  <si>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</si>
  <si>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</si>
  <si>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</si>
  <si>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</si>
  <si>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</si>
  <si>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</si>
  <si>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</si>
  <si>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</si>
  <si>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</si>
  <si>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BAD</t>
  </si>
  <si>
    <t xml:space="preserve">AV CrB / GSC 2580-2086               </t>
  </si>
  <si>
    <t>EW</t>
  </si>
  <si>
    <t>Kreiner Eph.</t>
  </si>
  <si>
    <t>J.M. Kreiner, 2004, Acta Astronomica, vol. 54, pp 207-210.</t>
  </si>
  <si>
    <t>Kreiner</t>
  </si>
  <si>
    <t>IBVS 5295</t>
  </si>
  <si>
    <t>II</t>
  </si>
  <si>
    <t>IBVS 5438</t>
  </si>
  <si>
    <t>IBVS 5653</t>
  </si>
  <si>
    <t>IBVS 5713</t>
  </si>
  <si>
    <t>IBVS 5802</t>
  </si>
  <si>
    <t>IBVS 5781</t>
  </si>
  <si>
    <t>IBVS 5874</t>
  </si>
  <si>
    <t>IBVS 5871</t>
  </si>
  <si>
    <t>IBVS 5959</t>
  </si>
  <si>
    <t>IBVS 5918</t>
  </si>
  <si>
    <t>IBVS 5929</t>
  </si>
  <si>
    <t>IBVS 5920</t>
  </si>
  <si>
    <t>IBVS 5945</t>
  </si>
  <si>
    <t>IBVS 6010</t>
  </si>
  <si>
    <t>IBVS 5992</t>
  </si>
  <si>
    <t>IBVS 6029</t>
  </si>
  <si>
    <t>IBVS 6092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</si>
  <si>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</si>
  <si>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</si>
  <si>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</si>
  <si>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</si>
  <si>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</si>
  <si>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</si>
  <si>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2453990.3456 </t>
  </si>
  <si>
    <t> 11.09.2006 20:17 </t>
  </si>
  <si>
    <t> -0.0080 </t>
  </si>
  <si>
    <t>C </t>
  </si>
  <si>
    <t>-I</t>
  </si>
  <si>
    <t> C.&amp; M.Rätz </t>
  </si>
  <si>
    <t>BAVM 186 </t>
  </si>
  <si>
    <t>2454197.4513 </t>
  </si>
  <si>
    <t> 06.04.2007 22:49 </t>
  </si>
  <si>
    <t>5960.5</t>
  </si>
  <si>
    <t>o</t>
  </si>
  <si>
    <t> E.Blättler </t>
  </si>
  <si>
    <t>IBVS 5781 </t>
  </si>
  <si>
    <t>2454207.4657 </t>
  </si>
  <si>
    <t> 16.04.2007 23:10 </t>
  </si>
  <si>
    <t>5993</t>
  </si>
  <si>
    <t> -0.0098 </t>
  </si>
  <si>
    <t> M.&amp; C.Rätz </t>
  </si>
  <si>
    <t>BAVM 201 </t>
  </si>
  <si>
    <t>2454684.3909 </t>
  </si>
  <si>
    <t> 05.08.2008 21:22 </t>
  </si>
  <si>
    <t>7540.5</t>
  </si>
  <si>
    <t> -0.0133 </t>
  </si>
  <si>
    <t>IBVS 5871 </t>
  </si>
  <si>
    <t>2454934.4885 </t>
  </si>
  <si>
    <t> 12.04.2009 23:43 </t>
  </si>
  <si>
    <t>8352</t>
  </si>
  <si>
    <t> -0.0143 </t>
  </si>
  <si>
    <t>-U;-I</t>
  </si>
  <si>
    <t> M.Rätz &amp; K.Rätz </t>
  </si>
  <si>
    <t>BAVM 214 </t>
  </si>
  <si>
    <t>2454943.4272 </t>
  </si>
  <si>
    <t> 21.04.2009 22:15 </t>
  </si>
  <si>
    <t>8381</t>
  </si>
  <si>
    <t> -0.0132 </t>
  </si>
  <si>
    <t> F.Agerer </t>
  </si>
  <si>
    <t>BAVM 209 </t>
  </si>
  <si>
    <t>2454943.5789 </t>
  </si>
  <si>
    <t> 22.04.2009 01:53 </t>
  </si>
  <si>
    <t>8381.5</t>
  </si>
  <si>
    <t> -0.0156 </t>
  </si>
  <si>
    <t>2454948.8171 </t>
  </si>
  <si>
    <t> 27.04.2009 07:36 </t>
  </si>
  <si>
    <t>8398.5</t>
  </si>
  <si>
    <t> -0.0167 </t>
  </si>
  <si>
    <t> R.Nelson </t>
  </si>
  <si>
    <t>IBVS 5929 </t>
  </si>
  <si>
    <t>2454968.3894 </t>
  </si>
  <si>
    <t> 16.05.2009 21:20 </t>
  </si>
  <si>
    <t>8462</t>
  </si>
  <si>
    <t> -0.0147 </t>
  </si>
  <si>
    <t>2454968.5421 </t>
  </si>
  <si>
    <t> 17.05.2009 01:00 </t>
  </si>
  <si>
    <t>8462.5</t>
  </si>
  <si>
    <t> -0.0161 </t>
  </si>
  <si>
    <t>2454974.3975 </t>
  </si>
  <si>
    <t> 22.05.2009 21:32 </t>
  </si>
  <si>
    <t>8481.5</t>
  </si>
  <si>
    <t> -0.0163 </t>
  </si>
  <si>
    <t>2455038.5036 </t>
  </si>
  <si>
    <t> 26.07.2009 00:05 </t>
  </si>
  <si>
    <t>8689.5</t>
  </si>
  <si>
    <t> -0.0144 </t>
  </si>
  <si>
    <t>IBVS 5920 </t>
  </si>
  <si>
    <t>2455276.8849 </t>
  </si>
  <si>
    <t> 21.03.2010 09:14 </t>
  </si>
  <si>
    <t>9463</t>
  </si>
  <si>
    <t> -0.0204 </t>
  </si>
  <si>
    <t> R.Diethelm </t>
  </si>
  <si>
    <t>IBVS 5945 </t>
  </si>
  <si>
    <t>2455340.5298 </t>
  </si>
  <si>
    <t> 24.05.2010 00:42 </t>
  </si>
  <si>
    <t>9669.5</t>
  </si>
  <si>
    <t> -0.0173 </t>
  </si>
  <si>
    <t>2455629.6122 </t>
  </si>
  <si>
    <t> 09.03.2011 02:41 </t>
  </si>
  <si>
    <t>10607.5</t>
  </si>
  <si>
    <t> -0.0199 </t>
  </si>
  <si>
    <t>BAVM 220 </t>
  </si>
  <si>
    <t>2455659.5075 </t>
  </si>
  <si>
    <t> 08.04.2011 00:10 </t>
  </si>
  <si>
    <t>10704.5</t>
  </si>
  <si>
    <t> -0.0194 </t>
  </si>
  <si>
    <t>2455666.9021 </t>
  </si>
  <si>
    <t> 15.04.2011 09:39 </t>
  </si>
  <si>
    <t>10728.5</t>
  </si>
  <si>
    <t> -0.0214 </t>
  </si>
  <si>
    <t>IBVS 5992 </t>
  </si>
  <si>
    <t>2456042.8932 </t>
  </si>
  <si>
    <t> 25.04.2012 09:26 </t>
  </si>
  <si>
    <t>11948.5</t>
  </si>
  <si>
    <t> -0.0258 </t>
  </si>
  <si>
    <t>IBVS 6029 </t>
  </si>
  <si>
    <t>2456340.9119 </t>
  </si>
  <si>
    <t> 17.02.2013 09:53 </t>
  </si>
  <si>
    <t>12915.5</t>
  </si>
  <si>
    <t> -0.0297 </t>
  </si>
  <si>
    <t>IBVS 6092 </t>
  </si>
  <si>
    <t>IBVS 6152</t>
  </si>
  <si>
    <t>IBVS 6195</t>
  </si>
  <si>
    <t>IBVS 6230</t>
  </si>
  <si>
    <t>VSB-64</t>
  </si>
  <si>
    <t>JAVSO..48..256</t>
  </si>
  <si>
    <t>JAVSO, 48, 256</t>
  </si>
  <si>
    <t>JAVSO..48….1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</si>
</sst>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\(&quot;$&quot;#,##0\)"/>
    <numFmt numFmtId="176" formatCode="0.E+00"/>
    <numFmt numFmtId="177" formatCode="0.0%"/>
    <numFmt numFmtId="179" formatCode="0.00000"/>
    <numFmt numFmtId="180" formatCode="0.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0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9" fillId="0" borderId="2" applyNumberFormat="0" applyFont="0" applyFill="0" applyAlignment="0" applyProtection="0"/>
  </cellStyleXfs>
  <cellXfs count="134"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7" xfId="0" applyBorder="1" applyAlignment="1"/>
    <xf numFmtId="0" fontId="0" fillId="0" borderId="8" xfId="0" applyBorder="1" applyAlignment="1"/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4" fillId="0" borderId="0" xfId="0" applyFont="1" applyAlignment="1"/>
    <xf numFmtId="0" fontId="10" fillId="0" borderId="0" xfId="0" applyFont="1">
      <alignment vertical="top"/>
    </xf>
    <xf numFmtId="0" fontId="13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22" fontId="9" fillId="0" borderId="0" xfId="0" applyNumberFormat="1" applyFont="1">
      <alignment vertical="top"/>
    </xf>
    <xf numFmtId="0" fontId="15" fillId="0" borderId="0" xfId="0" applyFont="1" applyAlignment="1"/>
    <xf numFmtId="0" fontId="16" fillId="0" borderId="0" xfId="0" applyFont="1">
      <alignment vertical="top"/>
    </xf>
    <xf numFmtId="0" fontId="7" fillId="0" borderId="0" xfId="0" applyFont="1">
      <alignment vertical="top"/>
    </xf>
    <xf numFmtId="0" fontId="18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9" xfId="0" applyFont="1" applyBorder="1">
      <alignment vertical="top"/>
    </xf>
    <xf numFmtId="0" fontId="19" fillId="0" borderId="10" xfId="0" applyFont="1" applyBorder="1">
      <alignment vertical="top"/>
    </xf>
    <xf numFmtId="0" fontId="9" fillId="0" borderId="4" xfId="0" applyFont="1" applyBorder="1">
      <alignment vertical="top"/>
    </xf>
    <xf numFmtId="176" fontId="9" fillId="0" borderId="4" xfId="0" applyNumberFormat="1" applyFont="1" applyBorder="1" applyAlignment="1">
      <alignment horizontal="center"/>
    </xf>
    <xf numFmtId="177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1" xfId="0" applyFont="1" applyBorder="1">
      <alignment vertical="top"/>
    </xf>
    <xf numFmtId="0" fontId="19" fillId="0" borderId="12" xfId="0" applyFont="1" applyBorder="1">
      <alignment vertical="top"/>
    </xf>
    <xf numFmtId="0" fontId="9" fillId="0" borderId="5" xfId="0" applyFont="1" applyBorder="1">
      <alignment vertical="top"/>
    </xf>
    <xf numFmtId="176" fontId="9" fillId="0" borderId="5" xfId="0" applyNumberFormat="1" applyFont="1" applyBorder="1" applyAlignment="1">
      <alignment horizontal="center"/>
    </xf>
    <xf numFmtId="0" fontId="7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9" fillId="0" borderId="6" xfId="0" applyFont="1" applyBorder="1">
      <alignment vertical="top"/>
    </xf>
    <xf numFmtId="176" fontId="9" fillId="0" borderId="6" xfId="0" applyNumberFormat="1" applyFont="1" applyBorder="1" applyAlignment="1">
      <alignment horizontal="center"/>
    </xf>
    <xf numFmtId="0" fontId="18" fillId="0" borderId="3" xfId="0" applyFont="1" applyBorder="1">
      <alignment vertical="top"/>
    </xf>
    <xf numFmtId="0" fontId="0" fillId="0" borderId="3" xfId="0" applyBorder="1">
      <alignment vertical="top"/>
    </xf>
    <xf numFmtId="0" fontId="7" fillId="0" borderId="0" xfId="0" applyFont="1" applyFill="1" applyBorder="1">
      <alignment vertical="top"/>
    </xf>
    <xf numFmtId="0" fontId="19" fillId="0" borderId="0" xfId="0" applyFont="1">
      <alignment vertical="top"/>
    </xf>
    <xf numFmtId="176" fontId="9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0" fontId="20" fillId="0" borderId="0" xfId="0" applyFont="1">
      <alignment vertical="top"/>
    </xf>
    <xf numFmtId="177" fontId="20" fillId="0" borderId="0" xfId="0" applyNumberFormat="1" applyFont="1">
      <alignment vertical="top"/>
    </xf>
    <xf numFmtId="10" fontId="20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9" fillId="0" borderId="0" xfId="0" applyFont="1" applyFill="1">
      <alignment vertical="top"/>
    </xf>
    <xf numFmtId="0" fontId="15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5" fillId="2" borderId="1" xfId="0" applyFont="1" applyFill="1" applyBorder="1">
      <alignment vertical="top"/>
    </xf>
    <xf numFmtId="0" fontId="9" fillId="0" borderId="15" xfId="0" applyFont="1" applyFill="1" applyBorder="1">
      <alignment vertical="top"/>
    </xf>
    <xf numFmtId="0" fontId="9" fillId="0" borderId="0" xfId="0" applyFont="1">
      <alignment vertical="top"/>
    </xf>
    <xf numFmtId="0" fontId="23" fillId="0" borderId="0" xfId="0" applyFont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left" vertical="center"/>
    </xf>
    <xf numFmtId="11" fontId="0" fillId="0" borderId="0" xfId="0" applyNumberFormat="1" applyAlignment="1"/>
    <xf numFmtId="0" fontId="4" fillId="0" borderId="3" xfId="0" applyFont="1" applyFill="1" applyBorder="1" applyAlignment="1">
      <alignment horizontal="center"/>
    </xf>
    <xf numFmtId="0" fontId="15" fillId="0" borderId="0" xfId="0" applyFont="1" applyAlignment="1" applyProtection="1">
      <alignment horizontal="left"/>
      <protection locked="0"/>
    </xf>
    <xf numFmtId="10" fontId="7" fillId="0" borderId="0" xfId="0" applyNumberFormat="1" applyFont="1" applyFill="1" applyBorder="1">
      <alignment vertical="top"/>
    </xf>
    <xf numFmtId="0" fontId="24" fillId="0" borderId="0" xfId="0" applyFont="1">
      <alignment vertical="top"/>
    </xf>
    <xf numFmtId="0" fontId="15" fillId="2" borderId="15" xfId="0" applyFont="1" applyFill="1" applyBorder="1">
      <alignment vertical="top"/>
    </xf>
    <xf numFmtId="0" fontId="9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5" fillId="0" borderId="3" xfId="0" applyFont="1" applyFill="1" applyBorder="1" applyAlignment="1">
      <alignment horizontal="center"/>
    </xf>
    <xf numFmtId="0" fontId="26" fillId="0" borderId="0" xfId="0" applyFont="1" applyAlignment="1"/>
    <xf numFmtId="14" fontId="0" fillId="0" borderId="0" xfId="0" applyNumberForma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28" fillId="0" borderId="0" xfId="7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0" xfId="0" quotePrefix="1">
      <alignment vertical="top"/>
    </xf>
    <xf numFmtId="0" fontId="0" fillId="3" borderId="20" xfId="0" applyFill="1" applyBorder="1" applyAlignment="1">
      <alignment horizontal="left" wrapText="1" indent="1"/>
    </xf>
    <xf numFmtId="0" fontId="0" fillId="3" borderId="20" xfId="0" applyFill="1" applyBorder="1" applyAlignment="1">
      <alignment horizontal="center" wrapText="1"/>
    </xf>
    <xf numFmtId="0" fontId="0" fillId="3" borderId="20" xfId="0" applyFill="1" applyBorder="1" applyAlignment="1">
      <alignment horizontal="right" wrapText="1"/>
    </xf>
    <xf numFmtId="0" fontId="28" fillId="3" borderId="20" xfId="7" applyFill="1" applyBorder="1" applyAlignment="1" applyProtection="1">
      <alignment horizontal="right" wrapText="1"/>
    </xf>
    <xf numFmtId="0" fontId="0" fillId="3" borderId="21" xfId="0" applyFill="1" applyBorder="1" applyAlignment="1">
      <alignment horizontal="left" wrapText="1" indent="1"/>
    </xf>
    <xf numFmtId="0" fontId="0" fillId="3" borderId="21" xfId="0" applyFill="1" applyBorder="1" applyAlignment="1">
      <alignment horizontal="center" wrapText="1"/>
    </xf>
    <xf numFmtId="0" fontId="0" fillId="3" borderId="21" xfId="0" applyFill="1" applyBorder="1" applyAlignment="1">
      <alignment horizontal="right" wrapText="1"/>
    </xf>
    <xf numFmtId="0" fontId="28" fillId="3" borderId="21" xfId="7" applyFill="1" applyBorder="1" applyAlignment="1" applyProtection="1">
      <alignment horizontal="righ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>
      <alignment vertical="top"/>
    </xf>
    <xf numFmtId="0" fontId="0" fillId="0" borderId="0" xfId="0" quotePrefix="1" applyBorder="1">
      <alignment vertical="top"/>
    </xf>
    <xf numFmtId="0" fontId="5" fillId="3" borderId="0" xfId="0" applyFont="1" applyFill="1" applyBorder="1" applyAlignment="1">
      <alignment horizontal="left" vertical="top" wrapText="1" indent="1"/>
    </xf>
    <xf numFmtId="0" fontId="5" fillId="3" borderId="0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right" vertical="top" wrapText="1"/>
    </xf>
    <xf numFmtId="0" fontId="28" fillId="3" borderId="0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center"/>
    </xf>
    <xf numFmtId="0" fontId="31" fillId="0" borderId="0" xfId="8" applyFont="1" applyAlignment="1">
      <alignment horizontal="left" vertical="center" wrapText="1"/>
    </xf>
    <xf numFmtId="0" fontId="31" fillId="0" borderId="0" xfId="8" applyFont="1" applyAlignment="1">
      <alignment horizontal="center" vertical="center" wrapText="1"/>
    </xf>
    <xf numFmtId="0" fontId="31" fillId="0" borderId="0" xfId="8" applyFont="1" applyAlignment="1">
      <alignment horizontal="left" wrapText="1"/>
    </xf>
    <xf numFmtId="0" fontId="31" fillId="0" borderId="0" xfId="0" applyFont="1" applyAlignment="1"/>
    <xf numFmtId="0" fontId="31" fillId="0" borderId="0" xfId="0" applyFont="1" applyBorder="1" applyAlignment="1">
      <alignment horizontal="center"/>
    </xf>
    <xf numFmtId="180" fontId="31" fillId="0" borderId="0" xfId="0" applyNumberFormat="1" applyFont="1" applyFill="1" applyBorder="1" applyAlignment="1" applyProtection="1">
      <alignment horizontal="left" vertical="top"/>
    </xf>
    <xf numFmtId="0" fontId="31" fillId="0" borderId="0" xfId="0" applyNumberFormat="1" applyFont="1" applyFill="1" applyBorder="1" applyAlignment="1" applyProtection="1">
      <alignment horizontal="left" vertical="top"/>
    </xf>
    <xf numFmtId="0" fontId="4" fillId="0" borderId="0" xfId="0" applyFont="1">
      <alignment vertical="top"/>
    </xf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79" fontId="32" fillId="0" borderId="0" xfId="0" applyNumberFormat="1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CrB - O-C Diagr.</a:t>
            </a:r>
          </a:p>
        </c:rich>
      </c:tx>
      <c:layout>
        <c:manualLayout>
          <c:xMode val="edge"/>
          <c:yMode val="edge"/>
          <c:x val="0.3747932254736814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22910549645247"/>
          <c:y val="0.14634168126798494"/>
          <c:w val="0.79104605722374011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</c:numCache>
            </c:numRef>
          </c:xVal>
          <c:yVal>
            <c:numRef>
              <c:f>Active!$H$21:$H$1005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DD-43DE-A4B0-D44C71812F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Active!$D$21:$D$1005</c:f>
                <c:numCache>
                  <c:formatCode>General</c:formatCode>
                  <c:ptCount val="9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2.9999999999999997E-4</c:v>
                  </c:pt>
                </c:numCache>
              </c:numRef>
            </c:plus>
            <c:minus>
              <c:numRef>
                <c:f>Active!$D$21:$D$1005</c:f>
                <c:numCache>
                  <c:formatCode>General</c:formatCode>
                  <c:ptCount val="9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</c:numCache>
            </c:numRef>
          </c:xVal>
          <c:yVal>
            <c:numRef>
              <c:f>Active!$I$21:$I$1005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DD-43DE-A4B0-D44C71812F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Active!$D$21:$D$56</c:f>
                <c:numCache>
                  <c:formatCode>General</c:formatCode>
                  <c:ptCount val="36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</c:numCache>
              </c:numRef>
            </c:plus>
            <c:minus>
              <c:numRef>
                <c:f>Active!$D$21:$D$56</c:f>
                <c:numCache>
                  <c:formatCode>General</c:formatCode>
                  <c:ptCount val="36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</c:numCache>
            </c:numRef>
          </c:xVal>
          <c:yVal>
            <c:numRef>
              <c:f>Active!$J$21:$J$1005</c:f>
              <c:numCache>
                <c:formatCode>General</c:formatCode>
                <c:ptCount val="985"/>
                <c:pt idx="15">
                  <c:v>-1.8485999971744604E-3</c:v>
                </c:pt>
                <c:pt idx="17">
                  <c:v>3.8529999437741935E-4</c:v>
                </c:pt>
                <c:pt idx="19">
                  <c:v>-3.5600000410340726E-4</c:v>
                </c:pt>
                <c:pt idx="21">
                  <c:v>-1.0686000023270026E-3</c:v>
                </c:pt>
                <c:pt idx="22">
                  <c:v>8.0799996794667095E-5</c:v>
                </c:pt>
                <c:pt idx="23">
                  <c:v>-2.3149000044213608E-3</c:v>
                </c:pt>
                <c:pt idx="25">
                  <c:v>-1.2226000035298057E-3</c:v>
                </c:pt>
                <c:pt idx="26">
                  <c:v>-2.6183000081800856E-3</c:v>
                </c:pt>
                <c:pt idx="27">
                  <c:v>-2.8549000053317286E-3</c:v>
                </c:pt>
                <c:pt idx="30">
                  <c:v>-1.9381000092835166E-3</c:v>
                </c:pt>
                <c:pt idx="31">
                  <c:v>-3.0713000014657155E-3</c:v>
                </c:pt>
                <c:pt idx="32">
                  <c:v>-2.3371000061160885E-3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DD-43DE-A4B0-D44C71812F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2.9999999999999997E-4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2.0000000000000001E-4</c:v>
                  </c:pt>
                  <c:pt idx="43">
                    <c:v>2.9999999999999997E-4</c:v>
                  </c:pt>
                  <c:pt idx="44">
                    <c:v>4.0000000000000002E-4</c:v>
                  </c:pt>
                  <c:pt idx="45">
                    <c:v>1E-4</c:v>
                  </c:pt>
                  <c:pt idx="46">
                    <c:v>2.0000000000000001E-4</c:v>
                  </c:pt>
                  <c:pt idx="4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</c:numCache>
            </c:numRef>
          </c:xVal>
          <c:yVal>
            <c:numRef>
              <c:f>Active!$K$21:$K$1005</c:f>
              <c:numCache>
                <c:formatCode>General</c:formatCode>
                <c:ptCount val="985"/>
                <c:pt idx="0">
                  <c:v>-1.7719000024953857E-3</c:v>
                </c:pt>
                <c:pt idx="1">
                  <c:v>-6.4216000027954578E-3</c:v>
                </c:pt>
                <c:pt idx="2">
                  <c:v>1.7410000145900995E-4</c:v>
                </c:pt>
                <c:pt idx="3">
                  <c:v>-1.3958000054117292E-3</c:v>
                </c:pt>
                <c:pt idx="4">
                  <c:v>-1.7915000062203035E-3</c:v>
                </c:pt>
                <c:pt idx="5">
                  <c:v>-9.5819999842206016E-4</c:v>
                </c:pt>
                <c:pt idx="6">
                  <c:v>-8.5390000458573923E-4</c:v>
                </c:pt>
                <c:pt idx="7">
                  <c:v>-5.7220000599045306E-4</c:v>
                </c:pt>
                <c:pt idx="8">
                  <c:v>3.8321000029100105E-3</c:v>
                </c:pt>
                <c:pt idx="9">
                  <c:v>9.802999920793809E-4</c:v>
                </c:pt>
                <c:pt idx="10">
                  <c:v>1.7159999697469175E-4</c:v>
                </c:pt>
                <c:pt idx="11">
                  <c:v>0</c:v>
                </c:pt>
                <c:pt idx="12">
                  <c:v>1.4486999934888445E-3</c:v>
                </c:pt>
                <c:pt idx="13">
                  <c:v>-1.2092999968444929E-3</c:v>
                </c:pt>
                <c:pt idx="14">
                  <c:v>6.5940000058617443E-4</c:v>
                </c:pt>
                <c:pt idx="16">
                  <c:v>3.8529999437741935E-4</c:v>
                </c:pt>
                <c:pt idx="18">
                  <c:v>1.4644999973825179E-3</c:v>
                </c:pt>
                <c:pt idx="20">
                  <c:v>-1.3475000014295802E-3</c:v>
                </c:pt>
                <c:pt idx="24">
                  <c:v>-3.3687000031932257E-3</c:v>
                </c:pt>
                <c:pt idx="28">
                  <c:v>-5.6610000319778919E-4</c:v>
                </c:pt>
                <c:pt idx="29">
                  <c:v>-5.3140000090934336E-3</c:v>
                </c:pt>
                <c:pt idx="33">
                  <c:v>-4.3307000014465302E-3</c:v>
                </c:pt>
                <c:pt idx="34">
                  <c:v>-6.7387000017333776E-3</c:v>
                </c:pt>
                <c:pt idx="35">
                  <c:v>-9.1225000069243833E-3</c:v>
                </c:pt>
                <c:pt idx="36">
                  <c:v>-1.0210200001893099E-2</c:v>
                </c:pt>
                <c:pt idx="37">
                  <c:v>-1.0405900000478141E-2</c:v>
                </c:pt>
                <c:pt idx="38">
                  <c:v>-1.8787800006975885E-2</c:v>
                </c:pt>
                <c:pt idx="39">
                  <c:v>-2.3567000003822614E-2</c:v>
                </c:pt>
                <c:pt idx="40">
                  <c:v>-2.75337999992189E-2</c:v>
                </c:pt>
                <c:pt idx="41">
                  <c:v>-2.8842300009273458E-2</c:v>
                </c:pt>
                <c:pt idx="42">
                  <c:v>-2.871650000452064E-2</c:v>
                </c:pt>
                <c:pt idx="43">
                  <c:v>-3.0712200001289602E-2</c:v>
                </c:pt>
                <c:pt idx="44">
                  <c:v>-3.3011316751071718E-2</c:v>
                </c:pt>
                <c:pt idx="45">
                  <c:v>-2.8842300009273458E-2</c:v>
                </c:pt>
                <c:pt idx="46">
                  <c:v>-2.871650000452064E-2</c:v>
                </c:pt>
                <c:pt idx="47">
                  <c:v>-3.0712200001289602E-2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DD-43DE-A4B0-D44C71812F16}"/>
            </c:ext>
          </c:extLst>
        </c:ser>
        <c:ser>
          <c:idx val="7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</c:numCache>
            </c:numRef>
          </c:xVal>
          <c:yVal>
            <c:numRef>
              <c:f>Active!$O$21:$O$1005</c:f>
              <c:numCache>
                <c:formatCode>General</c:formatCode>
                <c:ptCount val="985"/>
                <c:pt idx="16">
                  <c:v>1.351298966656664E-2</c:v>
                </c:pt>
                <c:pt idx="22">
                  <c:v>3.8215678229919503E-3</c:v>
                </c:pt>
                <c:pt idx="23">
                  <c:v>3.8200008994925851E-3</c:v>
                </c:pt>
                <c:pt idx="24">
                  <c:v>3.7667255005141634E-3</c:v>
                </c:pt>
                <c:pt idx="25">
                  <c:v>3.5677262160947638E-3</c:v>
                </c:pt>
                <c:pt idx="26">
                  <c:v>3.5661592925953986E-3</c:v>
                </c:pt>
                <c:pt idx="27">
                  <c:v>3.506616199619516E-3</c:v>
                </c:pt>
                <c:pt idx="28">
                  <c:v>2.8547760238835304E-3</c:v>
                </c:pt>
                <c:pt idx="29">
                  <c:v>4.3074537036533536E-4</c:v>
                </c:pt>
                <c:pt idx="30">
                  <c:v>-2.1639403487255446E-4</c:v>
                </c:pt>
                <c:pt idx="31">
                  <c:v>-3.1559425196819486E-3</c:v>
                </c:pt>
                <c:pt idx="32">
                  <c:v>-3.4599256785588263E-3</c:v>
                </c:pt>
                <c:pt idx="33">
                  <c:v>-3.5351380065283648E-3</c:v>
                </c:pt>
                <c:pt idx="34">
                  <c:v>-7.3584313449798176E-3</c:v>
                </c:pt>
                <c:pt idx="35">
                  <c:v>-1.0388861392752403E-2</c:v>
                </c:pt>
                <c:pt idx="36">
                  <c:v>-1.1267905475896362E-2</c:v>
                </c:pt>
                <c:pt idx="37">
                  <c:v>-1.1269472399395731E-2</c:v>
                </c:pt>
                <c:pt idx="38">
                  <c:v>-1.779884262125114E-2</c:v>
                </c:pt>
                <c:pt idx="39">
                  <c:v>-2.1960591435565512E-2</c:v>
                </c:pt>
                <c:pt idx="40">
                  <c:v>-2.5288736948217514E-2</c:v>
                </c:pt>
                <c:pt idx="41">
                  <c:v>-2.9840649713873856E-2</c:v>
                </c:pt>
                <c:pt idx="42">
                  <c:v>-2.9850051254870048E-2</c:v>
                </c:pt>
                <c:pt idx="43">
                  <c:v>-2.9851618178369409E-2</c:v>
                </c:pt>
                <c:pt idx="44">
                  <c:v>-3.2811536668670552E-2</c:v>
                </c:pt>
                <c:pt idx="45">
                  <c:v>-2.9840649713873856E-2</c:v>
                </c:pt>
                <c:pt idx="46">
                  <c:v>-2.9850051254870048E-2</c:v>
                </c:pt>
                <c:pt idx="47">
                  <c:v>-2.9851618178369409E-2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DD-43DE-A4B0-D44C71812F16}"/>
            </c:ext>
          </c:extLst>
        </c:ser>
        <c:ser>
          <c:idx val="8"/>
          <c:order val="5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Active!$V$2:$V$17</c:f>
              <c:numCache>
                <c:formatCode>General</c:formatCode>
                <c:ptCount val="16"/>
                <c:pt idx="0">
                  <c:v>-6000</c:v>
                </c:pt>
                <c:pt idx="1">
                  <c:v>-4000</c:v>
                </c:pt>
                <c:pt idx="2">
                  <c:v>-2000</c:v>
                </c:pt>
                <c:pt idx="3">
                  <c:v>0</c:v>
                </c:pt>
                <c:pt idx="4">
                  <c:v>2000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  <c:pt idx="10">
                  <c:v>10000</c:v>
                </c:pt>
                <c:pt idx="11">
                  <c:v>12000</c:v>
                </c:pt>
                <c:pt idx="12">
                  <c:v>14000</c:v>
                </c:pt>
                <c:pt idx="13">
                  <c:v>16000</c:v>
                </c:pt>
                <c:pt idx="14">
                  <c:v>18000</c:v>
                </c:pt>
                <c:pt idx="15">
                  <c:v>20000</c:v>
                </c:pt>
              </c:numCache>
            </c:numRef>
          </c:xVal>
          <c:yVal>
            <c:numRef>
              <c:f>Active!$W$2:$W$17</c:f>
              <c:numCache>
                <c:formatCode>General</c:formatCode>
                <c:ptCount val="16"/>
                <c:pt idx="0">
                  <c:v>-9.2949450295137393E-3</c:v>
                </c:pt>
                <c:pt idx="1">
                  <c:v>-5.0595960291838285E-3</c:v>
                </c:pt>
                <c:pt idx="2">
                  <c:v>-1.8848946047332919E-3</c:v>
                </c:pt>
                <c:pt idx="3">
                  <c:v>2.2915924383787249E-4</c:v>
                </c:pt>
                <c:pt idx="4">
                  <c:v>1.2825655165296639E-3</c:v>
                </c:pt>
                <c:pt idx="5">
                  <c:v>1.2753242133420827E-3</c:v>
                </c:pt>
                <c:pt idx="6">
                  <c:v>8.7396072079352644E-4</c:v>
                </c:pt>
                <c:pt idx="7">
                  <c:v>2.0743533427512728E-4</c:v>
                </c:pt>
                <c:pt idx="8">
                  <c:v>-7.2425194621311521E-4</c:v>
                </c:pt>
                <c:pt idx="9">
                  <c:v>-1.9211011206711993E-3</c:v>
                </c:pt>
                <c:pt idx="10">
                  <c:v>-5.1102851514968992E-3</c:v>
                </c:pt>
                <c:pt idx="11">
                  <c:v>-9.3601167582019733E-3</c:v>
                </c:pt>
                <c:pt idx="12">
                  <c:v>-1.4670595940786421E-2</c:v>
                </c:pt>
                <c:pt idx="13">
                  <c:v>-2.1041722699250236E-2</c:v>
                </c:pt>
                <c:pt idx="14">
                  <c:v>-2.8473497033593431E-2</c:v>
                </c:pt>
                <c:pt idx="15">
                  <c:v>-3.6965918943815998E-2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DD-43DE-A4B0-D44C71812F16}"/>
            </c:ext>
          </c:extLst>
        </c:ser>
        <c:ser>
          <c:idx val="9"/>
          <c:order val="6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C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Active!$F$21:$F$566</c:f>
              <c:numCache>
                <c:formatCode>General</c:formatCode>
                <c:ptCount val="546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18672.5</c:v>
                </c:pt>
                <c:pt idx="43">
                  <c:v>18673</c:v>
                </c:pt>
                <c:pt idx="44">
                  <c:v>19617.5</c:v>
                </c:pt>
                <c:pt idx="45">
                  <c:v>18669.5</c:v>
                </c:pt>
                <c:pt idx="46">
                  <c:v>18672.5</c:v>
                </c:pt>
                <c:pt idx="47">
                  <c:v>18673</c:v>
                </c:pt>
              </c:numCache>
            </c:numRef>
          </c:xVal>
          <c:yVal>
            <c:numRef>
              <c:f>Active!$U$21:$U$566</c:f>
              <c:numCache>
                <c:formatCode>General</c:formatCode>
                <c:ptCount val="5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DD-43DE-A4B0-D44C71812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647176"/>
        <c:axId val="1"/>
      </c:scatterChart>
      <c:valAx>
        <c:axId val="754647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878938640132667"/>
              <c:y val="0.85365853658536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647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2935323383086"/>
          <c:y val="0.92073170731707321"/>
          <c:w val="0.73466003316749584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CrB -- O-C Diagr</a:t>
            </a:r>
          </a:p>
        </c:rich>
      </c:tx>
      <c:layout>
        <c:manualLayout>
          <c:xMode val="edge"/>
          <c:yMode val="edge"/>
          <c:x val="0.41676530103158593"/>
          <c:y val="3.058823529411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741484617978792E-2"/>
          <c:y val="0.11294117647058824"/>
          <c:w val="0.89138185979344597"/>
          <c:h val="0.77176470588235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Q_fit!$D$21:$D$110</c:f>
              <c:numCache>
                <c:formatCode>General</c:formatCode>
                <c:ptCount val="90"/>
                <c:pt idx="0">
                  <c:v>-0.40665000000000001</c:v>
                </c:pt>
                <c:pt idx="1">
                  <c:v>-0.39560000000000001</c:v>
                </c:pt>
                <c:pt idx="2">
                  <c:v>-4.5650000000000003E-2</c:v>
                </c:pt>
                <c:pt idx="3">
                  <c:v>-4.53E-2</c:v>
                </c:pt>
                <c:pt idx="4">
                  <c:v>-4.5249999999999999E-2</c:v>
                </c:pt>
                <c:pt idx="5">
                  <c:v>-4.3700000000000003E-2</c:v>
                </c:pt>
                <c:pt idx="6">
                  <c:v>-4.3650000000000001E-2</c:v>
                </c:pt>
                <c:pt idx="7">
                  <c:v>-4.2700000000000002E-2</c:v>
                </c:pt>
                <c:pt idx="8">
                  <c:v>-4.265E-2</c:v>
                </c:pt>
                <c:pt idx="9">
                  <c:v>-3.3950000000000001E-2</c:v>
                </c:pt>
                <c:pt idx="10">
                  <c:v>-2.9399999999999999E-2</c:v>
                </c:pt>
                <c:pt idx="11">
                  <c:v>0</c:v>
                </c:pt>
                <c:pt idx="12">
                  <c:v>8.5449999999999998E-2</c:v>
                </c:pt>
                <c:pt idx="13">
                  <c:v>0.23244999999999999</c:v>
                </c:pt>
                <c:pt idx="14">
                  <c:v>0.33789999999999998</c:v>
                </c:pt>
                <c:pt idx="15">
                  <c:v>0.45989999999999998</c:v>
                </c:pt>
                <c:pt idx="16">
                  <c:v>0.48354999999999998</c:v>
                </c:pt>
                <c:pt idx="17">
                  <c:v>0.48354999999999998</c:v>
                </c:pt>
                <c:pt idx="18">
                  <c:v>0.55074999999999996</c:v>
                </c:pt>
                <c:pt idx="19">
                  <c:v>0.55400000000000005</c:v>
                </c:pt>
                <c:pt idx="20">
                  <c:v>0.70874999999999999</c:v>
                </c:pt>
                <c:pt idx="21">
                  <c:v>0.78990000000000005</c:v>
                </c:pt>
                <c:pt idx="22">
                  <c:v>0.79279999999999995</c:v>
                </c:pt>
                <c:pt idx="23">
                  <c:v>0.79285000000000005</c:v>
                </c:pt>
                <c:pt idx="24">
                  <c:v>0.79454999999999998</c:v>
                </c:pt>
                <c:pt idx="25">
                  <c:v>0.80089999999999995</c:v>
                </c:pt>
                <c:pt idx="26">
                  <c:v>0.80095000000000005</c:v>
                </c:pt>
                <c:pt idx="27">
                  <c:v>0.80284999999999995</c:v>
                </c:pt>
                <c:pt idx="28">
                  <c:v>0.82364999999999999</c:v>
                </c:pt>
                <c:pt idx="29">
                  <c:v>0.90100000000000002</c:v>
                </c:pt>
                <c:pt idx="30">
                  <c:v>0.92164999999999997</c:v>
                </c:pt>
                <c:pt idx="31">
                  <c:v>1.01545</c:v>
                </c:pt>
                <c:pt idx="32">
                  <c:v>1.02515</c:v>
                </c:pt>
                <c:pt idx="33">
                  <c:v>1.02755</c:v>
                </c:pt>
                <c:pt idx="34">
                  <c:v>1.1495500000000001</c:v>
                </c:pt>
                <c:pt idx="35">
                  <c:v>1.2462500000000001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xVal>
          <c:yVal>
            <c:numRef>
              <c:f>Q_fit!$E$21:$E$110</c:f>
              <c:numCache>
                <c:formatCode>General</c:formatCode>
                <c:ptCount val="90"/>
                <c:pt idx="0">
                  <c:v>-1.7719000024953857E-3</c:v>
                </c:pt>
                <c:pt idx="1">
                  <c:v>-6.4216000027954578E-3</c:v>
                </c:pt>
                <c:pt idx="2">
                  <c:v>1.7410000145900995E-4</c:v>
                </c:pt>
                <c:pt idx="3">
                  <c:v>-1.3958000054117292E-3</c:v>
                </c:pt>
                <c:pt idx="4">
                  <c:v>-1.7915000062203035E-3</c:v>
                </c:pt>
                <c:pt idx="5">
                  <c:v>-9.5819999842206016E-4</c:v>
                </c:pt>
                <c:pt idx="6">
                  <c:v>-8.5390000458573923E-4</c:v>
                </c:pt>
                <c:pt idx="7">
                  <c:v>-5.7220000599045306E-4</c:v>
                </c:pt>
                <c:pt idx="8">
                  <c:v>3.8321000029100105E-3</c:v>
                </c:pt>
                <c:pt idx="9">
                  <c:v>9.802999920793809E-4</c:v>
                </c:pt>
                <c:pt idx="10">
                  <c:v>1.7159999697469175E-4</c:v>
                </c:pt>
                <c:pt idx="11">
                  <c:v>0</c:v>
                </c:pt>
                <c:pt idx="12">
                  <c:v>1.4486999934888445E-3</c:v>
                </c:pt>
                <c:pt idx="13">
                  <c:v>-1.2092999968444929E-3</c:v>
                </c:pt>
                <c:pt idx="14">
                  <c:v>6.5940000058617443E-4</c:v>
                </c:pt>
                <c:pt idx="15">
                  <c:v>-1.8485999971744604E-3</c:v>
                </c:pt>
                <c:pt idx="16">
                  <c:v>3.8529999437741935E-4</c:v>
                </c:pt>
                <c:pt idx="17">
                  <c:v>3.8529999437741935E-4</c:v>
                </c:pt>
                <c:pt idx="18">
                  <c:v>1.4644999973825179E-3</c:v>
                </c:pt>
                <c:pt idx="19">
                  <c:v>-3.5600000410340726E-4</c:v>
                </c:pt>
                <c:pt idx="20">
                  <c:v>-1.3475000014295802E-3</c:v>
                </c:pt>
                <c:pt idx="21">
                  <c:v>-1.0686000023270026E-3</c:v>
                </c:pt>
                <c:pt idx="22">
                  <c:v>8.0799996794667095E-5</c:v>
                </c:pt>
                <c:pt idx="23">
                  <c:v>-2.3149000044213608E-3</c:v>
                </c:pt>
                <c:pt idx="24">
                  <c:v>-3.3687000031932257E-3</c:v>
                </c:pt>
                <c:pt idx="25">
                  <c:v>-1.2226000035298057E-3</c:v>
                </c:pt>
                <c:pt idx="26">
                  <c:v>-2.6183000081800856E-3</c:v>
                </c:pt>
                <c:pt idx="27">
                  <c:v>-2.8549000053317286E-3</c:v>
                </c:pt>
                <c:pt idx="28">
                  <c:v>-5.6610000319778919E-4</c:v>
                </c:pt>
                <c:pt idx="29">
                  <c:v>-5.3140000090934336E-3</c:v>
                </c:pt>
                <c:pt idx="30">
                  <c:v>-1.9381000092835166E-3</c:v>
                </c:pt>
                <c:pt idx="31">
                  <c:v>-3.0713000014657155E-3</c:v>
                </c:pt>
                <c:pt idx="32">
                  <c:v>-2.3371000061160885E-3</c:v>
                </c:pt>
                <c:pt idx="33">
                  <c:v>-4.3307000014465302E-3</c:v>
                </c:pt>
                <c:pt idx="34">
                  <c:v>-6.7387000017333776E-3</c:v>
                </c:pt>
                <c:pt idx="35">
                  <c:v>-9.1225000069243833E-3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01-461F-A70B-C06628CB9808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-0.5</c:v>
                </c:pt>
                <c:pt idx="1">
                  <c:v>-0.4</c:v>
                </c:pt>
                <c:pt idx="2">
                  <c:v>-0.3</c:v>
                </c:pt>
                <c:pt idx="3">
                  <c:v>-0.2</c:v>
                </c:pt>
                <c:pt idx="4">
                  <c:v>-0.1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0.9</c:v>
                </c:pt>
                <c:pt idx="15">
                  <c:v>1</c:v>
                </c:pt>
                <c:pt idx="16">
                  <c:v>1.1000000000000001</c:v>
                </c:pt>
                <c:pt idx="17">
                  <c:v>1.2</c:v>
                </c:pt>
                <c:pt idx="18">
                  <c:v>1.3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-5.1303268258017735E-3</c:v>
                </c:pt>
                <c:pt idx="1">
                  <c:v>-3.7309722431861083E-3</c:v>
                </c:pt>
                <c:pt idx="2">
                  <c:v>-2.5228366646162974E-3</c:v>
                </c:pt>
                <c:pt idx="3">
                  <c:v>-1.5059200900923429E-3</c:v>
                </c:pt>
                <c:pt idx="4">
                  <c:v>-6.8022251961424396E-4</c:v>
                </c:pt>
                <c:pt idx="5">
                  <c:v>-4.5743953182000444E-5</c:v>
                </c:pt>
                <c:pt idx="6">
                  <c:v>3.9751560920438738E-4</c:v>
                </c:pt>
                <c:pt idx="7">
                  <c:v>6.495561675449197E-4</c:v>
                </c:pt>
                <c:pt idx="8">
                  <c:v>7.1037772183959633E-4</c:v>
                </c:pt>
                <c:pt idx="9">
                  <c:v>5.7998027208841702E-4</c:v>
                </c:pt>
                <c:pt idx="10">
                  <c:v>2.5836381829138274E-4</c:v>
                </c:pt>
                <c:pt idx="11">
                  <c:v>-2.5447163955150728E-4</c:v>
                </c:pt>
                <c:pt idx="12">
                  <c:v>-9.5852610144025281E-4</c:v>
                </c:pt>
                <c:pt idx="13">
                  <c:v>-1.853799567374856E-3</c:v>
                </c:pt>
                <c:pt idx="14">
                  <c:v>-2.9402920373553122E-3</c:v>
                </c:pt>
                <c:pt idx="15">
                  <c:v>-4.2180035113816242E-3</c:v>
                </c:pt>
                <c:pt idx="16">
                  <c:v>-5.686933989453794E-3</c:v>
                </c:pt>
                <c:pt idx="17">
                  <c:v>-7.3470834715718154E-3</c:v>
                </c:pt>
                <c:pt idx="18">
                  <c:v>-9.1984519577356962E-3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01-461F-A70B-C06628CB9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648488"/>
        <c:axId val="1"/>
      </c:scatterChart>
      <c:valAx>
        <c:axId val="754648488"/>
        <c:scaling>
          <c:orientation val="minMax"/>
          <c:max val="1.5"/>
          <c:min val="-0.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240887244466342"/>
              <c:y val="0.936470588235294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5.9031877213695395E-3"/>
              <c:y val="0.468235294117647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64848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1641086186540734"/>
          <c:y val="0.93647058823529417"/>
          <c:w val="0.13341204250295158"/>
          <c:h val="5.17647058823529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161925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F498A18-013C-01E0-164F-B680C4CC6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18</xdr:row>
      <xdr:rowOff>76200</xdr:rowOff>
    </xdr:from>
    <xdr:to>
      <xdr:col>18</xdr:col>
      <xdr:colOff>390525</xdr:colOff>
      <xdr:row>43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0672026D-C69F-6455-12A3-E693BB0BB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konkoly.hu/cgi-bin/IBVS?5920" TargetMode="External"/><Relationship Id="rId18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5781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www.bav-astro.de/sfs/BAVM_link.php?BAVMnr=214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86" TargetMode="External"/><Relationship Id="rId16" Type="http://schemas.openxmlformats.org/officeDocument/2006/relationships/hyperlink" Target="http://www.bav-astro.de/sfs/BAVM_link.php?BAVMnr=220" TargetMode="External"/><Relationship Id="rId20" Type="http://schemas.openxmlformats.org/officeDocument/2006/relationships/hyperlink" Target="http://www.konkoly.hu/cgi-bin/IBVS?609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4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konkoly.hu/cgi-bin/IBVS?5871" TargetMode="External"/><Relationship Id="rId15" Type="http://schemas.openxmlformats.org/officeDocument/2006/relationships/hyperlink" Target="http://www.bav-astro.de/sfs/BAVM_link.php?BAVMnr=214" TargetMode="External"/><Relationship Id="rId10" Type="http://schemas.openxmlformats.org/officeDocument/2006/relationships/hyperlink" Target="http://www.bav-astro.de/sfs/BAVM_link.php?BAVMnr=209" TargetMode="External"/><Relationship Id="rId19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201" TargetMode="External"/><Relationship Id="rId9" Type="http://schemas.openxmlformats.org/officeDocument/2006/relationships/hyperlink" Target="http://www.konkoly.hu/cgi-bin/IBVS?5929" TargetMode="External"/><Relationship Id="rId14" Type="http://schemas.openxmlformats.org/officeDocument/2006/relationships/hyperlink" Target="http://www.konkoly.hu/cgi-bin/IBVS?5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</sheetPr>
  <dimension ref="A1:AG312"/>
  <sheetViews>
    <sheetView tabSelected="1" workbookViewId="0">
      <pane xSplit="14" ySplit="21" topLeftCell="O64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7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0" width="10.28515625" customWidth="1"/>
    <col min="21" max="21" width="10.28515625" style="84" customWidth="1"/>
  </cols>
  <sheetData>
    <row r="1" spans="1:23" ht="21" thickBot="1" x14ac:dyDescent="0.35">
      <c r="A1" s="1" t="s">
        <v>134</v>
      </c>
      <c r="V1" s="4" t="s">
        <v>8</v>
      </c>
      <c r="W1" s="6" t="s">
        <v>19</v>
      </c>
    </row>
    <row r="2" spans="1:23" x14ac:dyDescent="0.2">
      <c r="A2" t="s">
        <v>22</v>
      </c>
      <c r="B2" t="s">
        <v>135</v>
      </c>
      <c r="C2" s="3"/>
      <c r="D2" s="3"/>
      <c r="V2" s="22">
        <v>-6000</v>
      </c>
      <c r="W2" s="22">
        <f t="shared" ref="W2:W17" si="0">+D$11+D$12*V2+D$13*V2^2</f>
        <v>-9.2949450295137393E-3</v>
      </c>
    </row>
    <row r="3" spans="1:23" ht="13.5" thickBot="1" x14ac:dyDescent="0.25">
      <c r="C3" s="73" t="s">
        <v>137</v>
      </c>
      <c r="V3" s="22">
        <v>-4000</v>
      </c>
      <c r="W3" s="22">
        <f t="shared" si="0"/>
        <v>-5.0595960291838285E-3</v>
      </c>
    </row>
    <row r="4" spans="1:23" ht="14.25" thickTop="1" thickBot="1" x14ac:dyDescent="0.25">
      <c r="A4" s="5" t="s">
        <v>136</v>
      </c>
      <c r="C4" s="71">
        <v>52500.085700000003</v>
      </c>
      <c r="D4" s="72">
        <v>0.3081914</v>
      </c>
      <c r="V4" s="22">
        <v>-2000</v>
      </c>
      <c r="W4" s="22">
        <f t="shared" si="0"/>
        <v>-1.8848946047332919E-3</v>
      </c>
    </row>
    <row r="5" spans="1:23" ht="13.5" thickTop="1" x14ac:dyDescent="0.2">
      <c r="A5" s="25" t="s">
        <v>33</v>
      </c>
      <c r="B5" s="26"/>
      <c r="C5" s="27">
        <v>-9.5</v>
      </c>
      <c r="D5" s="26" t="s">
        <v>34</v>
      </c>
      <c r="V5" s="22">
        <v>0</v>
      </c>
      <c r="W5" s="22">
        <f t="shared" si="0"/>
        <v>2.2915924383787249E-4</v>
      </c>
    </row>
    <row r="6" spans="1:23" x14ac:dyDescent="0.2">
      <c r="A6" s="5" t="s">
        <v>0</v>
      </c>
      <c r="V6" s="22">
        <v>2000</v>
      </c>
      <c r="W6" s="22">
        <f t="shared" si="0"/>
        <v>1.2825655165296639E-3</v>
      </c>
    </row>
    <row r="7" spans="1:23" x14ac:dyDescent="0.2">
      <c r="A7" t="s">
        <v>1</v>
      </c>
      <c r="C7">
        <f>+C4</f>
        <v>52500.085700000003</v>
      </c>
      <c r="V7" s="22">
        <v>4000</v>
      </c>
      <c r="W7" s="22">
        <f t="shared" si="0"/>
        <v>1.2753242133420827E-3</v>
      </c>
    </row>
    <row r="8" spans="1:23" x14ac:dyDescent="0.2">
      <c r="A8" t="s">
        <v>2</v>
      </c>
      <c r="C8">
        <f>+D4</f>
        <v>0.3081914</v>
      </c>
      <c r="V8" s="22">
        <v>5000</v>
      </c>
      <c r="W8" s="22">
        <f t="shared" si="0"/>
        <v>8.7396072079352644E-4</v>
      </c>
    </row>
    <row r="9" spans="1:23" x14ac:dyDescent="0.2">
      <c r="A9" s="17" t="s">
        <v>32</v>
      </c>
      <c r="C9" s="31">
        <v>51</v>
      </c>
      <c r="D9" s="17" t="str">
        <f>"F"&amp;C9</f>
        <v>F51</v>
      </c>
      <c r="E9" s="17" t="str">
        <f>"G"&amp;C9</f>
        <v>G51</v>
      </c>
      <c r="V9" s="22">
        <v>6000</v>
      </c>
      <c r="W9" s="22">
        <f t="shared" si="0"/>
        <v>2.0743533427512728E-4</v>
      </c>
    </row>
    <row r="10" spans="1:23" ht="13.5" thickBot="1" x14ac:dyDescent="0.25">
      <c r="C10" s="4" t="s">
        <v>17</v>
      </c>
      <c r="D10" s="4" t="s">
        <v>18</v>
      </c>
      <c r="V10" s="22">
        <v>7000</v>
      </c>
      <c r="W10" s="22">
        <f t="shared" si="0"/>
        <v>-7.2425194621311521E-4</v>
      </c>
    </row>
    <row r="11" spans="1:23" x14ac:dyDescent="0.2">
      <c r="A11" t="s">
        <v>13</v>
      </c>
      <c r="C11" s="14">
        <f ca="1">INTERCEPT(INDIRECT(E9):G1005,INDIRECT(D9):$F1005)</f>
        <v>2.8666706828928936E-2</v>
      </c>
      <c r="D11" s="3">
        <f>+E11*F11</f>
        <v>2.2915924383787249E-4</v>
      </c>
      <c r="E11" s="9">
        <v>2.2915924383787249E-4</v>
      </c>
      <c r="F11">
        <v>1</v>
      </c>
      <c r="V11" s="22">
        <v>8000</v>
      </c>
      <c r="W11" s="22">
        <f t="shared" si="0"/>
        <v>-1.9211011206711993E-3</v>
      </c>
    </row>
    <row r="12" spans="1:23" x14ac:dyDescent="0.2">
      <c r="A12" t="s">
        <v>14</v>
      </c>
      <c r="C12" s="14">
        <f ca="1">SLOPE(INDIRECT(E9):G1005,INDIRECT(D9):$F1005)</f>
        <v>-3.1338469987306993E-6</v>
      </c>
      <c r="D12" s="3">
        <f>+E12*F12</f>
        <v>7.9186503031573892E-7</v>
      </c>
      <c r="E12" s="10">
        <v>7.9186503031573891E-3</v>
      </c>
      <c r="F12" s="75">
        <v>1E-4</v>
      </c>
      <c r="V12" s="22">
        <v>10000</v>
      </c>
      <c r="W12" s="22">
        <f t="shared" si="0"/>
        <v>-5.1102851514968992E-3</v>
      </c>
    </row>
    <row r="13" spans="1:23" ht="13.5" thickBot="1" x14ac:dyDescent="0.25">
      <c r="A13" t="s">
        <v>16</v>
      </c>
      <c r="C13" s="3" t="s">
        <v>11</v>
      </c>
      <c r="D13" s="3">
        <f>+E13*F13</f>
        <v>-1.3258094698492162E-10</v>
      </c>
      <c r="E13" s="11">
        <v>-1.3258094698492161E-2</v>
      </c>
      <c r="F13" s="75">
        <v>1E-8</v>
      </c>
      <c r="V13" s="22">
        <v>12000</v>
      </c>
      <c r="W13" s="22">
        <f t="shared" si="0"/>
        <v>-9.3601167582019733E-3</v>
      </c>
    </row>
    <row r="14" spans="1:23" x14ac:dyDescent="0.2">
      <c r="A14" t="s">
        <v>21</v>
      </c>
      <c r="D14">
        <f>2*D13*365.24/C8</f>
        <v>-3.1424540124593204E-7</v>
      </c>
      <c r="E14">
        <f>SUM(T21:T950)</f>
        <v>1.2125846409926183E-4</v>
      </c>
      <c r="V14" s="22">
        <v>14000</v>
      </c>
      <c r="W14" s="22">
        <f t="shared" si="0"/>
        <v>-1.4670595940786421E-2</v>
      </c>
    </row>
    <row r="15" spans="1:23" x14ac:dyDescent="0.2">
      <c r="A15" s="2" t="s">
        <v>15</v>
      </c>
      <c r="C15" s="12">
        <f ca="1">(C7+C11)+(C8+C12)*INT(MAX(F21:F3533))</f>
        <v>58545.843583830254</v>
      </c>
      <c r="D15" s="8">
        <f>+C7+INT(MAX(F21:F1588))*C8+D11+D12*INT(MAX(F21:F4023))+D13*INT(MAX(F21:F4050)^2)</f>
        <v>58545.841133687856</v>
      </c>
      <c r="E15" s="28" t="s">
        <v>35</v>
      </c>
      <c r="F15" s="27">
        <v>1</v>
      </c>
      <c r="V15" s="22">
        <v>16000</v>
      </c>
      <c r="W15" s="22">
        <f t="shared" si="0"/>
        <v>-2.1041722699250236E-2</v>
      </c>
    </row>
    <row r="16" spans="1:23" x14ac:dyDescent="0.2">
      <c r="A16" s="5" t="s">
        <v>3</v>
      </c>
      <c r="C16" s="13">
        <f ca="1">+C8+C12</f>
        <v>0.30818826615300127</v>
      </c>
      <c r="D16" s="8">
        <f>+C8+D12+2*D13*MAX(F21:F896)</f>
        <v>0.30818699005157535</v>
      </c>
      <c r="E16" s="28" t="s">
        <v>36</v>
      </c>
      <c r="F16" s="29">
        <f ca="1">NOW()+15018.5+$C$5/24</f>
        <v>59955.84904444444</v>
      </c>
      <c r="V16" s="22">
        <v>18000</v>
      </c>
      <c r="W16" s="22">
        <f t="shared" si="0"/>
        <v>-2.8473497033593431E-2</v>
      </c>
    </row>
    <row r="17" spans="1:33" ht="13.5" thickBot="1" x14ac:dyDescent="0.25">
      <c r="A17" s="14" t="s">
        <v>30</v>
      </c>
      <c r="C17">
        <f>COUNT(C21:C4739)</f>
        <v>48</v>
      </c>
      <c r="E17" s="28" t="s">
        <v>37</v>
      </c>
      <c r="F17" s="29">
        <f ca="1">ROUND(2*(F16-$C$7)/$C$8,0)/2+F15</f>
        <v>24193</v>
      </c>
      <c r="V17" s="22">
        <v>20000</v>
      </c>
      <c r="W17" s="22">
        <f t="shared" si="0"/>
        <v>-3.6965918943815998E-2</v>
      </c>
    </row>
    <row r="18" spans="1:33" ht="14.25" thickTop="1" thickBot="1" x14ac:dyDescent="0.25">
      <c r="A18" s="5" t="s">
        <v>40</v>
      </c>
      <c r="C18" s="15">
        <f ca="1">+C15</f>
        <v>58545.843583830254</v>
      </c>
      <c r="D18" s="16">
        <f ca="1">C16</f>
        <v>0.30818826615300127</v>
      </c>
      <c r="E18" s="28" t="s">
        <v>38</v>
      </c>
      <c r="F18" s="8">
        <f ca="1">ROUND(2*(F16-$C$15)/$C$16,0)/2+F15</f>
        <v>4576</v>
      </c>
      <c r="V18" s="22"/>
    </row>
    <row r="19" spans="1:33" ht="13.5" thickBot="1" x14ac:dyDescent="0.25">
      <c r="A19" s="5" t="s">
        <v>41</v>
      </c>
      <c r="C19" s="88">
        <f>+D15</f>
        <v>58545.841133687856</v>
      </c>
      <c r="D19" s="89">
        <f>+D16</f>
        <v>0.30818699005157535</v>
      </c>
      <c r="E19" s="28" t="s">
        <v>39</v>
      </c>
      <c r="F19" s="30">
        <f ca="1">+$C$15+$C$16*F18-15018.5-$C$5/24</f>
        <v>44938.008923079724</v>
      </c>
      <c r="V19" s="22"/>
    </row>
    <row r="20" spans="1:33" ht="15" thickBot="1" x14ac:dyDescent="0.25">
      <c r="A20" s="4" t="s">
        <v>4</v>
      </c>
      <c r="B20" s="4" t="s">
        <v>5</v>
      </c>
      <c r="C20" s="4" t="s">
        <v>6</v>
      </c>
      <c r="D20" s="4" t="s">
        <v>10</v>
      </c>
      <c r="E20" s="4" t="s">
        <v>7</v>
      </c>
      <c r="F20" s="4" t="s">
        <v>8</v>
      </c>
      <c r="G20" s="4" t="s">
        <v>9</v>
      </c>
      <c r="H20" s="7" t="s">
        <v>161</v>
      </c>
      <c r="I20" s="7" t="s">
        <v>162</v>
      </c>
      <c r="J20" s="7" t="s">
        <v>159</v>
      </c>
      <c r="K20" s="7" t="s">
        <v>158</v>
      </c>
      <c r="L20" s="7" t="s">
        <v>23</v>
      </c>
      <c r="M20" s="7" t="s">
        <v>31</v>
      </c>
      <c r="N20" s="7" t="s">
        <v>24</v>
      </c>
      <c r="O20" s="7" t="s">
        <v>20</v>
      </c>
      <c r="P20" s="6" t="s">
        <v>19</v>
      </c>
      <c r="Q20" s="4" t="s">
        <v>12</v>
      </c>
      <c r="R20" s="76" t="s">
        <v>113</v>
      </c>
      <c r="S20" s="6" t="s">
        <v>115</v>
      </c>
      <c r="T20" s="76" t="s">
        <v>114</v>
      </c>
      <c r="U20" s="83" t="s">
        <v>133</v>
      </c>
      <c r="V20" s="22"/>
    </row>
    <row r="21" spans="1:33" s="22" customFormat="1" x14ac:dyDescent="0.2">
      <c r="A21" s="74" t="s">
        <v>139</v>
      </c>
      <c r="B21" s="90" t="s">
        <v>140</v>
      </c>
      <c r="C21" s="74">
        <v>51246.823600000003</v>
      </c>
      <c r="D21" s="74">
        <v>1E-3</v>
      </c>
      <c r="E21">
        <f t="shared" ref="E21:E51" si="1">+(C21-C$7)/C$8</f>
        <v>-4066.5057493492677</v>
      </c>
      <c r="F21">
        <f t="shared" ref="F21:F51" si="2">ROUND(2*E21,0)/2</f>
        <v>-4066.5</v>
      </c>
      <c r="G21">
        <f t="shared" ref="G21:G51" si="3">+C21-(C$7+F21*C$8)</f>
        <v>-1.7719000024953857E-3</v>
      </c>
      <c r="H21"/>
      <c r="I21"/>
      <c r="J21"/>
      <c r="K21">
        <f t="shared" ref="K21:K33" si="4">G21</f>
        <v>-1.7719000024953857E-3</v>
      </c>
      <c r="L21"/>
      <c r="M21"/>
      <c r="N21"/>
      <c r="O21"/>
      <c r="P21">
        <f t="shared" ref="P21:P51" si="5">+D$11+D$12*F21+D$13*F21^2</f>
        <v>-5.1833744235886079E-3</v>
      </c>
      <c r="Q21" s="85">
        <f t="shared" ref="Q21:Q51" si="6">+C21-15018.5</f>
        <v>36228.323600000003</v>
      </c>
      <c r="R21" s="22">
        <f t="shared" ref="R21:R51" si="7">+(P21-G21)^2</f>
        <v>1.1638157725773336E-5</v>
      </c>
      <c r="S21" s="22">
        <v>0.8</v>
      </c>
      <c r="T21" s="22">
        <f t="shared" ref="T21:T51" si="8">+S21*R21</f>
        <v>9.3105261806186692E-6</v>
      </c>
      <c r="U21" s="84"/>
    </row>
    <row r="22" spans="1:33" s="22" customFormat="1" x14ac:dyDescent="0.2">
      <c r="A22" s="74" t="s">
        <v>139</v>
      </c>
      <c r="B22" s="90" t="s">
        <v>78</v>
      </c>
      <c r="C22" s="74">
        <v>51280.874100000001</v>
      </c>
      <c r="D22" s="74">
        <v>1.1999999999999999E-3</v>
      </c>
      <c r="E22">
        <f t="shared" si="1"/>
        <v>-3956.020836402321</v>
      </c>
      <c r="F22">
        <f t="shared" si="2"/>
        <v>-3956</v>
      </c>
      <c r="G22">
        <f t="shared" si="3"/>
        <v>-6.4216000027954578E-3</v>
      </c>
      <c r="H22"/>
      <c r="I22"/>
      <c r="J22"/>
      <c r="K22">
        <f t="shared" si="4"/>
        <v>-6.4216000027954578E-3</v>
      </c>
      <c r="L22"/>
      <c r="M22"/>
      <c r="N22"/>
      <c r="O22"/>
      <c r="P22">
        <f t="shared" si="5"/>
        <v>-4.9783421512246068E-3</v>
      </c>
      <c r="Q22" s="85">
        <f t="shared" si="6"/>
        <v>36262.374100000001</v>
      </c>
      <c r="R22" s="22">
        <f t="shared" si="7"/>
        <v>2.0829932261209089E-6</v>
      </c>
      <c r="S22" s="22">
        <v>0.8</v>
      </c>
      <c r="T22" s="22">
        <f t="shared" si="8"/>
        <v>1.6663945808967272E-6</v>
      </c>
      <c r="U22" s="84"/>
    </row>
    <row r="23" spans="1:33" s="22" customFormat="1" x14ac:dyDescent="0.2">
      <c r="A23" s="74" t="s">
        <v>139</v>
      </c>
      <c r="B23" s="90" t="s">
        <v>140</v>
      </c>
      <c r="C23" s="74">
        <v>52359.396500000003</v>
      </c>
      <c r="D23" s="74">
        <v>8.0000000000000004E-4</v>
      </c>
      <c r="E23">
        <f t="shared" si="1"/>
        <v>-456.49943509131242</v>
      </c>
      <c r="F23">
        <f t="shared" si="2"/>
        <v>-456.5</v>
      </c>
      <c r="G23">
        <f t="shared" si="3"/>
        <v>1.7410000145900995E-4</v>
      </c>
      <c r="H23"/>
      <c r="I23"/>
      <c r="J23"/>
      <c r="K23">
        <f t="shared" si="4"/>
        <v>1.7410000145900995E-4</v>
      </c>
      <c r="L23"/>
      <c r="M23"/>
      <c r="N23"/>
      <c r="O23"/>
      <c r="P23">
        <f t="shared" si="5"/>
        <v>-1.5995598435058087E-4</v>
      </c>
      <c r="Q23" s="85">
        <f t="shared" si="6"/>
        <v>37340.896500000003</v>
      </c>
      <c r="R23" s="22">
        <f t="shared" si="7"/>
        <v>1.1159340165521756E-7</v>
      </c>
      <c r="S23" s="22">
        <v>1</v>
      </c>
      <c r="T23" s="22">
        <f t="shared" si="8"/>
        <v>1.1159340165521756E-7</v>
      </c>
      <c r="U23" s="84"/>
    </row>
    <row r="24" spans="1:33" s="22" customFormat="1" x14ac:dyDescent="0.2">
      <c r="A24" s="74" t="s">
        <v>139</v>
      </c>
      <c r="B24" s="90" t="s">
        <v>78</v>
      </c>
      <c r="C24" s="74">
        <v>52360.473599999998</v>
      </c>
      <c r="D24" s="74">
        <v>2.9999999999999997E-4</v>
      </c>
      <c r="E24">
        <f t="shared" si="1"/>
        <v>-453.00452900374813</v>
      </c>
      <c r="F24">
        <f t="shared" si="2"/>
        <v>-453</v>
      </c>
      <c r="G24">
        <f t="shared" si="3"/>
        <v>-1.3958000054117292E-3</v>
      </c>
      <c r="H24"/>
      <c r="I24"/>
      <c r="J24"/>
      <c r="K24">
        <f t="shared" si="4"/>
        <v>-1.3958000054117292E-3</v>
      </c>
      <c r="L24"/>
      <c r="M24"/>
      <c r="N24"/>
      <c r="O24"/>
      <c r="P24">
        <f t="shared" si="5"/>
        <v>-1.5676241844498601E-4</v>
      </c>
      <c r="Q24" s="85">
        <f t="shared" si="6"/>
        <v>37341.973599999998</v>
      </c>
      <c r="R24" s="22">
        <f t="shared" si="7"/>
        <v>1.5352141419163695E-6</v>
      </c>
      <c r="S24" s="22">
        <v>1</v>
      </c>
      <c r="T24" s="22">
        <f t="shared" si="8"/>
        <v>1.5352141419163695E-6</v>
      </c>
      <c r="U24" s="84"/>
    </row>
    <row r="25" spans="1:33" s="22" customFormat="1" x14ac:dyDescent="0.2">
      <c r="A25" s="74" t="s">
        <v>139</v>
      </c>
      <c r="B25" s="90" t="s">
        <v>140</v>
      </c>
      <c r="C25" s="74">
        <v>52360.6273</v>
      </c>
      <c r="D25" s="74">
        <v>1.9E-3</v>
      </c>
      <c r="E25">
        <f t="shared" si="1"/>
        <v>-452.50581294612101</v>
      </c>
      <c r="F25">
        <f t="shared" si="2"/>
        <v>-452.5</v>
      </c>
      <c r="G25">
        <f t="shared" si="3"/>
        <v>-1.7915000062203035E-3</v>
      </c>
      <c r="H25"/>
      <c r="I25"/>
      <c r="J25"/>
      <c r="K25">
        <f t="shared" si="4"/>
        <v>-1.7915000062203035E-3</v>
      </c>
      <c r="L25"/>
      <c r="M25"/>
      <c r="N25"/>
      <c r="O25"/>
      <c r="P25">
        <f t="shared" si="5"/>
        <v>-1.5630645990608074E-4</v>
      </c>
      <c r="Q25" s="85">
        <f t="shared" si="6"/>
        <v>37342.1273</v>
      </c>
      <c r="R25" s="22">
        <f t="shared" si="7"/>
        <v>2.673857933907684E-6</v>
      </c>
      <c r="S25" s="22">
        <v>0.8</v>
      </c>
      <c r="T25" s="22">
        <f t="shared" si="8"/>
        <v>2.1390863471261475E-6</v>
      </c>
      <c r="U25" s="84"/>
      <c r="AC25" s="22">
        <v>12</v>
      </c>
      <c r="AE25" s="22" t="s">
        <v>25</v>
      </c>
      <c r="AG25" s="22" t="s">
        <v>26</v>
      </c>
    </row>
    <row r="26" spans="1:33" s="22" customFormat="1" x14ac:dyDescent="0.2">
      <c r="A26" s="74" t="s">
        <v>139</v>
      </c>
      <c r="B26" s="90" t="s">
        <v>78</v>
      </c>
      <c r="C26" s="74">
        <v>52365.405100000004</v>
      </c>
      <c r="D26" s="74">
        <v>1.4E-3</v>
      </c>
      <c r="E26">
        <f t="shared" si="1"/>
        <v>-437.00310910687216</v>
      </c>
      <c r="F26">
        <f t="shared" si="2"/>
        <v>-437</v>
      </c>
      <c r="G26">
        <f t="shared" si="3"/>
        <v>-9.5819999842206016E-4</v>
      </c>
      <c r="H26"/>
      <c r="I26"/>
      <c r="J26"/>
      <c r="K26">
        <f t="shared" si="4"/>
        <v>-9.5819999842206016E-4</v>
      </c>
      <c r="L26"/>
      <c r="M26"/>
      <c r="N26"/>
      <c r="O26"/>
      <c r="P26">
        <f t="shared" si="5"/>
        <v>-1.4220462527486891E-4</v>
      </c>
      <c r="Q26" s="85">
        <f t="shared" si="6"/>
        <v>37346.905100000004</v>
      </c>
      <c r="R26" s="22">
        <f t="shared" si="7"/>
        <v>6.658484489976239E-7</v>
      </c>
      <c r="S26" s="22">
        <v>0.8</v>
      </c>
      <c r="T26" s="22">
        <f t="shared" si="8"/>
        <v>5.3267875919809912E-7</v>
      </c>
      <c r="U26" s="84"/>
    </row>
    <row r="27" spans="1:33" s="22" customFormat="1" x14ac:dyDescent="0.2">
      <c r="A27" s="74" t="s">
        <v>139</v>
      </c>
      <c r="B27" s="90" t="s">
        <v>140</v>
      </c>
      <c r="C27" s="74">
        <v>52365.559300000001</v>
      </c>
      <c r="D27" s="74">
        <v>8.0000000000000004E-4</v>
      </c>
      <c r="E27">
        <f t="shared" si="1"/>
        <v>-436.50277068082517</v>
      </c>
      <c r="F27">
        <f t="shared" si="2"/>
        <v>-436.5</v>
      </c>
      <c r="G27">
        <f t="shared" si="3"/>
        <v>-8.5390000458573923E-4</v>
      </c>
      <c r="H27"/>
      <c r="I27"/>
      <c r="J27"/>
      <c r="K27">
        <f t="shared" si="4"/>
        <v>-8.5390000458573923E-4</v>
      </c>
      <c r="L27"/>
      <c r="M27"/>
      <c r="N27"/>
      <c r="O27"/>
      <c r="P27">
        <f t="shared" si="5"/>
        <v>-1.4175078803111538E-4</v>
      </c>
      <c r="Q27" s="85">
        <f t="shared" si="6"/>
        <v>37347.059300000001</v>
      </c>
      <c r="R27" s="22">
        <f t="shared" si="7"/>
        <v>5.0715650663936458E-7</v>
      </c>
      <c r="S27" s="22">
        <v>1</v>
      </c>
      <c r="T27" s="22">
        <f t="shared" si="8"/>
        <v>5.0715650663936458E-7</v>
      </c>
      <c r="U27" s="84"/>
      <c r="AB27" s="22" t="s">
        <v>27</v>
      </c>
      <c r="AC27" s="22">
        <v>6</v>
      </c>
      <c r="AE27" s="22" t="s">
        <v>25</v>
      </c>
      <c r="AG27" s="22" t="s">
        <v>26</v>
      </c>
    </row>
    <row r="28" spans="1:33" s="22" customFormat="1" x14ac:dyDescent="0.2">
      <c r="A28" s="74" t="s">
        <v>139</v>
      </c>
      <c r="B28" s="90" t="s">
        <v>78</v>
      </c>
      <c r="C28" s="74">
        <v>52368.487399999998</v>
      </c>
      <c r="D28" s="74">
        <v>5.9999999999999995E-4</v>
      </c>
      <c r="E28">
        <f t="shared" si="1"/>
        <v>-427.00185663845622</v>
      </c>
      <c r="F28">
        <f t="shared" si="2"/>
        <v>-427</v>
      </c>
      <c r="G28">
        <f t="shared" si="3"/>
        <v>-5.7220000599045306E-4</v>
      </c>
      <c r="H28"/>
      <c r="I28"/>
      <c r="J28"/>
      <c r="K28">
        <f t="shared" si="4"/>
        <v>-5.7220000599045306E-4</v>
      </c>
      <c r="L28"/>
      <c r="M28"/>
      <c r="N28"/>
      <c r="O28"/>
      <c r="P28">
        <f t="shared" si="5"/>
        <v>-1.3314047558976179E-4</v>
      </c>
      <c r="Q28" s="85">
        <f t="shared" si="6"/>
        <v>37349.987399999998</v>
      </c>
      <c r="R28" s="22">
        <f t="shared" si="7"/>
        <v>1.9277327123567551E-7</v>
      </c>
      <c r="S28" s="22">
        <v>1</v>
      </c>
      <c r="T28" s="22">
        <f t="shared" si="8"/>
        <v>1.9277327123567551E-7</v>
      </c>
      <c r="U28" s="84"/>
    </row>
    <row r="29" spans="1:33" s="22" customFormat="1" x14ac:dyDescent="0.2">
      <c r="A29" s="74" t="s">
        <v>139</v>
      </c>
      <c r="B29" s="90" t="s">
        <v>140</v>
      </c>
      <c r="C29" s="74">
        <v>52368.645900000003</v>
      </c>
      <c r="D29" s="74">
        <v>1.5E-3</v>
      </c>
      <c r="E29">
        <f t="shared" si="1"/>
        <v>-426.48756584382335</v>
      </c>
      <c r="F29">
        <f t="shared" si="2"/>
        <v>-426.5</v>
      </c>
      <c r="G29">
        <f t="shared" si="3"/>
        <v>3.8321000029100105E-3</v>
      </c>
      <c r="H29"/>
      <c r="I29"/>
      <c r="J29"/>
      <c r="K29">
        <f t="shared" si="4"/>
        <v>3.8321000029100105E-3</v>
      </c>
      <c r="L29"/>
      <c r="M29"/>
      <c r="N29"/>
      <c r="O29"/>
      <c r="P29">
        <f t="shared" si="5"/>
        <v>-1.3268796415547812E-4</v>
      </c>
      <c r="Q29" s="85">
        <f t="shared" si="6"/>
        <v>37350.145900000003</v>
      </c>
      <c r="R29" s="22">
        <f t="shared" si="7"/>
        <v>1.5719543623787289E-5</v>
      </c>
      <c r="S29" s="22">
        <v>0.8</v>
      </c>
      <c r="T29" s="22">
        <f t="shared" si="8"/>
        <v>1.2575634899029832E-5</v>
      </c>
      <c r="U29" s="84"/>
      <c r="AB29" s="22" t="s">
        <v>27</v>
      </c>
      <c r="AC29" s="22">
        <v>6</v>
      </c>
      <c r="AE29" s="22" t="s">
        <v>25</v>
      </c>
      <c r="AG29" s="22" t="s">
        <v>26</v>
      </c>
    </row>
    <row r="30" spans="1:33" s="22" customFormat="1" x14ac:dyDescent="0.2">
      <c r="A30" s="74" t="s">
        <v>139</v>
      </c>
      <c r="B30" s="90" t="s">
        <v>140</v>
      </c>
      <c r="C30" s="74">
        <v>52395.455699999999</v>
      </c>
      <c r="D30" s="74">
        <v>1.1999999999999999E-3</v>
      </c>
      <c r="E30">
        <f t="shared" si="1"/>
        <v>-339.49681918445697</v>
      </c>
      <c r="F30">
        <f t="shared" si="2"/>
        <v>-339.5</v>
      </c>
      <c r="G30">
        <f t="shared" si="3"/>
        <v>9.802999920793809E-4</v>
      </c>
      <c r="H30"/>
      <c r="I30"/>
      <c r="J30"/>
      <c r="K30">
        <f t="shared" si="4"/>
        <v>9.802999920793809E-4</v>
      </c>
      <c r="L30"/>
      <c r="M30"/>
      <c r="N30"/>
      <c r="O30"/>
      <c r="P30">
        <f t="shared" si="5"/>
        <v>-5.4960247049039695E-5</v>
      </c>
      <c r="Q30" s="85">
        <f t="shared" si="6"/>
        <v>37376.955699999999</v>
      </c>
      <c r="R30" s="22">
        <f t="shared" si="7"/>
        <v>1.0717637627202343E-6</v>
      </c>
      <c r="S30" s="22">
        <v>0.8</v>
      </c>
      <c r="T30" s="22">
        <f t="shared" si="8"/>
        <v>8.5741101017618747E-7</v>
      </c>
      <c r="U30" s="84"/>
    </row>
    <row r="31" spans="1:33" s="22" customFormat="1" x14ac:dyDescent="0.2">
      <c r="A31" s="74" t="s">
        <v>139</v>
      </c>
      <c r="B31" s="90" t="s">
        <v>78</v>
      </c>
      <c r="C31" s="74">
        <v>52409.477599999998</v>
      </c>
      <c r="D31" s="74">
        <v>5.0000000000000001E-4</v>
      </c>
      <c r="E31">
        <f t="shared" si="1"/>
        <v>-293.99944320316831</v>
      </c>
      <c r="F31">
        <f t="shared" si="2"/>
        <v>-294</v>
      </c>
      <c r="G31">
        <f t="shared" si="3"/>
        <v>1.7159999697469175E-4</v>
      </c>
      <c r="H31"/>
      <c r="I31"/>
      <c r="J31"/>
      <c r="K31">
        <f t="shared" si="4"/>
        <v>1.7159999697469175E-4</v>
      </c>
      <c r="L31"/>
      <c r="M31"/>
      <c r="N31"/>
      <c r="O31"/>
      <c r="P31">
        <f t="shared" si="5"/>
        <v>-1.5108841808543447E-5</v>
      </c>
      <c r="Q31" s="85">
        <f t="shared" si="6"/>
        <v>37390.977599999998</v>
      </c>
      <c r="R31" s="22">
        <f t="shared" si="7"/>
        <v>3.4860190479784115E-8</v>
      </c>
      <c r="S31" s="22">
        <v>1</v>
      </c>
      <c r="T31" s="22">
        <f t="shared" si="8"/>
        <v>3.4860190479784115E-8</v>
      </c>
      <c r="U31" s="84"/>
      <c r="AB31" s="22" t="s">
        <v>27</v>
      </c>
      <c r="AC31" s="22">
        <v>7</v>
      </c>
      <c r="AE31" s="22" t="s">
        <v>25</v>
      </c>
      <c r="AG31" s="22" t="s">
        <v>26</v>
      </c>
    </row>
    <row r="32" spans="1:33" s="22" customFormat="1" x14ac:dyDescent="0.2">
      <c r="A32" s="19" t="s">
        <v>138</v>
      </c>
      <c r="B32" s="18" t="s">
        <v>78</v>
      </c>
      <c r="C32" s="19">
        <v>52500.085700000003</v>
      </c>
      <c r="D32" s="86"/>
      <c r="E32">
        <f t="shared" si="1"/>
        <v>0</v>
      </c>
      <c r="F32">
        <f t="shared" si="2"/>
        <v>0</v>
      </c>
      <c r="G32">
        <f t="shared" si="3"/>
        <v>0</v>
      </c>
      <c r="H32"/>
      <c r="I32"/>
      <c r="J32"/>
      <c r="K32">
        <f t="shared" si="4"/>
        <v>0</v>
      </c>
      <c r="L32"/>
      <c r="M32"/>
      <c r="N32"/>
      <c r="O32"/>
      <c r="P32">
        <f t="shared" si="5"/>
        <v>2.2915924383787249E-4</v>
      </c>
      <c r="Q32" s="85">
        <f t="shared" si="6"/>
        <v>37481.585700000003</v>
      </c>
      <c r="R32" s="22">
        <f t="shared" si="7"/>
        <v>5.2513959036345502E-8</v>
      </c>
      <c r="S32" s="22">
        <v>0</v>
      </c>
      <c r="T32" s="22">
        <f t="shared" si="8"/>
        <v>0</v>
      </c>
      <c r="U32" s="84"/>
      <c r="AB32" s="22" t="s">
        <v>27</v>
      </c>
      <c r="AC32" s="22">
        <v>6</v>
      </c>
      <c r="AE32" s="22" t="s">
        <v>25</v>
      </c>
      <c r="AG32" s="22" t="s">
        <v>26</v>
      </c>
    </row>
    <row r="33" spans="1:33" s="22" customFormat="1" x14ac:dyDescent="0.2">
      <c r="A33" s="74" t="s">
        <v>141</v>
      </c>
      <c r="B33" s="90" t="s">
        <v>140</v>
      </c>
      <c r="C33" s="74">
        <v>52763.436699999998</v>
      </c>
      <c r="D33" s="74">
        <v>8.9999999999999998E-4</v>
      </c>
      <c r="E33">
        <f t="shared" si="1"/>
        <v>854.50470065029424</v>
      </c>
      <c r="F33">
        <f t="shared" si="2"/>
        <v>854.5</v>
      </c>
      <c r="G33">
        <f t="shared" si="3"/>
        <v>1.4486999934888445E-3</v>
      </c>
      <c r="H33"/>
      <c r="I33"/>
      <c r="J33"/>
      <c r="K33">
        <f t="shared" si="4"/>
        <v>1.4486999934888445E-3</v>
      </c>
      <c r="L33"/>
      <c r="M33"/>
      <c r="N33"/>
      <c r="O33"/>
      <c r="P33">
        <f t="shared" si="5"/>
        <v>8.0900124903745445E-4</v>
      </c>
      <c r="Q33" s="85">
        <f t="shared" si="6"/>
        <v>37744.936699999998</v>
      </c>
      <c r="R33" s="22">
        <f t="shared" si="7"/>
        <v>4.0921448365268479E-7</v>
      </c>
      <c r="S33" s="22">
        <v>1</v>
      </c>
      <c r="T33" s="22">
        <f t="shared" si="8"/>
        <v>4.0921448365268479E-7</v>
      </c>
      <c r="U33" s="84"/>
      <c r="AB33" s="22" t="s">
        <v>27</v>
      </c>
      <c r="AC33" s="22">
        <v>10</v>
      </c>
      <c r="AE33" s="22" t="s">
        <v>25</v>
      </c>
      <c r="AG33" s="22" t="s">
        <v>26</v>
      </c>
    </row>
    <row r="34" spans="1:33" s="22" customFormat="1" x14ac:dyDescent="0.2">
      <c r="A34" s="74" t="s">
        <v>142</v>
      </c>
      <c r="B34" s="90" t="s">
        <v>140</v>
      </c>
      <c r="C34" s="74">
        <v>53216.475400000003</v>
      </c>
      <c r="D34" s="74">
        <v>8.9999999999999998E-4</v>
      </c>
      <c r="E34">
        <f t="shared" si="1"/>
        <v>2324.4960761396965</v>
      </c>
      <c r="F34">
        <f t="shared" si="2"/>
        <v>2324.5</v>
      </c>
      <c r="G34">
        <f t="shared" si="3"/>
        <v>-1.2092999968444929E-3</v>
      </c>
      <c r="H34"/>
      <c r="I34"/>
      <c r="J34"/>
      <c r="K34">
        <f>G34</f>
        <v>-1.2092999968444929E-3</v>
      </c>
      <c r="L34"/>
      <c r="M34"/>
      <c r="N34"/>
      <c r="O34"/>
      <c r="P34">
        <f t="shared" si="5"/>
        <v>1.3534748428179443E-3</v>
      </c>
      <c r="Q34" s="85">
        <f t="shared" si="6"/>
        <v>38197.975400000003</v>
      </c>
      <c r="R34" s="22">
        <f t="shared" si="7"/>
        <v>6.5678148788068302E-6</v>
      </c>
      <c r="S34" s="22">
        <v>1</v>
      </c>
      <c r="T34" s="22">
        <f t="shared" si="8"/>
        <v>6.5678148788068302E-6</v>
      </c>
      <c r="U34" s="84"/>
      <c r="AB34" s="22" t="s">
        <v>27</v>
      </c>
      <c r="AC34" s="22">
        <v>8</v>
      </c>
      <c r="AE34" s="22" t="s">
        <v>28</v>
      </c>
      <c r="AG34" s="22" t="s">
        <v>26</v>
      </c>
    </row>
    <row r="35" spans="1:33" s="22" customFormat="1" x14ac:dyDescent="0.2">
      <c r="A35" s="74" t="s">
        <v>142</v>
      </c>
      <c r="B35" s="90" t="s">
        <v>78</v>
      </c>
      <c r="C35" s="74">
        <v>53541.465100000001</v>
      </c>
      <c r="D35" s="74">
        <v>5.9999999999999995E-4</v>
      </c>
      <c r="E35">
        <f t="shared" si="1"/>
        <v>3379.0021395794884</v>
      </c>
      <c r="F35">
        <f t="shared" si="2"/>
        <v>3379</v>
      </c>
      <c r="G35">
        <f t="shared" si="3"/>
        <v>6.5940000058617443E-4</v>
      </c>
      <c r="H35"/>
      <c r="I35"/>
      <c r="J35"/>
      <c r="K35">
        <f>G35</f>
        <v>6.5940000058617443E-4</v>
      </c>
      <c r="L35"/>
      <c r="M35"/>
      <c r="N35"/>
      <c r="O35"/>
      <c r="P35">
        <f t="shared" si="5"/>
        <v>1.3911095251608872E-3</v>
      </c>
      <c r="Q35" s="85">
        <f t="shared" si="6"/>
        <v>38522.965100000001</v>
      </c>
      <c r="R35" s="22">
        <f t="shared" si="7"/>
        <v>5.3539882835335216E-7</v>
      </c>
      <c r="S35" s="22">
        <v>1</v>
      </c>
      <c r="T35" s="22">
        <f t="shared" si="8"/>
        <v>5.3539882835335216E-7</v>
      </c>
      <c r="U35" s="84"/>
      <c r="AB35" s="22" t="s">
        <v>27</v>
      </c>
      <c r="AC35" s="22">
        <v>5</v>
      </c>
      <c r="AE35" s="22" t="s">
        <v>25</v>
      </c>
      <c r="AG35" s="22" t="s">
        <v>26</v>
      </c>
    </row>
    <row r="36" spans="1:33" s="22" customFormat="1" x14ac:dyDescent="0.2">
      <c r="A36" s="74" t="s">
        <v>143</v>
      </c>
      <c r="B36" s="90" t="s">
        <v>78</v>
      </c>
      <c r="C36" s="74">
        <v>53917.456100000003</v>
      </c>
      <c r="D36" s="74">
        <v>1.1999999999999999E-3</v>
      </c>
      <c r="E36">
        <f t="shared" si="1"/>
        <v>4598.9940017794133</v>
      </c>
      <c r="F36">
        <f t="shared" si="2"/>
        <v>4599</v>
      </c>
      <c r="G36">
        <f t="shared" si="3"/>
        <v>-1.8485999971744604E-3</v>
      </c>
      <c r="H36"/>
      <c r="I36"/>
      <c r="J36">
        <f>G36</f>
        <v>-1.8485999971744604E-3</v>
      </c>
      <c r="L36"/>
      <c r="M36"/>
      <c r="N36"/>
      <c r="O36"/>
      <c r="P36">
        <f t="shared" si="5"/>
        <v>1.0667532921903289E-3</v>
      </c>
      <c r="Q36" s="85">
        <f t="shared" si="6"/>
        <v>38898.956100000003</v>
      </c>
      <c r="R36" s="22">
        <f t="shared" si="7"/>
        <v>8.4992848018100967E-6</v>
      </c>
      <c r="S36" s="22">
        <v>0.8</v>
      </c>
      <c r="T36" s="22">
        <f t="shared" si="8"/>
        <v>6.799427841448078E-6</v>
      </c>
      <c r="U36" s="84"/>
      <c r="AB36" s="22" t="s">
        <v>27</v>
      </c>
      <c r="AC36" s="22">
        <v>6</v>
      </c>
      <c r="AE36" s="22" t="s">
        <v>25</v>
      </c>
      <c r="AG36" s="22" t="s">
        <v>26</v>
      </c>
    </row>
    <row r="37" spans="1:33" s="22" customFormat="1" x14ac:dyDescent="0.2">
      <c r="A37" s="81" t="s">
        <v>169</v>
      </c>
      <c r="B37" s="12" t="s">
        <v>140</v>
      </c>
      <c r="C37" s="81">
        <v>53990.345600000001</v>
      </c>
      <c r="D37" s="81" t="s">
        <v>162</v>
      </c>
      <c r="E37">
        <f t="shared" si="1"/>
        <v>4835.5012501971087</v>
      </c>
      <c r="F37">
        <f t="shared" si="2"/>
        <v>4835.5</v>
      </c>
      <c r="G37">
        <f t="shared" si="3"/>
        <v>3.8529999437741935E-4</v>
      </c>
      <c r="H37"/>
      <c r="I37"/>
      <c r="J37"/>
      <c r="K37">
        <f>G37</f>
        <v>3.8529999437741935E-4</v>
      </c>
      <c r="L37"/>
      <c r="M37"/>
      <c r="N37"/>
      <c r="O37">
        <f ca="1">+C$11+C$12*$F37</f>
        <v>1.351298966656664E-2</v>
      </c>
      <c r="P37">
        <f t="shared" si="5"/>
        <v>9.5820690752613505E-4</v>
      </c>
      <c r="Q37" s="85">
        <f t="shared" si="6"/>
        <v>38971.845600000001</v>
      </c>
      <c r="R37" s="22">
        <f t="shared" si="7"/>
        <v>3.2822233113359006E-7</v>
      </c>
      <c r="S37" s="22">
        <v>1</v>
      </c>
      <c r="T37" s="22">
        <f t="shared" si="8"/>
        <v>3.2822233113359006E-7</v>
      </c>
      <c r="U37" s="84"/>
      <c r="AB37" s="22" t="s">
        <v>27</v>
      </c>
      <c r="AC37" s="22">
        <v>6</v>
      </c>
      <c r="AE37" s="22" t="s">
        <v>25</v>
      </c>
      <c r="AG37" s="22" t="s">
        <v>26</v>
      </c>
    </row>
    <row r="38" spans="1:33" s="22" customFormat="1" x14ac:dyDescent="0.2">
      <c r="A38" s="19" t="s">
        <v>144</v>
      </c>
      <c r="B38" s="18" t="s">
        <v>140</v>
      </c>
      <c r="C38" s="19">
        <v>53990.345600000001</v>
      </c>
      <c r="D38" s="19">
        <v>2.9999999999999997E-4</v>
      </c>
      <c r="E38">
        <f t="shared" si="1"/>
        <v>4835.5012501971087</v>
      </c>
      <c r="F38">
        <f t="shared" si="2"/>
        <v>4835.5</v>
      </c>
      <c r="G38">
        <f t="shared" si="3"/>
        <v>3.8529999437741935E-4</v>
      </c>
      <c r="H38"/>
      <c r="I38"/>
      <c r="J38">
        <f>G38</f>
        <v>3.8529999437741935E-4</v>
      </c>
      <c r="K38"/>
      <c r="L38"/>
      <c r="M38"/>
      <c r="N38"/>
      <c r="O38"/>
      <c r="P38">
        <f t="shared" si="5"/>
        <v>9.5820690752613505E-4</v>
      </c>
      <c r="Q38" s="85">
        <f t="shared" si="6"/>
        <v>38971.845600000001</v>
      </c>
      <c r="R38" s="22">
        <f t="shared" si="7"/>
        <v>3.2822233113359006E-7</v>
      </c>
      <c r="S38" s="22">
        <v>1</v>
      </c>
      <c r="T38" s="22">
        <f t="shared" si="8"/>
        <v>3.2822233113359006E-7</v>
      </c>
      <c r="U38" s="84"/>
    </row>
    <row r="39" spans="1:33" s="22" customFormat="1" x14ac:dyDescent="0.2">
      <c r="A39" s="74" t="s">
        <v>145</v>
      </c>
      <c r="B39" s="18" t="s">
        <v>140</v>
      </c>
      <c r="C39" s="19">
        <v>54197.451300000001</v>
      </c>
      <c r="D39" s="19">
        <v>5.9999999999999995E-4</v>
      </c>
      <c r="E39">
        <f t="shared" si="1"/>
        <v>5507.5047519171439</v>
      </c>
      <c r="F39">
        <f t="shared" si="2"/>
        <v>5507.5</v>
      </c>
      <c r="G39">
        <f t="shared" si="3"/>
        <v>1.4644999973825179E-3</v>
      </c>
      <c r="H39"/>
      <c r="I39"/>
      <c r="J39"/>
      <c r="K39">
        <f>G39</f>
        <v>1.4644999973825179E-3</v>
      </c>
      <c r="L39"/>
      <c r="M39"/>
      <c r="N39"/>
      <c r="O39"/>
      <c r="P39">
        <f t="shared" si="5"/>
        <v>5.6883686620340206E-4</v>
      </c>
      <c r="Q39" s="85">
        <f t="shared" si="6"/>
        <v>39178.951300000001</v>
      </c>
      <c r="R39" s="22">
        <f t="shared" si="7"/>
        <v>8.0221244455357812E-7</v>
      </c>
      <c r="S39" s="22">
        <v>1</v>
      </c>
      <c r="T39" s="22">
        <f t="shared" si="8"/>
        <v>8.0221244455357812E-7</v>
      </c>
      <c r="U39" s="8"/>
    </row>
    <row r="40" spans="1:33" s="22" customFormat="1" x14ac:dyDescent="0.2">
      <c r="A40" s="19" t="s">
        <v>146</v>
      </c>
      <c r="B40" s="18" t="s">
        <v>78</v>
      </c>
      <c r="C40" s="19">
        <v>54207.465700000001</v>
      </c>
      <c r="D40" s="19">
        <v>1E-4</v>
      </c>
      <c r="E40">
        <f t="shared" si="1"/>
        <v>5539.998844873664</v>
      </c>
      <c r="F40">
        <f t="shared" si="2"/>
        <v>5540</v>
      </c>
      <c r="G40">
        <f t="shared" si="3"/>
        <v>-3.5600000410340726E-4</v>
      </c>
      <c r="H40"/>
      <c r="I40"/>
      <c r="J40">
        <f>G40</f>
        <v>-3.5600000410340726E-4</v>
      </c>
      <c r="K40"/>
      <c r="L40"/>
      <c r="M40"/>
      <c r="N40"/>
      <c r="O40"/>
      <c r="P40">
        <f t="shared" si="5"/>
        <v>5.4697011930464595E-4</v>
      </c>
      <c r="Q40" s="85">
        <f t="shared" si="6"/>
        <v>39188.965700000001</v>
      </c>
      <c r="R40" s="22">
        <f t="shared" si="7"/>
        <v>8.1535504376755482E-7</v>
      </c>
      <c r="S40" s="22">
        <v>1</v>
      </c>
      <c r="T40" s="22">
        <f t="shared" si="8"/>
        <v>8.1535504376755482E-7</v>
      </c>
      <c r="U40" s="84"/>
      <c r="AB40" s="22" t="s">
        <v>27</v>
      </c>
      <c r="AC40" s="22">
        <v>6</v>
      </c>
      <c r="AE40" s="22" t="s">
        <v>25</v>
      </c>
      <c r="AG40" s="22" t="s">
        <v>26</v>
      </c>
    </row>
    <row r="41" spans="1:33" s="22" customFormat="1" x14ac:dyDescent="0.2">
      <c r="A41" s="74" t="s">
        <v>147</v>
      </c>
      <c r="B41" s="90" t="s">
        <v>140</v>
      </c>
      <c r="C41" s="74">
        <v>54684.390899999999</v>
      </c>
      <c r="D41" s="74">
        <v>2.9999999999999997E-4</v>
      </c>
      <c r="E41">
        <f t="shared" si="1"/>
        <v>7087.4956277170459</v>
      </c>
      <c r="F41">
        <f t="shared" si="2"/>
        <v>7087.5</v>
      </c>
      <c r="G41">
        <f t="shared" si="3"/>
        <v>-1.3475000014295802E-3</v>
      </c>
      <c r="H41"/>
      <c r="I41"/>
      <c r="J41"/>
      <c r="K41">
        <f>G41</f>
        <v>-1.3475000014295802E-3</v>
      </c>
      <c r="L41"/>
      <c r="M41"/>
      <c r="N41"/>
      <c r="O41"/>
      <c r="P41">
        <f t="shared" si="5"/>
        <v>-8.183904889923696E-4</v>
      </c>
      <c r="Q41" s="85">
        <f t="shared" si="6"/>
        <v>39665.890899999999</v>
      </c>
      <c r="R41" s="22">
        <f t="shared" si="7"/>
        <v>2.7995687615154269E-7</v>
      </c>
      <c r="S41" s="22">
        <v>1</v>
      </c>
      <c r="T41" s="22">
        <f t="shared" si="8"/>
        <v>2.7995687615154269E-7</v>
      </c>
      <c r="U41" s="84"/>
    </row>
    <row r="42" spans="1:33" s="22" customFormat="1" x14ac:dyDescent="0.2">
      <c r="A42" s="74" t="s">
        <v>148</v>
      </c>
      <c r="B42" s="90" t="s">
        <v>78</v>
      </c>
      <c r="C42" s="74">
        <v>54934.488499999999</v>
      </c>
      <c r="D42" s="74">
        <v>2.0000000000000001E-4</v>
      </c>
      <c r="E42">
        <f t="shared" si="1"/>
        <v>7898.9965326741631</v>
      </c>
      <c r="F42">
        <f t="shared" si="2"/>
        <v>7899</v>
      </c>
      <c r="G42">
        <f t="shared" si="3"/>
        <v>-1.0686000023270026E-3</v>
      </c>
      <c r="H42"/>
      <c r="I42"/>
      <c r="J42">
        <f>G42</f>
        <v>-1.0686000023270026E-3</v>
      </c>
      <c r="K42"/>
      <c r="L42"/>
      <c r="M42"/>
      <c r="N42"/>
      <c r="O42"/>
      <c r="P42">
        <f t="shared" si="5"/>
        <v>-1.7881811366456486E-3</v>
      </c>
      <c r="Q42" s="85">
        <f t="shared" si="6"/>
        <v>39915.988499999999</v>
      </c>
      <c r="R42" s="22">
        <f t="shared" si="7"/>
        <v>5.1779700886730921E-7</v>
      </c>
      <c r="S42" s="22">
        <v>1</v>
      </c>
      <c r="T42" s="22">
        <f t="shared" si="8"/>
        <v>5.1779700886730921E-7</v>
      </c>
      <c r="U42" s="84"/>
    </row>
    <row r="43" spans="1:33" s="22" customFormat="1" x14ac:dyDescent="0.2">
      <c r="A43" s="74" t="s">
        <v>149</v>
      </c>
      <c r="B43" s="90" t="s">
        <v>78</v>
      </c>
      <c r="C43" s="74">
        <v>54943.427199999998</v>
      </c>
      <c r="D43" s="74">
        <v>4.0000000000000002E-4</v>
      </c>
      <c r="E43">
        <f t="shared" si="1"/>
        <v>7928.0002621747235</v>
      </c>
      <c r="F43">
        <f t="shared" si="2"/>
        <v>7928</v>
      </c>
      <c r="G43">
        <f t="shared" si="3"/>
        <v>8.0799996794667095E-5</v>
      </c>
      <c r="H43"/>
      <c r="I43"/>
      <c r="J43">
        <f>G43</f>
        <v>8.0799996794667095E-5</v>
      </c>
      <c r="K43"/>
      <c r="L43"/>
      <c r="M43"/>
      <c r="N43"/>
      <c r="O43">
        <f t="shared" ref="O43:O51" ca="1" si="9">+C$11+C$12*$F43</f>
        <v>3.8215678229919503E-3</v>
      </c>
      <c r="P43">
        <f t="shared" si="5"/>
        <v>-1.8260694515564732E-3</v>
      </c>
      <c r="Q43" s="85">
        <f t="shared" si="6"/>
        <v>39924.927199999998</v>
      </c>
      <c r="R43" s="22">
        <f t="shared" si="7"/>
        <v>3.6361510930549821E-6</v>
      </c>
      <c r="S43" s="22">
        <v>1</v>
      </c>
      <c r="T43" s="22">
        <f t="shared" si="8"/>
        <v>3.6361510930549821E-6</v>
      </c>
      <c r="U43" s="84"/>
      <c r="AB43" s="22" t="s">
        <v>27</v>
      </c>
      <c r="AG43" s="22" t="s">
        <v>29</v>
      </c>
    </row>
    <row r="44" spans="1:33" s="22" customFormat="1" x14ac:dyDescent="0.2">
      <c r="A44" s="74" t="s">
        <v>149</v>
      </c>
      <c r="B44" s="90" t="s">
        <v>140</v>
      </c>
      <c r="C44" s="74">
        <v>54943.5789</v>
      </c>
      <c r="D44" s="74">
        <v>2.9999999999999997E-4</v>
      </c>
      <c r="E44">
        <f t="shared" si="1"/>
        <v>7928.4924887585994</v>
      </c>
      <c r="F44">
        <f t="shared" si="2"/>
        <v>7928.5</v>
      </c>
      <c r="G44">
        <f t="shared" si="3"/>
        <v>-2.3149000044213608E-3</v>
      </c>
      <c r="H44"/>
      <c r="I44"/>
      <c r="J44">
        <f>G44</f>
        <v>-2.3149000044213608E-3</v>
      </c>
      <c r="K44"/>
      <c r="L44"/>
      <c r="M44"/>
      <c r="N44"/>
      <c r="O44">
        <f t="shared" ca="1" si="9"/>
        <v>3.8200008994925851E-3</v>
      </c>
      <c r="P44">
        <f t="shared" si="5"/>
        <v>-1.826724653934248E-3</v>
      </c>
      <c r="Q44" s="85">
        <f t="shared" si="6"/>
        <v>39925.0789</v>
      </c>
      <c r="R44" s="22">
        <f t="shared" si="7"/>
        <v>2.3831517282321545E-7</v>
      </c>
      <c r="S44" s="22">
        <v>1</v>
      </c>
      <c r="T44" s="22">
        <f t="shared" si="8"/>
        <v>2.3831517282321545E-7</v>
      </c>
      <c r="U44" s="84"/>
      <c r="AB44" s="22" t="s">
        <v>27</v>
      </c>
      <c r="AC44" s="22">
        <v>8</v>
      </c>
      <c r="AE44" s="22" t="s">
        <v>25</v>
      </c>
      <c r="AG44" s="22" t="s">
        <v>26</v>
      </c>
    </row>
    <row r="45" spans="1:33" s="22" customFormat="1" x14ac:dyDescent="0.2">
      <c r="A45" s="86" t="s">
        <v>150</v>
      </c>
      <c r="B45" s="91"/>
      <c r="C45" s="19">
        <v>54948.8171</v>
      </c>
      <c r="D45" s="19">
        <v>2.0000000000000001E-4</v>
      </c>
      <c r="E45">
        <f t="shared" si="1"/>
        <v>7945.4890694548803</v>
      </c>
      <c r="F45">
        <f t="shared" si="2"/>
        <v>7945.5</v>
      </c>
      <c r="G45">
        <f t="shared" si="3"/>
        <v>-3.3687000031932257E-3</v>
      </c>
      <c r="H45"/>
      <c r="I45"/>
      <c r="J45"/>
      <c r="K45">
        <f>G45</f>
        <v>-3.3687000031932257E-3</v>
      </c>
      <c r="L45"/>
      <c r="M45"/>
      <c r="N45"/>
      <c r="O45">
        <f t="shared" ca="1" si="9"/>
        <v>3.7667255005141634E-3</v>
      </c>
      <c r="P45">
        <f t="shared" si="5"/>
        <v>-1.849040977610337E-3</v>
      </c>
      <c r="Q45" s="85">
        <f t="shared" si="6"/>
        <v>39930.3171</v>
      </c>
      <c r="R45" s="22">
        <f t="shared" si="7"/>
        <v>2.3093635540355347E-6</v>
      </c>
      <c r="S45" s="22">
        <v>1</v>
      </c>
      <c r="T45" s="22">
        <f t="shared" si="8"/>
        <v>2.3093635540355347E-6</v>
      </c>
      <c r="U45" s="84"/>
      <c r="AB45" s="22" t="s">
        <v>27</v>
      </c>
      <c r="AG45" s="22" t="s">
        <v>29</v>
      </c>
    </row>
    <row r="46" spans="1:33" s="22" customFormat="1" x14ac:dyDescent="0.2">
      <c r="A46" s="74" t="s">
        <v>149</v>
      </c>
      <c r="B46" s="90" t="s">
        <v>78</v>
      </c>
      <c r="C46" s="74">
        <v>54968.3894</v>
      </c>
      <c r="D46" s="74">
        <v>6.9999999999999999E-4</v>
      </c>
      <c r="E46">
        <f t="shared" si="1"/>
        <v>8008.9960329846863</v>
      </c>
      <c r="F46">
        <f t="shared" si="2"/>
        <v>8009</v>
      </c>
      <c r="G46">
        <f t="shared" si="3"/>
        <v>-1.2226000035298057E-3</v>
      </c>
      <c r="H46"/>
      <c r="I46"/>
      <c r="J46">
        <f>G46</f>
        <v>-1.2226000035298057E-3</v>
      </c>
      <c r="K46"/>
      <c r="L46"/>
      <c r="M46"/>
      <c r="N46"/>
      <c r="O46">
        <f t="shared" ca="1" si="9"/>
        <v>3.5677262160947638E-3</v>
      </c>
      <c r="P46">
        <f t="shared" si="5"/>
        <v>-1.9330767308208931E-3</v>
      </c>
      <c r="Q46" s="85">
        <f t="shared" si="6"/>
        <v>39949.8894</v>
      </c>
      <c r="R46" s="22">
        <f t="shared" si="7"/>
        <v>5.0477718002225424E-7</v>
      </c>
      <c r="S46" s="22">
        <v>1</v>
      </c>
      <c r="T46" s="22">
        <f t="shared" si="8"/>
        <v>5.0477718002225424E-7</v>
      </c>
      <c r="U46" s="84"/>
    </row>
    <row r="47" spans="1:33" s="22" customFormat="1" x14ac:dyDescent="0.2">
      <c r="A47" s="74" t="s">
        <v>149</v>
      </c>
      <c r="B47" s="90" t="s">
        <v>140</v>
      </c>
      <c r="C47" s="74">
        <v>54968.542099999999</v>
      </c>
      <c r="D47" s="74">
        <v>5.0000000000000001E-4</v>
      </c>
      <c r="E47">
        <f t="shared" si="1"/>
        <v>8009.491504305427</v>
      </c>
      <c r="F47">
        <f t="shared" si="2"/>
        <v>8009.5</v>
      </c>
      <c r="G47">
        <f t="shared" si="3"/>
        <v>-2.6183000081800856E-3</v>
      </c>
      <c r="H47"/>
      <c r="I47"/>
      <c r="J47">
        <f>G47</f>
        <v>-2.6183000081800856E-3</v>
      </c>
      <c r="K47"/>
      <c r="L47"/>
      <c r="M47"/>
      <c r="N47"/>
      <c r="O47">
        <f t="shared" ca="1" si="9"/>
        <v>3.5661592925953986E-3</v>
      </c>
      <c r="P47">
        <f t="shared" si="5"/>
        <v>-1.9337426722553733E-3</v>
      </c>
      <c r="Q47" s="85">
        <f t="shared" si="6"/>
        <v>39950.042099999999</v>
      </c>
      <c r="R47" s="22">
        <f t="shared" si="7"/>
        <v>4.686187461683393E-7</v>
      </c>
      <c r="S47" s="22">
        <v>1</v>
      </c>
      <c r="T47" s="22">
        <f t="shared" si="8"/>
        <v>4.686187461683393E-7</v>
      </c>
      <c r="U47" s="84"/>
    </row>
    <row r="48" spans="1:33" s="22" customFormat="1" x14ac:dyDescent="0.2">
      <c r="A48" s="74" t="s">
        <v>148</v>
      </c>
      <c r="B48" s="90" t="s">
        <v>140</v>
      </c>
      <c r="C48" s="74">
        <v>54974.397499999999</v>
      </c>
      <c r="D48" s="74">
        <v>2.0000000000000001E-4</v>
      </c>
      <c r="E48">
        <f t="shared" si="1"/>
        <v>8028.4907366006837</v>
      </c>
      <c r="F48">
        <f t="shared" si="2"/>
        <v>8028.5</v>
      </c>
      <c r="G48">
        <f t="shared" si="3"/>
        <v>-2.8549000053317286E-3</v>
      </c>
      <c r="H48"/>
      <c r="I48"/>
      <c r="J48">
        <f>G48</f>
        <v>-2.8549000053317286E-3</v>
      </c>
      <c r="K48"/>
      <c r="L48"/>
      <c r="M48"/>
      <c r="N48"/>
      <c r="O48">
        <f t="shared" ca="1" si="9"/>
        <v>3.506616199619516E-3</v>
      </c>
      <c r="P48">
        <f t="shared" si="5"/>
        <v>-1.9590975680065133E-3</v>
      </c>
      <c r="Q48" s="85">
        <f t="shared" si="6"/>
        <v>39955.897499999999</v>
      </c>
      <c r="R48" s="22">
        <f t="shared" si="7"/>
        <v>8.0246200671779634E-7</v>
      </c>
      <c r="S48" s="22">
        <v>1</v>
      </c>
      <c r="T48" s="22">
        <f t="shared" si="8"/>
        <v>8.0246200671779634E-7</v>
      </c>
      <c r="U48" s="84"/>
    </row>
    <row r="49" spans="1:21" s="22" customFormat="1" x14ac:dyDescent="0.2">
      <c r="A49" s="74" t="s">
        <v>151</v>
      </c>
      <c r="B49" s="90" t="s">
        <v>140</v>
      </c>
      <c r="C49" s="74">
        <v>55038.503599999996</v>
      </c>
      <c r="D49" s="74">
        <v>2.0000000000000001E-4</v>
      </c>
      <c r="E49">
        <f t="shared" si="1"/>
        <v>8236.4981631544324</v>
      </c>
      <c r="F49">
        <f t="shared" si="2"/>
        <v>8236.5</v>
      </c>
      <c r="G49">
        <f t="shared" si="3"/>
        <v>-5.6610000319778919E-4</v>
      </c>
      <c r="H49"/>
      <c r="I49"/>
      <c r="J49"/>
      <c r="K49">
        <f>G49</f>
        <v>-5.6610000319778919E-4</v>
      </c>
      <c r="L49"/>
      <c r="M49"/>
      <c r="N49"/>
      <c r="O49">
        <f t="shared" ca="1" si="9"/>
        <v>2.8547760238835304E-3</v>
      </c>
      <c r="P49">
        <f t="shared" si="5"/>
        <v>-2.2429268950644688E-3</v>
      </c>
      <c r="Q49" s="85">
        <f t="shared" si="6"/>
        <v>40020.003599999996</v>
      </c>
      <c r="R49" s="22">
        <f t="shared" si="7"/>
        <v>2.8117484252872694E-6</v>
      </c>
      <c r="S49" s="22">
        <v>1</v>
      </c>
      <c r="T49" s="22">
        <f t="shared" si="8"/>
        <v>2.8117484252872694E-6</v>
      </c>
      <c r="U49" s="84"/>
    </row>
    <row r="50" spans="1:21" s="22" customFormat="1" x14ac:dyDescent="0.2">
      <c r="A50" s="74" t="s">
        <v>152</v>
      </c>
      <c r="B50" s="90" t="s">
        <v>78</v>
      </c>
      <c r="C50" s="74">
        <v>55276.884899999997</v>
      </c>
      <c r="D50" s="74">
        <v>6.9999999999999999E-4</v>
      </c>
      <c r="E50">
        <f t="shared" si="1"/>
        <v>9009.9827574682295</v>
      </c>
      <c r="F50">
        <f t="shared" si="2"/>
        <v>9010</v>
      </c>
      <c r="G50">
        <f t="shared" si="3"/>
        <v>-5.3140000090934336E-3</v>
      </c>
      <c r="H50"/>
      <c r="I50"/>
      <c r="J50"/>
      <c r="K50">
        <f>G50</f>
        <v>-5.3140000090934336E-3</v>
      </c>
      <c r="L50"/>
      <c r="M50"/>
      <c r="N50"/>
      <c r="O50">
        <f t="shared" ca="1" si="9"/>
        <v>4.3074537036533536E-4</v>
      </c>
      <c r="P50">
        <f t="shared" si="5"/>
        <v>-3.399071367347955E-3</v>
      </c>
      <c r="Q50" s="85">
        <f t="shared" si="6"/>
        <v>40258.384899999997</v>
      </c>
      <c r="R50" s="22">
        <f t="shared" si="7"/>
        <v>3.6669517029771835E-6</v>
      </c>
      <c r="S50" s="22">
        <v>1</v>
      </c>
      <c r="T50" s="22">
        <f t="shared" si="8"/>
        <v>3.6669517029771835E-6</v>
      </c>
      <c r="U50" s="84"/>
    </row>
    <row r="51" spans="1:21" s="22" customFormat="1" x14ac:dyDescent="0.2">
      <c r="A51" s="74" t="s">
        <v>148</v>
      </c>
      <c r="B51" s="90" t="s">
        <v>140</v>
      </c>
      <c r="C51" s="74">
        <v>55340.529799999997</v>
      </c>
      <c r="D51" s="74">
        <v>2E-3</v>
      </c>
      <c r="E51">
        <f t="shared" si="1"/>
        <v>9216.4937113754422</v>
      </c>
      <c r="F51">
        <f t="shared" si="2"/>
        <v>9216.5</v>
      </c>
      <c r="G51">
        <f t="shared" si="3"/>
        <v>-1.9381000092835166E-3</v>
      </c>
      <c r="H51"/>
      <c r="I51"/>
      <c r="J51">
        <f>G51</f>
        <v>-1.9381000092835166E-3</v>
      </c>
      <c r="K51"/>
      <c r="L51"/>
      <c r="M51"/>
      <c r="N51"/>
      <c r="O51">
        <f t="shared" ca="1" si="9"/>
        <v>-2.1639403487255446E-4</v>
      </c>
      <c r="P51">
        <f t="shared" si="5"/>
        <v>-3.7345557277283243E-3</v>
      </c>
      <c r="Q51" s="85">
        <f t="shared" si="6"/>
        <v>40322.029799999997</v>
      </c>
      <c r="R51" s="22">
        <f t="shared" si="7"/>
        <v>3.2272531483330503E-6</v>
      </c>
      <c r="S51" s="22">
        <v>0.6</v>
      </c>
      <c r="T51" s="22">
        <f t="shared" si="8"/>
        <v>1.9363518889998302E-6</v>
      </c>
      <c r="U51" s="84"/>
    </row>
    <row r="52" spans="1:21" s="22" customFormat="1" x14ac:dyDescent="0.2">
      <c r="A52" s="74" t="s">
        <v>153</v>
      </c>
      <c r="B52" s="90" t="s">
        <v>140</v>
      </c>
      <c r="C52" s="74">
        <v>55629.612200000003</v>
      </c>
      <c r="D52" s="74">
        <v>1.6000000000000001E-3</v>
      </c>
      <c r="E52">
        <f t="shared" ref="E52:E65" si="10">+(C52-C$7)/C$8</f>
        <v>10154.490034439637</v>
      </c>
      <c r="F52">
        <f t="shared" ref="F52:F65" si="11">ROUND(2*E52,0)/2</f>
        <v>10154.5</v>
      </c>
      <c r="G52">
        <f t="shared" ref="G52:G65" si="12">+C52-(C$7+F52*C$8)</f>
        <v>-3.0713000014657155E-3</v>
      </c>
      <c r="H52"/>
      <c r="I52"/>
      <c r="J52">
        <f>G52</f>
        <v>-3.0713000014657155E-3</v>
      </c>
      <c r="K52"/>
      <c r="L52"/>
      <c r="M52"/>
      <c r="N52"/>
      <c r="O52">
        <f t="shared" ref="O52:O65" ca="1" si="13">+C$11+C$12*$F52</f>
        <v>-3.1559425196819486E-3</v>
      </c>
      <c r="P52">
        <f t="shared" ref="P52:P65" si="14">+D$11+D$12*F52+D$13*F52^2</f>
        <v>-5.400781870846293E-3</v>
      </c>
      <c r="Q52" s="85">
        <f t="shared" ref="Q52:Q65" si="15">+C52-15018.5</f>
        <v>40611.112200000003</v>
      </c>
      <c r="R52" s="22">
        <f t="shared" ref="R52:R65" si="16">+(P52-G52)^2</f>
        <v>5.4264857797728301E-6</v>
      </c>
      <c r="S52" s="22">
        <v>0.8</v>
      </c>
      <c r="T52" s="22">
        <f t="shared" ref="T52:T65" si="17">+S52*R52</f>
        <v>4.3411886238182643E-6</v>
      </c>
      <c r="U52" s="84"/>
    </row>
    <row r="53" spans="1:21" s="22" customFormat="1" x14ac:dyDescent="0.2">
      <c r="A53" s="74" t="s">
        <v>153</v>
      </c>
      <c r="B53" s="90" t="s">
        <v>140</v>
      </c>
      <c r="C53" s="74">
        <v>55659.5075</v>
      </c>
      <c r="D53" s="74">
        <v>2.3999999999999998E-3</v>
      </c>
      <c r="E53">
        <f t="shared" si="10"/>
        <v>10251.492416725439</v>
      </c>
      <c r="F53">
        <f t="shared" si="11"/>
        <v>10251.5</v>
      </c>
      <c r="G53">
        <f t="shared" si="12"/>
        <v>-2.3371000061160885E-3</v>
      </c>
      <c r="H53"/>
      <c r="I53"/>
      <c r="J53">
        <f>G53</f>
        <v>-2.3371000061160885E-3</v>
      </c>
      <c r="K53"/>
      <c r="L53"/>
      <c r="M53"/>
      <c r="N53"/>
      <c r="O53">
        <f t="shared" ca="1" si="13"/>
        <v>-3.4599256785588263E-3</v>
      </c>
      <c r="P53">
        <f t="shared" si="14"/>
        <v>-5.5863993029105739E-3</v>
      </c>
      <c r="Q53" s="85">
        <f t="shared" si="15"/>
        <v>40641.0075</v>
      </c>
      <c r="R53" s="22">
        <f t="shared" si="16"/>
        <v>1.0557945920149137E-5</v>
      </c>
      <c r="S53" s="22">
        <v>0.6</v>
      </c>
      <c r="T53" s="22">
        <f t="shared" si="17"/>
        <v>6.3347675520894822E-6</v>
      </c>
      <c r="U53" s="84"/>
    </row>
    <row r="54" spans="1:21" s="22" customFormat="1" x14ac:dyDescent="0.2">
      <c r="A54" s="74" t="s">
        <v>154</v>
      </c>
      <c r="B54" s="90" t="s">
        <v>140</v>
      </c>
      <c r="C54" s="74">
        <v>55666.902099999999</v>
      </c>
      <c r="D54" s="74">
        <v>5.0000000000000001E-4</v>
      </c>
      <c r="E54">
        <f t="shared" si="10"/>
        <v>10275.485948018004</v>
      </c>
      <c r="F54">
        <f t="shared" si="11"/>
        <v>10275.5</v>
      </c>
      <c r="G54">
        <f t="shared" si="12"/>
        <v>-4.3307000014465302E-3</v>
      </c>
      <c r="H54"/>
      <c r="I54"/>
      <c r="J54"/>
      <c r="K54">
        <f t="shared" ref="K54:K65" si="18">G54</f>
        <v>-4.3307000014465302E-3</v>
      </c>
      <c r="L54"/>
      <c r="M54"/>
      <c r="N54"/>
      <c r="O54">
        <f t="shared" ca="1" si="13"/>
        <v>-3.5351380065283648E-3</v>
      </c>
      <c r="P54">
        <f t="shared" si="14"/>
        <v>-5.6327102805532239E-3</v>
      </c>
      <c r="Q54" s="85">
        <f t="shared" si="15"/>
        <v>40648.402099999999</v>
      </c>
      <c r="R54" s="22">
        <f t="shared" si="16"/>
        <v>1.6952307668994902E-6</v>
      </c>
      <c r="S54" s="22">
        <v>1</v>
      </c>
      <c r="T54" s="22">
        <f t="shared" si="17"/>
        <v>1.6952307668994902E-6</v>
      </c>
      <c r="U54" s="84"/>
    </row>
    <row r="55" spans="1:21" s="22" customFormat="1" x14ac:dyDescent="0.2">
      <c r="A55" s="19" t="s">
        <v>155</v>
      </c>
      <c r="B55" s="18" t="s">
        <v>140</v>
      </c>
      <c r="C55" s="19">
        <v>56042.893199999999</v>
      </c>
      <c r="D55" s="19">
        <v>2.9999999999999997E-4</v>
      </c>
      <c r="E55">
        <f t="shared" si="10"/>
        <v>11495.478134691608</v>
      </c>
      <c r="F55">
        <f t="shared" si="11"/>
        <v>11495.5</v>
      </c>
      <c r="G55">
        <f t="shared" si="12"/>
        <v>-6.7387000017333776E-3</v>
      </c>
      <c r="H55"/>
      <c r="I55"/>
      <c r="J55"/>
      <c r="K55">
        <f t="shared" si="18"/>
        <v>-6.7387000017333776E-3</v>
      </c>
      <c r="L55"/>
      <c r="M55"/>
      <c r="N55"/>
      <c r="O55">
        <f t="shared" ca="1" si="13"/>
        <v>-7.3584313449798176E-3</v>
      </c>
      <c r="P55">
        <f t="shared" si="14"/>
        <v>-8.1880670956746698E-3</v>
      </c>
      <c r="Q55" s="85">
        <f t="shared" si="15"/>
        <v>41024.393199999999</v>
      </c>
      <c r="R55" s="22">
        <f t="shared" si="16"/>
        <v>2.1006649729998267E-6</v>
      </c>
      <c r="S55" s="22">
        <v>1</v>
      </c>
      <c r="T55" s="22">
        <f t="shared" si="17"/>
        <v>2.1006649729998267E-6</v>
      </c>
      <c r="U55" s="84"/>
    </row>
    <row r="56" spans="1:21" s="22" customFormat="1" x14ac:dyDescent="0.2">
      <c r="A56" s="87" t="s">
        <v>156</v>
      </c>
      <c r="B56" s="91"/>
      <c r="C56" s="19">
        <v>56340.911899999999</v>
      </c>
      <c r="D56" s="19">
        <v>1E-4</v>
      </c>
      <c r="E56">
        <f t="shared" si="10"/>
        <v>12462.470399887849</v>
      </c>
      <c r="F56">
        <f t="shared" si="11"/>
        <v>12462.5</v>
      </c>
      <c r="G56">
        <f t="shared" si="12"/>
        <v>-9.1225000069243833E-3</v>
      </c>
      <c r="H56"/>
      <c r="I56"/>
      <c r="J56"/>
      <c r="K56">
        <f t="shared" si="18"/>
        <v>-9.1225000069243833E-3</v>
      </c>
      <c r="L56"/>
      <c r="M56"/>
      <c r="N56"/>
      <c r="O56">
        <f t="shared" ca="1" si="13"/>
        <v>-1.0388861392752403E-2</v>
      </c>
      <c r="P56">
        <f t="shared" si="14"/>
        <v>-1.0493887586404568E-2</v>
      </c>
      <c r="Q56" s="85">
        <f t="shared" si="15"/>
        <v>41322.411899999999</v>
      </c>
      <c r="R56" s="22">
        <f t="shared" si="16"/>
        <v>1.8807038931525188E-6</v>
      </c>
      <c r="S56" s="22">
        <v>1</v>
      </c>
      <c r="T56" s="22">
        <f t="shared" si="17"/>
        <v>1.8807038931525188E-6</v>
      </c>
      <c r="U56" s="84"/>
    </row>
    <row r="57" spans="1:21" s="22" customFormat="1" x14ac:dyDescent="0.2">
      <c r="A57" s="120" t="s">
        <v>263</v>
      </c>
      <c r="B57" s="121" t="s">
        <v>78</v>
      </c>
      <c r="C57" s="122">
        <v>56427.358500000002</v>
      </c>
      <c r="D57" s="122">
        <v>5.0000000000000001E-4</v>
      </c>
      <c r="E57">
        <f t="shared" si="10"/>
        <v>12742.966870587559</v>
      </c>
      <c r="F57">
        <f t="shared" si="11"/>
        <v>12743</v>
      </c>
      <c r="G57">
        <f t="shared" si="12"/>
        <v>-1.0210200001893099E-2</v>
      </c>
      <c r="H57"/>
      <c r="I57"/>
      <c r="J57"/>
      <c r="K57">
        <f t="shared" si="18"/>
        <v>-1.0210200001893099E-2</v>
      </c>
      <c r="L57"/>
      <c r="M57"/>
      <c r="N57"/>
      <c r="O57">
        <f t="shared" ca="1" si="13"/>
        <v>-1.1267905475896362E-2</v>
      </c>
      <c r="P57">
        <f t="shared" si="14"/>
        <v>-1.120913566651458E-2</v>
      </c>
      <c r="Q57" s="85">
        <f t="shared" si="15"/>
        <v>41408.858500000002</v>
      </c>
      <c r="R57" s="22">
        <f t="shared" si="16"/>
        <v>9.9787246205275899E-7</v>
      </c>
      <c r="S57" s="22">
        <v>1</v>
      </c>
      <c r="T57" s="22">
        <f t="shared" si="17"/>
        <v>9.9787246205275899E-7</v>
      </c>
      <c r="U57" s="84"/>
    </row>
    <row r="58" spans="1:21" s="22" customFormat="1" x14ac:dyDescent="0.2">
      <c r="A58" s="120" t="s">
        <v>263</v>
      </c>
      <c r="B58" s="121" t="s">
        <v>140</v>
      </c>
      <c r="C58" s="122">
        <v>56427.5124</v>
      </c>
      <c r="D58" s="122">
        <v>2.0000000000000001E-4</v>
      </c>
      <c r="E58">
        <f t="shared" si="10"/>
        <v>12743.466235592545</v>
      </c>
      <c r="F58">
        <f t="shared" si="11"/>
        <v>12743.5</v>
      </c>
      <c r="G58">
        <f t="shared" si="12"/>
        <v>-1.0405900000478141E-2</v>
      </c>
      <c r="H58"/>
      <c r="I58"/>
      <c r="J58"/>
      <c r="K58">
        <f t="shared" si="18"/>
        <v>-1.0405900000478141E-2</v>
      </c>
      <c r="L58"/>
      <c r="M58"/>
      <c r="N58"/>
      <c r="O58">
        <f t="shared" ca="1" si="13"/>
        <v>-1.1269472399395731E-2</v>
      </c>
      <c r="P58">
        <f t="shared" si="14"/>
        <v>-1.1210429246152087E-2</v>
      </c>
      <c r="Q58" s="85">
        <f t="shared" si="15"/>
        <v>41409.0124</v>
      </c>
      <c r="R58" s="22">
        <f t="shared" si="16"/>
        <v>6.4726730714468934E-7</v>
      </c>
      <c r="S58" s="22">
        <v>1</v>
      </c>
      <c r="T58" s="22">
        <f t="shared" si="17"/>
        <v>6.4726730714468934E-7</v>
      </c>
      <c r="U58" s="84"/>
    </row>
    <row r="59" spans="1:21" s="22" customFormat="1" x14ac:dyDescent="0.2">
      <c r="A59" s="118" t="s">
        <v>261</v>
      </c>
      <c r="B59" s="119"/>
      <c r="C59" s="118">
        <v>57069.620799999997</v>
      </c>
      <c r="D59" s="118">
        <v>1E-4</v>
      </c>
      <c r="E59">
        <f t="shared" si="10"/>
        <v>14826.939038532528</v>
      </c>
      <c r="F59">
        <f t="shared" si="11"/>
        <v>14827</v>
      </c>
      <c r="G59">
        <f t="shared" si="12"/>
        <v>-1.8787800006975885E-2</v>
      </c>
      <c r="H59"/>
      <c r="I59"/>
      <c r="J59"/>
      <c r="K59">
        <f t="shared" si="18"/>
        <v>-1.8787800006975885E-2</v>
      </c>
      <c r="L59"/>
      <c r="M59"/>
      <c r="N59"/>
      <c r="O59">
        <f t="shared" ca="1" si="13"/>
        <v>-1.779884262125114E-2</v>
      </c>
      <c r="P59">
        <f t="shared" si="14"/>
        <v>-1.7176443923588594E-2</v>
      </c>
      <c r="Q59" s="85">
        <f t="shared" si="15"/>
        <v>42051.120799999997</v>
      </c>
      <c r="R59" s="22">
        <f t="shared" si="16"/>
        <v>2.5964684274692317E-6</v>
      </c>
      <c r="S59" s="22">
        <v>1</v>
      </c>
      <c r="T59" s="22">
        <f t="shared" si="17"/>
        <v>2.5964684274692317E-6</v>
      </c>
      <c r="U59" s="84"/>
    </row>
    <row r="60" spans="1:21" s="22" customFormat="1" x14ac:dyDescent="0.2">
      <c r="A60" s="117" t="s">
        <v>262</v>
      </c>
      <c r="B60" s="91"/>
      <c r="C60" s="19">
        <v>57478.894200000002</v>
      </c>
      <c r="D60" s="19">
        <v>1E-4</v>
      </c>
      <c r="E60">
        <f t="shared" si="10"/>
        <v>16154.923531286075</v>
      </c>
      <c r="F60">
        <f t="shared" si="11"/>
        <v>16155</v>
      </c>
      <c r="G60">
        <f t="shared" si="12"/>
        <v>-2.3567000003822614E-2</v>
      </c>
      <c r="H60"/>
      <c r="I60"/>
      <c r="J60"/>
      <c r="K60">
        <f t="shared" si="18"/>
        <v>-2.3567000003822614E-2</v>
      </c>
      <c r="L60"/>
      <c r="M60"/>
      <c r="N60"/>
      <c r="O60">
        <f t="shared" ca="1" si="13"/>
        <v>-2.1960591435565512E-2</v>
      </c>
      <c r="P60">
        <f t="shared" si="14"/>
        <v>-2.1579770373847822E-2</v>
      </c>
      <c r="Q60" s="85">
        <f t="shared" si="15"/>
        <v>42460.394200000002</v>
      </c>
      <c r="R60" s="22">
        <f t="shared" si="16"/>
        <v>3.9490816022497451E-6</v>
      </c>
      <c r="S60" s="22">
        <v>1</v>
      </c>
      <c r="T60" s="22">
        <f t="shared" si="17"/>
        <v>3.9490816022497451E-6</v>
      </c>
      <c r="U60" s="84"/>
    </row>
    <row r="61" spans="1:21" s="22" customFormat="1" x14ac:dyDescent="0.2">
      <c r="A61" s="123" t="s">
        <v>264</v>
      </c>
      <c r="B61" s="124" t="s">
        <v>78</v>
      </c>
      <c r="C61" s="125">
        <v>57806.1895</v>
      </c>
      <c r="D61" s="126" t="s">
        <v>110</v>
      </c>
      <c r="E61">
        <f t="shared" si="10"/>
        <v>17216.910660063833</v>
      </c>
      <c r="F61">
        <f t="shared" si="11"/>
        <v>17217</v>
      </c>
      <c r="G61">
        <f t="shared" si="12"/>
        <v>-2.75337999992189E-2</v>
      </c>
      <c r="H61"/>
      <c r="I61"/>
      <c r="J61"/>
      <c r="K61">
        <f t="shared" si="18"/>
        <v>-2.75337999992189E-2</v>
      </c>
      <c r="L61"/>
      <c r="M61"/>
      <c r="N61"/>
      <c r="O61">
        <f t="shared" ca="1" si="13"/>
        <v>-2.5288736948217514E-2</v>
      </c>
      <c r="P61">
        <f t="shared" si="14"/>
        <v>-2.5437619538925718E-2</v>
      </c>
      <c r="Q61" s="85">
        <f t="shared" si="15"/>
        <v>42787.6895</v>
      </c>
      <c r="R61" s="22">
        <f t="shared" si="16"/>
        <v>4.3939725221149346E-6</v>
      </c>
      <c r="S61" s="22">
        <v>1</v>
      </c>
      <c r="T61" s="22">
        <f t="shared" si="17"/>
        <v>4.3939725221149346E-6</v>
      </c>
      <c r="U61" s="84"/>
    </row>
    <row r="62" spans="1:21" s="22" customFormat="1" x14ac:dyDescent="0.2">
      <c r="A62" s="128" t="s">
        <v>265</v>
      </c>
      <c r="B62" s="129" t="s">
        <v>140</v>
      </c>
      <c r="C62" s="130">
        <v>58253.836199999998</v>
      </c>
      <c r="D62" s="130">
        <v>1E-4</v>
      </c>
      <c r="E62">
        <f t="shared" si="10"/>
        <v>18669.406414325626</v>
      </c>
      <c r="F62">
        <f t="shared" si="11"/>
        <v>18669.5</v>
      </c>
      <c r="G62">
        <f t="shared" si="12"/>
        <v>-2.8842300009273458E-2</v>
      </c>
      <c r="H62"/>
      <c r="I62"/>
      <c r="J62"/>
      <c r="K62">
        <f t="shared" si="18"/>
        <v>-2.8842300009273458E-2</v>
      </c>
      <c r="L62"/>
      <c r="M62"/>
      <c r="N62"/>
      <c r="O62">
        <f t="shared" ca="1" si="13"/>
        <v>-2.9840649713873856E-2</v>
      </c>
      <c r="P62">
        <f t="shared" si="14"/>
        <v>-3.1198236171039909E-2</v>
      </c>
      <c r="Q62" s="85">
        <f t="shared" si="15"/>
        <v>43235.336199999998</v>
      </c>
      <c r="R62" s="22">
        <f t="shared" si="16"/>
        <v>5.5504351983188345E-6</v>
      </c>
      <c r="S62" s="22">
        <v>1</v>
      </c>
      <c r="T62" s="22">
        <f t="shared" si="17"/>
        <v>5.5504351983188345E-6</v>
      </c>
      <c r="U62" s="84"/>
    </row>
    <row r="63" spans="1:21" s="22" customFormat="1" x14ac:dyDescent="0.2">
      <c r="A63" s="128" t="s">
        <v>265</v>
      </c>
      <c r="B63" s="129" t="s">
        <v>140</v>
      </c>
      <c r="C63" s="130">
        <v>58254.760900000001</v>
      </c>
      <c r="D63" s="130">
        <v>2.0000000000000001E-4</v>
      </c>
      <c r="E63">
        <f t="shared" si="10"/>
        <v>18672.406822513534</v>
      </c>
      <c r="F63">
        <f t="shared" si="11"/>
        <v>18672.5</v>
      </c>
      <c r="G63">
        <f t="shared" si="12"/>
        <v>-2.871650000452064E-2</v>
      </c>
      <c r="H63"/>
      <c r="I63"/>
      <c r="J63"/>
      <c r="K63">
        <f t="shared" si="18"/>
        <v>-2.871650000452064E-2</v>
      </c>
      <c r="L63"/>
      <c r="M63"/>
      <c r="N63"/>
      <c r="O63">
        <f t="shared" ca="1" si="13"/>
        <v>-2.9850051254870048E-2</v>
      </c>
      <c r="P63">
        <f t="shared" si="14"/>
        <v>-3.1210713089115896E-2</v>
      </c>
      <c r="Q63" s="85">
        <f t="shared" si="15"/>
        <v>43236.260900000001</v>
      </c>
      <c r="R63" s="22">
        <f t="shared" si="16"/>
        <v>6.2210989113661838E-6</v>
      </c>
      <c r="S63" s="22">
        <v>1</v>
      </c>
      <c r="T63" s="22">
        <f t="shared" si="17"/>
        <v>6.2210989113661838E-6</v>
      </c>
      <c r="U63" s="84"/>
    </row>
    <row r="64" spans="1:21" s="22" customFormat="1" x14ac:dyDescent="0.2">
      <c r="A64" s="128" t="s">
        <v>265</v>
      </c>
      <c r="B64" s="129" t="s">
        <v>78</v>
      </c>
      <c r="C64" s="130">
        <v>58254.913</v>
      </c>
      <c r="D64" s="130">
        <v>2.9999999999999997E-4</v>
      </c>
      <c r="E64">
        <f t="shared" si="10"/>
        <v>18672.900346992152</v>
      </c>
      <c r="F64">
        <f t="shared" si="11"/>
        <v>18673</v>
      </c>
      <c r="G64">
        <f t="shared" si="12"/>
        <v>-3.0712200001289602E-2</v>
      </c>
      <c r="H64"/>
      <c r="I64"/>
      <c r="J64"/>
      <c r="K64">
        <f t="shared" si="18"/>
        <v>-3.0712200001289602E-2</v>
      </c>
      <c r="L64"/>
      <c r="M64"/>
      <c r="N64"/>
      <c r="O64">
        <f t="shared" ca="1" si="13"/>
        <v>-2.9851618178369409E-2</v>
      </c>
      <c r="P64">
        <f t="shared" si="14"/>
        <v>-3.1212792807478552E-2</v>
      </c>
      <c r="Q64" s="85">
        <f t="shared" si="15"/>
        <v>43236.413</v>
      </c>
      <c r="R64" s="22">
        <f t="shared" si="16"/>
        <v>2.5059315760812766E-7</v>
      </c>
      <c r="S64" s="22">
        <v>1</v>
      </c>
      <c r="T64" s="22">
        <f t="shared" si="17"/>
        <v>2.5059315760812766E-7</v>
      </c>
      <c r="U64" s="84"/>
    </row>
    <row r="65" spans="1:21" s="22" customFormat="1" ht="12" customHeight="1" x14ac:dyDescent="0.2">
      <c r="A65" s="127" t="s">
        <v>267</v>
      </c>
      <c r="B65" s="91"/>
      <c r="C65" s="19">
        <v>58545.99747818325</v>
      </c>
      <c r="D65" s="19">
        <v>4.0000000000000002E-4</v>
      </c>
      <c r="E65">
        <f t="shared" si="10"/>
        <v>19617.392886963251</v>
      </c>
      <c r="F65">
        <f t="shared" si="11"/>
        <v>19617.5</v>
      </c>
      <c r="G65">
        <f t="shared" si="12"/>
        <v>-3.3011316751071718E-2</v>
      </c>
      <c r="H65"/>
      <c r="I65"/>
      <c r="J65"/>
      <c r="K65">
        <f t="shared" si="18"/>
        <v>-3.3011316751071718E-2</v>
      </c>
      <c r="L65"/>
      <c r="M65"/>
      <c r="N65"/>
      <c r="O65">
        <f t="shared" ca="1" si="13"/>
        <v>-3.2811536668670552E-2</v>
      </c>
      <c r="P65">
        <f t="shared" si="14"/>
        <v>-3.5259716250217274E-2</v>
      </c>
      <c r="Q65" s="85">
        <f t="shared" si="15"/>
        <v>43527.49747818325</v>
      </c>
      <c r="R65" s="22">
        <f t="shared" si="16"/>
        <v>5.0553003077579887E-6</v>
      </c>
      <c r="S65" s="22">
        <v>1</v>
      </c>
      <c r="T65" s="22">
        <f t="shared" si="17"/>
        <v>5.0553003077579887E-6</v>
      </c>
      <c r="U65" s="84"/>
    </row>
    <row r="66" spans="1:21" s="22" customFormat="1" ht="12" customHeight="1" x14ac:dyDescent="0.2">
      <c r="A66" s="131" t="s">
        <v>266</v>
      </c>
      <c r="B66" s="132" t="s">
        <v>78</v>
      </c>
      <c r="C66" s="133">
        <v>58253.836199999998</v>
      </c>
      <c r="D66" s="131">
        <v>1E-4</v>
      </c>
      <c r="E66">
        <f t="shared" ref="E66:E68" si="19">+(C66-C$7)/C$8</f>
        <v>18669.406414325626</v>
      </c>
      <c r="F66">
        <f t="shared" ref="F66:F68" si="20">ROUND(2*E66,0)/2</f>
        <v>18669.5</v>
      </c>
      <c r="G66">
        <f t="shared" ref="G66:G68" si="21">+C66-(C$7+F66*C$8)</f>
        <v>-2.8842300009273458E-2</v>
      </c>
      <c r="H66"/>
      <c r="I66"/>
      <c r="J66"/>
      <c r="K66">
        <f t="shared" ref="K66:K68" si="22">G66</f>
        <v>-2.8842300009273458E-2</v>
      </c>
      <c r="L66"/>
      <c r="M66"/>
      <c r="N66"/>
      <c r="O66">
        <f t="shared" ref="O66:O68" ca="1" si="23">+C$11+C$12*$F66</f>
        <v>-2.9840649713873856E-2</v>
      </c>
      <c r="P66">
        <f t="shared" ref="P66:P68" si="24">+D$11+D$12*F66+D$13*F66^2</f>
        <v>-3.1198236171039909E-2</v>
      </c>
      <c r="Q66" s="85">
        <f t="shared" ref="Q66:Q68" si="25">+C66-15018.5</f>
        <v>43235.336199999998</v>
      </c>
      <c r="R66" s="22">
        <f t="shared" ref="R66:R68" si="26">+(P66-G66)^2</f>
        <v>5.5504351983188345E-6</v>
      </c>
      <c r="S66" s="22">
        <v>1</v>
      </c>
      <c r="T66" s="22">
        <f t="shared" ref="T66:T68" si="27">+S66*R66</f>
        <v>5.5504351983188345E-6</v>
      </c>
      <c r="U66" s="84"/>
    </row>
    <row r="67" spans="1:21" s="22" customFormat="1" ht="12" customHeight="1" x14ac:dyDescent="0.2">
      <c r="A67" s="131" t="s">
        <v>266</v>
      </c>
      <c r="B67" s="132" t="s">
        <v>78</v>
      </c>
      <c r="C67" s="133">
        <v>58254.760900000001</v>
      </c>
      <c r="D67" s="131">
        <v>2.0000000000000001E-4</v>
      </c>
      <c r="E67">
        <f t="shared" si="19"/>
        <v>18672.406822513534</v>
      </c>
      <c r="F67">
        <f t="shared" si="20"/>
        <v>18672.5</v>
      </c>
      <c r="G67">
        <f t="shared" si="21"/>
        <v>-2.871650000452064E-2</v>
      </c>
      <c r="H67"/>
      <c r="I67"/>
      <c r="J67"/>
      <c r="K67">
        <f t="shared" si="22"/>
        <v>-2.871650000452064E-2</v>
      </c>
      <c r="L67"/>
      <c r="M67"/>
      <c r="N67"/>
      <c r="O67">
        <f t="shared" ca="1" si="23"/>
        <v>-2.9850051254870048E-2</v>
      </c>
      <c r="P67">
        <f t="shared" si="24"/>
        <v>-3.1210713089115896E-2</v>
      </c>
      <c r="Q67" s="85">
        <f t="shared" si="25"/>
        <v>43236.260900000001</v>
      </c>
      <c r="R67" s="22">
        <f t="shared" si="26"/>
        <v>6.2210989113661838E-6</v>
      </c>
      <c r="S67" s="22">
        <v>1</v>
      </c>
      <c r="T67" s="22">
        <f t="shared" si="27"/>
        <v>6.2210989113661838E-6</v>
      </c>
      <c r="U67" s="84"/>
    </row>
    <row r="68" spans="1:21" s="22" customFormat="1" ht="12" customHeight="1" x14ac:dyDescent="0.2">
      <c r="A68" s="131" t="s">
        <v>266</v>
      </c>
      <c r="B68" s="132" t="s">
        <v>78</v>
      </c>
      <c r="C68" s="133">
        <v>58254.913</v>
      </c>
      <c r="D68" s="131">
        <v>2.9999999999999997E-4</v>
      </c>
      <c r="E68">
        <f t="shared" si="19"/>
        <v>18672.900346992152</v>
      </c>
      <c r="F68">
        <f t="shared" si="20"/>
        <v>18673</v>
      </c>
      <c r="G68">
        <f t="shared" si="21"/>
        <v>-3.0712200001289602E-2</v>
      </c>
      <c r="H68"/>
      <c r="I68"/>
      <c r="J68"/>
      <c r="K68">
        <f t="shared" si="22"/>
        <v>-3.0712200001289602E-2</v>
      </c>
      <c r="L68"/>
      <c r="M68"/>
      <c r="N68"/>
      <c r="O68">
        <f t="shared" ca="1" si="23"/>
        <v>-2.9851618178369409E-2</v>
      </c>
      <c r="P68">
        <f t="shared" si="24"/>
        <v>-3.1212792807478552E-2</v>
      </c>
      <c r="Q68" s="85">
        <f t="shared" si="25"/>
        <v>43236.413</v>
      </c>
      <c r="R68" s="22">
        <f t="shared" si="26"/>
        <v>2.5059315760812766E-7</v>
      </c>
      <c r="S68" s="22">
        <v>1</v>
      </c>
      <c r="T68" s="22">
        <f t="shared" si="27"/>
        <v>2.5059315760812766E-7</v>
      </c>
      <c r="U68" s="84"/>
    </row>
    <row r="69" spans="1:21" s="22" customFormat="1" ht="12" customHeight="1" x14ac:dyDescent="0.2">
      <c r="C69" s="21"/>
      <c r="D69" s="21"/>
      <c r="P69" s="23"/>
      <c r="U69" s="84"/>
    </row>
    <row r="70" spans="1:21" s="22" customFormat="1" ht="12" customHeight="1" x14ac:dyDescent="0.2">
      <c r="C70" s="21"/>
      <c r="D70" s="21"/>
      <c r="P70" s="23"/>
      <c r="U70" s="84"/>
    </row>
    <row r="71" spans="1:21" s="22" customFormat="1" ht="12" customHeight="1" x14ac:dyDescent="0.2">
      <c r="C71" s="21"/>
      <c r="D71" s="21"/>
      <c r="P71" s="23"/>
      <c r="U71" s="84"/>
    </row>
    <row r="72" spans="1:21" s="22" customFormat="1" x14ac:dyDescent="0.2">
      <c r="C72" s="21"/>
      <c r="D72" s="21"/>
      <c r="P72" s="23"/>
      <c r="U72" s="84"/>
    </row>
    <row r="73" spans="1:21" s="22" customFormat="1" x14ac:dyDescent="0.2">
      <c r="C73" s="21"/>
      <c r="D73" s="21"/>
      <c r="P73" s="23"/>
      <c r="U73" s="84"/>
    </row>
    <row r="74" spans="1:21" s="22" customFormat="1" x14ac:dyDescent="0.2">
      <c r="C74" s="21"/>
      <c r="D74" s="21"/>
      <c r="P74" s="23"/>
      <c r="U74" s="84"/>
    </row>
    <row r="75" spans="1:21" s="22" customFormat="1" x14ac:dyDescent="0.2">
      <c r="C75" s="21"/>
      <c r="D75" s="21"/>
      <c r="P75" s="23"/>
      <c r="U75" s="84"/>
    </row>
    <row r="76" spans="1:21" s="22" customFormat="1" x14ac:dyDescent="0.2">
      <c r="C76" s="21"/>
      <c r="D76" s="21"/>
      <c r="P76" s="23"/>
      <c r="U76" s="84"/>
    </row>
    <row r="77" spans="1:21" s="22" customFormat="1" x14ac:dyDescent="0.2">
      <c r="C77" s="21"/>
      <c r="D77" s="21"/>
      <c r="P77" s="23"/>
      <c r="U77" s="84"/>
    </row>
    <row r="78" spans="1:21" s="22" customFormat="1" x14ac:dyDescent="0.2">
      <c r="C78" s="21"/>
      <c r="D78" s="21"/>
      <c r="P78" s="23"/>
      <c r="U78" s="84"/>
    </row>
    <row r="79" spans="1:21" s="22" customFormat="1" x14ac:dyDescent="0.2">
      <c r="C79" s="21"/>
      <c r="D79" s="21"/>
      <c r="P79" s="23"/>
      <c r="U79" s="84"/>
    </row>
    <row r="80" spans="1:21" s="22" customFormat="1" x14ac:dyDescent="0.2">
      <c r="C80" s="21"/>
      <c r="D80" s="21"/>
      <c r="P80" s="23"/>
      <c r="U80" s="84"/>
    </row>
    <row r="81" spans="3:21" s="22" customFormat="1" x14ac:dyDescent="0.2">
      <c r="C81" s="21"/>
      <c r="D81" s="21"/>
      <c r="P81" s="23"/>
      <c r="U81" s="84"/>
    </row>
    <row r="82" spans="3:21" s="22" customFormat="1" x14ac:dyDescent="0.2">
      <c r="C82" s="21"/>
      <c r="D82" s="21"/>
      <c r="P82" s="23"/>
      <c r="U82" s="84"/>
    </row>
    <row r="83" spans="3:21" s="22" customFormat="1" x14ac:dyDescent="0.2">
      <c r="C83" s="21"/>
      <c r="D83" s="21"/>
      <c r="P83" s="23"/>
      <c r="U83" s="84"/>
    </row>
    <row r="84" spans="3:21" s="22" customFormat="1" x14ac:dyDescent="0.2">
      <c r="C84" s="21"/>
      <c r="D84" s="21"/>
      <c r="P84" s="23"/>
      <c r="U84" s="84"/>
    </row>
    <row r="85" spans="3:21" s="22" customFormat="1" x14ac:dyDescent="0.2">
      <c r="C85" s="21"/>
      <c r="D85" s="21"/>
      <c r="P85" s="23"/>
      <c r="U85" s="84"/>
    </row>
    <row r="86" spans="3:21" s="22" customFormat="1" x14ac:dyDescent="0.2">
      <c r="C86" s="21"/>
      <c r="D86" s="21"/>
      <c r="P86" s="23"/>
      <c r="U86" s="84"/>
    </row>
    <row r="87" spans="3:21" s="22" customFormat="1" x14ac:dyDescent="0.2">
      <c r="C87" s="21"/>
      <c r="D87" s="21"/>
      <c r="P87" s="23"/>
      <c r="U87" s="84"/>
    </row>
    <row r="88" spans="3:21" s="22" customFormat="1" x14ac:dyDescent="0.2">
      <c r="C88" s="21"/>
      <c r="D88" s="21"/>
      <c r="P88" s="23"/>
      <c r="U88" s="84"/>
    </row>
    <row r="89" spans="3:21" s="22" customFormat="1" x14ac:dyDescent="0.2">
      <c r="C89" s="21"/>
      <c r="D89" s="21"/>
      <c r="P89" s="23"/>
      <c r="U89" s="84"/>
    </row>
    <row r="90" spans="3:21" s="22" customFormat="1" x14ac:dyDescent="0.2">
      <c r="C90" s="21"/>
      <c r="D90" s="21"/>
      <c r="P90" s="23"/>
      <c r="U90" s="84"/>
    </row>
    <row r="91" spans="3:21" s="22" customFormat="1" x14ac:dyDescent="0.2">
      <c r="C91" s="21"/>
      <c r="D91" s="21"/>
      <c r="P91" s="23"/>
      <c r="U91" s="84"/>
    </row>
    <row r="92" spans="3:21" s="22" customFormat="1" x14ac:dyDescent="0.2">
      <c r="C92" s="21"/>
      <c r="D92" s="21"/>
      <c r="P92" s="23"/>
      <c r="U92" s="84"/>
    </row>
    <row r="93" spans="3:21" s="22" customFormat="1" x14ac:dyDescent="0.2">
      <c r="C93" s="21"/>
      <c r="D93" s="21"/>
      <c r="P93" s="23"/>
      <c r="U93" s="84"/>
    </row>
    <row r="94" spans="3:21" s="22" customFormat="1" x14ac:dyDescent="0.2">
      <c r="C94" s="21"/>
      <c r="D94" s="21"/>
      <c r="P94" s="23"/>
      <c r="U94" s="84"/>
    </row>
    <row r="95" spans="3:21" s="22" customFormat="1" x14ac:dyDescent="0.2">
      <c r="C95" s="21"/>
      <c r="D95" s="21"/>
      <c r="P95" s="23"/>
      <c r="U95" s="84"/>
    </row>
    <row r="96" spans="3:21" s="22" customFormat="1" x14ac:dyDescent="0.2">
      <c r="C96" s="21"/>
      <c r="D96" s="21"/>
      <c r="P96" s="23"/>
      <c r="U96" s="84"/>
    </row>
    <row r="97" spans="3:21" s="22" customFormat="1" x14ac:dyDescent="0.2">
      <c r="C97" s="21"/>
      <c r="D97" s="21"/>
      <c r="P97" s="23"/>
      <c r="U97" s="84"/>
    </row>
    <row r="98" spans="3:21" s="22" customFormat="1" x14ac:dyDescent="0.2">
      <c r="C98" s="21"/>
      <c r="D98" s="21"/>
      <c r="P98" s="23"/>
      <c r="U98" s="84"/>
    </row>
    <row r="99" spans="3:21" s="22" customFormat="1" x14ac:dyDescent="0.2">
      <c r="C99" s="21"/>
      <c r="D99" s="21"/>
      <c r="P99" s="23"/>
      <c r="U99" s="84"/>
    </row>
    <row r="100" spans="3:21" s="22" customFormat="1" x14ac:dyDescent="0.2">
      <c r="C100" s="21"/>
      <c r="D100" s="21"/>
      <c r="P100" s="23"/>
      <c r="U100" s="84"/>
    </row>
    <row r="101" spans="3:21" s="22" customFormat="1" x14ac:dyDescent="0.2">
      <c r="C101" s="21"/>
      <c r="D101" s="21"/>
      <c r="P101" s="23"/>
      <c r="U101" s="84"/>
    </row>
    <row r="102" spans="3:21" s="22" customFormat="1" x14ac:dyDescent="0.2">
      <c r="C102" s="21"/>
      <c r="D102" s="21"/>
      <c r="P102" s="23"/>
      <c r="U102" s="84"/>
    </row>
    <row r="103" spans="3:21" s="22" customFormat="1" x14ac:dyDescent="0.2">
      <c r="C103" s="21"/>
      <c r="D103" s="21"/>
      <c r="P103" s="23"/>
      <c r="U103" s="84"/>
    </row>
    <row r="104" spans="3:21" s="22" customFormat="1" x14ac:dyDescent="0.2">
      <c r="C104" s="21"/>
      <c r="D104" s="21"/>
      <c r="P104" s="23"/>
      <c r="U104" s="84"/>
    </row>
    <row r="105" spans="3:21" s="22" customFormat="1" x14ac:dyDescent="0.2">
      <c r="C105" s="21"/>
      <c r="D105" s="21"/>
      <c r="P105" s="23"/>
      <c r="U105" s="84"/>
    </row>
    <row r="106" spans="3:21" s="22" customFormat="1" x14ac:dyDescent="0.2">
      <c r="C106" s="21"/>
      <c r="D106" s="21"/>
      <c r="P106" s="23"/>
      <c r="U106" s="84"/>
    </row>
    <row r="107" spans="3:21" s="22" customFormat="1" x14ac:dyDescent="0.2">
      <c r="C107" s="21"/>
      <c r="D107" s="21"/>
      <c r="P107" s="23"/>
      <c r="U107" s="84"/>
    </row>
    <row r="108" spans="3:21" s="22" customFormat="1" x14ac:dyDescent="0.2">
      <c r="C108" s="21"/>
      <c r="D108" s="21"/>
      <c r="P108" s="23"/>
      <c r="U108" s="84"/>
    </row>
    <row r="109" spans="3:21" s="22" customFormat="1" x14ac:dyDescent="0.2">
      <c r="C109" s="21"/>
      <c r="D109" s="21"/>
      <c r="P109" s="23"/>
      <c r="U109" s="84"/>
    </row>
    <row r="110" spans="3:21" s="22" customFormat="1" x14ac:dyDescent="0.2">
      <c r="C110" s="21"/>
      <c r="D110" s="21"/>
      <c r="P110" s="23"/>
      <c r="U110" s="84"/>
    </row>
    <row r="111" spans="3:21" s="22" customFormat="1" x14ac:dyDescent="0.2">
      <c r="C111" s="21"/>
      <c r="D111" s="21"/>
      <c r="P111" s="23"/>
      <c r="U111" s="84"/>
    </row>
    <row r="112" spans="3:21" s="22" customFormat="1" x14ac:dyDescent="0.2">
      <c r="C112" s="21"/>
      <c r="D112" s="21"/>
      <c r="P112" s="23"/>
      <c r="U112" s="84"/>
    </row>
    <row r="113" spans="3:21" s="22" customFormat="1" x14ac:dyDescent="0.2">
      <c r="C113" s="21"/>
      <c r="D113" s="21"/>
      <c r="P113" s="23"/>
      <c r="U113" s="84"/>
    </row>
    <row r="114" spans="3:21" s="22" customFormat="1" x14ac:dyDescent="0.2">
      <c r="C114" s="21"/>
      <c r="D114" s="21"/>
      <c r="P114" s="23"/>
      <c r="U114" s="84"/>
    </row>
    <row r="115" spans="3:21" s="22" customFormat="1" x14ac:dyDescent="0.2">
      <c r="C115" s="21"/>
      <c r="D115" s="21"/>
      <c r="P115" s="23"/>
      <c r="U115" s="84"/>
    </row>
    <row r="116" spans="3:21" s="22" customFormat="1" x14ac:dyDescent="0.2">
      <c r="C116" s="21"/>
      <c r="D116" s="21"/>
      <c r="P116" s="23"/>
      <c r="U116" s="84"/>
    </row>
    <row r="117" spans="3:21" s="22" customFormat="1" x14ac:dyDescent="0.2">
      <c r="C117" s="21"/>
      <c r="D117" s="21"/>
      <c r="P117" s="23"/>
      <c r="U117" s="84"/>
    </row>
    <row r="118" spans="3:21" s="22" customFormat="1" x14ac:dyDescent="0.2">
      <c r="C118" s="21"/>
      <c r="D118" s="21"/>
      <c r="P118" s="23"/>
      <c r="U118" s="84"/>
    </row>
    <row r="119" spans="3:21" s="22" customFormat="1" x14ac:dyDescent="0.2">
      <c r="C119" s="21"/>
      <c r="D119" s="21"/>
      <c r="P119" s="23"/>
      <c r="U119" s="84"/>
    </row>
    <row r="120" spans="3:21" s="22" customFormat="1" x14ac:dyDescent="0.2">
      <c r="C120" s="21"/>
      <c r="D120" s="21"/>
      <c r="P120" s="23"/>
      <c r="U120" s="84"/>
    </row>
    <row r="121" spans="3:21" s="22" customFormat="1" x14ac:dyDescent="0.2">
      <c r="C121" s="21"/>
      <c r="D121" s="21"/>
      <c r="P121" s="23"/>
      <c r="U121" s="84"/>
    </row>
    <row r="122" spans="3:21" s="22" customFormat="1" x14ac:dyDescent="0.2">
      <c r="C122" s="21"/>
      <c r="D122" s="21"/>
      <c r="P122" s="23"/>
      <c r="U122" s="84"/>
    </row>
    <row r="123" spans="3:21" s="22" customFormat="1" x14ac:dyDescent="0.2">
      <c r="C123" s="21"/>
      <c r="D123" s="21"/>
      <c r="P123" s="23"/>
      <c r="U123" s="84"/>
    </row>
    <row r="124" spans="3:21" s="22" customFormat="1" x14ac:dyDescent="0.2">
      <c r="C124" s="21"/>
      <c r="D124" s="21"/>
      <c r="P124" s="23"/>
      <c r="U124" s="84"/>
    </row>
    <row r="125" spans="3:21" s="22" customFormat="1" x14ac:dyDescent="0.2">
      <c r="C125" s="21"/>
      <c r="D125" s="21"/>
      <c r="P125" s="23"/>
      <c r="U125" s="84"/>
    </row>
    <row r="126" spans="3:21" s="22" customFormat="1" x14ac:dyDescent="0.2">
      <c r="C126" s="21"/>
      <c r="D126" s="21"/>
      <c r="P126" s="23"/>
      <c r="U126" s="84"/>
    </row>
    <row r="127" spans="3:21" s="22" customFormat="1" x14ac:dyDescent="0.2">
      <c r="C127" s="21"/>
      <c r="D127" s="21"/>
      <c r="P127" s="23"/>
      <c r="U127" s="84"/>
    </row>
    <row r="128" spans="3:21" s="22" customFormat="1" x14ac:dyDescent="0.2">
      <c r="C128" s="21"/>
      <c r="D128" s="21"/>
      <c r="P128" s="23"/>
      <c r="U128" s="84"/>
    </row>
    <row r="129" spans="3:21" s="22" customFormat="1" x14ac:dyDescent="0.2">
      <c r="C129" s="21"/>
      <c r="D129" s="21"/>
      <c r="P129" s="23"/>
      <c r="U129" s="84"/>
    </row>
    <row r="130" spans="3:21" s="22" customFormat="1" x14ac:dyDescent="0.2">
      <c r="C130" s="21"/>
      <c r="D130" s="21"/>
      <c r="P130" s="23"/>
      <c r="U130" s="84"/>
    </row>
    <row r="131" spans="3:21" s="22" customFormat="1" x14ac:dyDescent="0.2">
      <c r="C131" s="21"/>
      <c r="D131" s="21"/>
      <c r="P131" s="23"/>
      <c r="U131" s="84"/>
    </row>
    <row r="132" spans="3:21" s="22" customFormat="1" x14ac:dyDescent="0.2">
      <c r="C132" s="21"/>
      <c r="D132" s="21"/>
      <c r="P132" s="23"/>
      <c r="U132" s="84"/>
    </row>
    <row r="133" spans="3:21" s="22" customFormat="1" x14ac:dyDescent="0.2">
      <c r="C133" s="21"/>
      <c r="D133" s="21"/>
      <c r="P133" s="23"/>
      <c r="U133" s="84"/>
    </row>
    <row r="134" spans="3:21" s="22" customFormat="1" x14ac:dyDescent="0.2">
      <c r="C134" s="21"/>
      <c r="D134" s="21"/>
      <c r="P134" s="23"/>
      <c r="U134" s="84"/>
    </row>
    <row r="135" spans="3:21" s="22" customFormat="1" x14ac:dyDescent="0.2">
      <c r="C135" s="21"/>
      <c r="D135" s="21"/>
      <c r="P135" s="23"/>
      <c r="U135" s="84"/>
    </row>
    <row r="136" spans="3:21" s="22" customFormat="1" x14ac:dyDescent="0.2">
      <c r="C136" s="21"/>
      <c r="D136" s="21"/>
      <c r="P136" s="23"/>
      <c r="U136" s="84"/>
    </row>
    <row r="137" spans="3:21" x14ac:dyDescent="0.2">
      <c r="C137" s="20"/>
      <c r="D137" s="20"/>
      <c r="P137" s="14"/>
    </row>
    <row r="138" spans="3:21" x14ac:dyDescent="0.2">
      <c r="C138" s="20"/>
      <c r="D138" s="20"/>
      <c r="P138" s="14"/>
    </row>
    <row r="139" spans="3:21" x14ac:dyDescent="0.2">
      <c r="C139" s="20"/>
      <c r="D139" s="20"/>
      <c r="P139" s="14"/>
    </row>
    <row r="140" spans="3:21" x14ac:dyDescent="0.2">
      <c r="C140" s="20"/>
      <c r="D140" s="20"/>
      <c r="P140" s="14"/>
    </row>
    <row r="141" spans="3:21" x14ac:dyDescent="0.2">
      <c r="C141" s="20"/>
      <c r="D141" s="20"/>
      <c r="P141" s="14"/>
    </row>
    <row r="142" spans="3:21" x14ac:dyDescent="0.2">
      <c r="C142" s="20"/>
      <c r="D142" s="20"/>
      <c r="P142" s="14"/>
    </row>
    <row r="143" spans="3:21" x14ac:dyDescent="0.2">
      <c r="C143" s="20"/>
      <c r="D143" s="20"/>
      <c r="P143" s="14"/>
    </row>
    <row r="144" spans="3:21" x14ac:dyDescent="0.2">
      <c r="C144" s="20"/>
      <c r="D144" s="20"/>
      <c r="P144" s="14"/>
    </row>
    <row r="145" spans="3:16" x14ac:dyDescent="0.2">
      <c r="C145" s="20"/>
      <c r="D145" s="20"/>
      <c r="P145" s="14"/>
    </row>
    <row r="146" spans="3:16" x14ac:dyDescent="0.2">
      <c r="C146" s="20"/>
      <c r="D146" s="20"/>
      <c r="P146" s="14"/>
    </row>
    <row r="147" spans="3:16" x14ac:dyDescent="0.2">
      <c r="C147" s="20"/>
      <c r="D147" s="20"/>
      <c r="P147" s="14"/>
    </row>
    <row r="148" spans="3:16" x14ac:dyDescent="0.2">
      <c r="C148" s="20"/>
      <c r="D148" s="20"/>
      <c r="P148" s="14"/>
    </row>
    <row r="149" spans="3:16" x14ac:dyDescent="0.2">
      <c r="C149" s="20"/>
      <c r="D149" s="20"/>
      <c r="P149" s="14"/>
    </row>
    <row r="150" spans="3:16" x14ac:dyDescent="0.2">
      <c r="C150" s="20"/>
      <c r="D150" s="20"/>
      <c r="P150" s="14"/>
    </row>
    <row r="151" spans="3:16" x14ac:dyDescent="0.2">
      <c r="C151" s="20"/>
      <c r="D151" s="20"/>
      <c r="P151" s="14"/>
    </row>
    <row r="152" spans="3:16" x14ac:dyDescent="0.2">
      <c r="C152" s="20"/>
      <c r="D152" s="20"/>
      <c r="P152" s="14"/>
    </row>
    <row r="153" spans="3:16" x14ac:dyDescent="0.2">
      <c r="C153" s="20"/>
      <c r="D153" s="20"/>
      <c r="P153" s="14"/>
    </row>
    <row r="154" spans="3:16" x14ac:dyDescent="0.2">
      <c r="C154" s="20"/>
      <c r="D154" s="20"/>
      <c r="P154" s="14"/>
    </row>
    <row r="155" spans="3:16" x14ac:dyDescent="0.2">
      <c r="C155" s="20"/>
      <c r="D155" s="20"/>
      <c r="P155" s="14"/>
    </row>
    <row r="156" spans="3:16" x14ac:dyDescent="0.2">
      <c r="C156" s="20"/>
      <c r="D156" s="20"/>
      <c r="P156" s="14"/>
    </row>
    <row r="157" spans="3:16" x14ac:dyDescent="0.2">
      <c r="C157" s="20"/>
      <c r="D157" s="20"/>
      <c r="P157" s="14"/>
    </row>
    <row r="158" spans="3:16" x14ac:dyDescent="0.2">
      <c r="C158" s="20"/>
      <c r="D158" s="20"/>
      <c r="P158" s="14"/>
    </row>
    <row r="159" spans="3:16" x14ac:dyDescent="0.2">
      <c r="C159" s="20"/>
      <c r="D159" s="20"/>
      <c r="P159" s="14"/>
    </row>
    <row r="160" spans="3:16" x14ac:dyDescent="0.2">
      <c r="C160" s="20"/>
      <c r="D160" s="20"/>
      <c r="P160" s="14"/>
    </row>
    <row r="161" spans="3:16" x14ac:dyDescent="0.2">
      <c r="C161" s="20"/>
      <c r="D161" s="20"/>
      <c r="P161" s="14"/>
    </row>
    <row r="162" spans="3:16" x14ac:dyDescent="0.2">
      <c r="C162" s="20"/>
      <c r="D162" s="20"/>
      <c r="P162" s="14"/>
    </row>
    <row r="163" spans="3:16" x14ac:dyDescent="0.2">
      <c r="C163" s="20"/>
      <c r="D163" s="20"/>
      <c r="P163" s="14"/>
    </row>
    <row r="164" spans="3:16" x14ac:dyDescent="0.2">
      <c r="C164" s="20"/>
      <c r="D164" s="20"/>
      <c r="P164" s="14"/>
    </row>
    <row r="165" spans="3:16" x14ac:dyDescent="0.2">
      <c r="C165" s="20"/>
      <c r="D165" s="20"/>
      <c r="P165" s="14"/>
    </row>
    <row r="166" spans="3:16" x14ac:dyDescent="0.2">
      <c r="C166" s="20"/>
      <c r="D166" s="20"/>
      <c r="P166" s="14"/>
    </row>
    <row r="167" spans="3:16" x14ac:dyDescent="0.2">
      <c r="C167" s="20"/>
      <c r="D167" s="20"/>
      <c r="P167" s="14"/>
    </row>
    <row r="168" spans="3:16" x14ac:dyDescent="0.2">
      <c r="C168" s="20"/>
      <c r="D168" s="20"/>
      <c r="P168" s="14"/>
    </row>
    <row r="169" spans="3:16" x14ac:dyDescent="0.2">
      <c r="C169" s="20"/>
      <c r="D169" s="20"/>
      <c r="P169" s="14"/>
    </row>
    <row r="170" spans="3:16" x14ac:dyDescent="0.2">
      <c r="C170" s="20"/>
      <c r="D170" s="20"/>
      <c r="P170" s="14"/>
    </row>
    <row r="171" spans="3:16" x14ac:dyDescent="0.2">
      <c r="C171" s="20"/>
      <c r="D171" s="20"/>
      <c r="P171" s="14"/>
    </row>
    <row r="172" spans="3:16" x14ac:dyDescent="0.2">
      <c r="C172" s="20"/>
      <c r="D172" s="20"/>
      <c r="P172" s="14"/>
    </row>
    <row r="173" spans="3:16" x14ac:dyDescent="0.2">
      <c r="C173" s="20"/>
      <c r="D173" s="20"/>
      <c r="P173" s="14"/>
    </row>
    <row r="174" spans="3:16" x14ac:dyDescent="0.2">
      <c r="C174" s="20"/>
      <c r="D174" s="20"/>
      <c r="P174" s="14"/>
    </row>
    <row r="175" spans="3:16" x14ac:dyDescent="0.2">
      <c r="C175" s="20"/>
      <c r="D175" s="20"/>
      <c r="P175" s="14"/>
    </row>
    <row r="176" spans="3:16" x14ac:dyDescent="0.2">
      <c r="C176" s="20"/>
      <c r="D176" s="20"/>
      <c r="P176" s="14"/>
    </row>
    <row r="177" spans="3:16" x14ac:dyDescent="0.2">
      <c r="C177" s="20"/>
      <c r="D177" s="20"/>
      <c r="P177" s="14"/>
    </row>
    <row r="178" spans="3:16" x14ac:dyDescent="0.2">
      <c r="C178" s="20"/>
      <c r="D178" s="20"/>
      <c r="P178" s="14"/>
    </row>
    <row r="179" spans="3:16" x14ac:dyDescent="0.2">
      <c r="C179" s="20"/>
      <c r="D179" s="20"/>
      <c r="P179" s="14"/>
    </row>
    <row r="180" spans="3:16" x14ac:dyDescent="0.2">
      <c r="C180" s="20"/>
      <c r="D180" s="20"/>
      <c r="P180" s="14"/>
    </row>
    <row r="181" spans="3:16" x14ac:dyDescent="0.2">
      <c r="C181" s="20"/>
      <c r="D181" s="20"/>
      <c r="P181" s="14"/>
    </row>
    <row r="182" spans="3:16" x14ac:dyDescent="0.2">
      <c r="C182" s="20"/>
      <c r="D182" s="20"/>
      <c r="P182" s="14"/>
    </row>
    <row r="183" spans="3:16" x14ac:dyDescent="0.2">
      <c r="C183" s="20"/>
      <c r="D183" s="20"/>
      <c r="P183" s="14"/>
    </row>
    <row r="184" spans="3:16" x14ac:dyDescent="0.2">
      <c r="C184" s="20"/>
      <c r="D184" s="20"/>
      <c r="P184" s="14"/>
    </row>
    <row r="185" spans="3:16" x14ac:dyDescent="0.2">
      <c r="C185" s="20"/>
      <c r="D185" s="20"/>
      <c r="P185" s="14"/>
    </row>
    <row r="186" spans="3:16" x14ac:dyDescent="0.2">
      <c r="C186" s="20"/>
      <c r="D186" s="20"/>
      <c r="P186" s="14"/>
    </row>
    <row r="187" spans="3:16" x14ac:dyDescent="0.2">
      <c r="C187" s="20"/>
      <c r="D187" s="20"/>
      <c r="P187" s="14"/>
    </row>
    <row r="188" spans="3:16" x14ac:dyDescent="0.2">
      <c r="C188" s="20"/>
      <c r="D188" s="20"/>
      <c r="P188" s="14"/>
    </row>
    <row r="189" spans="3:16" x14ac:dyDescent="0.2">
      <c r="C189" s="20"/>
      <c r="D189" s="20"/>
      <c r="P189" s="14"/>
    </row>
    <row r="190" spans="3:16" x14ac:dyDescent="0.2">
      <c r="C190" s="20"/>
      <c r="D190" s="20"/>
      <c r="P190" s="14"/>
    </row>
    <row r="191" spans="3:16" x14ac:dyDescent="0.2">
      <c r="C191" s="20"/>
      <c r="D191" s="20"/>
      <c r="P191" s="14"/>
    </row>
    <row r="192" spans="3:16" x14ac:dyDescent="0.2">
      <c r="C192" s="20"/>
      <c r="D192" s="20"/>
      <c r="P192" s="14"/>
    </row>
    <row r="193" spans="3:16" x14ac:dyDescent="0.2">
      <c r="C193" s="20"/>
      <c r="D193" s="20"/>
      <c r="P193" s="14"/>
    </row>
    <row r="194" spans="3:16" x14ac:dyDescent="0.2">
      <c r="C194" s="20"/>
      <c r="D194" s="20"/>
      <c r="P194" s="14"/>
    </row>
    <row r="195" spans="3:16" x14ac:dyDescent="0.2">
      <c r="C195" s="20"/>
      <c r="D195" s="20"/>
      <c r="P195" s="14"/>
    </row>
    <row r="196" spans="3:16" x14ac:dyDescent="0.2">
      <c r="C196" s="20"/>
      <c r="D196" s="20"/>
      <c r="P196" s="14"/>
    </row>
    <row r="197" spans="3:16" x14ac:dyDescent="0.2">
      <c r="C197" s="20"/>
      <c r="D197" s="20"/>
      <c r="P197" s="14"/>
    </row>
    <row r="198" spans="3:16" x14ac:dyDescent="0.2">
      <c r="C198" s="20"/>
      <c r="D198" s="20"/>
      <c r="P198" s="14"/>
    </row>
    <row r="199" spans="3:16" x14ac:dyDescent="0.2">
      <c r="C199" s="20"/>
      <c r="D199" s="20"/>
      <c r="P199" s="14"/>
    </row>
    <row r="200" spans="3:16" x14ac:dyDescent="0.2">
      <c r="C200" s="20"/>
      <c r="D200" s="20"/>
      <c r="P200" s="14"/>
    </row>
    <row r="201" spans="3:16" x14ac:dyDescent="0.2">
      <c r="C201" s="20"/>
      <c r="D201" s="20"/>
      <c r="P201" s="14"/>
    </row>
    <row r="202" spans="3:16" x14ac:dyDescent="0.2">
      <c r="C202" s="20"/>
      <c r="D202" s="20"/>
      <c r="P202" s="14"/>
    </row>
    <row r="203" spans="3:16" x14ac:dyDescent="0.2">
      <c r="C203" s="20"/>
      <c r="D203" s="20"/>
      <c r="P203" s="14"/>
    </row>
    <row r="204" spans="3:16" x14ac:dyDescent="0.2">
      <c r="C204" s="20"/>
      <c r="D204" s="20"/>
      <c r="P204" s="14"/>
    </row>
    <row r="205" spans="3:16" x14ac:dyDescent="0.2">
      <c r="C205" s="20"/>
      <c r="D205" s="20"/>
      <c r="P205" s="14"/>
    </row>
    <row r="206" spans="3:16" x14ac:dyDescent="0.2">
      <c r="C206" s="20"/>
      <c r="D206" s="20"/>
      <c r="P206" s="14"/>
    </row>
    <row r="207" spans="3:16" x14ac:dyDescent="0.2">
      <c r="C207" s="20"/>
      <c r="D207" s="20"/>
      <c r="P207" s="14"/>
    </row>
    <row r="208" spans="3:16" x14ac:dyDescent="0.2">
      <c r="C208" s="20"/>
      <c r="D208" s="20"/>
      <c r="P208" s="14"/>
    </row>
    <row r="209" spans="3:16" x14ac:dyDescent="0.2">
      <c r="C209" s="20"/>
      <c r="D209" s="20"/>
      <c r="P209" s="14"/>
    </row>
    <row r="210" spans="3:16" x14ac:dyDescent="0.2">
      <c r="C210" s="20"/>
      <c r="D210" s="20"/>
      <c r="P210" s="14"/>
    </row>
    <row r="211" spans="3:16" x14ac:dyDescent="0.2">
      <c r="C211" s="20"/>
      <c r="D211" s="20"/>
      <c r="P211" s="14"/>
    </row>
    <row r="212" spans="3:16" x14ac:dyDescent="0.2">
      <c r="C212" s="20"/>
      <c r="D212" s="20"/>
      <c r="P212" s="14"/>
    </row>
    <row r="213" spans="3:16" x14ac:dyDescent="0.2">
      <c r="C213" s="20"/>
      <c r="D213" s="20"/>
      <c r="P213" s="14"/>
    </row>
    <row r="214" spans="3:16" x14ac:dyDescent="0.2">
      <c r="C214" s="20"/>
      <c r="D214" s="20"/>
      <c r="P214" s="14"/>
    </row>
    <row r="215" spans="3:16" x14ac:dyDescent="0.2">
      <c r="C215" s="20"/>
      <c r="D215" s="20"/>
      <c r="P215" s="14"/>
    </row>
    <row r="216" spans="3:16" x14ac:dyDescent="0.2">
      <c r="C216" s="20"/>
      <c r="D216" s="20"/>
      <c r="P216" s="14"/>
    </row>
    <row r="217" spans="3:16" x14ac:dyDescent="0.2">
      <c r="C217" s="20"/>
      <c r="D217" s="20"/>
      <c r="P217" s="14"/>
    </row>
    <row r="218" spans="3:16" x14ac:dyDescent="0.2">
      <c r="C218" s="20"/>
      <c r="D218" s="20"/>
      <c r="P218" s="14"/>
    </row>
    <row r="219" spans="3:16" x14ac:dyDescent="0.2">
      <c r="C219" s="20"/>
      <c r="D219" s="20"/>
      <c r="P219" s="14"/>
    </row>
    <row r="220" spans="3:16" x14ac:dyDescent="0.2">
      <c r="C220" s="20"/>
      <c r="D220" s="20"/>
      <c r="P220" s="14"/>
    </row>
    <row r="221" spans="3:16" x14ac:dyDescent="0.2">
      <c r="C221" s="20"/>
      <c r="D221" s="20"/>
      <c r="P221" s="14"/>
    </row>
    <row r="222" spans="3:16" x14ac:dyDescent="0.2">
      <c r="C222" s="20"/>
      <c r="D222" s="20"/>
      <c r="P222" s="14"/>
    </row>
    <row r="223" spans="3:16" x14ac:dyDescent="0.2">
      <c r="C223" s="20"/>
      <c r="D223" s="20"/>
      <c r="P223" s="14"/>
    </row>
    <row r="224" spans="3:16" x14ac:dyDescent="0.2">
      <c r="C224" s="20"/>
      <c r="D224" s="20"/>
      <c r="P224" s="14"/>
    </row>
    <row r="225" spans="3:16" x14ac:dyDescent="0.2">
      <c r="C225" s="20"/>
      <c r="D225" s="20"/>
      <c r="P225" s="14"/>
    </row>
    <row r="226" spans="3:16" x14ac:dyDescent="0.2">
      <c r="C226" s="20"/>
      <c r="D226" s="20"/>
      <c r="P226" s="14"/>
    </row>
    <row r="227" spans="3:16" x14ac:dyDescent="0.2">
      <c r="C227" s="20"/>
      <c r="D227" s="20"/>
      <c r="P227" s="14"/>
    </row>
    <row r="228" spans="3:16" x14ac:dyDescent="0.2">
      <c r="C228" s="20"/>
      <c r="D228" s="20"/>
      <c r="P228" s="14"/>
    </row>
    <row r="229" spans="3:16" x14ac:dyDescent="0.2">
      <c r="C229" s="20"/>
      <c r="D229" s="20"/>
      <c r="P229" s="14"/>
    </row>
    <row r="230" spans="3:16" x14ac:dyDescent="0.2">
      <c r="C230" s="20"/>
      <c r="D230" s="20"/>
      <c r="P230" s="14"/>
    </row>
    <row r="231" spans="3:16" x14ac:dyDescent="0.2">
      <c r="C231" s="20"/>
      <c r="D231" s="20"/>
      <c r="P231" s="14"/>
    </row>
    <row r="232" spans="3:16" x14ac:dyDescent="0.2">
      <c r="C232" s="20"/>
      <c r="D232" s="20"/>
      <c r="P232" s="14"/>
    </row>
    <row r="233" spans="3:16" x14ac:dyDescent="0.2">
      <c r="C233" s="20"/>
      <c r="D233" s="20"/>
      <c r="P233" s="14"/>
    </row>
    <row r="234" spans="3:16" x14ac:dyDescent="0.2">
      <c r="C234" s="20"/>
      <c r="D234" s="20"/>
      <c r="P234" s="14"/>
    </row>
    <row r="235" spans="3:16" x14ac:dyDescent="0.2">
      <c r="C235" s="20"/>
      <c r="D235" s="20"/>
      <c r="P235" s="14"/>
    </row>
    <row r="236" spans="3:16" x14ac:dyDescent="0.2">
      <c r="C236" s="20"/>
      <c r="D236" s="20"/>
      <c r="P236" s="14"/>
    </row>
    <row r="237" spans="3:16" x14ac:dyDescent="0.2">
      <c r="C237" s="20"/>
      <c r="D237" s="20"/>
      <c r="P237" s="14"/>
    </row>
    <row r="238" spans="3:16" x14ac:dyDescent="0.2">
      <c r="C238" s="20"/>
      <c r="D238" s="20"/>
      <c r="P238" s="14"/>
    </row>
    <row r="239" spans="3:16" x14ac:dyDescent="0.2">
      <c r="C239" s="20"/>
      <c r="D239" s="20"/>
      <c r="P239" s="14"/>
    </row>
    <row r="240" spans="3:16" x14ac:dyDescent="0.2">
      <c r="C240" s="20"/>
      <c r="D240" s="20"/>
      <c r="P240" s="14"/>
    </row>
    <row r="241" spans="3:16" x14ac:dyDescent="0.2">
      <c r="C241" s="20"/>
      <c r="D241" s="20"/>
      <c r="P241" s="14"/>
    </row>
    <row r="242" spans="3:16" x14ac:dyDescent="0.2">
      <c r="C242" s="20"/>
      <c r="D242" s="20"/>
      <c r="P242" s="14"/>
    </row>
    <row r="243" spans="3:16" x14ac:dyDescent="0.2">
      <c r="C243" s="20"/>
      <c r="D243" s="20"/>
      <c r="P243" s="14"/>
    </row>
    <row r="244" spans="3:16" x14ac:dyDescent="0.2">
      <c r="C244" s="20"/>
      <c r="D244" s="20"/>
      <c r="P244" s="14"/>
    </row>
    <row r="245" spans="3:16" x14ac:dyDescent="0.2">
      <c r="C245" s="20"/>
      <c r="D245" s="20"/>
      <c r="P245" s="14"/>
    </row>
    <row r="246" spans="3:16" x14ac:dyDescent="0.2">
      <c r="C246" s="20"/>
      <c r="D246" s="20"/>
      <c r="P246" s="14"/>
    </row>
    <row r="247" spans="3:16" x14ac:dyDescent="0.2">
      <c r="C247" s="20"/>
      <c r="D247" s="20"/>
      <c r="P247" s="14"/>
    </row>
    <row r="248" spans="3:16" x14ac:dyDescent="0.2">
      <c r="C248" s="20"/>
      <c r="D248" s="20"/>
      <c r="P248" s="14"/>
    </row>
    <row r="249" spans="3:16" x14ac:dyDescent="0.2">
      <c r="C249" s="20"/>
      <c r="D249" s="20"/>
      <c r="P249" s="14"/>
    </row>
    <row r="250" spans="3:16" x14ac:dyDescent="0.2">
      <c r="C250" s="20"/>
      <c r="D250" s="20"/>
      <c r="P250" s="14"/>
    </row>
    <row r="251" spans="3:16" x14ac:dyDescent="0.2">
      <c r="C251" s="20"/>
      <c r="D251" s="20"/>
      <c r="P251" s="14"/>
    </row>
    <row r="252" spans="3:16" x14ac:dyDescent="0.2">
      <c r="C252" s="20"/>
      <c r="D252" s="20"/>
      <c r="P252" s="14"/>
    </row>
    <row r="253" spans="3:16" x14ac:dyDescent="0.2">
      <c r="C253" s="20"/>
      <c r="D253" s="20"/>
      <c r="P253" s="14"/>
    </row>
    <row r="254" spans="3:16" x14ac:dyDescent="0.2">
      <c r="C254" s="20"/>
      <c r="D254" s="20"/>
      <c r="P254" s="14"/>
    </row>
    <row r="255" spans="3:16" x14ac:dyDescent="0.2">
      <c r="C255" s="20"/>
      <c r="D255" s="20"/>
      <c r="P255" s="14"/>
    </row>
    <row r="256" spans="3:16" x14ac:dyDescent="0.2">
      <c r="C256" s="20"/>
      <c r="D256" s="20"/>
      <c r="P256" s="14"/>
    </row>
    <row r="257" spans="3:16" x14ac:dyDescent="0.2">
      <c r="C257" s="20"/>
      <c r="D257" s="20"/>
      <c r="P257" s="14"/>
    </row>
    <row r="258" spans="3:16" x14ac:dyDescent="0.2">
      <c r="C258" s="20"/>
      <c r="D258" s="20"/>
      <c r="P258" s="14"/>
    </row>
    <row r="259" spans="3:16" x14ac:dyDescent="0.2">
      <c r="C259" s="20"/>
      <c r="D259" s="20"/>
      <c r="P259" s="14"/>
    </row>
    <row r="260" spans="3:16" x14ac:dyDescent="0.2">
      <c r="C260" s="20"/>
      <c r="D260" s="20"/>
      <c r="P260" s="14"/>
    </row>
    <row r="261" spans="3:16" x14ac:dyDescent="0.2">
      <c r="C261" s="20"/>
      <c r="D261" s="20"/>
      <c r="P261" s="14"/>
    </row>
    <row r="262" spans="3:16" x14ac:dyDescent="0.2">
      <c r="C262" s="20"/>
      <c r="D262" s="20"/>
      <c r="P262" s="14"/>
    </row>
    <row r="263" spans="3:16" x14ac:dyDescent="0.2">
      <c r="C263" s="20"/>
      <c r="D263" s="20"/>
      <c r="P263" s="14"/>
    </row>
    <row r="264" spans="3:16" x14ac:dyDescent="0.2">
      <c r="C264" s="20"/>
      <c r="D264" s="20"/>
      <c r="P264" s="14"/>
    </row>
    <row r="265" spans="3:16" x14ac:dyDescent="0.2">
      <c r="C265" s="20"/>
      <c r="D265" s="20"/>
      <c r="P265" s="14"/>
    </row>
    <row r="266" spans="3:16" x14ac:dyDescent="0.2">
      <c r="C266" s="20"/>
      <c r="D266" s="20"/>
      <c r="P266" s="14"/>
    </row>
    <row r="267" spans="3:16" x14ac:dyDescent="0.2">
      <c r="C267" s="20"/>
      <c r="D267" s="20"/>
      <c r="P267" s="14"/>
    </row>
    <row r="268" spans="3:16" x14ac:dyDescent="0.2">
      <c r="C268" s="20"/>
      <c r="D268" s="20"/>
      <c r="P268" s="14"/>
    </row>
    <row r="269" spans="3:16" x14ac:dyDescent="0.2">
      <c r="C269" s="20"/>
      <c r="D269" s="20"/>
      <c r="P269" s="14"/>
    </row>
    <row r="270" spans="3:16" x14ac:dyDescent="0.2">
      <c r="P270" s="14"/>
    </row>
    <row r="271" spans="3:16" x14ac:dyDescent="0.2">
      <c r="P271" s="14"/>
    </row>
    <row r="272" spans="3:16" x14ac:dyDescent="0.2">
      <c r="P272" s="14"/>
    </row>
    <row r="273" spans="16:16" x14ac:dyDescent="0.2">
      <c r="P273" s="14"/>
    </row>
    <row r="274" spans="16:16" x14ac:dyDescent="0.2">
      <c r="P274" s="14"/>
    </row>
    <row r="275" spans="16:16" x14ac:dyDescent="0.2">
      <c r="P275" s="14"/>
    </row>
    <row r="276" spans="16:16" x14ac:dyDescent="0.2">
      <c r="P276" s="14"/>
    </row>
    <row r="277" spans="16:16" x14ac:dyDescent="0.2">
      <c r="P277" s="14"/>
    </row>
    <row r="278" spans="16:16" x14ac:dyDescent="0.2">
      <c r="P278" s="14"/>
    </row>
    <row r="279" spans="16:16" x14ac:dyDescent="0.2">
      <c r="P279" s="14"/>
    </row>
    <row r="280" spans="16:16" x14ac:dyDescent="0.2">
      <c r="P280" s="14"/>
    </row>
    <row r="281" spans="16:16" x14ac:dyDescent="0.2">
      <c r="P281" s="14"/>
    </row>
    <row r="282" spans="16:16" x14ac:dyDescent="0.2">
      <c r="P282" s="14"/>
    </row>
    <row r="283" spans="16:16" x14ac:dyDescent="0.2">
      <c r="P283" s="14"/>
    </row>
    <row r="284" spans="16:16" x14ac:dyDescent="0.2">
      <c r="P284" s="14"/>
    </row>
    <row r="285" spans="16:16" x14ac:dyDescent="0.2">
      <c r="P285" s="14"/>
    </row>
    <row r="286" spans="16:16" x14ac:dyDescent="0.2">
      <c r="P286" s="14"/>
    </row>
    <row r="287" spans="16:16" x14ac:dyDescent="0.2">
      <c r="P287" s="14"/>
    </row>
    <row r="288" spans="16:16" x14ac:dyDescent="0.2">
      <c r="P288" s="14"/>
    </row>
    <row r="289" spans="16:16" x14ac:dyDescent="0.2">
      <c r="P289" s="14"/>
    </row>
    <row r="290" spans="16:16" x14ac:dyDescent="0.2">
      <c r="P290" s="14"/>
    </row>
    <row r="291" spans="16:16" x14ac:dyDescent="0.2">
      <c r="P291" s="14"/>
    </row>
    <row r="292" spans="16:16" x14ac:dyDescent="0.2">
      <c r="P292" s="14"/>
    </row>
    <row r="293" spans="16:16" x14ac:dyDescent="0.2">
      <c r="P293" s="14"/>
    </row>
    <row r="294" spans="16:16" x14ac:dyDescent="0.2">
      <c r="P294" s="14"/>
    </row>
    <row r="295" spans="16:16" x14ac:dyDescent="0.2">
      <c r="P295" s="14"/>
    </row>
    <row r="296" spans="16:16" x14ac:dyDescent="0.2">
      <c r="P296" s="14"/>
    </row>
    <row r="297" spans="16:16" x14ac:dyDescent="0.2">
      <c r="P297" s="14"/>
    </row>
    <row r="298" spans="16:16" x14ac:dyDescent="0.2">
      <c r="P298" s="14"/>
    </row>
    <row r="299" spans="16:16" x14ac:dyDescent="0.2">
      <c r="P299" s="14"/>
    </row>
    <row r="300" spans="16:16" x14ac:dyDescent="0.2">
      <c r="P300" s="14"/>
    </row>
    <row r="301" spans="16:16" x14ac:dyDescent="0.2">
      <c r="P301" s="14"/>
    </row>
    <row r="302" spans="16:16" x14ac:dyDescent="0.2">
      <c r="P302" s="14"/>
    </row>
    <row r="303" spans="16:16" x14ac:dyDescent="0.2">
      <c r="P303" s="14"/>
    </row>
    <row r="304" spans="16:16" x14ac:dyDescent="0.2">
      <c r="P304" s="14"/>
    </row>
    <row r="305" spans="16:16" x14ac:dyDescent="0.2">
      <c r="P305" s="14"/>
    </row>
    <row r="306" spans="16:16" x14ac:dyDescent="0.2">
      <c r="P306" s="14"/>
    </row>
    <row r="307" spans="16:16" x14ac:dyDescent="0.2">
      <c r="P307" s="14"/>
    </row>
    <row r="308" spans="16:16" x14ac:dyDescent="0.2">
      <c r="P308" s="14"/>
    </row>
    <row r="309" spans="16:16" x14ac:dyDescent="0.2">
      <c r="P309" s="14"/>
    </row>
    <row r="310" spans="16:16" x14ac:dyDescent="0.2">
      <c r="P310" s="14"/>
    </row>
    <row r="311" spans="16:16" x14ac:dyDescent="0.2">
      <c r="P311" s="14"/>
    </row>
    <row r="312" spans="16:16" x14ac:dyDescent="0.2">
      <c r="P312" s="14"/>
    </row>
  </sheetData>
  <protectedRanges>
    <protectedRange sqref="A63:D65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8"/>
  <sheetViews>
    <sheetView workbookViewId="0">
      <selection activeCell="B10" sqref="B10"/>
    </sheetView>
  </sheetViews>
  <sheetFormatPr defaultRowHeight="12.75" x14ac:dyDescent="0.2"/>
  <cols>
    <col min="2" max="2" width="10.7109375" customWidth="1"/>
    <col min="5" max="5" width="10.7109375" customWidth="1"/>
    <col min="6" max="6" width="13.140625" bestFit="1" customWidth="1"/>
  </cols>
  <sheetData>
    <row r="1" spans="1:35" ht="18.75" thickBot="1" x14ac:dyDescent="0.25">
      <c r="A1" s="32" t="s">
        <v>42</v>
      </c>
      <c r="B1" s="26"/>
      <c r="C1" s="26"/>
      <c r="D1" s="33" t="s">
        <v>43</v>
      </c>
      <c r="E1" s="26"/>
      <c r="F1" s="26"/>
      <c r="G1" s="26"/>
      <c r="H1" s="26"/>
      <c r="I1" s="26"/>
      <c r="J1" s="26"/>
      <c r="K1" s="26"/>
      <c r="L1" s="26"/>
      <c r="M1" s="34" t="s">
        <v>44</v>
      </c>
      <c r="N1" s="26" t="s">
        <v>45</v>
      </c>
      <c r="O1" s="26">
        <f ca="1">H18*J18-I18*I18</f>
        <v>14.991735810396847</v>
      </c>
      <c r="P1" s="26" t="s">
        <v>123</v>
      </c>
      <c r="Q1" s="26"/>
      <c r="R1" s="26"/>
      <c r="S1" s="26"/>
      <c r="T1" s="26"/>
      <c r="U1" s="6" t="s">
        <v>100</v>
      </c>
      <c r="V1" s="65" t="s">
        <v>102</v>
      </c>
      <c r="W1" s="26"/>
      <c r="X1" s="26"/>
      <c r="Y1" s="26"/>
      <c r="Z1" s="26"/>
      <c r="AA1" s="26">
        <v>1</v>
      </c>
      <c r="AB1" s="26" t="s">
        <v>46</v>
      </c>
      <c r="AC1" s="26"/>
      <c r="AD1" s="26"/>
      <c r="AE1" s="26"/>
      <c r="AF1" s="26"/>
      <c r="AG1" s="26"/>
      <c r="AH1" s="26"/>
      <c r="AI1" s="26"/>
    </row>
    <row r="2" spans="1:35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34" t="s">
        <v>47</v>
      </c>
      <c r="N2" s="26" t="s">
        <v>48</v>
      </c>
      <c r="O2" s="26">
        <f ca="1">+F18*J18-H18*I18</f>
        <v>11.178610059284239</v>
      </c>
      <c r="P2" s="26" t="s">
        <v>124</v>
      </c>
      <c r="Q2" s="26"/>
      <c r="R2" s="26"/>
      <c r="S2" s="26"/>
      <c r="T2" s="26"/>
      <c r="U2" s="26">
        <v>-0.5</v>
      </c>
      <c r="V2" s="26">
        <f t="shared" ref="V2:V20" ca="1" si="0">+E$4+E$5*U2+E$6*U2^2</f>
        <v>-5.1303268258017735E-3</v>
      </c>
      <c r="W2" s="26"/>
      <c r="X2" s="26"/>
      <c r="Y2" s="26"/>
      <c r="Z2" s="26"/>
      <c r="AA2" s="26">
        <v>2</v>
      </c>
      <c r="AB2" s="26" t="s">
        <v>26</v>
      </c>
      <c r="AC2" s="26"/>
      <c r="AD2" s="26"/>
      <c r="AE2" s="26"/>
      <c r="AF2" s="26"/>
      <c r="AG2" s="26"/>
      <c r="AH2" s="26"/>
      <c r="AI2" s="26"/>
    </row>
    <row r="3" spans="1:35" ht="13.5" thickBot="1" x14ac:dyDescent="0.25">
      <c r="A3" s="26" t="s">
        <v>49</v>
      </c>
      <c r="B3" s="26" t="s">
        <v>50</v>
      </c>
      <c r="C3" s="26"/>
      <c r="D3" s="26"/>
      <c r="E3" s="35" t="s">
        <v>51</v>
      </c>
      <c r="F3" s="35" t="s">
        <v>52</v>
      </c>
      <c r="G3" s="35" t="s">
        <v>53</v>
      </c>
      <c r="H3" s="35" t="s">
        <v>54</v>
      </c>
      <c r="I3" s="26"/>
      <c r="J3" s="26"/>
      <c r="K3" s="26"/>
      <c r="L3" s="26"/>
      <c r="M3" s="34" t="s">
        <v>55</v>
      </c>
      <c r="N3" s="26" t="s">
        <v>56</v>
      </c>
      <c r="O3" s="26">
        <f ca="1">+F18*I18-H18*H18</f>
        <v>-6.1982551102875902</v>
      </c>
      <c r="P3" s="26" t="s">
        <v>125</v>
      </c>
      <c r="Q3" s="26"/>
      <c r="R3" s="26"/>
      <c r="S3" s="26"/>
      <c r="T3" s="26"/>
      <c r="U3" s="26">
        <v>-0.4</v>
      </c>
      <c r="V3" s="26">
        <f t="shared" ca="1" si="0"/>
        <v>-3.7309722431861083E-3</v>
      </c>
      <c r="W3" s="26"/>
      <c r="X3" s="26"/>
      <c r="Y3" s="26"/>
      <c r="Z3" s="26"/>
      <c r="AA3" s="26">
        <v>3</v>
      </c>
      <c r="AB3" s="26" t="s">
        <v>57</v>
      </c>
      <c r="AC3" s="26"/>
      <c r="AD3" s="26"/>
      <c r="AE3" s="26"/>
      <c r="AF3" s="26"/>
      <c r="AG3" s="26"/>
      <c r="AH3" s="26"/>
      <c r="AI3" s="26"/>
    </row>
    <row r="4" spans="1:35" x14ac:dyDescent="0.2">
      <c r="A4" s="26" t="s">
        <v>58</v>
      </c>
      <c r="B4" s="26" t="s">
        <v>59</v>
      </c>
      <c r="C4" s="26"/>
      <c r="D4" s="36" t="s">
        <v>60</v>
      </c>
      <c r="E4" s="37">
        <f ca="1">(G18*O1-K18*O2+L18*O3)/O7</f>
        <v>-4.5743953182000444E-5</v>
      </c>
      <c r="F4" s="38">
        <f ca="1">+E7/O7*O18</f>
        <v>3.3800848469446847E-4</v>
      </c>
      <c r="G4" s="39">
        <f>+B18</f>
        <v>1</v>
      </c>
      <c r="H4" s="40">
        <f ca="1">ABS(F4/E4)</f>
        <v>7.3891402290843047</v>
      </c>
      <c r="I4" s="26"/>
      <c r="J4" s="26"/>
      <c r="K4" s="26"/>
      <c r="L4" s="26"/>
      <c r="M4" s="34" t="s">
        <v>61</v>
      </c>
      <c r="N4" s="26" t="s">
        <v>62</v>
      </c>
      <c r="O4" s="26">
        <f ca="1">+C18*J18-H18*H18</f>
        <v>187.9376684022015</v>
      </c>
      <c r="P4" s="26" t="s">
        <v>126</v>
      </c>
      <c r="Q4" s="26"/>
      <c r="R4" s="26"/>
      <c r="S4" s="26"/>
      <c r="T4" s="26"/>
      <c r="U4" s="26">
        <v>-0.3</v>
      </c>
      <c r="V4" s="26">
        <f t="shared" ca="1" si="0"/>
        <v>-2.5228366646162974E-3</v>
      </c>
      <c r="W4" s="26"/>
      <c r="X4" s="26"/>
      <c r="Y4" s="26"/>
      <c r="Z4" s="26"/>
      <c r="AA4" s="26">
        <v>4</v>
      </c>
      <c r="AB4" s="26" t="s">
        <v>63</v>
      </c>
      <c r="AC4" s="26"/>
      <c r="AD4" s="26"/>
      <c r="AE4" s="26"/>
      <c r="AF4" s="26"/>
      <c r="AG4" s="26"/>
      <c r="AH4" s="26"/>
      <c r="AI4" s="26"/>
    </row>
    <row r="5" spans="1:35" x14ac:dyDescent="0.2">
      <c r="A5" s="26" t="s">
        <v>64</v>
      </c>
      <c r="B5" s="41">
        <v>40323</v>
      </c>
      <c r="C5" s="26"/>
      <c r="D5" s="42" t="s">
        <v>65</v>
      </c>
      <c r="E5" s="43">
        <f ca="1">+(-G18*O2+K18*O4-L18*O5)/O7</f>
        <v>5.3886906440931562E-3</v>
      </c>
      <c r="F5" s="44">
        <f ca="1">P18*E7/O7</f>
        <v>1.1764633184751783E-3</v>
      </c>
      <c r="G5" s="45">
        <f>+B18/A18</f>
        <v>1E-4</v>
      </c>
      <c r="H5" s="40">
        <f ca="1">ABS(F5/E5)</f>
        <v>0.21832081226721842</v>
      </c>
      <c r="I5" s="26"/>
      <c r="J5" s="26"/>
      <c r="K5" s="26"/>
      <c r="L5" s="26"/>
      <c r="M5" s="34" t="s">
        <v>66</v>
      </c>
      <c r="N5" s="26" t="s">
        <v>67</v>
      </c>
      <c r="O5" s="26">
        <f ca="1">+C18*I18-F18*H18</f>
        <v>182.10947896456557</v>
      </c>
      <c r="P5" s="26" t="s">
        <v>127</v>
      </c>
      <c r="Q5" s="26"/>
      <c r="R5" s="26"/>
      <c r="S5" s="26"/>
      <c r="T5" s="26"/>
      <c r="U5" s="26">
        <v>-0.2</v>
      </c>
      <c r="V5" s="26">
        <f t="shared" ca="1" si="0"/>
        <v>-1.5059200900923429E-3</v>
      </c>
      <c r="W5" s="26"/>
      <c r="X5" s="26"/>
      <c r="Y5" s="26"/>
      <c r="Z5" s="26"/>
      <c r="AA5" s="26">
        <v>5</v>
      </c>
      <c r="AB5" s="26" t="s">
        <v>68</v>
      </c>
      <c r="AC5" s="26"/>
      <c r="AD5" s="26"/>
      <c r="AE5" s="26"/>
      <c r="AF5" s="26"/>
      <c r="AG5" s="26"/>
      <c r="AH5" s="26"/>
      <c r="AI5" s="26"/>
    </row>
    <row r="6" spans="1:35" ht="13.5" thickBot="1" x14ac:dyDescent="0.25">
      <c r="A6" s="26"/>
      <c r="B6" s="26"/>
      <c r="C6" s="26"/>
      <c r="D6" s="46" t="s">
        <v>69</v>
      </c>
      <c r="E6" s="47">
        <f ca="1">+(G18*O3-K18*O5+L18*O6)/O7</f>
        <v>-9.5609502022927801E-3</v>
      </c>
      <c r="F6" s="48">
        <f ca="1">Q18*E7/O7</f>
        <v>1.2818694562509788E-3</v>
      </c>
      <c r="G6" s="49">
        <f>+B18/A18^2</f>
        <v>1E-8</v>
      </c>
      <c r="H6" s="40">
        <f ca="1">ABS(F6/E6)</f>
        <v>0.1340734371719223</v>
      </c>
      <c r="I6" s="26"/>
      <c r="J6" s="26"/>
      <c r="K6" s="26"/>
      <c r="L6" s="26"/>
      <c r="M6" s="50" t="s">
        <v>70</v>
      </c>
      <c r="N6" s="51" t="s">
        <v>71</v>
      </c>
      <c r="O6" s="51">
        <f ca="1">+C18*H18-F18*F18</f>
        <v>216.05469002460018</v>
      </c>
      <c r="P6" s="26" t="s">
        <v>128</v>
      </c>
      <c r="Q6" s="26"/>
      <c r="R6" s="26"/>
      <c r="S6" s="26"/>
      <c r="T6" s="26"/>
      <c r="U6" s="26">
        <v>-0.1</v>
      </c>
      <c r="V6" s="26">
        <f t="shared" ca="1" si="0"/>
        <v>-6.8022251961424396E-4</v>
      </c>
      <c r="W6" s="26"/>
      <c r="X6" s="26"/>
      <c r="Y6" s="26"/>
      <c r="Z6" s="26"/>
      <c r="AA6" s="26">
        <v>6</v>
      </c>
      <c r="AB6" s="26" t="s">
        <v>72</v>
      </c>
      <c r="AC6" s="26"/>
      <c r="AD6" s="26"/>
      <c r="AE6" s="26"/>
      <c r="AF6" s="26"/>
      <c r="AG6" s="26"/>
      <c r="AH6" s="26"/>
      <c r="AI6" s="26"/>
    </row>
    <row r="7" spans="1:35" x14ac:dyDescent="0.2">
      <c r="A7" s="26"/>
      <c r="B7" s="26"/>
      <c r="C7" s="26"/>
      <c r="D7" s="52" t="s">
        <v>73</v>
      </c>
      <c r="E7" s="53">
        <f ca="1">SQRT(N18/(B15-3))</f>
        <v>1.3757440254329872E-3</v>
      </c>
      <c r="F7" s="26"/>
      <c r="G7" s="54">
        <f>+B22</f>
        <v>-6.4216000027954578E-3</v>
      </c>
      <c r="H7" s="26"/>
      <c r="I7" s="26"/>
      <c r="J7" s="26"/>
      <c r="K7" s="26"/>
      <c r="L7" s="26"/>
      <c r="M7" s="34" t="s">
        <v>74</v>
      </c>
      <c r="N7" s="55" t="s">
        <v>75</v>
      </c>
      <c r="O7" s="26">
        <f ca="1">+C18*O1-F18*O2+H18*O3</f>
        <v>228.25007244902366</v>
      </c>
      <c r="P7" s="26"/>
      <c r="Q7" s="26"/>
      <c r="R7" s="26"/>
      <c r="S7" s="26"/>
      <c r="T7" s="26"/>
      <c r="U7" s="26">
        <v>0</v>
      </c>
      <c r="V7" s="26">
        <f t="shared" ca="1" si="0"/>
        <v>-4.5743953182000444E-5</v>
      </c>
      <c r="W7" s="26"/>
      <c r="X7" s="26"/>
      <c r="Y7" s="26"/>
      <c r="Z7" s="26"/>
      <c r="AA7" s="26">
        <v>7</v>
      </c>
      <c r="AB7" s="26" t="s">
        <v>76</v>
      </c>
      <c r="AC7" s="26"/>
      <c r="AD7" s="26"/>
      <c r="AE7" s="26"/>
      <c r="AF7" s="26"/>
      <c r="AG7" s="26"/>
      <c r="AH7" s="26"/>
      <c r="AI7" s="26"/>
    </row>
    <row r="8" spans="1:35" x14ac:dyDescent="0.2">
      <c r="A8" s="60">
        <v>21</v>
      </c>
      <c r="B8" s="26" t="s">
        <v>80</v>
      </c>
      <c r="C8" s="77">
        <v>21</v>
      </c>
      <c r="D8" s="52" t="s">
        <v>116</v>
      </c>
      <c r="E8" s="26"/>
      <c r="F8" s="78">
        <f ca="1">CORREL(INDIRECT(E12):INDIRECT(E13),INDIRECT(M12):INDIRECT(M13))</f>
        <v>0.81910320218739352</v>
      </c>
      <c r="G8" s="53"/>
      <c r="H8" s="26"/>
      <c r="I8" s="26"/>
      <c r="J8" s="26"/>
      <c r="K8" s="54"/>
      <c r="L8" s="26"/>
      <c r="M8" s="26"/>
      <c r="N8" s="55"/>
      <c r="O8" s="26"/>
      <c r="P8" s="26"/>
      <c r="Q8" s="26"/>
      <c r="R8" s="26"/>
      <c r="S8" s="26"/>
      <c r="T8" s="26"/>
      <c r="U8" s="26">
        <v>0.1</v>
      </c>
      <c r="V8" s="26">
        <f t="shared" ca="1" si="0"/>
        <v>3.9751560920438738E-4</v>
      </c>
      <c r="W8" s="26"/>
      <c r="X8" s="26"/>
      <c r="Y8" s="26"/>
      <c r="Z8" s="26"/>
      <c r="AA8" s="26">
        <v>8</v>
      </c>
      <c r="AB8" s="26" t="s">
        <v>77</v>
      </c>
      <c r="AC8" s="26"/>
      <c r="AD8" s="26"/>
      <c r="AE8" s="26"/>
      <c r="AF8" s="26"/>
      <c r="AG8" s="26"/>
      <c r="AH8" s="26"/>
      <c r="AI8" s="26"/>
    </row>
    <row r="9" spans="1:35" x14ac:dyDescent="0.2">
      <c r="A9" s="60">
        <f>20+COUNT(A21:A1443)</f>
        <v>56</v>
      </c>
      <c r="B9" s="26" t="s">
        <v>82</v>
      </c>
      <c r="C9" s="77">
        <f>A9</f>
        <v>56</v>
      </c>
      <c r="D9" s="26"/>
      <c r="E9" s="56">
        <f ca="1">E6*G6</f>
        <v>-9.5609502022927808E-11</v>
      </c>
      <c r="F9" s="57">
        <f ca="1">H6</f>
        <v>0.1340734371719223</v>
      </c>
      <c r="G9" s="58">
        <f ca="1">F8</f>
        <v>0.81910320218739352</v>
      </c>
      <c r="H9" s="26"/>
      <c r="I9" s="26"/>
      <c r="J9" s="26"/>
      <c r="K9" s="54"/>
      <c r="L9" s="26"/>
      <c r="M9" s="26"/>
      <c r="N9" s="55"/>
      <c r="O9" s="26"/>
      <c r="P9" s="26"/>
      <c r="Q9" s="26"/>
      <c r="R9" s="26"/>
      <c r="S9" s="26"/>
      <c r="T9" s="26"/>
      <c r="U9" s="26">
        <v>0.2</v>
      </c>
      <c r="V9" s="26">
        <f t="shared" ca="1" si="0"/>
        <v>6.495561675449197E-4</v>
      </c>
      <c r="W9" s="26"/>
      <c r="X9" s="26"/>
      <c r="Y9" s="26"/>
      <c r="Z9" s="26"/>
      <c r="AA9" s="26">
        <v>9</v>
      </c>
      <c r="AB9" s="26" t="s">
        <v>78</v>
      </c>
      <c r="AC9" s="26"/>
      <c r="AD9" s="26"/>
      <c r="AE9" s="26"/>
      <c r="AF9" s="26"/>
      <c r="AG9" s="26"/>
      <c r="AH9" s="26"/>
      <c r="AI9" s="26"/>
    </row>
    <row r="10" spans="1:35" x14ac:dyDescent="0.2">
      <c r="A10" s="70" t="s">
        <v>2</v>
      </c>
      <c r="B10" s="82">
        <f>Active!C8</f>
        <v>0.3081914</v>
      </c>
      <c r="C10" s="26"/>
      <c r="D10" s="26" t="s">
        <v>117</v>
      </c>
      <c r="E10" s="26">
        <f ca="1">2*E9*365.2422/B10</f>
        <v>-2.2661647832975613E-7</v>
      </c>
      <c r="F10">
        <f ca="1">+F9*E10</f>
        <v>-3.038325016946685E-8</v>
      </c>
      <c r="G10" s="26" t="s">
        <v>118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0.3</v>
      </c>
      <c r="V10" s="26">
        <f t="shared" ca="1" si="0"/>
        <v>7.1037772183959633E-4</v>
      </c>
      <c r="W10" s="26"/>
      <c r="X10" s="26"/>
      <c r="Y10" s="26"/>
      <c r="Z10" s="26"/>
      <c r="AA10" s="26">
        <v>10</v>
      </c>
      <c r="AB10" s="26" t="s">
        <v>79</v>
      </c>
      <c r="AC10" s="26"/>
      <c r="AD10" s="26"/>
      <c r="AE10" s="26"/>
      <c r="AF10" s="26"/>
      <c r="AG10" s="26"/>
      <c r="AH10" s="26"/>
      <c r="AI10" s="26"/>
    </row>
    <row r="11" spans="1:35" x14ac:dyDescent="0.2">
      <c r="A11" s="59"/>
      <c r="B11" s="59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>
        <v>0.4</v>
      </c>
      <c r="V11" s="26">
        <f t="shared" ca="1" si="0"/>
        <v>5.7998027208841702E-4</v>
      </c>
      <c r="W11" s="26"/>
      <c r="X11" s="26"/>
      <c r="Y11" s="26"/>
      <c r="Z11" s="26"/>
      <c r="AA11" s="26">
        <v>11</v>
      </c>
      <c r="AB11" s="26" t="s">
        <v>29</v>
      </c>
      <c r="AC11" s="26"/>
      <c r="AD11" s="26"/>
      <c r="AE11" s="26"/>
      <c r="AF11" s="26"/>
      <c r="AG11" s="26"/>
      <c r="AH11" s="26"/>
      <c r="AI11" s="26"/>
    </row>
    <row r="12" spans="1:35" x14ac:dyDescent="0.2">
      <c r="A12" s="26"/>
      <c r="B12" s="26"/>
      <c r="C12" s="3" t="str">
        <f t="shared" ref="C12:Q13" si="1">C$15&amp;$C8</f>
        <v>C21</v>
      </c>
      <c r="D12" s="3" t="str">
        <f t="shared" si="1"/>
        <v>D21</v>
      </c>
      <c r="E12" s="3" t="str">
        <f t="shared" si="1"/>
        <v>E21</v>
      </c>
      <c r="F12" s="3" t="str">
        <f t="shared" si="1"/>
        <v>F21</v>
      </c>
      <c r="G12" s="3" t="str">
        <f t="shared" ref="G12:Q12" si="2">G15&amp;$C8</f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3" t="str">
        <f t="shared" si="2"/>
        <v>P21</v>
      </c>
      <c r="Q12" s="3" t="str">
        <f t="shared" si="2"/>
        <v>Q21</v>
      </c>
      <c r="R12" s="26"/>
      <c r="S12" s="26"/>
      <c r="T12" s="26"/>
      <c r="U12" s="26">
        <v>0.5</v>
      </c>
      <c r="V12" s="26">
        <f t="shared" ca="1" si="0"/>
        <v>2.5836381829138274E-4</v>
      </c>
      <c r="W12" s="26"/>
      <c r="X12" s="26"/>
      <c r="Y12" s="26"/>
      <c r="Z12" s="26"/>
      <c r="AA12" s="26">
        <v>12</v>
      </c>
      <c r="AB12" s="26" t="s">
        <v>81</v>
      </c>
      <c r="AC12" s="26"/>
      <c r="AD12" s="26"/>
      <c r="AE12" s="26"/>
      <c r="AF12" s="26"/>
      <c r="AG12" s="26"/>
      <c r="AH12" s="26"/>
      <c r="AI12" s="26"/>
    </row>
    <row r="13" spans="1:35" x14ac:dyDescent="0.2">
      <c r="A13" s="26"/>
      <c r="B13" s="26"/>
      <c r="C13" s="3" t="str">
        <f t="shared" si="1"/>
        <v>C56</v>
      </c>
      <c r="D13" s="3" t="str">
        <f t="shared" si="1"/>
        <v>D56</v>
      </c>
      <c r="E13" s="3" t="str">
        <f t="shared" si="1"/>
        <v>E56</v>
      </c>
      <c r="F13" s="3" t="str">
        <f t="shared" si="1"/>
        <v>F56</v>
      </c>
      <c r="G13" s="3" t="str">
        <f t="shared" si="1"/>
        <v>G56</v>
      </c>
      <c r="H13" s="3" t="str">
        <f t="shared" si="1"/>
        <v>H56</v>
      </c>
      <c r="I13" s="3" t="str">
        <f t="shared" si="1"/>
        <v>I56</v>
      </c>
      <c r="J13" s="3" t="str">
        <f t="shared" si="1"/>
        <v>J56</v>
      </c>
      <c r="K13" s="3" t="str">
        <f t="shared" si="1"/>
        <v>K56</v>
      </c>
      <c r="L13" s="3" t="str">
        <f t="shared" si="1"/>
        <v>L56</v>
      </c>
      <c r="M13" s="3" t="str">
        <f t="shared" si="1"/>
        <v>M56</v>
      </c>
      <c r="N13" s="3" t="str">
        <f t="shared" si="1"/>
        <v>N56</v>
      </c>
      <c r="O13" s="3" t="str">
        <f t="shared" si="1"/>
        <v>O56</v>
      </c>
      <c r="P13" s="3" t="str">
        <f t="shared" si="1"/>
        <v>P56</v>
      </c>
      <c r="Q13" s="3" t="str">
        <f t="shared" si="1"/>
        <v>Q56</v>
      </c>
      <c r="R13" s="26"/>
      <c r="S13" s="26"/>
      <c r="T13" s="26"/>
      <c r="U13" s="26">
        <v>0.6</v>
      </c>
      <c r="V13" s="26">
        <f t="shared" ca="1" si="0"/>
        <v>-2.5447163955150728E-4</v>
      </c>
      <c r="W13" s="26"/>
      <c r="X13" s="26"/>
      <c r="Y13" s="26"/>
      <c r="Z13" s="26"/>
      <c r="AA13" s="26">
        <v>13</v>
      </c>
      <c r="AB13" s="26" t="s">
        <v>83</v>
      </c>
      <c r="AC13" s="26"/>
      <c r="AD13" s="26"/>
      <c r="AE13" s="26"/>
      <c r="AF13" s="26"/>
      <c r="AG13" s="26"/>
      <c r="AH13" s="26"/>
      <c r="AI13" s="26"/>
    </row>
    <row r="14" spans="1:35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5"/>
      <c r="P14" s="26"/>
      <c r="Q14" s="26"/>
      <c r="R14" s="26"/>
      <c r="S14" s="26"/>
      <c r="T14" s="26"/>
      <c r="U14" s="26">
        <v>0.7</v>
      </c>
      <c r="V14" s="26">
        <f t="shared" ca="1" si="0"/>
        <v>-9.5852610144025281E-4</v>
      </c>
      <c r="W14" s="26"/>
      <c r="X14" s="26"/>
      <c r="Y14" s="26"/>
      <c r="Z14" s="26"/>
      <c r="AA14" s="26">
        <v>14</v>
      </c>
      <c r="AB14" s="26" t="s">
        <v>84</v>
      </c>
      <c r="AC14" s="26"/>
      <c r="AD14" s="26"/>
      <c r="AE14" s="26"/>
      <c r="AF14" s="26"/>
      <c r="AG14" s="26"/>
      <c r="AH14" s="26"/>
      <c r="AI14" s="26"/>
    </row>
    <row r="15" spans="1:35" x14ac:dyDescent="0.2">
      <c r="A15" s="33" t="s">
        <v>88</v>
      </c>
      <c r="B15" s="33">
        <f>C9-C8+1</f>
        <v>36</v>
      </c>
      <c r="C15" s="3" t="str">
        <f t="shared" ref="C15:Q15" si="3">VLOOKUP(C16,$AA1:$AB26,2,FALSE)</f>
        <v>C</v>
      </c>
      <c r="D15" s="3" t="str">
        <f t="shared" si="3"/>
        <v>D</v>
      </c>
      <c r="E15" s="3" t="str">
        <f t="shared" si="3"/>
        <v>E</v>
      </c>
      <c r="F15" s="3" t="str">
        <f t="shared" si="3"/>
        <v>F</v>
      </c>
      <c r="G15" s="3" t="str">
        <f t="shared" si="3"/>
        <v>G</v>
      </c>
      <c r="H15" s="3" t="str">
        <f t="shared" si="3"/>
        <v>H</v>
      </c>
      <c r="I15" s="3" t="str">
        <f t="shared" si="3"/>
        <v>I</v>
      </c>
      <c r="J15" s="3" t="str">
        <f t="shared" si="3"/>
        <v>J</v>
      </c>
      <c r="K15" s="3" t="str">
        <f t="shared" si="3"/>
        <v>K</v>
      </c>
      <c r="L15" s="3" t="str">
        <f t="shared" si="3"/>
        <v>L</v>
      </c>
      <c r="M15" s="3" t="str">
        <f t="shared" si="3"/>
        <v>M</v>
      </c>
      <c r="N15" s="3" t="str">
        <f t="shared" si="3"/>
        <v>N</v>
      </c>
      <c r="O15" s="3" t="str">
        <f t="shared" si="3"/>
        <v>O</v>
      </c>
      <c r="P15" s="3" t="str">
        <f t="shared" si="3"/>
        <v>P</v>
      </c>
      <c r="Q15" s="3" t="str">
        <f t="shared" si="3"/>
        <v>Q</v>
      </c>
      <c r="R15" s="26"/>
      <c r="S15" s="26"/>
      <c r="T15" s="26"/>
      <c r="U15" s="26">
        <v>0.8</v>
      </c>
      <c r="V15" s="26">
        <f t="shared" ca="1" si="0"/>
        <v>-1.853799567374856E-3</v>
      </c>
      <c r="W15" s="26"/>
      <c r="X15" s="26"/>
      <c r="Y15" s="26"/>
      <c r="Z15" s="26"/>
      <c r="AA15" s="26">
        <v>15</v>
      </c>
      <c r="AB15" s="26" t="s">
        <v>85</v>
      </c>
      <c r="AC15" s="26"/>
      <c r="AD15" s="26"/>
      <c r="AE15" s="26"/>
      <c r="AF15" s="26"/>
      <c r="AG15" s="26"/>
      <c r="AH15" s="26"/>
      <c r="AI15" s="26"/>
    </row>
    <row r="16" spans="1:35" x14ac:dyDescent="0.2">
      <c r="A16" s="3"/>
      <c r="B16" s="59"/>
      <c r="C16" s="3">
        <f>COLUMN()</f>
        <v>3</v>
      </c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3">
        <f>COLUMN()</f>
        <v>16</v>
      </c>
      <c r="Q16" s="3">
        <f>COLUMN()</f>
        <v>17</v>
      </c>
      <c r="R16" s="26"/>
      <c r="S16" s="26"/>
      <c r="T16" s="26"/>
      <c r="U16" s="26">
        <v>0.9</v>
      </c>
      <c r="V16" s="26">
        <f t="shared" ca="1" si="0"/>
        <v>-2.9402920373553122E-3</v>
      </c>
      <c r="W16" s="26"/>
      <c r="X16" s="26"/>
      <c r="Y16" s="26"/>
      <c r="Z16" s="26"/>
      <c r="AA16" s="26">
        <v>16</v>
      </c>
      <c r="AB16" s="26" t="s">
        <v>86</v>
      </c>
      <c r="AC16" s="26"/>
      <c r="AD16" s="26"/>
      <c r="AE16" s="26"/>
      <c r="AF16" s="26"/>
      <c r="AG16" s="26"/>
      <c r="AH16" s="26"/>
      <c r="AI16" s="26"/>
    </row>
    <row r="17" spans="1:35" x14ac:dyDescent="0.2">
      <c r="A17" s="33" t="s">
        <v>87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>
        <v>1</v>
      </c>
      <c r="V17" s="26">
        <f t="shared" ca="1" si="0"/>
        <v>-4.2180035113816242E-3</v>
      </c>
      <c r="W17" s="26"/>
      <c r="X17" s="26"/>
      <c r="Y17" s="26"/>
      <c r="Z17" s="26"/>
      <c r="AA17" s="26">
        <v>17</v>
      </c>
      <c r="AB17" s="26" t="s">
        <v>89</v>
      </c>
      <c r="AC17" s="26"/>
      <c r="AD17" s="26"/>
      <c r="AE17" s="26"/>
      <c r="AF17" s="26"/>
      <c r="AG17" s="26"/>
      <c r="AH17" s="26"/>
      <c r="AI17" s="26"/>
    </row>
    <row r="18" spans="1:35" x14ac:dyDescent="0.2">
      <c r="A18" s="61">
        <v>10000</v>
      </c>
      <c r="B18" s="61">
        <v>1</v>
      </c>
      <c r="C18" s="26">
        <f ca="1">SUM(INDIRECT(C12):INDIRECT(C13))</f>
        <v>32.600000000000009</v>
      </c>
      <c r="D18" s="79">
        <f ca="1">SUM(INDIRECT(D12):INDIRECT(D13))</f>
        <v>16.406849999999999</v>
      </c>
      <c r="E18" s="79">
        <f ca="1">SUM(INDIRECT(E12):INDIRECT(E13))</f>
        <v>-5.5810900121286977E-2</v>
      </c>
      <c r="F18" s="33">
        <f ca="1">SUM(INDIRECT(F12):INDIRECT(F13))</f>
        <v>15.526619999999999</v>
      </c>
      <c r="G18" s="33">
        <f ca="1">SUM(INDIRECT(G12):INDIRECT(G13))</f>
        <v>-5.189068011241034E-2</v>
      </c>
      <c r="H18" s="33">
        <f ca="1">SUM(INDIRECT(H12):INDIRECT(H13))</f>
        <v>14.022411615000001</v>
      </c>
      <c r="I18" s="33">
        <f ca="1">SUM(INDIRECT(I12):INDIRECT(I13))</f>
        <v>12.264728085713399</v>
      </c>
      <c r="J18" s="33">
        <f ca="1">SUM(INDIRECT(J12):INDIRECT(J13))</f>
        <v>11.796493739346268</v>
      </c>
      <c r="K18" s="33">
        <f ca="1">SUM(INDIRECT(K12):INDIRECT(K13))</f>
        <v>-4.2410265173148359E-2</v>
      </c>
      <c r="L18" s="33">
        <f ca="1">SUM(INDIRECT(L12):INDIRECT(L13))</f>
        <v>-4.7336304256133055E-2</v>
      </c>
      <c r="M18" s="26"/>
      <c r="N18" s="26">
        <f ca="1">SUM(INDIRECT(N12):INDIRECT(N13))</f>
        <v>6.2458163575980483E-5</v>
      </c>
      <c r="O18" s="26">
        <f ca="1">SQRT(SUM(INDIRECT(O12):INDIRECT(O13)))</f>
        <v>56.079081350628158</v>
      </c>
      <c r="P18" s="26">
        <f ca="1">SQRT(SUM(INDIRECT(P12):INDIRECT(P13)))</f>
        <v>195.18735514120414</v>
      </c>
      <c r="Q18" s="26">
        <f ca="1">SQRT(SUM(INDIRECT(Q12):INDIRECT(Q13)))</f>
        <v>212.67531666538824</v>
      </c>
      <c r="R18" s="26"/>
      <c r="S18" s="26"/>
      <c r="T18" s="26"/>
      <c r="U18" s="26">
        <v>1.1000000000000001</v>
      </c>
      <c r="V18" s="26">
        <f t="shared" ca="1" si="0"/>
        <v>-5.686933989453794E-3</v>
      </c>
      <c r="W18" s="26"/>
      <c r="X18" s="26"/>
      <c r="Y18" s="26"/>
      <c r="Z18" s="26"/>
      <c r="AA18" s="26">
        <v>18</v>
      </c>
      <c r="AB18" s="26" t="s">
        <v>90</v>
      </c>
      <c r="AC18" s="26"/>
      <c r="AD18" s="26"/>
      <c r="AE18" s="26"/>
      <c r="AF18" s="26"/>
      <c r="AG18" s="26"/>
      <c r="AH18" s="26"/>
      <c r="AI18" s="26"/>
    </row>
    <row r="19" spans="1:35" x14ac:dyDescent="0.2">
      <c r="A19" s="62" t="s">
        <v>91</v>
      </c>
      <c r="B19" s="26"/>
      <c r="C19" s="26"/>
      <c r="D19" s="26"/>
      <c r="E19" s="26"/>
      <c r="F19" s="63" t="s">
        <v>92</v>
      </c>
      <c r="G19" s="63" t="s">
        <v>93</v>
      </c>
      <c r="H19" s="63" t="s">
        <v>94</v>
      </c>
      <c r="I19" s="63" t="s">
        <v>95</v>
      </c>
      <c r="J19" s="63" t="s">
        <v>96</v>
      </c>
      <c r="K19" s="63" t="s">
        <v>97</v>
      </c>
      <c r="L19" s="63" t="s">
        <v>98</v>
      </c>
      <c r="M19" s="24"/>
      <c r="N19" s="24"/>
      <c r="O19" s="24"/>
      <c r="P19" s="24"/>
      <c r="Q19" s="24"/>
      <c r="R19" s="26"/>
      <c r="S19" s="26"/>
      <c r="T19" s="26"/>
      <c r="U19" s="26">
        <v>1.2</v>
      </c>
      <c r="V19" s="26">
        <f t="shared" ca="1" si="0"/>
        <v>-7.3470834715718154E-3</v>
      </c>
      <c r="W19" s="26"/>
      <c r="X19" s="26"/>
      <c r="Y19" s="26"/>
      <c r="Z19" s="26"/>
      <c r="AA19" s="26">
        <v>19</v>
      </c>
      <c r="AB19" s="26" t="s">
        <v>99</v>
      </c>
      <c r="AC19" s="26"/>
      <c r="AD19" s="26"/>
      <c r="AE19" s="26"/>
      <c r="AF19" s="26"/>
      <c r="AG19" s="26"/>
      <c r="AH19" s="26"/>
      <c r="AI19" s="26"/>
    </row>
    <row r="20" spans="1:35" ht="15" thickBot="1" x14ac:dyDescent="0.25">
      <c r="A20" s="6" t="s">
        <v>100</v>
      </c>
      <c r="B20" s="6" t="s">
        <v>101</v>
      </c>
      <c r="C20" s="6" t="s">
        <v>119</v>
      </c>
      <c r="D20" s="6" t="s">
        <v>100</v>
      </c>
      <c r="E20" s="6" t="s">
        <v>101</v>
      </c>
      <c r="F20" s="6" t="s">
        <v>120</v>
      </c>
      <c r="G20" s="6" t="s">
        <v>121</v>
      </c>
      <c r="H20" s="6" t="s">
        <v>129</v>
      </c>
      <c r="I20" s="6" t="s">
        <v>130</v>
      </c>
      <c r="J20" s="6" t="s">
        <v>131</v>
      </c>
      <c r="K20" s="64" t="s">
        <v>122</v>
      </c>
      <c r="L20" s="6" t="s">
        <v>132</v>
      </c>
      <c r="M20" s="65" t="s">
        <v>102</v>
      </c>
      <c r="N20" s="64" t="s">
        <v>103</v>
      </c>
      <c r="O20" s="64" t="s">
        <v>104</v>
      </c>
      <c r="P20" s="64" t="s">
        <v>105</v>
      </c>
      <c r="Q20" s="64" t="s">
        <v>106</v>
      </c>
      <c r="R20" s="66" t="s">
        <v>107</v>
      </c>
      <c r="S20" s="26"/>
      <c r="T20" s="26"/>
      <c r="U20" s="26">
        <v>1.3</v>
      </c>
      <c r="V20" s="26">
        <f t="shared" ca="1" si="0"/>
        <v>-9.1984519577356962E-3</v>
      </c>
      <c r="W20" s="26"/>
      <c r="X20" s="26"/>
      <c r="Y20" s="26"/>
      <c r="Z20" s="26"/>
      <c r="AA20" s="26">
        <v>20</v>
      </c>
      <c r="AB20" s="26" t="s">
        <v>108</v>
      </c>
      <c r="AC20" s="26"/>
      <c r="AD20" s="26"/>
      <c r="AE20" s="26"/>
      <c r="AF20" s="26"/>
      <c r="AG20" s="26"/>
      <c r="AH20" s="26"/>
      <c r="AI20" s="26"/>
    </row>
    <row r="21" spans="1:35" x14ac:dyDescent="0.2">
      <c r="A21" s="67">
        <v>-4066.5</v>
      </c>
      <c r="B21" s="67">
        <v>-1.7719000024953857E-3</v>
      </c>
      <c r="C21" s="80">
        <v>0.8</v>
      </c>
      <c r="D21" s="68">
        <f>A21/A$18</f>
        <v>-0.40665000000000001</v>
      </c>
      <c r="E21" s="68">
        <f>B21/B$18</f>
        <v>-1.7719000024953857E-3</v>
      </c>
      <c r="F21" s="69">
        <f>$C21*D21</f>
        <v>-0.32532000000000005</v>
      </c>
      <c r="G21" s="69">
        <f>$C21*E21</f>
        <v>-1.4175200019963087E-3</v>
      </c>
      <c r="H21" s="69">
        <f>C21*D21*D21</f>
        <v>0.13229137800000002</v>
      </c>
      <c r="I21" s="69">
        <f>C21*D21*D21*D21</f>
        <v>-5.3796288863700005E-2</v>
      </c>
      <c r="J21" s="69">
        <f>C21*D21*D21*D21*D21</f>
        <v>2.1876260866423608E-2</v>
      </c>
      <c r="K21" s="69">
        <f>C21*E21*D21</f>
        <v>5.7643450881179892E-4</v>
      </c>
      <c r="L21" s="69">
        <f>C21*E21*D21*D21</f>
        <v>-2.3440709300831804E-4</v>
      </c>
      <c r="M21" s="69">
        <f t="shared" ref="M21:M83" ca="1" si="4">+E$4+E$5*D21+E$6*D21^2</f>
        <v>-3.8180941001658458E-3</v>
      </c>
      <c r="N21" s="69">
        <f ca="1">C21*(M21-E21)^2</f>
        <v>3.3495282282731429E-6</v>
      </c>
      <c r="O21" s="81">
        <f ca="1">(C21*O$1-O$2*F21+O$3*H21)^2</f>
        <v>219.33723631555591</v>
      </c>
      <c r="P21" s="69">
        <f ca="1">(-C21*O$2+O$4*F21-O$5*H21)^2</f>
        <v>8868.7958142099906</v>
      </c>
      <c r="Q21" s="69">
        <f ca="1">+(C21*O$3-F21*O$5+H21*O$6)^2</f>
        <v>6867.0100060125715</v>
      </c>
      <c r="R21" s="26">
        <f t="shared" ref="R21:R83" ca="1" si="5">+E21-M21</f>
        <v>2.0461940976704601E-3</v>
      </c>
      <c r="S21" s="26"/>
      <c r="T21" s="26"/>
      <c r="U21" s="26"/>
      <c r="V21" s="26"/>
      <c r="W21" s="26"/>
      <c r="X21" s="26"/>
      <c r="Y21" s="26"/>
      <c r="Z21" s="26"/>
      <c r="AA21" s="26">
        <v>21</v>
      </c>
      <c r="AB21" s="26" t="s">
        <v>109</v>
      </c>
      <c r="AC21" s="26"/>
      <c r="AD21" s="26"/>
      <c r="AE21" s="26"/>
      <c r="AF21" s="26"/>
      <c r="AG21" s="26"/>
      <c r="AH21" s="26"/>
      <c r="AI21" s="26"/>
    </row>
    <row r="22" spans="1:35" x14ac:dyDescent="0.2">
      <c r="A22" s="67">
        <v>-3956</v>
      </c>
      <c r="B22" s="67">
        <v>-6.4216000027954578E-3</v>
      </c>
      <c r="C22" s="67">
        <v>0.8</v>
      </c>
      <c r="D22" s="68">
        <f t="shared" ref="D22:E84" si="6">A22/A$18</f>
        <v>-0.39560000000000001</v>
      </c>
      <c r="E22" s="68">
        <f t="shared" si="6"/>
        <v>-6.4216000027954578E-3</v>
      </c>
      <c r="F22" s="69">
        <f t="shared" ref="F22:G84" si="7">$C22*D22</f>
        <v>-0.31648000000000004</v>
      </c>
      <c r="G22" s="69">
        <f t="shared" si="7"/>
        <v>-5.1372800022363666E-3</v>
      </c>
      <c r="H22" s="69">
        <f t="shared" ref="H22:H84" si="8">C22*D22*D22</f>
        <v>0.12519948800000003</v>
      </c>
      <c r="I22" s="69">
        <f t="shared" ref="I22:I84" si="9">C22*D22*D22*D22</f>
        <v>-4.9528917452800011E-2</v>
      </c>
      <c r="J22" s="69">
        <f t="shared" ref="J22:J84" si="10">C22*D22*D22*D22*D22</f>
        <v>1.9593639744327686E-2</v>
      </c>
      <c r="K22" s="69">
        <f t="shared" ref="K22:K84" si="11">C22*E22*D22</f>
        <v>2.0323079688847065E-3</v>
      </c>
      <c r="L22" s="69">
        <f t="shared" ref="L22:L84" si="12">C22*E22*D22*D22</f>
        <v>-8.0398103249078995E-4</v>
      </c>
      <c r="M22" s="69">
        <f t="shared" ca="1" si="4"/>
        <v>-3.6737925596359439E-3</v>
      </c>
      <c r="N22" s="69">
        <f t="shared" ref="N22:N84" ca="1" si="13">C22*(M22-E22)^2</f>
        <v>6.0403565957462614E-6</v>
      </c>
      <c r="O22" s="81">
        <f t="shared" ref="O22:O84" ca="1" si="14">(C22*O$1-O$2*F22+O$3*H22)^2</f>
        <v>217.71524220975351</v>
      </c>
      <c r="P22" s="69">
        <f t="shared" ref="P22:P84" ca="1" si="15">(-C22*O$2+O$4*F22-O$5*H22)^2</f>
        <v>8321.3465308238137</v>
      </c>
      <c r="Q22" s="69">
        <f t="shared" ref="Q22:Q84" ca="1" si="16">+(C22*O$3-F22*O$5+H22*O$6)^2</f>
        <v>6356.1298995924935</v>
      </c>
      <c r="R22" s="26">
        <f t="shared" ca="1" si="5"/>
        <v>-2.747807443159514E-3</v>
      </c>
      <c r="S22" s="26"/>
      <c r="T22" s="26"/>
      <c r="U22" s="26"/>
      <c r="V22" s="26"/>
      <c r="W22" s="26"/>
      <c r="X22" s="26"/>
      <c r="Y22" s="26"/>
      <c r="Z22" s="26"/>
      <c r="AA22" s="26">
        <v>22</v>
      </c>
      <c r="AB22" s="26" t="s">
        <v>110</v>
      </c>
      <c r="AC22" s="26"/>
      <c r="AD22" s="26"/>
      <c r="AE22" s="26"/>
      <c r="AF22" s="26"/>
      <c r="AG22" s="26"/>
      <c r="AH22" s="26"/>
      <c r="AI22" s="26"/>
    </row>
    <row r="23" spans="1:35" x14ac:dyDescent="0.2">
      <c r="A23" s="67">
        <v>-456.5</v>
      </c>
      <c r="B23" s="67">
        <v>1.7410000145900995E-4</v>
      </c>
      <c r="C23" s="67">
        <v>1</v>
      </c>
      <c r="D23" s="68">
        <f t="shared" si="6"/>
        <v>-4.5650000000000003E-2</v>
      </c>
      <c r="E23" s="68">
        <f t="shared" si="6"/>
        <v>1.7410000145900995E-4</v>
      </c>
      <c r="F23" s="69">
        <f t="shared" si="7"/>
        <v>-4.5650000000000003E-2</v>
      </c>
      <c r="G23" s="69">
        <f t="shared" si="7"/>
        <v>1.7410000145900995E-4</v>
      </c>
      <c r="H23" s="69">
        <f t="shared" si="8"/>
        <v>2.0839225000000004E-3</v>
      </c>
      <c r="I23" s="69">
        <f t="shared" si="9"/>
        <v>-9.5131062125000017E-5</v>
      </c>
      <c r="J23" s="69">
        <f t="shared" si="10"/>
        <v>4.3427329860062511E-6</v>
      </c>
      <c r="K23" s="69">
        <f t="shared" si="11"/>
        <v>-7.9476650666038043E-6</v>
      </c>
      <c r="L23" s="69">
        <f t="shared" si="12"/>
        <v>3.6281091029046371E-7</v>
      </c>
      <c r="M23" s="69">
        <f t="shared" ca="1" si="4"/>
        <v>-3.1166196033279053E-4</v>
      </c>
      <c r="N23" s="69">
        <f t="shared" ca="1" si="13"/>
        <v>2.3596468352381862E-7</v>
      </c>
      <c r="O23" s="81">
        <f t="shared" ca="1" si="14"/>
        <v>239.9129212820317</v>
      </c>
      <c r="P23" s="69">
        <f t="shared" ca="1" si="15"/>
        <v>405.5175635841959</v>
      </c>
      <c r="Q23" s="69">
        <f t="shared" ca="1" si="16"/>
        <v>6.5806811500982487</v>
      </c>
      <c r="R23" s="26">
        <f t="shared" ca="1" si="5"/>
        <v>4.8576196179180047E-4</v>
      </c>
      <c r="S23" s="26"/>
      <c r="T23" s="26"/>
      <c r="U23" s="26"/>
      <c r="V23" s="26"/>
      <c r="W23" s="26"/>
      <c r="X23" s="26"/>
      <c r="Y23" s="26"/>
      <c r="Z23" s="26"/>
      <c r="AA23" s="26">
        <v>23</v>
      </c>
      <c r="AB23" s="26" t="s">
        <v>111</v>
      </c>
      <c r="AC23" s="26"/>
      <c r="AD23" s="26"/>
      <c r="AE23" s="26"/>
      <c r="AF23" s="26"/>
      <c r="AG23" s="26"/>
      <c r="AH23" s="26"/>
      <c r="AI23" s="26"/>
    </row>
    <row r="24" spans="1:35" x14ac:dyDescent="0.2">
      <c r="A24" s="67">
        <v>-453</v>
      </c>
      <c r="B24" s="67">
        <v>-1.3958000054117292E-3</v>
      </c>
      <c r="C24" s="67">
        <v>1</v>
      </c>
      <c r="D24" s="68">
        <f t="shared" si="6"/>
        <v>-4.53E-2</v>
      </c>
      <c r="E24" s="68">
        <f t="shared" si="6"/>
        <v>-1.3958000054117292E-3</v>
      </c>
      <c r="F24" s="69">
        <f t="shared" si="7"/>
        <v>-4.53E-2</v>
      </c>
      <c r="G24" s="69">
        <f t="shared" si="7"/>
        <v>-1.3958000054117292E-3</v>
      </c>
      <c r="H24" s="69">
        <f t="shared" si="8"/>
        <v>2.0520899999999999E-3</v>
      </c>
      <c r="I24" s="69">
        <f t="shared" si="9"/>
        <v>-9.2959676999999994E-5</v>
      </c>
      <c r="J24" s="69">
        <f t="shared" si="10"/>
        <v>4.2110733681E-6</v>
      </c>
      <c r="K24" s="69">
        <f t="shared" si="11"/>
        <v>6.3229740245151337E-5</v>
      </c>
      <c r="L24" s="69">
        <f t="shared" si="12"/>
        <v>-2.8643072331053554E-6</v>
      </c>
      <c r="M24" s="69">
        <f t="shared" ca="1" si="4"/>
        <v>-3.0947156966004344E-4</v>
      </c>
      <c r="N24" s="69">
        <f t="shared" ca="1" si="13"/>
        <v>1.1801094703227043E-6</v>
      </c>
      <c r="O24" s="81">
        <f t="shared" ca="1" si="14"/>
        <v>239.79784447331591</v>
      </c>
      <c r="P24" s="69">
        <f t="shared" ca="1" si="15"/>
        <v>402.64000083064559</v>
      </c>
      <c r="Q24" s="69">
        <f t="shared" ca="1" si="16"/>
        <v>6.2233682089959075</v>
      </c>
      <c r="R24" s="26">
        <f t="shared" ca="1" si="5"/>
        <v>-1.0863284357516857E-3</v>
      </c>
      <c r="S24" s="26"/>
      <c r="T24" s="26"/>
      <c r="U24" s="26"/>
      <c r="V24" s="26"/>
      <c r="W24" s="26"/>
      <c r="X24" s="26"/>
      <c r="Y24" s="26"/>
      <c r="Z24" s="26"/>
      <c r="AA24" s="26">
        <v>24</v>
      </c>
      <c r="AB24" s="26" t="s">
        <v>100</v>
      </c>
      <c r="AC24" s="26"/>
      <c r="AD24" s="26"/>
      <c r="AE24" s="26"/>
      <c r="AF24" s="26"/>
      <c r="AG24" s="26"/>
      <c r="AH24" s="26"/>
      <c r="AI24" s="26"/>
    </row>
    <row r="25" spans="1:35" x14ac:dyDescent="0.2">
      <c r="A25" s="67">
        <v>-452.5</v>
      </c>
      <c r="B25" s="67">
        <v>-1.7915000062203035E-3</v>
      </c>
      <c r="C25" s="67">
        <v>0.8</v>
      </c>
      <c r="D25" s="68">
        <f t="shared" si="6"/>
        <v>-4.5249999999999999E-2</v>
      </c>
      <c r="E25" s="68">
        <f t="shared" si="6"/>
        <v>-1.7915000062203035E-3</v>
      </c>
      <c r="F25" s="69">
        <f t="shared" si="7"/>
        <v>-3.6200000000000003E-2</v>
      </c>
      <c r="G25" s="69">
        <f t="shared" si="7"/>
        <v>-1.4332000049762429E-3</v>
      </c>
      <c r="H25" s="69">
        <f t="shared" si="8"/>
        <v>1.6380500000000001E-3</v>
      </c>
      <c r="I25" s="69">
        <f t="shared" si="9"/>
        <v>-7.4121762500000007E-5</v>
      </c>
      <c r="J25" s="69">
        <f t="shared" si="10"/>
        <v>3.3540097531250002E-6</v>
      </c>
      <c r="K25" s="69">
        <f t="shared" si="11"/>
        <v>6.4852300225174984E-5</v>
      </c>
      <c r="L25" s="69">
        <f t="shared" si="12"/>
        <v>-2.9345665851891679E-6</v>
      </c>
      <c r="M25" s="69">
        <f t="shared" ca="1" si="4"/>
        <v>-3.0915884792579785E-4</v>
      </c>
      <c r="N25" s="69">
        <f t="shared" ca="1" si="13"/>
        <v>1.7578682476591175E-6</v>
      </c>
      <c r="O25" s="81">
        <f t="shared" ca="1" si="14"/>
        <v>153.46009813987715</v>
      </c>
      <c r="P25" s="69">
        <f t="shared" ca="1" si="15"/>
        <v>257.42713788139014</v>
      </c>
      <c r="Q25" s="69">
        <f t="shared" ca="1" si="16"/>
        <v>3.9508218332805152</v>
      </c>
      <c r="R25" s="26">
        <f t="shared" ca="1" si="5"/>
        <v>-1.4823411582945056E-3</v>
      </c>
      <c r="S25" s="26"/>
      <c r="T25" s="26"/>
      <c r="U25" s="26"/>
      <c r="V25" s="26"/>
      <c r="W25" s="26"/>
      <c r="X25" s="26"/>
      <c r="Y25" s="26"/>
      <c r="Z25" s="26"/>
      <c r="AA25" s="26">
        <v>25</v>
      </c>
      <c r="AB25" s="26" t="s">
        <v>101</v>
      </c>
      <c r="AC25" s="26"/>
      <c r="AD25" s="26"/>
      <c r="AE25" s="26"/>
      <c r="AF25" s="26"/>
      <c r="AG25" s="26"/>
      <c r="AH25" s="26"/>
      <c r="AI25" s="26"/>
    </row>
    <row r="26" spans="1:35" x14ac:dyDescent="0.2">
      <c r="A26" s="67">
        <v>-437</v>
      </c>
      <c r="B26" s="67">
        <v>-9.5819999842206016E-4</v>
      </c>
      <c r="C26" s="67">
        <v>0.8</v>
      </c>
      <c r="D26" s="68">
        <f t="shared" si="6"/>
        <v>-4.3700000000000003E-2</v>
      </c>
      <c r="E26" s="68">
        <f t="shared" si="6"/>
        <v>-9.5819999842206016E-4</v>
      </c>
      <c r="F26" s="69">
        <f t="shared" si="7"/>
        <v>-3.4960000000000005E-2</v>
      </c>
      <c r="G26" s="69">
        <f t="shared" si="7"/>
        <v>-7.6655999873764813E-4</v>
      </c>
      <c r="H26" s="69">
        <f t="shared" si="8"/>
        <v>1.5277520000000003E-3</v>
      </c>
      <c r="I26" s="69">
        <f t="shared" si="9"/>
        <v>-6.676276240000002E-5</v>
      </c>
      <c r="J26" s="69">
        <f t="shared" si="10"/>
        <v>2.9175327168800009E-6</v>
      </c>
      <c r="K26" s="69">
        <f t="shared" si="11"/>
        <v>3.3498671944835226E-5</v>
      </c>
      <c r="L26" s="69">
        <f t="shared" si="12"/>
        <v>-1.4638919639892994E-6</v>
      </c>
      <c r="M26" s="69">
        <f t="shared" ca="1" si="4"/>
        <v>-2.9948818532068788E-4</v>
      </c>
      <c r="N26" s="69">
        <f t="shared" ca="1" si="13"/>
        <v>3.4712100217543771E-7</v>
      </c>
      <c r="O26" s="81">
        <f t="shared" ca="1" si="14"/>
        <v>153.13378069535759</v>
      </c>
      <c r="P26" s="69">
        <f t="shared" ca="1" si="15"/>
        <v>249.36853679171924</v>
      </c>
      <c r="Q26" s="69">
        <f t="shared" ca="1" si="16"/>
        <v>3.0207179737845258</v>
      </c>
      <c r="R26" s="26">
        <f t="shared" ca="1" si="5"/>
        <v>-6.5871181310137223E-4</v>
      </c>
      <c r="S26" s="26"/>
      <c r="T26" s="26"/>
      <c r="U26" s="26"/>
      <c r="V26" s="26"/>
      <c r="W26" s="26"/>
      <c r="X26" s="26"/>
      <c r="Y26" s="26"/>
      <c r="Z26" s="26"/>
      <c r="AA26" s="26">
        <v>26</v>
      </c>
      <c r="AB26" s="26" t="s">
        <v>112</v>
      </c>
      <c r="AC26" s="26"/>
      <c r="AD26" s="26"/>
      <c r="AE26" s="26"/>
      <c r="AF26" s="26"/>
      <c r="AG26" s="26"/>
      <c r="AH26" s="26"/>
      <c r="AI26" s="26"/>
    </row>
    <row r="27" spans="1:35" x14ac:dyDescent="0.2">
      <c r="A27" s="67">
        <v>-436.5</v>
      </c>
      <c r="B27" s="67">
        <v>-8.5390000458573923E-4</v>
      </c>
      <c r="C27" s="67">
        <v>1</v>
      </c>
      <c r="D27" s="68">
        <f t="shared" si="6"/>
        <v>-4.3650000000000001E-2</v>
      </c>
      <c r="E27" s="68">
        <f t="shared" si="6"/>
        <v>-8.5390000458573923E-4</v>
      </c>
      <c r="F27" s="69">
        <f t="shared" si="7"/>
        <v>-4.3650000000000001E-2</v>
      </c>
      <c r="G27" s="69">
        <f t="shared" si="7"/>
        <v>-8.5390000458573923E-4</v>
      </c>
      <c r="H27" s="69">
        <f t="shared" si="8"/>
        <v>1.9053225E-3</v>
      </c>
      <c r="I27" s="69">
        <f t="shared" si="9"/>
        <v>-8.3167327125000006E-5</v>
      </c>
      <c r="J27" s="69">
        <f t="shared" si="10"/>
        <v>3.6302538290062502E-6</v>
      </c>
      <c r="K27" s="69">
        <f t="shared" si="11"/>
        <v>3.7272735200167521E-5</v>
      </c>
      <c r="L27" s="69">
        <f t="shared" si="12"/>
        <v>-1.6269548914873125E-6</v>
      </c>
      <c r="M27" s="69">
        <f t="shared" ca="1" si="4"/>
        <v>-2.9917699333847469E-4</v>
      </c>
      <c r="N27" s="69">
        <f t="shared" ca="1" si="13"/>
        <v>3.0771761920723275E-7</v>
      </c>
      <c r="O27" s="81">
        <f t="shared" ca="1" si="14"/>
        <v>239.25507857996249</v>
      </c>
      <c r="P27" s="69">
        <f t="shared" ca="1" si="15"/>
        <v>389.23606783298004</v>
      </c>
      <c r="Q27" s="69">
        <f t="shared" ca="1" si="16"/>
        <v>4.6763089754175153</v>
      </c>
      <c r="R27" s="26">
        <f t="shared" ca="1" si="5"/>
        <v>-5.5472301124726453E-4</v>
      </c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x14ac:dyDescent="0.2">
      <c r="A28" s="67">
        <v>-427</v>
      </c>
      <c r="B28" s="67">
        <v>-5.7220000599045306E-4</v>
      </c>
      <c r="C28" s="67">
        <v>1</v>
      </c>
      <c r="D28" s="68">
        <f t="shared" si="6"/>
        <v>-4.2700000000000002E-2</v>
      </c>
      <c r="E28" s="68">
        <f t="shared" si="6"/>
        <v>-5.7220000599045306E-4</v>
      </c>
      <c r="F28" s="69">
        <f t="shared" si="7"/>
        <v>-4.2700000000000002E-2</v>
      </c>
      <c r="G28" s="69">
        <f t="shared" si="7"/>
        <v>-5.7220000599045306E-4</v>
      </c>
      <c r="H28" s="69">
        <f t="shared" si="8"/>
        <v>1.8232900000000002E-3</v>
      </c>
      <c r="I28" s="69">
        <f t="shared" si="9"/>
        <v>-7.7854483000000012E-5</v>
      </c>
      <c r="J28" s="69">
        <f t="shared" si="10"/>
        <v>3.3243864241000005E-6</v>
      </c>
      <c r="K28" s="69">
        <f t="shared" si="11"/>
        <v>2.4432940255792346E-5</v>
      </c>
      <c r="L28" s="69">
        <f t="shared" si="12"/>
        <v>-1.0432865489223333E-6</v>
      </c>
      <c r="M28" s="69">
        <f t="shared" ca="1" si="4"/>
        <v>-2.9327342857911662E-4</v>
      </c>
      <c r="N28" s="69">
        <f t="shared" ca="1" si="13"/>
        <v>7.7800035586402262E-8</v>
      </c>
      <c r="O28" s="81">
        <f t="shared" ca="1" si="14"/>
        <v>238.94238265697743</v>
      </c>
      <c r="P28" s="69">
        <f t="shared" ca="1" si="15"/>
        <v>381.63915521330165</v>
      </c>
      <c r="Q28" s="69">
        <f t="shared" ca="1" si="16"/>
        <v>3.8877980517512545</v>
      </c>
      <c r="R28" s="26">
        <f t="shared" ca="1" si="5"/>
        <v>-2.7892657741133644E-4</v>
      </c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x14ac:dyDescent="0.2">
      <c r="A29" s="67">
        <v>-426.5</v>
      </c>
      <c r="B29" s="67">
        <v>3.8321000029100105E-3</v>
      </c>
      <c r="C29" s="67">
        <v>0.8</v>
      </c>
      <c r="D29" s="68">
        <f t="shared" si="6"/>
        <v>-4.265E-2</v>
      </c>
      <c r="E29" s="68">
        <f t="shared" si="6"/>
        <v>3.8321000029100105E-3</v>
      </c>
      <c r="F29" s="69">
        <f t="shared" si="7"/>
        <v>-3.4120000000000004E-2</v>
      </c>
      <c r="G29" s="69">
        <f t="shared" si="7"/>
        <v>3.0656800023280088E-3</v>
      </c>
      <c r="H29" s="69">
        <f t="shared" si="8"/>
        <v>1.4552180000000003E-3</v>
      </c>
      <c r="I29" s="69">
        <f t="shared" si="9"/>
        <v>-6.206504770000002E-5</v>
      </c>
      <c r="J29" s="69">
        <f t="shared" si="10"/>
        <v>2.6470742844050007E-6</v>
      </c>
      <c r="K29" s="69">
        <f t="shared" si="11"/>
        <v>-1.3075125209928957E-4</v>
      </c>
      <c r="L29" s="69">
        <f t="shared" si="12"/>
        <v>5.5765409020347006E-6</v>
      </c>
      <c r="M29" s="69">
        <f t="shared" ca="1" si="4"/>
        <v>-2.9296319269192365E-4</v>
      </c>
      <c r="N29" s="69">
        <f t="shared" ca="1" si="13"/>
        <v>1.3612917094167713E-5</v>
      </c>
      <c r="O29" s="81">
        <f t="shared" ca="1" si="14"/>
        <v>152.91258947847928</v>
      </c>
      <c r="P29" s="69">
        <f t="shared" ca="1" si="15"/>
        <v>243.99471821468637</v>
      </c>
      <c r="Q29" s="69">
        <f t="shared" ca="1" si="16"/>
        <v>2.4629473318343611</v>
      </c>
      <c r="R29" s="26">
        <f t="shared" ca="1" si="5"/>
        <v>4.1250631956019339E-3</v>
      </c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x14ac:dyDescent="0.2">
      <c r="A30" s="67">
        <v>-339.5</v>
      </c>
      <c r="B30" s="67">
        <v>9.802999920793809E-4</v>
      </c>
      <c r="C30" s="67">
        <v>0.8</v>
      </c>
      <c r="D30" s="68">
        <f t="shared" si="6"/>
        <v>-3.3950000000000001E-2</v>
      </c>
      <c r="E30" s="68">
        <f t="shared" si="6"/>
        <v>9.802999920793809E-4</v>
      </c>
      <c r="F30" s="69">
        <f t="shared" si="7"/>
        <v>-2.7160000000000004E-2</v>
      </c>
      <c r="G30" s="69">
        <f t="shared" si="7"/>
        <v>7.8423999366350472E-4</v>
      </c>
      <c r="H30" s="69">
        <f t="shared" si="8"/>
        <v>9.2208200000000017E-4</v>
      </c>
      <c r="I30" s="69">
        <f t="shared" si="9"/>
        <v>-3.130468390000001E-5</v>
      </c>
      <c r="J30" s="69">
        <f t="shared" si="10"/>
        <v>1.0627940184050005E-6</v>
      </c>
      <c r="K30" s="69">
        <f t="shared" si="11"/>
        <v>-2.6624947784875987E-5</v>
      </c>
      <c r="L30" s="69">
        <f t="shared" si="12"/>
        <v>9.0391697729653978E-7</v>
      </c>
      <c r="M30" s="69">
        <f t="shared" ca="1" si="4"/>
        <v>-2.3970997565450129E-4</v>
      </c>
      <c r="N30" s="69">
        <f t="shared" ca="1" si="13"/>
        <v>1.1907394570960228E-6</v>
      </c>
      <c r="O30" s="81">
        <f t="shared" ca="1" si="14"/>
        <v>151.07567215396938</v>
      </c>
      <c r="P30" s="69">
        <f t="shared" ca="1" si="15"/>
        <v>202.07176871214861</v>
      </c>
      <c r="Q30" s="69">
        <f t="shared" ca="1" si="16"/>
        <v>3.486043781400297E-2</v>
      </c>
      <c r="R30" s="26">
        <f t="shared" ca="1" si="5"/>
        <v>1.2200099677338822E-3</v>
      </c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5" x14ac:dyDescent="0.2">
      <c r="A31" s="67">
        <v>-294</v>
      </c>
      <c r="B31" s="67">
        <v>1.7159999697469175E-4</v>
      </c>
      <c r="C31" s="67">
        <v>1</v>
      </c>
      <c r="D31" s="68">
        <f t="shared" si="6"/>
        <v>-2.9399999999999999E-2</v>
      </c>
      <c r="E31" s="68">
        <f t="shared" si="6"/>
        <v>1.7159999697469175E-4</v>
      </c>
      <c r="F31" s="69">
        <f t="shared" si="7"/>
        <v>-2.9399999999999999E-2</v>
      </c>
      <c r="G31" s="69">
        <f t="shared" si="7"/>
        <v>1.7159999697469175E-4</v>
      </c>
      <c r="H31" s="69">
        <f t="shared" si="8"/>
        <v>8.6436E-4</v>
      </c>
      <c r="I31" s="69">
        <f t="shared" si="9"/>
        <v>-2.5412184E-5</v>
      </c>
      <c r="J31" s="69">
        <f t="shared" si="10"/>
        <v>7.4711820960000002E-7</v>
      </c>
      <c r="K31" s="69">
        <f t="shared" si="11"/>
        <v>-5.0450399110559377E-6</v>
      </c>
      <c r="L31" s="69">
        <f t="shared" si="12"/>
        <v>1.4832417338504457E-7</v>
      </c>
      <c r="M31" s="69">
        <f t="shared" ca="1" si="4"/>
        <v>-2.1243556103519304E-4</v>
      </c>
      <c r="N31" s="69">
        <f t="shared" ca="1" si="13"/>
        <v>1.4748330981596357E-7</v>
      </c>
      <c r="O31" s="81">
        <f t="shared" ca="1" si="14"/>
        <v>234.55012620752817</v>
      </c>
      <c r="P31" s="69">
        <f t="shared" ca="1" si="15"/>
        <v>284.30632635996966</v>
      </c>
      <c r="Q31" s="69">
        <f t="shared" ca="1" si="16"/>
        <v>0.43228967702934368</v>
      </c>
      <c r="R31" s="26">
        <f t="shared" ca="1" si="5"/>
        <v>3.8403555800988479E-4</v>
      </c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1:35" x14ac:dyDescent="0.2">
      <c r="A32" s="67">
        <v>0</v>
      </c>
      <c r="B32" s="67">
        <v>0</v>
      </c>
      <c r="C32" s="67">
        <v>0</v>
      </c>
      <c r="D32" s="68">
        <f t="shared" si="6"/>
        <v>0</v>
      </c>
      <c r="E32" s="68">
        <f t="shared" si="6"/>
        <v>0</v>
      </c>
      <c r="F32" s="69">
        <f t="shared" si="7"/>
        <v>0</v>
      </c>
      <c r="G32" s="69">
        <f t="shared" si="7"/>
        <v>0</v>
      </c>
      <c r="H32" s="69">
        <f t="shared" si="8"/>
        <v>0</v>
      </c>
      <c r="I32" s="69">
        <f t="shared" si="9"/>
        <v>0</v>
      </c>
      <c r="J32" s="69">
        <f t="shared" si="10"/>
        <v>0</v>
      </c>
      <c r="K32" s="69">
        <f t="shared" si="11"/>
        <v>0</v>
      </c>
      <c r="L32" s="69">
        <f t="shared" si="12"/>
        <v>0</v>
      </c>
      <c r="M32" s="69">
        <f t="shared" ca="1" si="4"/>
        <v>-4.5743953182000444E-5</v>
      </c>
      <c r="N32" s="69">
        <f t="shared" ca="1" si="13"/>
        <v>0</v>
      </c>
      <c r="O32" s="81">
        <f t="shared" ca="1" si="14"/>
        <v>0</v>
      </c>
      <c r="P32" s="69">
        <f t="shared" ca="1" si="15"/>
        <v>0</v>
      </c>
      <c r="Q32" s="69">
        <f t="shared" ca="1" si="16"/>
        <v>0</v>
      </c>
      <c r="R32" s="26">
        <f t="shared" ca="1" si="5"/>
        <v>4.5743953182000444E-5</v>
      </c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x14ac:dyDescent="0.2">
      <c r="A33" s="67">
        <v>854.5</v>
      </c>
      <c r="B33" s="67">
        <v>1.4486999934888445E-3</v>
      </c>
      <c r="C33" s="67">
        <v>1</v>
      </c>
      <c r="D33" s="68">
        <f t="shared" si="6"/>
        <v>8.5449999999999998E-2</v>
      </c>
      <c r="E33" s="68">
        <f t="shared" si="6"/>
        <v>1.4486999934888445E-3</v>
      </c>
      <c r="F33" s="69">
        <f t="shared" si="7"/>
        <v>8.5449999999999998E-2</v>
      </c>
      <c r="G33" s="69">
        <f t="shared" si="7"/>
        <v>1.4486999934888445E-3</v>
      </c>
      <c r="H33" s="69">
        <f t="shared" si="8"/>
        <v>7.3017024999999999E-3</v>
      </c>
      <c r="I33" s="69">
        <f t="shared" si="9"/>
        <v>6.2393047862499996E-4</v>
      </c>
      <c r="J33" s="69">
        <f t="shared" si="10"/>
        <v>5.3314859398506248E-5</v>
      </c>
      <c r="K33" s="69">
        <f t="shared" si="11"/>
        <v>1.2379141444362175E-4</v>
      </c>
      <c r="L33" s="69">
        <f t="shared" si="12"/>
        <v>1.0577976364207478E-5</v>
      </c>
      <c r="M33" s="69">
        <f t="shared" ca="1" si="4"/>
        <v>3.4490844836130305E-4</v>
      </c>
      <c r="N33" s="69">
        <f t="shared" ca="1" si="13"/>
        <v>1.2183557750950454E-6</v>
      </c>
      <c r="O33" s="81">
        <f t="shared" ca="1" si="14"/>
        <v>195.75551773474797</v>
      </c>
      <c r="P33" s="69">
        <f t="shared" ca="1" si="15"/>
        <v>12.609277632776642</v>
      </c>
      <c r="Q33" s="69">
        <f t="shared" ca="1" si="16"/>
        <v>407.31082396243914</v>
      </c>
      <c r="R33" s="26">
        <f t="shared" ca="1" si="5"/>
        <v>1.1037915451275414E-3</v>
      </c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x14ac:dyDescent="0.2">
      <c r="A34" s="67">
        <v>2324.5</v>
      </c>
      <c r="B34" s="67">
        <v>-1.2092999968444929E-3</v>
      </c>
      <c r="C34" s="67">
        <v>1</v>
      </c>
      <c r="D34" s="68">
        <f t="shared" si="6"/>
        <v>0.23244999999999999</v>
      </c>
      <c r="E34" s="68">
        <f t="shared" si="6"/>
        <v>-1.2092999968444929E-3</v>
      </c>
      <c r="F34" s="69">
        <f t="shared" si="7"/>
        <v>0.23244999999999999</v>
      </c>
      <c r="G34" s="69">
        <f t="shared" si="7"/>
        <v>-1.2092999968444929E-3</v>
      </c>
      <c r="H34" s="69">
        <f t="shared" si="8"/>
        <v>5.4033002499999996E-2</v>
      </c>
      <c r="I34" s="69">
        <f t="shared" si="9"/>
        <v>1.2559971431124998E-2</v>
      </c>
      <c r="J34" s="69">
        <f t="shared" si="10"/>
        <v>2.9195653591650057E-3</v>
      </c>
      <c r="K34" s="69">
        <f t="shared" si="11"/>
        <v>-2.8110178426650234E-4</v>
      </c>
      <c r="L34" s="69">
        <f t="shared" si="12"/>
        <v>-6.5342109752748474E-5</v>
      </c>
      <c r="M34" s="69">
        <f t="shared" ca="1" si="4"/>
        <v>6.902503408545926E-4</v>
      </c>
      <c r="N34" s="69">
        <f t="shared" ca="1" si="13"/>
        <v>3.6082914854527101E-6</v>
      </c>
      <c r="O34" s="81">
        <f t="shared" ca="1" si="14"/>
        <v>145.40398724368566</v>
      </c>
      <c r="P34" s="69">
        <f t="shared" ca="1" si="15"/>
        <v>513.81913901970472</v>
      </c>
      <c r="Q34" s="69">
        <f t="shared" ca="1" si="16"/>
        <v>1358.3293463153723</v>
      </c>
      <c r="R34" s="26">
        <f t="shared" ca="1" si="5"/>
        <v>-1.8995503376990856E-3</v>
      </c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spans="1:35" x14ac:dyDescent="0.2">
      <c r="A35" s="67">
        <v>3379</v>
      </c>
      <c r="B35" s="67">
        <v>6.5940000058617443E-4</v>
      </c>
      <c r="C35" s="67">
        <v>1</v>
      </c>
      <c r="D35" s="68">
        <f t="shared" si="6"/>
        <v>0.33789999999999998</v>
      </c>
      <c r="E35" s="68">
        <f t="shared" si="6"/>
        <v>6.5940000058617443E-4</v>
      </c>
      <c r="F35" s="69">
        <f t="shared" si="7"/>
        <v>0.33789999999999998</v>
      </c>
      <c r="G35" s="69">
        <f t="shared" si="7"/>
        <v>6.5940000058617443E-4</v>
      </c>
      <c r="H35" s="69">
        <f t="shared" si="8"/>
        <v>0.11417640999999999</v>
      </c>
      <c r="I35" s="69">
        <f t="shared" si="9"/>
        <v>3.8580208938999994E-2</v>
      </c>
      <c r="J35" s="69">
        <f t="shared" si="10"/>
        <v>1.3036252600488097E-2</v>
      </c>
      <c r="K35" s="69">
        <f t="shared" si="11"/>
        <v>2.2281126019806834E-4</v>
      </c>
      <c r="L35" s="69">
        <f t="shared" si="12"/>
        <v>7.528792482092729E-5</v>
      </c>
      <c r="M35" s="69">
        <f t="shared" ca="1" si="4"/>
        <v>6.8345964517051378E-4</v>
      </c>
      <c r="N35" s="69">
        <f t="shared" ca="1" si="13"/>
        <v>5.7886649752472975E-10</v>
      </c>
      <c r="O35" s="81">
        <f t="shared" ca="1" si="14"/>
        <v>110.39261413667084</v>
      </c>
      <c r="P35" s="69">
        <f t="shared" ca="1" si="15"/>
        <v>994.3251420255524</v>
      </c>
      <c r="Q35" s="69">
        <f t="shared" ca="1" si="16"/>
        <v>1854.5683156139846</v>
      </c>
      <c r="R35" s="26">
        <f t="shared" ca="1" si="5"/>
        <v>-2.4059644584339349E-5</v>
      </c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spans="1:35" x14ac:dyDescent="0.2">
      <c r="A36" s="67">
        <v>4599</v>
      </c>
      <c r="B36" s="67">
        <v>-1.8485999971744604E-3</v>
      </c>
      <c r="C36" s="67">
        <v>0.8</v>
      </c>
      <c r="D36" s="68">
        <f t="shared" si="6"/>
        <v>0.45989999999999998</v>
      </c>
      <c r="E36" s="68">
        <f t="shared" si="6"/>
        <v>-1.8485999971744604E-3</v>
      </c>
      <c r="F36" s="69">
        <f t="shared" si="7"/>
        <v>0.36792000000000002</v>
      </c>
      <c r="G36" s="69">
        <f t="shared" si="7"/>
        <v>-1.4788799977395685E-3</v>
      </c>
      <c r="H36" s="69">
        <f t="shared" si="8"/>
        <v>0.169206408</v>
      </c>
      <c r="I36" s="69">
        <f t="shared" si="9"/>
        <v>7.7818027039200002E-2</v>
      </c>
      <c r="J36" s="69">
        <f t="shared" si="10"/>
        <v>3.5788510635328077E-2</v>
      </c>
      <c r="K36" s="69">
        <f t="shared" si="11"/>
        <v>-6.8013691096042756E-4</v>
      </c>
      <c r="L36" s="69">
        <f t="shared" si="12"/>
        <v>-3.1279496535070061E-4</v>
      </c>
      <c r="M36" s="69">
        <f t="shared" ca="1" si="4"/>
        <v>4.1029732304039869E-4</v>
      </c>
      <c r="N36" s="69">
        <f t="shared" ca="1" si="13"/>
        <v>4.0820936826190981E-6</v>
      </c>
      <c r="O36" s="81">
        <f t="shared" ca="1" si="14"/>
        <v>46.673080680140956</v>
      </c>
      <c r="P36" s="69">
        <f t="shared" ca="1" si="15"/>
        <v>863.71614897440929</v>
      </c>
      <c r="Q36" s="69">
        <f t="shared" ca="1" si="16"/>
        <v>1253.3359837025964</v>
      </c>
      <c r="R36" s="26">
        <f t="shared" ca="1" si="5"/>
        <v>-2.2588973202148591E-3</v>
      </c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1:35" x14ac:dyDescent="0.2">
      <c r="A37" s="67">
        <v>4835.5</v>
      </c>
      <c r="B37" s="67">
        <v>3.8529999437741935E-4</v>
      </c>
      <c r="C37" s="67">
        <v>1</v>
      </c>
      <c r="D37" s="68">
        <f t="shared" si="6"/>
        <v>0.48354999999999998</v>
      </c>
      <c r="E37" s="68">
        <f t="shared" si="6"/>
        <v>3.8529999437741935E-4</v>
      </c>
      <c r="F37" s="69">
        <f t="shared" si="7"/>
        <v>0.48354999999999998</v>
      </c>
      <c r="G37" s="69">
        <f t="shared" si="7"/>
        <v>3.8529999437741935E-4</v>
      </c>
      <c r="H37" s="69">
        <f t="shared" si="8"/>
        <v>0.23382060249999997</v>
      </c>
      <c r="I37" s="69">
        <f t="shared" si="9"/>
        <v>0.11306395233887498</v>
      </c>
      <c r="J37" s="69">
        <f t="shared" si="10"/>
        <v>5.4672074153462993E-2</v>
      </c>
      <c r="K37" s="69">
        <f t="shared" si="11"/>
        <v>1.8631181228120111E-4</v>
      </c>
      <c r="L37" s="69">
        <f t="shared" si="12"/>
        <v>9.0091076828574795E-5</v>
      </c>
      <c r="M37" s="69">
        <f t="shared" ca="1" si="4"/>
        <v>3.244102709966507E-4</v>
      </c>
      <c r="N37" s="69">
        <f t="shared" ca="1" si="13"/>
        <v>3.7075584133865243E-9</v>
      </c>
      <c r="O37" s="81">
        <f t="shared" ca="1" si="14"/>
        <v>66.211406484934201</v>
      </c>
      <c r="P37" s="69">
        <f t="shared" ca="1" si="15"/>
        <v>1377.7237575272309</v>
      </c>
      <c r="Q37" s="69">
        <f t="shared" ca="1" si="16"/>
        <v>1913.122503982644</v>
      </c>
      <c r="R37" s="26">
        <f t="shared" ca="1" si="5"/>
        <v>6.0889723380768649E-5</v>
      </c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spans="1:35" x14ac:dyDescent="0.2">
      <c r="A38" s="67">
        <v>4835.5</v>
      </c>
      <c r="B38" s="67">
        <v>3.8529999437741935E-4</v>
      </c>
      <c r="C38" s="67">
        <v>1</v>
      </c>
      <c r="D38" s="68">
        <f t="shared" si="6"/>
        <v>0.48354999999999998</v>
      </c>
      <c r="E38" s="68">
        <f t="shared" si="6"/>
        <v>3.8529999437741935E-4</v>
      </c>
      <c r="F38" s="69">
        <f t="shared" si="7"/>
        <v>0.48354999999999998</v>
      </c>
      <c r="G38" s="69">
        <f t="shared" si="7"/>
        <v>3.8529999437741935E-4</v>
      </c>
      <c r="H38" s="69">
        <f t="shared" si="8"/>
        <v>0.23382060249999997</v>
      </c>
      <c r="I38" s="69">
        <f t="shared" si="9"/>
        <v>0.11306395233887498</v>
      </c>
      <c r="J38" s="69">
        <f t="shared" si="10"/>
        <v>5.4672074153462993E-2</v>
      </c>
      <c r="K38" s="69">
        <f t="shared" si="11"/>
        <v>1.8631181228120111E-4</v>
      </c>
      <c r="L38" s="69">
        <f t="shared" si="12"/>
        <v>9.0091076828574795E-5</v>
      </c>
      <c r="M38" s="69">
        <f t="shared" ca="1" si="4"/>
        <v>3.244102709966507E-4</v>
      </c>
      <c r="N38" s="69">
        <f t="shared" ca="1" si="13"/>
        <v>3.7075584133865243E-9</v>
      </c>
      <c r="O38" s="81">
        <f t="shared" ca="1" si="14"/>
        <v>66.211406484934201</v>
      </c>
      <c r="P38" s="69">
        <f t="shared" ca="1" si="15"/>
        <v>1377.7237575272309</v>
      </c>
      <c r="Q38" s="69">
        <f t="shared" ca="1" si="16"/>
        <v>1913.122503982644</v>
      </c>
      <c r="R38" s="26">
        <f t="shared" ca="1" si="5"/>
        <v>6.0889723380768649E-5</v>
      </c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spans="1:35" x14ac:dyDescent="0.2">
      <c r="A39" s="67">
        <v>5507.5</v>
      </c>
      <c r="B39" s="67">
        <v>1.4644999973825179E-3</v>
      </c>
      <c r="C39" s="67">
        <v>1</v>
      </c>
      <c r="D39" s="68">
        <f t="shared" si="6"/>
        <v>0.55074999999999996</v>
      </c>
      <c r="E39" s="68">
        <f t="shared" si="6"/>
        <v>1.4644999973825179E-3</v>
      </c>
      <c r="F39" s="69">
        <f t="shared" si="7"/>
        <v>0.55074999999999996</v>
      </c>
      <c r="G39" s="69">
        <f t="shared" si="7"/>
        <v>1.4644999973825179E-3</v>
      </c>
      <c r="H39" s="69">
        <f t="shared" si="8"/>
        <v>0.30332556249999998</v>
      </c>
      <c r="I39" s="69">
        <f t="shared" si="9"/>
        <v>0.16705655354687499</v>
      </c>
      <c r="J39" s="69">
        <f t="shared" si="10"/>
        <v>9.2006396865941392E-2</v>
      </c>
      <c r="K39" s="69">
        <f t="shared" si="11"/>
        <v>8.0657337355842171E-4</v>
      </c>
      <c r="L39" s="69">
        <f t="shared" si="12"/>
        <v>4.4422028548730074E-4</v>
      </c>
      <c r="M39" s="69">
        <f t="shared" ca="1" si="4"/>
        <v>2.1996820907359271E-5</v>
      </c>
      <c r="N39" s="69">
        <f t="shared" ca="1" si="13"/>
        <v>2.0808154141409228E-6</v>
      </c>
      <c r="O39" s="81">
        <f t="shared" ca="1" si="14"/>
        <v>48.372401995112561</v>
      </c>
      <c r="P39" s="69">
        <f t="shared" ca="1" si="15"/>
        <v>1375.6384778392546</v>
      </c>
      <c r="Q39" s="69">
        <f t="shared" ca="1" si="16"/>
        <v>1677.7330907371324</v>
      </c>
      <c r="R39" s="26">
        <f t="shared" ca="1" si="5"/>
        <v>1.4425031764751586E-3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</row>
    <row r="40" spans="1:35" x14ac:dyDescent="0.2">
      <c r="A40" s="67">
        <v>5540</v>
      </c>
      <c r="B40" s="67">
        <v>-3.5600000410340726E-4</v>
      </c>
      <c r="C40" s="67">
        <v>1</v>
      </c>
      <c r="D40" s="68">
        <f t="shared" si="6"/>
        <v>0.55400000000000005</v>
      </c>
      <c r="E40" s="68">
        <f t="shared" si="6"/>
        <v>-3.5600000410340726E-4</v>
      </c>
      <c r="F40" s="69">
        <f t="shared" si="7"/>
        <v>0.55400000000000005</v>
      </c>
      <c r="G40" s="69">
        <f t="shared" si="7"/>
        <v>-3.5600000410340726E-4</v>
      </c>
      <c r="H40" s="69">
        <f t="shared" si="8"/>
        <v>0.30691600000000008</v>
      </c>
      <c r="I40" s="69">
        <f t="shared" si="9"/>
        <v>0.17003146400000005</v>
      </c>
      <c r="J40" s="69">
        <f t="shared" si="10"/>
        <v>9.4197431056000036E-2</v>
      </c>
      <c r="K40" s="69">
        <f t="shared" si="11"/>
        <v>-1.9722400227328764E-4</v>
      </c>
      <c r="L40" s="69">
        <f t="shared" si="12"/>
        <v>-1.0926209725940136E-4</v>
      </c>
      <c r="M40" s="69">
        <f t="shared" ca="1" si="4"/>
        <v>5.1820713587165217E-6</v>
      </c>
      <c r="N40" s="69">
        <f t="shared" ca="1" si="13"/>
        <v>1.3045249163512729E-7</v>
      </c>
      <c r="O40" s="81">
        <f t="shared" ca="1" si="14"/>
        <v>47.560914633455248</v>
      </c>
      <c r="P40" s="69">
        <f t="shared" ca="1" si="15"/>
        <v>1372.4465253071587</v>
      </c>
      <c r="Q40" s="69">
        <f t="shared" ca="1" si="16"/>
        <v>1662.7038047263541</v>
      </c>
      <c r="R40" s="26">
        <f t="shared" ca="1" si="5"/>
        <v>-3.6118207546212379E-4</v>
      </c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</row>
    <row r="41" spans="1:35" x14ac:dyDescent="0.2">
      <c r="A41" s="67">
        <v>7087.5</v>
      </c>
      <c r="B41" s="67">
        <v>-1.3475000014295802E-3</v>
      </c>
      <c r="C41" s="67">
        <v>1</v>
      </c>
      <c r="D41" s="68">
        <f t="shared" si="6"/>
        <v>0.70874999999999999</v>
      </c>
      <c r="E41" s="68">
        <f t="shared" si="6"/>
        <v>-1.3475000014295802E-3</v>
      </c>
      <c r="F41" s="69">
        <f t="shared" si="7"/>
        <v>0.70874999999999999</v>
      </c>
      <c r="G41" s="69">
        <f t="shared" si="7"/>
        <v>-1.3475000014295802E-3</v>
      </c>
      <c r="H41" s="69">
        <f t="shared" si="8"/>
        <v>0.50232656249999996</v>
      </c>
      <c r="I41" s="69">
        <f t="shared" si="9"/>
        <v>0.35602395117187496</v>
      </c>
      <c r="J41" s="69">
        <f t="shared" si="10"/>
        <v>0.2523319753930664</v>
      </c>
      <c r="K41" s="69">
        <f t="shared" si="11"/>
        <v>-9.5504062601321489E-4</v>
      </c>
      <c r="L41" s="69">
        <f t="shared" si="12"/>
        <v>-6.7688504368686609E-4</v>
      </c>
      <c r="M41" s="69">
        <f t="shared" ca="1" si="4"/>
        <v>-1.0292287085323874E-3</v>
      </c>
      <c r="N41" s="69">
        <f t="shared" ca="1" si="13"/>
        <v>1.0129661588245068E-7</v>
      </c>
      <c r="O41" s="81">
        <f t="shared" ca="1" si="14"/>
        <v>15.644775806266381</v>
      </c>
      <c r="P41" s="69">
        <f t="shared" ca="1" si="15"/>
        <v>932.92273211008478</v>
      </c>
      <c r="Q41" s="69">
        <f t="shared" ca="1" si="16"/>
        <v>714.93874971726757</v>
      </c>
      <c r="R41" s="26">
        <f t="shared" ca="1" si="5"/>
        <v>-3.1827129289719279E-4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</row>
    <row r="42" spans="1:35" x14ac:dyDescent="0.2">
      <c r="A42" s="67">
        <v>7899</v>
      </c>
      <c r="B42" s="67">
        <v>-1.0686000023270026E-3</v>
      </c>
      <c r="C42" s="67">
        <v>1</v>
      </c>
      <c r="D42" s="68">
        <f t="shared" si="6"/>
        <v>0.78990000000000005</v>
      </c>
      <c r="E42" s="68">
        <f t="shared" si="6"/>
        <v>-1.0686000023270026E-3</v>
      </c>
      <c r="F42" s="69">
        <f t="shared" si="7"/>
        <v>0.78990000000000005</v>
      </c>
      <c r="G42" s="69">
        <f t="shared" si="7"/>
        <v>-1.0686000023270026E-3</v>
      </c>
      <c r="H42" s="69">
        <f t="shared" si="8"/>
        <v>0.62394201000000005</v>
      </c>
      <c r="I42" s="69">
        <f t="shared" si="9"/>
        <v>0.49285179369900006</v>
      </c>
      <c r="J42" s="69">
        <f t="shared" si="10"/>
        <v>0.38930363184284017</v>
      </c>
      <c r="K42" s="69">
        <f t="shared" si="11"/>
        <v>-8.4408714183809941E-4</v>
      </c>
      <c r="L42" s="69">
        <f t="shared" si="12"/>
        <v>-6.6674443333791474E-4</v>
      </c>
      <c r="M42" s="69">
        <f t="shared" ca="1" si="4"/>
        <v>-1.7546957001412806E-3</v>
      </c>
      <c r="N42" s="69">
        <f t="shared" ca="1" si="13"/>
        <v>4.7072730655926108E-7</v>
      </c>
      <c r="O42" s="81">
        <f t="shared" ca="1" si="14"/>
        <v>5.2642712340953315</v>
      </c>
      <c r="P42" s="69">
        <f t="shared" ca="1" si="15"/>
        <v>559.20897944187948</v>
      </c>
      <c r="Q42" s="69">
        <f t="shared" ca="1" si="16"/>
        <v>232.28609908049694</v>
      </c>
      <c r="R42" s="26">
        <f t="shared" ca="1" si="5"/>
        <v>6.86095697814278E-4</v>
      </c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</row>
    <row r="43" spans="1:35" x14ac:dyDescent="0.2">
      <c r="A43" s="67">
        <v>7928</v>
      </c>
      <c r="B43" s="67">
        <v>8.0799996794667095E-5</v>
      </c>
      <c r="C43" s="67">
        <v>1</v>
      </c>
      <c r="D43" s="68">
        <f t="shared" si="6"/>
        <v>0.79279999999999995</v>
      </c>
      <c r="E43" s="68">
        <f t="shared" si="6"/>
        <v>8.0799996794667095E-5</v>
      </c>
      <c r="F43" s="69">
        <f t="shared" si="7"/>
        <v>0.79279999999999995</v>
      </c>
      <c r="G43" s="69">
        <f t="shared" si="7"/>
        <v>8.0799996794667095E-5</v>
      </c>
      <c r="H43" s="69">
        <f t="shared" si="8"/>
        <v>0.62853183999999995</v>
      </c>
      <c r="I43" s="69">
        <f t="shared" si="9"/>
        <v>0.49830004275199991</v>
      </c>
      <c r="J43" s="69">
        <f t="shared" si="10"/>
        <v>0.3950522738937855</v>
      </c>
      <c r="K43" s="69">
        <f t="shared" si="11"/>
        <v>6.4058237458812069E-5</v>
      </c>
      <c r="L43" s="69">
        <f t="shared" si="12"/>
        <v>5.0785370657346208E-5</v>
      </c>
      <c r="M43" s="69">
        <f t="shared" ca="1" si="4"/>
        <v>-1.7829516333403989E-3</v>
      </c>
      <c r="N43" s="69">
        <f t="shared" ca="1" si="13"/>
        <v>3.4735701388311155E-6</v>
      </c>
      <c r="O43" s="81">
        <f t="shared" ca="1" si="14"/>
        <v>4.9886699575311049</v>
      </c>
      <c r="P43" s="69">
        <f t="shared" ca="1" si="15"/>
        <v>545.53859061556386</v>
      </c>
      <c r="Q43" s="69">
        <f t="shared" ca="1" si="16"/>
        <v>218.37149672211279</v>
      </c>
      <c r="R43" s="26">
        <f t="shared" ca="1" si="5"/>
        <v>1.863751630135066E-3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</row>
    <row r="44" spans="1:35" x14ac:dyDescent="0.2">
      <c r="A44" s="67">
        <v>7928.5</v>
      </c>
      <c r="B44" s="67">
        <v>-2.3149000044213608E-3</v>
      </c>
      <c r="C44" s="67">
        <v>1</v>
      </c>
      <c r="D44" s="68">
        <f t="shared" si="6"/>
        <v>0.79285000000000005</v>
      </c>
      <c r="E44" s="68">
        <f t="shared" si="6"/>
        <v>-2.3149000044213608E-3</v>
      </c>
      <c r="F44" s="69">
        <f t="shared" si="7"/>
        <v>0.79285000000000005</v>
      </c>
      <c r="G44" s="69">
        <f t="shared" si="7"/>
        <v>-2.3149000044213608E-3</v>
      </c>
      <c r="H44" s="69">
        <f t="shared" si="8"/>
        <v>0.62861112250000006</v>
      </c>
      <c r="I44" s="69">
        <f t="shared" si="9"/>
        <v>0.49839432847412507</v>
      </c>
      <c r="J44" s="69">
        <f t="shared" si="10"/>
        <v>0.39515194333071008</v>
      </c>
      <c r="K44" s="69">
        <f t="shared" si="11"/>
        <v>-1.8353684685054759E-3</v>
      </c>
      <c r="L44" s="69">
        <f t="shared" si="12"/>
        <v>-1.4551718902545668E-3</v>
      </c>
      <c r="M44" s="69">
        <f t="shared" ca="1" si="4"/>
        <v>-1.783440214842608E-3</v>
      </c>
      <c r="N44" s="69">
        <f t="shared" ca="1" si="13"/>
        <v>2.8244950793909225E-7</v>
      </c>
      <c r="O44" s="81">
        <f t="shared" ca="1" si="14"/>
        <v>4.983979106145342</v>
      </c>
      <c r="P44" s="69">
        <f t="shared" ca="1" si="15"/>
        <v>545.30312322617215</v>
      </c>
      <c r="Q44" s="69">
        <f t="shared" ca="1" si="16"/>
        <v>218.1344169059993</v>
      </c>
      <c r="R44" s="26">
        <f t="shared" ca="1" si="5"/>
        <v>-5.3145978957875283E-4</v>
      </c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x14ac:dyDescent="0.2">
      <c r="A45" s="67">
        <v>7945.5</v>
      </c>
      <c r="B45" s="67">
        <v>-3.3687000031932257E-3</v>
      </c>
      <c r="C45" s="67">
        <v>1</v>
      </c>
      <c r="D45" s="68">
        <f t="shared" si="6"/>
        <v>0.79454999999999998</v>
      </c>
      <c r="E45" s="68">
        <f t="shared" si="6"/>
        <v>-3.3687000031932257E-3</v>
      </c>
      <c r="F45" s="69">
        <f t="shared" si="7"/>
        <v>0.79454999999999998</v>
      </c>
      <c r="G45" s="69">
        <f t="shared" si="7"/>
        <v>-3.3687000031932257E-3</v>
      </c>
      <c r="H45" s="69">
        <f t="shared" si="8"/>
        <v>0.63130970249999996</v>
      </c>
      <c r="I45" s="69">
        <f t="shared" si="9"/>
        <v>0.50160712412137498</v>
      </c>
      <c r="J45" s="69">
        <f t="shared" si="10"/>
        <v>0.39855194047063847</v>
      </c>
      <c r="K45" s="69">
        <f t="shared" si="11"/>
        <v>-2.6766005875371772E-3</v>
      </c>
      <c r="L45" s="69">
        <f t="shared" si="12"/>
        <v>-2.1266929968276642E-3</v>
      </c>
      <c r="M45" s="69">
        <f t="shared" ca="1" si="4"/>
        <v>-1.8000804297445524E-3</v>
      </c>
      <c r="N45" s="69">
        <f t="shared" ca="1" si="13"/>
        <v>2.460567366206298E-6</v>
      </c>
      <c r="O45" s="81">
        <f t="shared" ca="1" si="14"/>
        <v>4.8257219772494002</v>
      </c>
      <c r="P45" s="69">
        <f t="shared" ca="1" si="15"/>
        <v>537.30235764270515</v>
      </c>
      <c r="Q45" s="69">
        <f t="shared" ca="1" si="16"/>
        <v>210.13168326443645</v>
      </c>
      <c r="R45" s="26">
        <f t="shared" ca="1" si="5"/>
        <v>-1.5686195734486734E-3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</row>
    <row r="46" spans="1:35" x14ac:dyDescent="0.2">
      <c r="A46" s="67">
        <v>8009</v>
      </c>
      <c r="B46" s="67">
        <v>-1.2226000035298057E-3</v>
      </c>
      <c r="C46" s="67">
        <v>1</v>
      </c>
      <c r="D46" s="68">
        <f t="shared" si="6"/>
        <v>0.80089999999999995</v>
      </c>
      <c r="E46" s="68">
        <f t="shared" si="6"/>
        <v>-1.2226000035298057E-3</v>
      </c>
      <c r="F46" s="69">
        <f t="shared" si="7"/>
        <v>0.80089999999999995</v>
      </c>
      <c r="G46" s="69">
        <f t="shared" si="7"/>
        <v>-1.2226000035298057E-3</v>
      </c>
      <c r="H46" s="69">
        <f t="shared" si="8"/>
        <v>0.64144080999999986</v>
      </c>
      <c r="I46" s="69">
        <f t="shared" si="9"/>
        <v>0.5137299447289998</v>
      </c>
      <c r="J46" s="69">
        <f t="shared" si="10"/>
        <v>0.41144631273345589</v>
      </c>
      <c r="K46" s="69">
        <f t="shared" si="11"/>
        <v>-9.791803428270214E-4</v>
      </c>
      <c r="L46" s="69">
        <f t="shared" si="12"/>
        <v>-7.842255365701614E-4</v>
      </c>
      <c r="M46" s="69">
        <f t="shared" ca="1" si="4"/>
        <v>-1.8627252584561358E-3</v>
      </c>
      <c r="N46" s="69">
        <f t="shared" ca="1" si="13"/>
        <v>4.0976034199449911E-7</v>
      </c>
      <c r="O46" s="81">
        <f t="shared" ca="1" si="14"/>
        <v>4.2558585699214193</v>
      </c>
      <c r="P46" s="69">
        <f t="shared" ca="1" si="15"/>
        <v>507.52055526651117</v>
      </c>
      <c r="Q46" s="69">
        <f t="shared" ca="1" si="16"/>
        <v>181.26425539026016</v>
      </c>
      <c r="R46" s="26">
        <f t="shared" ca="1" si="5"/>
        <v>6.4012525492633011E-4</v>
      </c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</row>
    <row r="47" spans="1:35" x14ac:dyDescent="0.2">
      <c r="A47" s="67">
        <v>8009.5</v>
      </c>
      <c r="B47" s="67">
        <v>-2.6183000081800856E-3</v>
      </c>
      <c r="C47" s="67">
        <v>1</v>
      </c>
      <c r="D47" s="68">
        <f t="shared" si="6"/>
        <v>0.80095000000000005</v>
      </c>
      <c r="E47" s="68">
        <f t="shared" si="6"/>
        <v>-2.6183000081800856E-3</v>
      </c>
      <c r="F47" s="69">
        <f t="shared" si="7"/>
        <v>0.80095000000000005</v>
      </c>
      <c r="G47" s="69">
        <f t="shared" si="7"/>
        <v>-2.6183000081800856E-3</v>
      </c>
      <c r="H47" s="69">
        <f t="shared" si="8"/>
        <v>0.64152090250000005</v>
      </c>
      <c r="I47" s="69">
        <f t="shared" si="9"/>
        <v>0.51382616685737503</v>
      </c>
      <c r="J47" s="69">
        <f t="shared" si="10"/>
        <v>0.41154906834441457</v>
      </c>
      <c r="K47" s="69">
        <f t="shared" si="11"/>
        <v>-2.0971273915518398E-3</v>
      </c>
      <c r="L47" s="69">
        <f t="shared" si="12"/>
        <v>-1.6796941842634463E-3</v>
      </c>
      <c r="M47" s="69">
        <f t="shared" ca="1" si="4"/>
        <v>-1.8632215843280096E-3</v>
      </c>
      <c r="N47" s="69">
        <f t="shared" ca="1" si="13"/>
        <v>5.701434261669353E-7</v>
      </c>
      <c r="O47" s="81">
        <f t="shared" ca="1" si="14"/>
        <v>4.2515053073108477</v>
      </c>
      <c r="P47" s="69">
        <f t="shared" ca="1" si="15"/>
        <v>507.28679696939258</v>
      </c>
      <c r="Q47" s="69">
        <f t="shared" ca="1" si="16"/>
        <v>181.04355216052252</v>
      </c>
      <c r="R47" s="26">
        <f t="shared" ca="1" si="5"/>
        <v>-7.5507842385207601E-4</v>
      </c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</row>
    <row r="48" spans="1:35" x14ac:dyDescent="0.2">
      <c r="A48" s="67">
        <v>8028.5</v>
      </c>
      <c r="B48" s="67">
        <v>-2.8549000053317286E-3</v>
      </c>
      <c r="C48" s="67">
        <v>1</v>
      </c>
      <c r="D48" s="68">
        <f t="shared" si="6"/>
        <v>0.80284999999999995</v>
      </c>
      <c r="E48" s="68">
        <f t="shared" si="6"/>
        <v>-2.8549000053317286E-3</v>
      </c>
      <c r="F48" s="69">
        <f t="shared" si="7"/>
        <v>0.80284999999999995</v>
      </c>
      <c r="G48" s="69">
        <f t="shared" si="7"/>
        <v>-2.8549000053317286E-3</v>
      </c>
      <c r="H48" s="69">
        <f t="shared" si="8"/>
        <v>0.64456812249999995</v>
      </c>
      <c r="I48" s="69">
        <f t="shared" si="9"/>
        <v>0.51749151714912489</v>
      </c>
      <c r="J48" s="69">
        <f t="shared" si="10"/>
        <v>0.41546806454317492</v>
      </c>
      <c r="K48" s="69">
        <f t="shared" si="11"/>
        <v>-2.2920564692805782E-3</v>
      </c>
      <c r="L48" s="69">
        <f t="shared" si="12"/>
        <v>-1.840177536361912E-3</v>
      </c>
      <c r="M48" s="69">
        <f t="shared" ca="1" si="4"/>
        <v>-1.8821173907796621E-3</v>
      </c>
      <c r="N48" s="69">
        <f t="shared" ca="1" si="13"/>
        <v>9.4630601517475439E-7</v>
      </c>
      <c r="O48" s="81">
        <f t="shared" ca="1" si="14"/>
        <v>4.0876391108631767</v>
      </c>
      <c r="P48" s="69">
        <f t="shared" ca="1" si="15"/>
        <v>498.41375453812486</v>
      </c>
      <c r="Q48" s="69">
        <f t="shared" ca="1" si="16"/>
        <v>172.73541010239148</v>
      </c>
      <c r="R48" s="26">
        <f t="shared" ca="1" si="5"/>
        <v>-9.7278261455206651E-4</v>
      </c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</row>
    <row r="49" spans="1:35" x14ac:dyDescent="0.2">
      <c r="A49" s="67">
        <v>8236.5</v>
      </c>
      <c r="B49" s="67">
        <v>-5.6610000319778919E-4</v>
      </c>
      <c r="C49" s="67">
        <v>1</v>
      </c>
      <c r="D49" s="68">
        <f t="shared" si="6"/>
        <v>0.82364999999999999</v>
      </c>
      <c r="E49" s="68">
        <f t="shared" si="6"/>
        <v>-5.6610000319778919E-4</v>
      </c>
      <c r="F49" s="69">
        <f t="shared" si="7"/>
        <v>0.82364999999999999</v>
      </c>
      <c r="G49" s="69">
        <f t="shared" si="7"/>
        <v>-5.6610000319778919E-4</v>
      </c>
      <c r="H49" s="69">
        <f t="shared" si="8"/>
        <v>0.67839932250000001</v>
      </c>
      <c r="I49" s="69">
        <f t="shared" si="9"/>
        <v>0.55876360197712505</v>
      </c>
      <c r="J49" s="69">
        <f t="shared" si="10"/>
        <v>0.46022564076845907</v>
      </c>
      <c r="K49" s="69">
        <f t="shared" si="11"/>
        <v>-4.6626826763385907E-4</v>
      </c>
      <c r="L49" s="69">
        <f t="shared" si="12"/>
        <v>-3.84041858636628E-4</v>
      </c>
      <c r="M49" s="69">
        <f t="shared" ca="1" si="4"/>
        <v>-2.0934910438663327E-3</v>
      </c>
      <c r="N49" s="69">
        <f t="shared" ca="1" si="13"/>
        <v>2.3329233911145362E-6</v>
      </c>
      <c r="O49" s="81">
        <f t="shared" ca="1" si="14"/>
        <v>2.4950779285946396</v>
      </c>
      <c r="P49" s="69">
        <f t="shared" ca="1" si="15"/>
        <v>402.93750817601381</v>
      </c>
      <c r="Q49" s="69">
        <f t="shared" ca="1" si="16"/>
        <v>92.570801544938718</v>
      </c>
      <c r="R49" s="26">
        <f t="shared" ca="1" si="5"/>
        <v>1.5273910406685435E-3</v>
      </c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1:35" x14ac:dyDescent="0.2">
      <c r="A50" s="67">
        <v>9010</v>
      </c>
      <c r="B50" s="67">
        <v>-5.3140000090934336E-3</v>
      </c>
      <c r="C50" s="67">
        <v>1</v>
      </c>
      <c r="D50" s="68">
        <f t="shared" si="6"/>
        <v>0.90100000000000002</v>
      </c>
      <c r="E50" s="68">
        <f t="shared" si="6"/>
        <v>-5.3140000090934336E-3</v>
      </c>
      <c r="F50" s="69">
        <f t="shared" si="7"/>
        <v>0.90100000000000002</v>
      </c>
      <c r="G50" s="69">
        <f t="shared" si="7"/>
        <v>-5.3140000090934336E-3</v>
      </c>
      <c r="H50" s="69">
        <f t="shared" si="8"/>
        <v>0.81180099999999999</v>
      </c>
      <c r="I50" s="69">
        <f t="shared" si="9"/>
        <v>0.73143270100000002</v>
      </c>
      <c r="J50" s="69">
        <f t="shared" si="10"/>
        <v>0.65902086360099998</v>
      </c>
      <c r="K50" s="69">
        <f t="shared" si="11"/>
        <v>-4.7879140081931839E-3</v>
      </c>
      <c r="L50" s="69">
        <f t="shared" si="12"/>
        <v>-4.3139105213820588E-3</v>
      </c>
      <c r="M50" s="69">
        <f t="shared" ca="1" si="4"/>
        <v>-2.9521226180255471E-3</v>
      </c>
      <c r="N50" s="69">
        <f t="shared" ca="1" si="13"/>
        <v>5.5784648104376459E-6</v>
      </c>
      <c r="O50" s="81">
        <f t="shared" ca="1" si="14"/>
        <v>1.2530910572706827E-2</v>
      </c>
      <c r="P50" s="69">
        <f t="shared" ca="1" si="15"/>
        <v>106.43165861908173</v>
      </c>
      <c r="Q50" s="69">
        <f t="shared" ca="1" si="16"/>
        <v>26.158291910187678</v>
      </c>
      <c r="R50" s="26">
        <f t="shared" ca="1" si="5"/>
        <v>-2.3618773910678865E-3</v>
      </c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spans="1:35" x14ac:dyDescent="0.2">
      <c r="A51" s="67">
        <v>9216.5</v>
      </c>
      <c r="B51" s="67">
        <v>-1.9381000092835166E-3</v>
      </c>
      <c r="C51" s="67">
        <v>0.6</v>
      </c>
      <c r="D51" s="68">
        <f t="shared" si="6"/>
        <v>0.92164999999999997</v>
      </c>
      <c r="E51" s="68">
        <f t="shared" si="6"/>
        <v>-1.9381000092835166E-3</v>
      </c>
      <c r="F51" s="69">
        <f t="shared" si="7"/>
        <v>0.55298999999999998</v>
      </c>
      <c r="G51" s="69">
        <f t="shared" si="7"/>
        <v>-1.1628600055701098E-3</v>
      </c>
      <c r="H51" s="69">
        <f t="shared" si="8"/>
        <v>0.50966323349999998</v>
      </c>
      <c r="I51" s="69">
        <f t="shared" si="9"/>
        <v>0.46973111915527499</v>
      </c>
      <c r="J51" s="69">
        <f t="shared" si="10"/>
        <v>0.43292768596945919</v>
      </c>
      <c r="K51" s="69">
        <f t="shared" si="11"/>
        <v>-1.0717499241336918E-3</v>
      </c>
      <c r="L51" s="69">
        <f t="shared" si="12"/>
        <v>-9.8777831757781705E-4</v>
      </c>
      <c r="M51" s="69">
        <f t="shared" ca="1" si="4"/>
        <v>-3.2006985467752389E-3</v>
      </c>
      <c r="N51" s="69">
        <f t="shared" ca="1" si="13"/>
        <v>9.5649304012574164E-7</v>
      </c>
      <c r="O51" s="81">
        <f t="shared" ca="1" si="14"/>
        <v>0.11946758475433174</v>
      </c>
      <c r="P51" s="69">
        <f t="shared" ca="1" si="15"/>
        <v>19.412653716119774</v>
      </c>
      <c r="Q51" s="69">
        <f t="shared" ca="1" si="16"/>
        <v>32.392695212881371</v>
      </c>
      <c r="R51" s="26">
        <f t="shared" ca="1" si="5"/>
        <v>1.2625985374917223E-3</v>
      </c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1:35" x14ac:dyDescent="0.2">
      <c r="A52" s="67">
        <v>10154.5</v>
      </c>
      <c r="B52" s="67">
        <v>-3.0713000014657155E-3</v>
      </c>
      <c r="C52" s="67">
        <v>0.8</v>
      </c>
      <c r="D52" s="68">
        <f t="shared" si="6"/>
        <v>1.01545</v>
      </c>
      <c r="E52" s="68">
        <f t="shared" si="6"/>
        <v>-3.0713000014657155E-3</v>
      </c>
      <c r="F52" s="69">
        <f t="shared" si="7"/>
        <v>0.81235999999999997</v>
      </c>
      <c r="G52" s="69">
        <f t="shared" si="7"/>
        <v>-2.4570400011725726E-3</v>
      </c>
      <c r="H52" s="69">
        <f t="shared" si="8"/>
        <v>0.82491096199999991</v>
      </c>
      <c r="I52" s="69">
        <f t="shared" si="9"/>
        <v>0.83765583636289986</v>
      </c>
      <c r="J52" s="69">
        <f t="shared" si="10"/>
        <v>0.85059761903470665</v>
      </c>
      <c r="K52" s="69">
        <f t="shared" si="11"/>
        <v>-2.495001269190689E-3</v>
      </c>
      <c r="L52" s="69">
        <f t="shared" si="12"/>
        <v>-2.5335490387996852E-3</v>
      </c>
      <c r="M52" s="69">
        <f t="shared" ca="1" si="4"/>
        <v>-4.4324638248968923E-3</v>
      </c>
      <c r="N52" s="69">
        <f t="shared" ca="1" si="13"/>
        <v>1.4822135633742242E-6</v>
      </c>
      <c r="O52" s="81">
        <f t="shared" ca="1" si="14"/>
        <v>4.8429731192846113</v>
      </c>
      <c r="P52" s="69">
        <f t="shared" ca="1" si="15"/>
        <v>42.17137655237962</v>
      </c>
      <c r="Q52" s="69">
        <f t="shared" ca="1" si="16"/>
        <v>641.54921240435385</v>
      </c>
      <c r="R52" s="26">
        <f t="shared" ca="1" si="5"/>
        <v>1.3611638234311768E-3</v>
      </c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  <row r="53" spans="1:35" x14ac:dyDescent="0.2">
      <c r="A53" s="67">
        <v>10251.5</v>
      </c>
      <c r="B53" s="67">
        <v>-2.3371000061160885E-3</v>
      </c>
      <c r="C53" s="67">
        <v>0.6</v>
      </c>
      <c r="D53" s="68">
        <f t="shared" si="6"/>
        <v>1.02515</v>
      </c>
      <c r="E53" s="68">
        <f t="shared" si="6"/>
        <v>-2.3371000061160885E-3</v>
      </c>
      <c r="F53" s="69">
        <f t="shared" si="7"/>
        <v>0.61509000000000003</v>
      </c>
      <c r="G53" s="69">
        <f t="shared" si="7"/>
        <v>-1.4022600036696531E-3</v>
      </c>
      <c r="H53" s="69">
        <f t="shared" si="8"/>
        <v>0.63055951350000006</v>
      </c>
      <c r="I53" s="69">
        <f t="shared" si="9"/>
        <v>0.64641808526452504</v>
      </c>
      <c r="J53" s="69">
        <f t="shared" si="10"/>
        <v>0.66267550010892784</v>
      </c>
      <c r="K53" s="69">
        <f t="shared" si="11"/>
        <v>-1.4375268427619448E-3</v>
      </c>
      <c r="L53" s="69">
        <f t="shared" si="12"/>
        <v>-1.4736806428574077E-3</v>
      </c>
      <c r="M53" s="69">
        <f t="shared" ca="1" si="4"/>
        <v>-4.5694412529823378E-3</v>
      </c>
      <c r="N53" s="69">
        <f t="shared" ca="1" si="13"/>
        <v>2.9900084654762166E-6</v>
      </c>
      <c r="O53" s="81">
        <f t="shared" ca="1" si="14"/>
        <v>3.2011597120864757</v>
      </c>
      <c r="P53" s="69">
        <f t="shared" ca="1" si="15"/>
        <v>35.277066750279481</v>
      </c>
      <c r="Q53" s="69">
        <f t="shared" ca="1" si="16"/>
        <v>420.35938481842169</v>
      </c>
      <c r="R53" s="26">
        <f t="shared" ca="1" si="5"/>
        <v>2.2323412468662493E-3</v>
      </c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1:35" x14ac:dyDescent="0.2">
      <c r="A54" s="67">
        <v>10275.5</v>
      </c>
      <c r="B54" s="67">
        <v>-4.3307000014465302E-3</v>
      </c>
      <c r="C54" s="67">
        <v>1</v>
      </c>
      <c r="D54" s="68">
        <f t="shared" si="6"/>
        <v>1.02755</v>
      </c>
      <c r="E54" s="68">
        <f t="shared" si="6"/>
        <v>-4.3307000014465302E-3</v>
      </c>
      <c r="F54" s="69">
        <f t="shared" si="7"/>
        <v>1.02755</v>
      </c>
      <c r="G54" s="69">
        <f t="shared" si="7"/>
        <v>-4.3307000014465302E-3</v>
      </c>
      <c r="H54" s="69">
        <f t="shared" si="8"/>
        <v>1.0558590024999999</v>
      </c>
      <c r="I54" s="69">
        <f t="shared" si="9"/>
        <v>1.0849479180188748</v>
      </c>
      <c r="J54" s="69">
        <f t="shared" si="10"/>
        <v>1.1148382331602948</v>
      </c>
      <c r="K54" s="69">
        <f t="shared" si="11"/>
        <v>-4.450010786486382E-3</v>
      </c>
      <c r="L54" s="69">
        <f t="shared" si="12"/>
        <v>-4.5726085836540814E-3</v>
      </c>
      <c r="M54" s="69">
        <f t="shared" ca="1" si="4"/>
        <v>-4.6036102253891042E-3</v>
      </c>
      <c r="N54" s="69">
        <f t="shared" ca="1" si="13"/>
        <v>7.4479990332385899E-8</v>
      </c>
      <c r="O54" s="81">
        <f t="shared" ca="1" si="14"/>
        <v>9.2375172082052259</v>
      </c>
      <c r="P54" s="69">
        <f t="shared" ca="1" si="15"/>
        <v>107.02299126677524</v>
      </c>
      <c r="Q54" s="69">
        <f t="shared" ca="1" si="16"/>
        <v>1210.9313759406525</v>
      </c>
      <c r="R54" s="26">
        <f t="shared" ca="1" si="5"/>
        <v>2.7291022394257403E-4</v>
      </c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</row>
    <row r="55" spans="1:35" x14ac:dyDescent="0.2">
      <c r="A55" s="67">
        <v>11495.5</v>
      </c>
      <c r="B55" s="67">
        <v>-6.7387000017333776E-3</v>
      </c>
      <c r="C55" s="67">
        <v>1</v>
      </c>
      <c r="D55" s="68">
        <f t="shared" si="6"/>
        <v>1.1495500000000001</v>
      </c>
      <c r="E55" s="68">
        <f t="shared" si="6"/>
        <v>-6.7387000017333776E-3</v>
      </c>
      <c r="F55" s="69">
        <f t="shared" si="7"/>
        <v>1.1495500000000001</v>
      </c>
      <c r="G55" s="69">
        <f t="shared" si="7"/>
        <v>-6.7387000017333776E-3</v>
      </c>
      <c r="H55" s="69">
        <f t="shared" si="8"/>
        <v>1.3214652025000002</v>
      </c>
      <c r="I55" s="69">
        <f t="shared" si="9"/>
        <v>1.5190903235338753</v>
      </c>
      <c r="J55" s="69">
        <f t="shared" si="10"/>
        <v>1.7462702814183664</v>
      </c>
      <c r="K55" s="69">
        <f t="shared" si="11"/>
        <v>-7.7464725869926046E-3</v>
      </c>
      <c r="L55" s="69">
        <f t="shared" si="12"/>
        <v>-8.9049575623773494E-3</v>
      </c>
      <c r="M55" s="69">
        <f t="shared" ca="1" si="4"/>
        <v>-6.4856376184299581E-3</v>
      </c>
      <c r="N55" s="69">
        <f t="shared" ca="1" si="13"/>
        <v>6.4040569843206789E-8</v>
      </c>
      <c r="O55" s="81">
        <f t="shared" ca="1" si="14"/>
        <v>36.595407658964</v>
      </c>
      <c r="P55" s="69">
        <f t="shared" ca="1" si="15"/>
        <v>1280.6523140357633</v>
      </c>
      <c r="Q55" s="69">
        <f t="shared" ca="1" si="16"/>
        <v>4895.3178460930021</v>
      </c>
      <c r="R55" s="26">
        <f t="shared" ca="1" si="5"/>
        <v>-2.5306238330341947E-4</v>
      </c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</row>
    <row r="56" spans="1:35" x14ac:dyDescent="0.2">
      <c r="A56" s="67">
        <v>12462.5</v>
      </c>
      <c r="B56" s="67">
        <v>-9.1225000069243833E-3</v>
      </c>
      <c r="C56" s="67">
        <v>1</v>
      </c>
      <c r="D56" s="68">
        <f t="shared" si="6"/>
        <v>1.2462500000000001</v>
      </c>
      <c r="E56" s="68">
        <f t="shared" si="6"/>
        <v>-9.1225000069243833E-3</v>
      </c>
      <c r="F56" s="69">
        <f t="shared" si="7"/>
        <v>1.2462500000000001</v>
      </c>
      <c r="G56" s="69">
        <f t="shared" si="7"/>
        <v>-9.1225000069243833E-3</v>
      </c>
      <c r="H56" s="69">
        <f t="shared" si="8"/>
        <v>1.5531390625000001</v>
      </c>
      <c r="I56" s="69">
        <f t="shared" si="9"/>
        <v>1.9355995566406252</v>
      </c>
      <c r="J56" s="69">
        <f t="shared" si="10"/>
        <v>2.4122409474633795</v>
      </c>
      <c r="K56" s="69">
        <f t="shared" si="11"/>
        <v>-1.1368915633629514E-2</v>
      </c>
      <c r="L56" s="69">
        <f t="shared" si="12"/>
        <v>-1.4168511108410782E-2</v>
      </c>
      <c r="M56" s="69">
        <f t="shared" ca="1" si="4"/>
        <v>-8.1795734717790992E-3</v>
      </c>
      <c r="N56" s="69">
        <f t="shared" ca="1" si="13"/>
        <v>8.8911045068109082E-7</v>
      </c>
      <c r="O56" s="81">
        <f t="shared" ca="1" si="14"/>
        <v>73.382508352035629</v>
      </c>
      <c r="P56" s="69">
        <f t="shared" ca="1" si="15"/>
        <v>3576.3553017835488</v>
      </c>
      <c r="Q56" s="69">
        <f t="shared" ca="1" si="16"/>
        <v>10487.968975186994</v>
      </c>
      <c r="R56" s="26">
        <f t="shared" ca="1" si="5"/>
        <v>-9.4292653514528417E-4</v>
      </c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</row>
    <row r="57" spans="1:35" x14ac:dyDescent="0.2">
      <c r="A57" s="67"/>
      <c r="B57" s="67"/>
      <c r="C57" s="67"/>
      <c r="D57" s="68">
        <f t="shared" si="6"/>
        <v>0</v>
      </c>
      <c r="E57" s="68">
        <f t="shared" si="6"/>
        <v>0</v>
      </c>
      <c r="F57" s="69">
        <f t="shared" si="7"/>
        <v>0</v>
      </c>
      <c r="G57" s="69">
        <f t="shared" si="7"/>
        <v>0</v>
      </c>
      <c r="H57" s="69">
        <f t="shared" si="8"/>
        <v>0</v>
      </c>
      <c r="I57" s="69">
        <f t="shared" si="9"/>
        <v>0</v>
      </c>
      <c r="J57" s="69">
        <f t="shared" si="10"/>
        <v>0</v>
      </c>
      <c r="K57" s="69">
        <f t="shared" si="11"/>
        <v>0</v>
      </c>
      <c r="L57" s="69">
        <f t="shared" si="12"/>
        <v>0</v>
      </c>
      <c r="M57" s="69">
        <f t="shared" ca="1" si="4"/>
        <v>-4.5743953182000444E-5</v>
      </c>
      <c r="N57" s="69">
        <f t="shared" ca="1" si="13"/>
        <v>0</v>
      </c>
      <c r="O57" s="81">
        <f t="shared" ca="1" si="14"/>
        <v>0</v>
      </c>
      <c r="P57" s="69">
        <f t="shared" ca="1" si="15"/>
        <v>0</v>
      </c>
      <c r="Q57" s="69">
        <f t="shared" ca="1" si="16"/>
        <v>0</v>
      </c>
      <c r="R57" s="26">
        <f t="shared" ca="1" si="5"/>
        <v>4.5743953182000444E-5</v>
      </c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</row>
    <row r="58" spans="1:35" x14ac:dyDescent="0.2">
      <c r="A58" s="67"/>
      <c r="B58" s="67"/>
      <c r="C58" s="67"/>
      <c r="D58" s="68">
        <f t="shared" si="6"/>
        <v>0</v>
      </c>
      <c r="E58" s="68">
        <f t="shared" si="6"/>
        <v>0</v>
      </c>
      <c r="F58" s="69">
        <f t="shared" si="7"/>
        <v>0</v>
      </c>
      <c r="G58" s="69">
        <f t="shared" si="7"/>
        <v>0</v>
      </c>
      <c r="H58" s="69">
        <f t="shared" si="8"/>
        <v>0</v>
      </c>
      <c r="I58" s="69">
        <f t="shared" si="9"/>
        <v>0</v>
      </c>
      <c r="J58" s="69">
        <f t="shared" si="10"/>
        <v>0</v>
      </c>
      <c r="K58" s="69">
        <f t="shared" si="11"/>
        <v>0</v>
      </c>
      <c r="L58" s="69">
        <f t="shared" si="12"/>
        <v>0</v>
      </c>
      <c r="M58" s="69">
        <f t="shared" ca="1" si="4"/>
        <v>-4.5743953182000444E-5</v>
      </c>
      <c r="N58" s="69">
        <f t="shared" ca="1" si="13"/>
        <v>0</v>
      </c>
      <c r="O58" s="81">
        <f t="shared" ca="1" si="14"/>
        <v>0</v>
      </c>
      <c r="P58" s="69">
        <f t="shared" ca="1" si="15"/>
        <v>0</v>
      </c>
      <c r="Q58" s="69">
        <f t="shared" ca="1" si="16"/>
        <v>0</v>
      </c>
      <c r="R58" s="26">
        <f t="shared" ca="1" si="5"/>
        <v>4.5743953182000444E-5</v>
      </c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59" spans="1:35" x14ac:dyDescent="0.2">
      <c r="A59" s="67"/>
      <c r="B59" s="67"/>
      <c r="C59" s="67"/>
      <c r="D59" s="68">
        <f t="shared" si="6"/>
        <v>0</v>
      </c>
      <c r="E59" s="68">
        <f t="shared" si="6"/>
        <v>0</v>
      </c>
      <c r="F59" s="69">
        <f t="shared" si="7"/>
        <v>0</v>
      </c>
      <c r="G59" s="69">
        <f t="shared" si="7"/>
        <v>0</v>
      </c>
      <c r="H59" s="69">
        <f t="shared" si="8"/>
        <v>0</v>
      </c>
      <c r="I59" s="69">
        <f t="shared" si="9"/>
        <v>0</v>
      </c>
      <c r="J59" s="69">
        <f t="shared" si="10"/>
        <v>0</v>
      </c>
      <c r="K59" s="69">
        <f t="shared" si="11"/>
        <v>0</v>
      </c>
      <c r="L59" s="69">
        <f t="shared" si="12"/>
        <v>0</v>
      </c>
      <c r="M59" s="69">
        <f t="shared" ca="1" si="4"/>
        <v>-4.5743953182000444E-5</v>
      </c>
      <c r="N59" s="69">
        <f t="shared" ca="1" si="13"/>
        <v>0</v>
      </c>
      <c r="O59" s="81">
        <f t="shared" ca="1" si="14"/>
        <v>0</v>
      </c>
      <c r="P59" s="69">
        <f t="shared" ca="1" si="15"/>
        <v>0</v>
      </c>
      <c r="Q59" s="69">
        <f t="shared" ca="1" si="16"/>
        <v>0</v>
      </c>
      <c r="R59" s="26">
        <f t="shared" ca="1" si="5"/>
        <v>4.5743953182000444E-5</v>
      </c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spans="1:35" x14ac:dyDescent="0.2">
      <c r="A60" s="67"/>
      <c r="B60" s="67"/>
      <c r="C60" s="67"/>
      <c r="D60" s="68">
        <f t="shared" si="6"/>
        <v>0</v>
      </c>
      <c r="E60" s="68">
        <f t="shared" si="6"/>
        <v>0</v>
      </c>
      <c r="F60" s="69">
        <f t="shared" si="7"/>
        <v>0</v>
      </c>
      <c r="G60" s="69">
        <f t="shared" si="7"/>
        <v>0</v>
      </c>
      <c r="H60" s="69">
        <f t="shared" si="8"/>
        <v>0</v>
      </c>
      <c r="I60" s="69">
        <f t="shared" si="9"/>
        <v>0</v>
      </c>
      <c r="J60" s="69">
        <f t="shared" si="10"/>
        <v>0</v>
      </c>
      <c r="K60" s="69">
        <f t="shared" si="11"/>
        <v>0</v>
      </c>
      <c r="L60" s="69">
        <f t="shared" si="12"/>
        <v>0</v>
      </c>
      <c r="M60" s="69">
        <f t="shared" ca="1" si="4"/>
        <v>-4.5743953182000444E-5</v>
      </c>
      <c r="N60" s="69">
        <f t="shared" ca="1" si="13"/>
        <v>0</v>
      </c>
      <c r="O60" s="81">
        <f t="shared" ca="1" si="14"/>
        <v>0</v>
      </c>
      <c r="P60" s="69">
        <f t="shared" ca="1" si="15"/>
        <v>0</v>
      </c>
      <c r="Q60" s="69">
        <f t="shared" ca="1" si="16"/>
        <v>0</v>
      </c>
      <c r="R60" s="26">
        <f t="shared" ca="1" si="5"/>
        <v>4.5743953182000444E-5</v>
      </c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</row>
    <row r="61" spans="1:35" x14ac:dyDescent="0.2">
      <c r="A61" s="67"/>
      <c r="B61" s="67"/>
      <c r="C61" s="67"/>
      <c r="D61" s="68">
        <f t="shared" si="6"/>
        <v>0</v>
      </c>
      <c r="E61" s="68">
        <f t="shared" si="6"/>
        <v>0</v>
      </c>
      <c r="F61" s="69">
        <f t="shared" si="7"/>
        <v>0</v>
      </c>
      <c r="G61" s="69">
        <f t="shared" si="7"/>
        <v>0</v>
      </c>
      <c r="H61" s="69">
        <f t="shared" si="8"/>
        <v>0</v>
      </c>
      <c r="I61" s="69">
        <f t="shared" si="9"/>
        <v>0</v>
      </c>
      <c r="J61" s="69">
        <f t="shared" si="10"/>
        <v>0</v>
      </c>
      <c r="K61" s="69">
        <f t="shared" si="11"/>
        <v>0</v>
      </c>
      <c r="L61" s="69">
        <f t="shared" si="12"/>
        <v>0</v>
      </c>
      <c r="M61" s="69">
        <f t="shared" ca="1" si="4"/>
        <v>-4.5743953182000444E-5</v>
      </c>
      <c r="N61" s="69">
        <f t="shared" ca="1" si="13"/>
        <v>0</v>
      </c>
      <c r="O61" s="81">
        <f t="shared" ca="1" si="14"/>
        <v>0</v>
      </c>
      <c r="P61" s="69">
        <f t="shared" ca="1" si="15"/>
        <v>0</v>
      </c>
      <c r="Q61" s="69">
        <f t="shared" ca="1" si="16"/>
        <v>0</v>
      </c>
      <c r="R61" s="26">
        <f t="shared" ca="1" si="5"/>
        <v>4.5743953182000444E-5</v>
      </c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</row>
    <row r="62" spans="1:35" x14ac:dyDescent="0.2">
      <c r="A62" s="67"/>
      <c r="B62" s="67"/>
      <c r="C62" s="67"/>
      <c r="D62" s="68">
        <f t="shared" si="6"/>
        <v>0</v>
      </c>
      <c r="E62" s="68">
        <f t="shared" si="6"/>
        <v>0</v>
      </c>
      <c r="F62" s="69">
        <f t="shared" si="7"/>
        <v>0</v>
      </c>
      <c r="G62" s="69">
        <f t="shared" si="7"/>
        <v>0</v>
      </c>
      <c r="H62" s="69">
        <f t="shared" si="8"/>
        <v>0</v>
      </c>
      <c r="I62" s="69">
        <f t="shared" si="9"/>
        <v>0</v>
      </c>
      <c r="J62" s="69">
        <f t="shared" si="10"/>
        <v>0</v>
      </c>
      <c r="K62" s="69">
        <f t="shared" si="11"/>
        <v>0</v>
      </c>
      <c r="L62" s="69">
        <f t="shared" si="12"/>
        <v>0</v>
      </c>
      <c r="M62" s="69">
        <f t="shared" ca="1" si="4"/>
        <v>-4.5743953182000444E-5</v>
      </c>
      <c r="N62" s="69">
        <f t="shared" ca="1" si="13"/>
        <v>0</v>
      </c>
      <c r="O62" s="81">
        <f t="shared" ca="1" si="14"/>
        <v>0</v>
      </c>
      <c r="P62" s="69">
        <f t="shared" ca="1" si="15"/>
        <v>0</v>
      </c>
      <c r="Q62" s="69">
        <f t="shared" ca="1" si="16"/>
        <v>0</v>
      </c>
      <c r="R62" s="26">
        <f t="shared" ca="1" si="5"/>
        <v>4.5743953182000444E-5</v>
      </c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</row>
    <row r="63" spans="1:35" x14ac:dyDescent="0.2">
      <c r="A63" s="67"/>
      <c r="B63" s="67"/>
      <c r="C63" s="67"/>
      <c r="D63" s="68">
        <f t="shared" si="6"/>
        <v>0</v>
      </c>
      <c r="E63" s="68">
        <f t="shared" si="6"/>
        <v>0</v>
      </c>
      <c r="F63" s="69">
        <f t="shared" si="7"/>
        <v>0</v>
      </c>
      <c r="G63" s="69">
        <f t="shared" si="7"/>
        <v>0</v>
      </c>
      <c r="H63" s="69">
        <f t="shared" si="8"/>
        <v>0</v>
      </c>
      <c r="I63" s="69">
        <f t="shared" si="9"/>
        <v>0</v>
      </c>
      <c r="J63" s="69">
        <f t="shared" si="10"/>
        <v>0</v>
      </c>
      <c r="K63" s="69">
        <f t="shared" si="11"/>
        <v>0</v>
      </c>
      <c r="L63" s="69">
        <f t="shared" si="12"/>
        <v>0</v>
      </c>
      <c r="M63" s="69">
        <f t="shared" ca="1" si="4"/>
        <v>-4.5743953182000444E-5</v>
      </c>
      <c r="N63" s="69">
        <f t="shared" ca="1" si="13"/>
        <v>0</v>
      </c>
      <c r="O63" s="81">
        <f t="shared" ca="1" si="14"/>
        <v>0</v>
      </c>
      <c r="P63" s="69">
        <f t="shared" ca="1" si="15"/>
        <v>0</v>
      </c>
      <c r="Q63" s="69">
        <f t="shared" ca="1" si="16"/>
        <v>0</v>
      </c>
      <c r="R63" s="26">
        <f t="shared" ca="1" si="5"/>
        <v>4.5743953182000444E-5</v>
      </c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 x14ac:dyDescent="0.2">
      <c r="A64" s="67"/>
      <c r="B64" s="67"/>
      <c r="C64" s="67"/>
      <c r="D64" s="68">
        <f t="shared" si="6"/>
        <v>0</v>
      </c>
      <c r="E64" s="68">
        <f t="shared" si="6"/>
        <v>0</v>
      </c>
      <c r="F64" s="69">
        <f t="shared" si="7"/>
        <v>0</v>
      </c>
      <c r="G64" s="69">
        <f t="shared" si="7"/>
        <v>0</v>
      </c>
      <c r="H64" s="69">
        <f t="shared" si="8"/>
        <v>0</v>
      </c>
      <c r="I64" s="69">
        <f t="shared" si="9"/>
        <v>0</v>
      </c>
      <c r="J64" s="69">
        <f t="shared" si="10"/>
        <v>0</v>
      </c>
      <c r="K64" s="69">
        <f t="shared" si="11"/>
        <v>0</v>
      </c>
      <c r="L64" s="69">
        <f t="shared" si="12"/>
        <v>0</v>
      </c>
      <c r="M64" s="69">
        <f t="shared" ca="1" si="4"/>
        <v>-4.5743953182000444E-5</v>
      </c>
      <c r="N64" s="69">
        <f t="shared" ca="1" si="13"/>
        <v>0</v>
      </c>
      <c r="O64" s="81">
        <f t="shared" ca="1" si="14"/>
        <v>0</v>
      </c>
      <c r="P64" s="69">
        <f t="shared" ca="1" si="15"/>
        <v>0</v>
      </c>
      <c r="Q64" s="69">
        <f t="shared" ca="1" si="16"/>
        <v>0</v>
      </c>
      <c r="R64" s="26">
        <f t="shared" ca="1" si="5"/>
        <v>4.5743953182000444E-5</v>
      </c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</row>
    <row r="65" spans="1:35" x14ac:dyDescent="0.2">
      <c r="A65" s="67"/>
      <c r="B65" s="67"/>
      <c r="C65" s="67"/>
      <c r="D65" s="68">
        <f t="shared" si="6"/>
        <v>0</v>
      </c>
      <c r="E65" s="68">
        <f t="shared" si="6"/>
        <v>0</v>
      </c>
      <c r="F65" s="69">
        <f t="shared" si="7"/>
        <v>0</v>
      </c>
      <c r="G65" s="69">
        <f t="shared" si="7"/>
        <v>0</v>
      </c>
      <c r="H65" s="69">
        <f t="shared" si="8"/>
        <v>0</v>
      </c>
      <c r="I65" s="69">
        <f t="shared" si="9"/>
        <v>0</v>
      </c>
      <c r="J65" s="69">
        <f t="shared" si="10"/>
        <v>0</v>
      </c>
      <c r="K65" s="69">
        <f t="shared" si="11"/>
        <v>0</v>
      </c>
      <c r="L65" s="69">
        <f t="shared" si="12"/>
        <v>0</v>
      </c>
      <c r="M65" s="69">
        <f t="shared" ca="1" si="4"/>
        <v>-4.5743953182000444E-5</v>
      </c>
      <c r="N65" s="69">
        <f t="shared" ca="1" si="13"/>
        <v>0</v>
      </c>
      <c r="O65" s="81">
        <f t="shared" ca="1" si="14"/>
        <v>0</v>
      </c>
      <c r="P65" s="69">
        <f t="shared" ca="1" si="15"/>
        <v>0</v>
      </c>
      <c r="Q65" s="69">
        <f t="shared" ca="1" si="16"/>
        <v>0</v>
      </c>
      <c r="R65" s="26">
        <f t="shared" ca="1" si="5"/>
        <v>4.5743953182000444E-5</v>
      </c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</row>
    <row r="66" spans="1:35" x14ac:dyDescent="0.2">
      <c r="A66" s="67"/>
      <c r="B66" s="67"/>
      <c r="C66" s="67"/>
      <c r="D66" s="68">
        <f t="shared" si="6"/>
        <v>0</v>
      </c>
      <c r="E66" s="68">
        <f t="shared" si="6"/>
        <v>0</v>
      </c>
      <c r="F66" s="69">
        <f t="shared" si="7"/>
        <v>0</v>
      </c>
      <c r="G66" s="69">
        <f t="shared" si="7"/>
        <v>0</v>
      </c>
      <c r="H66" s="69">
        <f t="shared" si="8"/>
        <v>0</v>
      </c>
      <c r="I66" s="69">
        <f t="shared" si="9"/>
        <v>0</v>
      </c>
      <c r="J66" s="69">
        <f t="shared" si="10"/>
        <v>0</v>
      </c>
      <c r="K66" s="69">
        <f t="shared" si="11"/>
        <v>0</v>
      </c>
      <c r="L66" s="69">
        <f t="shared" si="12"/>
        <v>0</v>
      </c>
      <c r="M66" s="69">
        <f t="shared" ca="1" si="4"/>
        <v>-4.5743953182000444E-5</v>
      </c>
      <c r="N66" s="69">
        <f t="shared" ca="1" si="13"/>
        <v>0</v>
      </c>
      <c r="O66" s="81">
        <f t="shared" ca="1" si="14"/>
        <v>0</v>
      </c>
      <c r="P66" s="69">
        <f t="shared" ca="1" si="15"/>
        <v>0</v>
      </c>
      <c r="Q66" s="69">
        <f t="shared" ca="1" si="16"/>
        <v>0</v>
      </c>
      <c r="R66" s="26">
        <f t="shared" ca="1" si="5"/>
        <v>4.5743953182000444E-5</v>
      </c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</row>
    <row r="67" spans="1:35" x14ac:dyDescent="0.2">
      <c r="A67" s="67"/>
      <c r="B67" s="67"/>
      <c r="C67" s="67"/>
      <c r="D67" s="68">
        <f t="shared" si="6"/>
        <v>0</v>
      </c>
      <c r="E67" s="68">
        <f t="shared" si="6"/>
        <v>0</v>
      </c>
      <c r="F67" s="69">
        <f t="shared" si="7"/>
        <v>0</v>
      </c>
      <c r="G67" s="69">
        <f t="shared" si="7"/>
        <v>0</v>
      </c>
      <c r="H67" s="69">
        <f t="shared" si="8"/>
        <v>0</v>
      </c>
      <c r="I67" s="69">
        <f t="shared" si="9"/>
        <v>0</v>
      </c>
      <c r="J67" s="69">
        <f t="shared" si="10"/>
        <v>0</v>
      </c>
      <c r="K67" s="69">
        <f t="shared" si="11"/>
        <v>0</v>
      </c>
      <c r="L67" s="69">
        <f t="shared" si="12"/>
        <v>0</v>
      </c>
      <c r="M67" s="69">
        <f t="shared" ca="1" si="4"/>
        <v>-4.5743953182000444E-5</v>
      </c>
      <c r="N67" s="69">
        <f t="shared" ca="1" si="13"/>
        <v>0</v>
      </c>
      <c r="O67" s="81">
        <f t="shared" ca="1" si="14"/>
        <v>0</v>
      </c>
      <c r="P67" s="69">
        <f t="shared" ca="1" si="15"/>
        <v>0</v>
      </c>
      <c r="Q67" s="69">
        <f t="shared" ca="1" si="16"/>
        <v>0</v>
      </c>
      <c r="R67" s="26">
        <f t="shared" ca="1" si="5"/>
        <v>4.5743953182000444E-5</v>
      </c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</row>
    <row r="68" spans="1:35" x14ac:dyDescent="0.2">
      <c r="A68" s="67"/>
      <c r="B68" s="67"/>
      <c r="C68" s="67"/>
      <c r="D68" s="68">
        <f t="shared" si="6"/>
        <v>0</v>
      </c>
      <c r="E68" s="68">
        <f t="shared" si="6"/>
        <v>0</v>
      </c>
      <c r="F68" s="69">
        <f t="shared" si="7"/>
        <v>0</v>
      </c>
      <c r="G68" s="69">
        <f t="shared" si="7"/>
        <v>0</v>
      </c>
      <c r="H68" s="69">
        <f t="shared" si="8"/>
        <v>0</v>
      </c>
      <c r="I68" s="69">
        <f t="shared" si="9"/>
        <v>0</v>
      </c>
      <c r="J68" s="69">
        <f t="shared" si="10"/>
        <v>0</v>
      </c>
      <c r="K68" s="69">
        <f t="shared" si="11"/>
        <v>0</v>
      </c>
      <c r="L68" s="69">
        <f t="shared" si="12"/>
        <v>0</v>
      </c>
      <c r="M68" s="69">
        <f t="shared" ca="1" si="4"/>
        <v>-4.5743953182000444E-5</v>
      </c>
      <c r="N68" s="69">
        <f t="shared" ca="1" si="13"/>
        <v>0</v>
      </c>
      <c r="O68" s="81">
        <f t="shared" ca="1" si="14"/>
        <v>0</v>
      </c>
      <c r="P68" s="69">
        <f t="shared" ca="1" si="15"/>
        <v>0</v>
      </c>
      <c r="Q68" s="69">
        <f t="shared" ca="1" si="16"/>
        <v>0</v>
      </c>
      <c r="R68" s="26">
        <f t="shared" ca="1" si="5"/>
        <v>4.5743953182000444E-5</v>
      </c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</row>
    <row r="69" spans="1:35" x14ac:dyDescent="0.2">
      <c r="A69" s="67"/>
      <c r="B69" s="67"/>
      <c r="C69" s="67"/>
      <c r="D69" s="68">
        <f t="shared" si="6"/>
        <v>0</v>
      </c>
      <c r="E69" s="68">
        <f t="shared" si="6"/>
        <v>0</v>
      </c>
      <c r="F69" s="69">
        <f t="shared" si="7"/>
        <v>0</v>
      </c>
      <c r="G69" s="69">
        <f t="shared" si="7"/>
        <v>0</v>
      </c>
      <c r="H69" s="69">
        <f t="shared" si="8"/>
        <v>0</v>
      </c>
      <c r="I69" s="69">
        <f t="shared" si="9"/>
        <v>0</v>
      </c>
      <c r="J69" s="69">
        <f t="shared" si="10"/>
        <v>0</v>
      </c>
      <c r="K69" s="69">
        <f t="shared" si="11"/>
        <v>0</v>
      </c>
      <c r="L69" s="69">
        <f t="shared" si="12"/>
        <v>0</v>
      </c>
      <c r="M69" s="69">
        <f t="shared" ca="1" si="4"/>
        <v>-4.5743953182000444E-5</v>
      </c>
      <c r="N69" s="69">
        <f t="shared" ca="1" si="13"/>
        <v>0</v>
      </c>
      <c r="O69" s="81">
        <f t="shared" ca="1" si="14"/>
        <v>0</v>
      </c>
      <c r="P69" s="69">
        <f t="shared" ca="1" si="15"/>
        <v>0</v>
      </c>
      <c r="Q69" s="69">
        <f t="shared" ca="1" si="16"/>
        <v>0</v>
      </c>
      <c r="R69" s="26">
        <f t="shared" ca="1" si="5"/>
        <v>4.5743953182000444E-5</v>
      </c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</row>
    <row r="70" spans="1:35" x14ac:dyDescent="0.2">
      <c r="A70" s="67"/>
      <c r="B70" s="67"/>
      <c r="C70" s="67"/>
      <c r="D70" s="68">
        <f t="shared" si="6"/>
        <v>0</v>
      </c>
      <c r="E70" s="68">
        <f t="shared" si="6"/>
        <v>0</v>
      </c>
      <c r="F70" s="69">
        <f t="shared" si="7"/>
        <v>0</v>
      </c>
      <c r="G70" s="69">
        <f t="shared" si="7"/>
        <v>0</v>
      </c>
      <c r="H70" s="69">
        <f t="shared" si="8"/>
        <v>0</v>
      </c>
      <c r="I70" s="69">
        <f t="shared" si="9"/>
        <v>0</v>
      </c>
      <c r="J70" s="69">
        <f t="shared" si="10"/>
        <v>0</v>
      </c>
      <c r="K70" s="69">
        <f t="shared" si="11"/>
        <v>0</v>
      </c>
      <c r="L70" s="69">
        <f t="shared" si="12"/>
        <v>0</v>
      </c>
      <c r="M70" s="69">
        <f t="shared" ca="1" si="4"/>
        <v>-4.5743953182000444E-5</v>
      </c>
      <c r="N70" s="69">
        <f t="shared" ca="1" si="13"/>
        <v>0</v>
      </c>
      <c r="O70" s="81">
        <f t="shared" ca="1" si="14"/>
        <v>0</v>
      </c>
      <c r="P70" s="69">
        <f t="shared" ca="1" si="15"/>
        <v>0</v>
      </c>
      <c r="Q70" s="69">
        <f t="shared" ca="1" si="16"/>
        <v>0</v>
      </c>
      <c r="R70" s="26">
        <f t="shared" ca="1" si="5"/>
        <v>4.5743953182000444E-5</v>
      </c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</row>
    <row r="71" spans="1:35" x14ac:dyDescent="0.2">
      <c r="A71" s="67"/>
      <c r="B71" s="67"/>
      <c r="C71" s="67"/>
      <c r="D71" s="68">
        <f t="shared" si="6"/>
        <v>0</v>
      </c>
      <c r="E71" s="68">
        <f t="shared" si="6"/>
        <v>0</v>
      </c>
      <c r="F71" s="69">
        <f t="shared" si="7"/>
        <v>0</v>
      </c>
      <c r="G71" s="69">
        <f t="shared" si="7"/>
        <v>0</v>
      </c>
      <c r="H71" s="69">
        <f t="shared" si="8"/>
        <v>0</v>
      </c>
      <c r="I71" s="69">
        <f t="shared" si="9"/>
        <v>0</v>
      </c>
      <c r="J71" s="69">
        <f t="shared" si="10"/>
        <v>0</v>
      </c>
      <c r="K71" s="69">
        <f t="shared" si="11"/>
        <v>0</v>
      </c>
      <c r="L71" s="69">
        <f t="shared" si="12"/>
        <v>0</v>
      </c>
      <c r="M71" s="69">
        <f t="shared" ca="1" si="4"/>
        <v>-4.5743953182000444E-5</v>
      </c>
      <c r="N71" s="69">
        <f t="shared" ca="1" si="13"/>
        <v>0</v>
      </c>
      <c r="O71" s="81">
        <f t="shared" ca="1" si="14"/>
        <v>0</v>
      </c>
      <c r="P71" s="69">
        <f t="shared" ca="1" si="15"/>
        <v>0</v>
      </c>
      <c r="Q71" s="69">
        <f t="shared" ca="1" si="16"/>
        <v>0</v>
      </c>
      <c r="R71" s="26">
        <f t="shared" ca="1" si="5"/>
        <v>4.5743953182000444E-5</v>
      </c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</row>
    <row r="72" spans="1:35" x14ac:dyDescent="0.2">
      <c r="A72" s="67"/>
      <c r="B72" s="67"/>
      <c r="C72" s="67"/>
      <c r="D72" s="68">
        <f t="shared" si="6"/>
        <v>0</v>
      </c>
      <c r="E72" s="68">
        <f t="shared" si="6"/>
        <v>0</v>
      </c>
      <c r="F72" s="69">
        <f t="shared" si="7"/>
        <v>0</v>
      </c>
      <c r="G72" s="69">
        <f t="shared" si="7"/>
        <v>0</v>
      </c>
      <c r="H72" s="69">
        <f t="shared" si="8"/>
        <v>0</v>
      </c>
      <c r="I72" s="69">
        <f t="shared" si="9"/>
        <v>0</v>
      </c>
      <c r="J72" s="69">
        <f t="shared" si="10"/>
        <v>0</v>
      </c>
      <c r="K72" s="69">
        <f t="shared" si="11"/>
        <v>0</v>
      </c>
      <c r="L72" s="69">
        <f t="shared" si="12"/>
        <v>0</v>
      </c>
      <c r="M72" s="69">
        <f t="shared" ca="1" si="4"/>
        <v>-4.5743953182000444E-5</v>
      </c>
      <c r="N72" s="69">
        <f t="shared" ca="1" si="13"/>
        <v>0</v>
      </c>
      <c r="O72" s="81">
        <f t="shared" ca="1" si="14"/>
        <v>0</v>
      </c>
      <c r="P72" s="69">
        <f t="shared" ca="1" si="15"/>
        <v>0</v>
      </c>
      <c r="Q72" s="69">
        <f t="shared" ca="1" si="16"/>
        <v>0</v>
      </c>
      <c r="R72" s="26">
        <f t="shared" ca="1" si="5"/>
        <v>4.5743953182000444E-5</v>
      </c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</row>
    <row r="73" spans="1:35" x14ac:dyDescent="0.2">
      <c r="A73" s="67"/>
      <c r="B73" s="67"/>
      <c r="C73" s="67"/>
      <c r="D73" s="68">
        <f t="shared" si="6"/>
        <v>0</v>
      </c>
      <c r="E73" s="68">
        <f t="shared" si="6"/>
        <v>0</v>
      </c>
      <c r="F73" s="69">
        <f t="shared" si="7"/>
        <v>0</v>
      </c>
      <c r="G73" s="69">
        <f t="shared" si="7"/>
        <v>0</v>
      </c>
      <c r="H73" s="69">
        <f t="shared" si="8"/>
        <v>0</v>
      </c>
      <c r="I73" s="69">
        <f t="shared" si="9"/>
        <v>0</v>
      </c>
      <c r="J73" s="69">
        <f t="shared" si="10"/>
        <v>0</v>
      </c>
      <c r="K73" s="69">
        <f t="shared" si="11"/>
        <v>0</v>
      </c>
      <c r="L73" s="69">
        <f t="shared" si="12"/>
        <v>0</v>
      </c>
      <c r="M73" s="69">
        <f t="shared" ca="1" si="4"/>
        <v>-4.5743953182000444E-5</v>
      </c>
      <c r="N73" s="69">
        <f t="shared" ca="1" si="13"/>
        <v>0</v>
      </c>
      <c r="O73" s="81">
        <f t="shared" ca="1" si="14"/>
        <v>0</v>
      </c>
      <c r="P73" s="69">
        <f t="shared" ca="1" si="15"/>
        <v>0</v>
      </c>
      <c r="Q73" s="69">
        <f t="shared" ca="1" si="16"/>
        <v>0</v>
      </c>
      <c r="R73" s="26">
        <f t="shared" ca="1" si="5"/>
        <v>4.5743953182000444E-5</v>
      </c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</row>
    <row r="74" spans="1:35" x14ac:dyDescent="0.2">
      <c r="A74" s="67"/>
      <c r="B74" s="67"/>
      <c r="C74" s="67"/>
      <c r="D74" s="68">
        <f t="shared" si="6"/>
        <v>0</v>
      </c>
      <c r="E74" s="68">
        <f t="shared" si="6"/>
        <v>0</v>
      </c>
      <c r="F74" s="69">
        <f t="shared" si="7"/>
        <v>0</v>
      </c>
      <c r="G74" s="69">
        <f t="shared" si="7"/>
        <v>0</v>
      </c>
      <c r="H74" s="69">
        <f t="shared" si="8"/>
        <v>0</v>
      </c>
      <c r="I74" s="69">
        <f t="shared" si="9"/>
        <v>0</v>
      </c>
      <c r="J74" s="69">
        <f t="shared" si="10"/>
        <v>0</v>
      </c>
      <c r="K74" s="69">
        <f t="shared" si="11"/>
        <v>0</v>
      </c>
      <c r="L74" s="69">
        <f t="shared" si="12"/>
        <v>0</v>
      </c>
      <c r="M74" s="69">
        <f t="shared" ca="1" si="4"/>
        <v>-4.5743953182000444E-5</v>
      </c>
      <c r="N74" s="69">
        <f t="shared" ca="1" si="13"/>
        <v>0</v>
      </c>
      <c r="O74" s="81">
        <f t="shared" ca="1" si="14"/>
        <v>0</v>
      </c>
      <c r="P74" s="69">
        <f t="shared" ca="1" si="15"/>
        <v>0</v>
      </c>
      <c r="Q74" s="69">
        <f t="shared" ca="1" si="16"/>
        <v>0</v>
      </c>
      <c r="R74" s="26">
        <f t="shared" ca="1" si="5"/>
        <v>4.5743953182000444E-5</v>
      </c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spans="1:35" x14ac:dyDescent="0.2">
      <c r="A75" s="67"/>
      <c r="B75" s="67"/>
      <c r="C75" s="67"/>
      <c r="D75" s="68">
        <f t="shared" si="6"/>
        <v>0</v>
      </c>
      <c r="E75" s="68">
        <f t="shared" si="6"/>
        <v>0</v>
      </c>
      <c r="F75" s="69">
        <f t="shared" si="7"/>
        <v>0</v>
      </c>
      <c r="G75" s="69">
        <f t="shared" si="7"/>
        <v>0</v>
      </c>
      <c r="H75" s="69">
        <f t="shared" si="8"/>
        <v>0</v>
      </c>
      <c r="I75" s="69">
        <f t="shared" si="9"/>
        <v>0</v>
      </c>
      <c r="J75" s="69">
        <f t="shared" si="10"/>
        <v>0</v>
      </c>
      <c r="K75" s="69">
        <f t="shared" si="11"/>
        <v>0</v>
      </c>
      <c r="L75" s="69">
        <f t="shared" si="12"/>
        <v>0</v>
      </c>
      <c r="M75" s="69">
        <f t="shared" ca="1" si="4"/>
        <v>-4.5743953182000444E-5</v>
      </c>
      <c r="N75" s="69">
        <f t="shared" ca="1" si="13"/>
        <v>0</v>
      </c>
      <c r="O75" s="81">
        <f t="shared" ca="1" si="14"/>
        <v>0</v>
      </c>
      <c r="P75" s="69">
        <f t="shared" ca="1" si="15"/>
        <v>0</v>
      </c>
      <c r="Q75" s="69">
        <f t="shared" ca="1" si="16"/>
        <v>0</v>
      </c>
      <c r="R75" s="26">
        <f t="shared" ca="1" si="5"/>
        <v>4.5743953182000444E-5</v>
      </c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</row>
    <row r="76" spans="1:35" x14ac:dyDescent="0.2">
      <c r="A76" s="67"/>
      <c r="B76" s="67"/>
      <c r="C76" s="67"/>
      <c r="D76" s="68">
        <f t="shared" si="6"/>
        <v>0</v>
      </c>
      <c r="E76" s="68">
        <f t="shared" si="6"/>
        <v>0</v>
      </c>
      <c r="F76" s="69">
        <f t="shared" si="7"/>
        <v>0</v>
      </c>
      <c r="G76" s="69">
        <f t="shared" si="7"/>
        <v>0</v>
      </c>
      <c r="H76" s="69">
        <f t="shared" si="8"/>
        <v>0</v>
      </c>
      <c r="I76" s="69">
        <f t="shared" si="9"/>
        <v>0</v>
      </c>
      <c r="J76" s="69">
        <f t="shared" si="10"/>
        <v>0</v>
      </c>
      <c r="K76" s="69">
        <f t="shared" si="11"/>
        <v>0</v>
      </c>
      <c r="L76" s="69">
        <f t="shared" si="12"/>
        <v>0</v>
      </c>
      <c r="M76" s="69">
        <f t="shared" ca="1" si="4"/>
        <v>-4.5743953182000444E-5</v>
      </c>
      <c r="N76" s="69">
        <f t="shared" ca="1" si="13"/>
        <v>0</v>
      </c>
      <c r="O76" s="81">
        <f t="shared" ca="1" si="14"/>
        <v>0</v>
      </c>
      <c r="P76" s="69">
        <f t="shared" ca="1" si="15"/>
        <v>0</v>
      </c>
      <c r="Q76" s="69">
        <f t="shared" ca="1" si="16"/>
        <v>0</v>
      </c>
      <c r="R76" s="26">
        <f t="shared" ca="1" si="5"/>
        <v>4.5743953182000444E-5</v>
      </c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</row>
    <row r="77" spans="1:35" x14ac:dyDescent="0.2">
      <c r="A77" s="67"/>
      <c r="B77" s="67"/>
      <c r="C77" s="67"/>
      <c r="D77" s="68">
        <f t="shared" si="6"/>
        <v>0</v>
      </c>
      <c r="E77" s="68">
        <f t="shared" si="6"/>
        <v>0</v>
      </c>
      <c r="F77" s="69">
        <f t="shared" si="7"/>
        <v>0</v>
      </c>
      <c r="G77" s="69">
        <f t="shared" si="7"/>
        <v>0</v>
      </c>
      <c r="H77" s="69">
        <f t="shared" si="8"/>
        <v>0</v>
      </c>
      <c r="I77" s="69">
        <f t="shared" si="9"/>
        <v>0</v>
      </c>
      <c r="J77" s="69">
        <f t="shared" si="10"/>
        <v>0</v>
      </c>
      <c r="K77" s="69">
        <f t="shared" si="11"/>
        <v>0</v>
      </c>
      <c r="L77" s="69">
        <f t="shared" si="12"/>
        <v>0</v>
      </c>
      <c r="M77" s="69">
        <f t="shared" ca="1" si="4"/>
        <v>-4.5743953182000444E-5</v>
      </c>
      <c r="N77" s="69">
        <f t="shared" ca="1" si="13"/>
        <v>0</v>
      </c>
      <c r="O77" s="81">
        <f t="shared" ca="1" si="14"/>
        <v>0</v>
      </c>
      <c r="P77" s="69">
        <f t="shared" ca="1" si="15"/>
        <v>0</v>
      </c>
      <c r="Q77" s="69">
        <f t="shared" ca="1" si="16"/>
        <v>0</v>
      </c>
      <c r="R77" s="26">
        <f t="shared" ca="1" si="5"/>
        <v>4.5743953182000444E-5</v>
      </c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</row>
    <row r="78" spans="1:35" x14ac:dyDescent="0.2">
      <c r="A78" s="67"/>
      <c r="B78" s="67"/>
      <c r="C78" s="67"/>
      <c r="D78" s="68">
        <f t="shared" si="6"/>
        <v>0</v>
      </c>
      <c r="E78" s="68">
        <f t="shared" si="6"/>
        <v>0</v>
      </c>
      <c r="F78" s="69">
        <f t="shared" si="7"/>
        <v>0</v>
      </c>
      <c r="G78" s="69">
        <f t="shared" si="7"/>
        <v>0</v>
      </c>
      <c r="H78" s="69">
        <f t="shared" si="8"/>
        <v>0</v>
      </c>
      <c r="I78" s="69">
        <f t="shared" si="9"/>
        <v>0</v>
      </c>
      <c r="J78" s="69">
        <f t="shared" si="10"/>
        <v>0</v>
      </c>
      <c r="K78" s="69">
        <f t="shared" si="11"/>
        <v>0</v>
      </c>
      <c r="L78" s="69">
        <f t="shared" si="12"/>
        <v>0</v>
      </c>
      <c r="M78" s="69">
        <f t="shared" ca="1" si="4"/>
        <v>-4.5743953182000444E-5</v>
      </c>
      <c r="N78" s="69">
        <f t="shared" ca="1" si="13"/>
        <v>0</v>
      </c>
      <c r="O78" s="81">
        <f t="shared" ca="1" si="14"/>
        <v>0</v>
      </c>
      <c r="P78" s="69">
        <f t="shared" ca="1" si="15"/>
        <v>0</v>
      </c>
      <c r="Q78" s="69">
        <f t="shared" ca="1" si="16"/>
        <v>0</v>
      </c>
      <c r="R78" s="26">
        <f t="shared" ca="1" si="5"/>
        <v>4.5743953182000444E-5</v>
      </c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</row>
    <row r="79" spans="1:35" x14ac:dyDescent="0.2">
      <c r="A79" s="67"/>
      <c r="B79" s="67"/>
      <c r="C79" s="67"/>
      <c r="D79" s="68">
        <f t="shared" si="6"/>
        <v>0</v>
      </c>
      <c r="E79" s="68">
        <f t="shared" si="6"/>
        <v>0</v>
      </c>
      <c r="F79" s="69">
        <f t="shared" si="7"/>
        <v>0</v>
      </c>
      <c r="G79" s="69">
        <f t="shared" si="7"/>
        <v>0</v>
      </c>
      <c r="H79" s="69">
        <f t="shared" si="8"/>
        <v>0</v>
      </c>
      <c r="I79" s="69">
        <f t="shared" si="9"/>
        <v>0</v>
      </c>
      <c r="J79" s="69">
        <f t="shared" si="10"/>
        <v>0</v>
      </c>
      <c r="K79" s="69">
        <f t="shared" si="11"/>
        <v>0</v>
      </c>
      <c r="L79" s="69">
        <f t="shared" si="12"/>
        <v>0</v>
      </c>
      <c r="M79" s="69">
        <f t="shared" ca="1" si="4"/>
        <v>-4.5743953182000444E-5</v>
      </c>
      <c r="N79" s="69">
        <f t="shared" ca="1" si="13"/>
        <v>0</v>
      </c>
      <c r="O79" s="81">
        <f t="shared" ca="1" si="14"/>
        <v>0</v>
      </c>
      <c r="P79" s="69">
        <f t="shared" ca="1" si="15"/>
        <v>0</v>
      </c>
      <c r="Q79" s="69">
        <f t="shared" ca="1" si="16"/>
        <v>0</v>
      </c>
      <c r="R79" s="26">
        <f t="shared" ca="1" si="5"/>
        <v>4.5743953182000444E-5</v>
      </c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</row>
    <row r="80" spans="1:35" x14ac:dyDescent="0.2">
      <c r="A80" s="67"/>
      <c r="B80" s="67"/>
      <c r="C80" s="67"/>
      <c r="D80" s="68">
        <f t="shared" si="6"/>
        <v>0</v>
      </c>
      <c r="E80" s="68">
        <f t="shared" si="6"/>
        <v>0</v>
      </c>
      <c r="F80" s="69">
        <f t="shared" si="7"/>
        <v>0</v>
      </c>
      <c r="G80" s="69">
        <f t="shared" si="7"/>
        <v>0</v>
      </c>
      <c r="H80" s="69">
        <f t="shared" si="8"/>
        <v>0</v>
      </c>
      <c r="I80" s="69">
        <f t="shared" si="9"/>
        <v>0</v>
      </c>
      <c r="J80" s="69">
        <f t="shared" si="10"/>
        <v>0</v>
      </c>
      <c r="K80" s="69">
        <f t="shared" si="11"/>
        <v>0</v>
      </c>
      <c r="L80" s="69">
        <f t="shared" si="12"/>
        <v>0</v>
      </c>
      <c r="M80" s="69">
        <f t="shared" ca="1" si="4"/>
        <v>-4.5743953182000444E-5</v>
      </c>
      <c r="N80" s="69">
        <f t="shared" ca="1" si="13"/>
        <v>0</v>
      </c>
      <c r="O80" s="81">
        <f t="shared" ca="1" si="14"/>
        <v>0</v>
      </c>
      <c r="P80" s="69">
        <f t="shared" ca="1" si="15"/>
        <v>0</v>
      </c>
      <c r="Q80" s="69">
        <f t="shared" ca="1" si="16"/>
        <v>0</v>
      </c>
      <c r="R80" s="26">
        <f t="shared" ca="1" si="5"/>
        <v>4.5743953182000444E-5</v>
      </c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  <row r="81" spans="1:35" x14ac:dyDescent="0.2">
      <c r="A81" s="67"/>
      <c r="B81" s="67"/>
      <c r="C81" s="67"/>
      <c r="D81" s="68">
        <f t="shared" si="6"/>
        <v>0</v>
      </c>
      <c r="E81" s="68">
        <f t="shared" si="6"/>
        <v>0</v>
      </c>
      <c r="F81" s="69">
        <f t="shared" si="7"/>
        <v>0</v>
      </c>
      <c r="G81" s="69">
        <f t="shared" si="7"/>
        <v>0</v>
      </c>
      <c r="H81" s="69">
        <f t="shared" si="8"/>
        <v>0</v>
      </c>
      <c r="I81" s="69">
        <f t="shared" si="9"/>
        <v>0</v>
      </c>
      <c r="J81" s="69">
        <f t="shared" si="10"/>
        <v>0</v>
      </c>
      <c r="K81" s="69">
        <f t="shared" si="11"/>
        <v>0</v>
      </c>
      <c r="L81" s="69">
        <f t="shared" si="12"/>
        <v>0</v>
      </c>
      <c r="M81" s="69">
        <f t="shared" ca="1" si="4"/>
        <v>-4.5743953182000444E-5</v>
      </c>
      <c r="N81" s="69">
        <f t="shared" ca="1" si="13"/>
        <v>0</v>
      </c>
      <c r="O81" s="81">
        <f t="shared" ca="1" si="14"/>
        <v>0</v>
      </c>
      <c r="P81" s="69">
        <f t="shared" ca="1" si="15"/>
        <v>0</v>
      </c>
      <c r="Q81" s="69">
        <f t="shared" ca="1" si="16"/>
        <v>0</v>
      </c>
      <c r="R81" s="26">
        <f t="shared" ca="1" si="5"/>
        <v>4.5743953182000444E-5</v>
      </c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</row>
    <row r="82" spans="1:35" x14ac:dyDescent="0.2">
      <c r="A82" s="67"/>
      <c r="B82" s="67"/>
      <c r="C82" s="67"/>
      <c r="D82" s="68">
        <f t="shared" si="6"/>
        <v>0</v>
      </c>
      <c r="E82" s="68">
        <f t="shared" si="6"/>
        <v>0</v>
      </c>
      <c r="F82" s="69">
        <f t="shared" si="7"/>
        <v>0</v>
      </c>
      <c r="G82" s="69">
        <f t="shared" si="7"/>
        <v>0</v>
      </c>
      <c r="H82" s="69">
        <f t="shared" si="8"/>
        <v>0</v>
      </c>
      <c r="I82" s="69">
        <f t="shared" si="9"/>
        <v>0</v>
      </c>
      <c r="J82" s="69">
        <f t="shared" si="10"/>
        <v>0</v>
      </c>
      <c r="K82" s="69">
        <f t="shared" si="11"/>
        <v>0</v>
      </c>
      <c r="L82" s="69">
        <f t="shared" si="12"/>
        <v>0</v>
      </c>
      <c r="M82" s="69">
        <f t="shared" ca="1" si="4"/>
        <v>-4.5743953182000444E-5</v>
      </c>
      <c r="N82" s="69">
        <f t="shared" ca="1" si="13"/>
        <v>0</v>
      </c>
      <c r="O82" s="81">
        <f t="shared" ca="1" si="14"/>
        <v>0</v>
      </c>
      <c r="P82" s="69">
        <f t="shared" ca="1" si="15"/>
        <v>0</v>
      </c>
      <c r="Q82" s="69">
        <f t="shared" ca="1" si="16"/>
        <v>0</v>
      </c>
      <c r="R82" s="26">
        <f t="shared" ca="1" si="5"/>
        <v>4.5743953182000444E-5</v>
      </c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</row>
    <row r="83" spans="1:35" x14ac:dyDescent="0.2">
      <c r="A83" s="67"/>
      <c r="B83" s="67"/>
      <c r="C83" s="67"/>
      <c r="D83" s="68">
        <f t="shared" si="6"/>
        <v>0</v>
      </c>
      <c r="E83" s="68">
        <f t="shared" si="6"/>
        <v>0</v>
      </c>
      <c r="F83" s="69">
        <f t="shared" si="7"/>
        <v>0</v>
      </c>
      <c r="G83" s="69">
        <f t="shared" si="7"/>
        <v>0</v>
      </c>
      <c r="H83" s="69">
        <f t="shared" si="8"/>
        <v>0</v>
      </c>
      <c r="I83" s="69">
        <f t="shared" si="9"/>
        <v>0</v>
      </c>
      <c r="J83" s="69">
        <f t="shared" si="10"/>
        <v>0</v>
      </c>
      <c r="K83" s="69">
        <f t="shared" si="11"/>
        <v>0</v>
      </c>
      <c r="L83" s="69">
        <f t="shared" si="12"/>
        <v>0</v>
      </c>
      <c r="M83" s="69">
        <f t="shared" ca="1" si="4"/>
        <v>-4.5743953182000444E-5</v>
      </c>
      <c r="N83" s="69">
        <f t="shared" ca="1" si="13"/>
        <v>0</v>
      </c>
      <c r="O83" s="81">
        <f t="shared" ca="1" si="14"/>
        <v>0</v>
      </c>
      <c r="P83" s="69">
        <f t="shared" ca="1" si="15"/>
        <v>0</v>
      </c>
      <c r="Q83" s="69">
        <f t="shared" ca="1" si="16"/>
        <v>0</v>
      </c>
      <c r="R83" s="26">
        <f t="shared" ca="1" si="5"/>
        <v>4.5743953182000444E-5</v>
      </c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</row>
    <row r="84" spans="1:35" x14ac:dyDescent="0.2">
      <c r="A84" s="67"/>
      <c r="B84" s="67"/>
      <c r="C84" s="67"/>
      <c r="D84" s="68">
        <f t="shared" si="6"/>
        <v>0</v>
      </c>
      <c r="E84" s="68">
        <f t="shared" si="6"/>
        <v>0</v>
      </c>
      <c r="F84" s="69">
        <f t="shared" si="7"/>
        <v>0</v>
      </c>
      <c r="G84" s="69">
        <f t="shared" si="7"/>
        <v>0</v>
      </c>
      <c r="H84" s="69">
        <f t="shared" si="8"/>
        <v>0</v>
      </c>
      <c r="I84" s="69">
        <f t="shared" si="9"/>
        <v>0</v>
      </c>
      <c r="J84" s="69">
        <f t="shared" si="10"/>
        <v>0</v>
      </c>
      <c r="K84" s="69">
        <f t="shared" si="11"/>
        <v>0</v>
      </c>
      <c r="L84" s="69">
        <f t="shared" si="12"/>
        <v>0</v>
      </c>
      <c r="M84" s="69">
        <f t="shared" ref="M84:M147" ca="1" si="17">+E$4+E$5*D84+E$6*D84^2</f>
        <v>-4.5743953182000444E-5</v>
      </c>
      <c r="N84" s="69">
        <f t="shared" ca="1" si="13"/>
        <v>0</v>
      </c>
      <c r="O84" s="81">
        <f t="shared" ca="1" si="14"/>
        <v>0</v>
      </c>
      <c r="P84" s="69">
        <f t="shared" ca="1" si="15"/>
        <v>0</v>
      </c>
      <c r="Q84" s="69">
        <f t="shared" ca="1" si="16"/>
        <v>0</v>
      </c>
      <c r="R84" s="26">
        <f t="shared" ref="R84:R147" ca="1" si="18">+E84-M84</f>
        <v>4.5743953182000444E-5</v>
      </c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</row>
    <row r="85" spans="1:35" x14ac:dyDescent="0.2">
      <c r="A85" s="67"/>
      <c r="B85" s="67"/>
      <c r="C85" s="67"/>
      <c r="D85" s="68">
        <f t="shared" ref="D85:E143" si="19">A85/A$18</f>
        <v>0</v>
      </c>
      <c r="E85" s="68">
        <f t="shared" si="19"/>
        <v>0</v>
      </c>
      <c r="F85" s="69">
        <f t="shared" ref="F85:G143" si="20">$C85*D85</f>
        <v>0</v>
      </c>
      <c r="G85" s="69">
        <f t="shared" si="20"/>
        <v>0</v>
      </c>
      <c r="H85" s="69">
        <f t="shared" ref="H85:H148" si="21">C85*D85*D85</f>
        <v>0</v>
      </c>
      <c r="I85" s="69">
        <f t="shared" ref="I85:I148" si="22">C85*D85*D85*D85</f>
        <v>0</v>
      </c>
      <c r="J85" s="69">
        <f t="shared" ref="J85:J148" si="23">C85*D85*D85*D85*D85</f>
        <v>0</v>
      </c>
      <c r="K85" s="69">
        <f t="shared" ref="K85:K148" si="24">C85*E85*D85</f>
        <v>0</v>
      </c>
      <c r="L85" s="69">
        <f t="shared" ref="L85:L148" si="25">C85*E85*D85*D85</f>
        <v>0</v>
      </c>
      <c r="M85" s="69">
        <f t="shared" ca="1" si="17"/>
        <v>-4.5743953182000444E-5</v>
      </c>
      <c r="N85" s="69">
        <f t="shared" ref="N85:N148" ca="1" si="26">C85*(M85-E85)^2</f>
        <v>0</v>
      </c>
      <c r="O85" s="81">
        <f t="shared" ref="O85:O148" ca="1" si="27">(C85*O$1-O$2*F85+O$3*H85)^2</f>
        <v>0</v>
      </c>
      <c r="P85" s="69">
        <f t="shared" ref="P85:P148" ca="1" si="28">(-C85*O$2+O$4*F85-O$5*H85)^2</f>
        <v>0</v>
      </c>
      <c r="Q85" s="69">
        <f t="shared" ref="Q85:Q148" ca="1" si="29">+(C85*O$3-F85*O$5+H85*O$6)^2</f>
        <v>0</v>
      </c>
      <c r="R85" s="26">
        <f t="shared" ca="1" si="18"/>
        <v>4.5743953182000444E-5</v>
      </c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</row>
    <row r="86" spans="1:35" x14ac:dyDescent="0.2">
      <c r="A86" s="67"/>
      <c r="B86" s="67"/>
      <c r="C86" s="67"/>
      <c r="D86" s="68">
        <f t="shared" si="19"/>
        <v>0</v>
      </c>
      <c r="E86" s="68">
        <f t="shared" si="19"/>
        <v>0</v>
      </c>
      <c r="F86" s="69">
        <f t="shared" si="20"/>
        <v>0</v>
      </c>
      <c r="G86" s="69">
        <f t="shared" si="20"/>
        <v>0</v>
      </c>
      <c r="H86" s="69">
        <f t="shared" si="21"/>
        <v>0</v>
      </c>
      <c r="I86" s="69">
        <f t="shared" si="22"/>
        <v>0</v>
      </c>
      <c r="J86" s="69">
        <f t="shared" si="23"/>
        <v>0</v>
      </c>
      <c r="K86" s="69">
        <f t="shared" si="24"/>
        <v>0</v>
      </c>
      <c r="L86" s="69">
        <f t="shared" si="25"/>
        <v>0</v>
      </c>
      <c r="M86" s="69">
        <f t="shared" ca="1" si="17"/>
        <v>-4.5743953182000444E-5</v>
      </c>
      <c r="N86" s="69">
        <f t="shared" ca="1" si="26"/>
        <v>0</v>
      </c>
      <c r="O86" s="81">
        <f t="shared" ca="1" si="27"/>
        <v>0</v>
      </c>
      <c r="P86" s="69">
        <f t="shared" ca="1" si="28"/>
        <v>0</v>
      </c>
      <c r="Q86" s="69">
        <f t="shared" ca="1" si="29"/>
        <v>0</v>
      </c>
      <c r="R86" s="26">
        <f t="shared" ca="1" si="18"/>
        <v>4.5743953182000444E-5</v>
      </c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1:35" x14ac:dyDescent="0.2">
      <c r="A87" s="67"/>
      <c r="B87" s="67"/>
      <c r="C87" s="67"/>
      <c r="D87" s="68">
        <f t="shared" si="19"/>
        <v>0</v>
      </c>
      <c r="E87" s="68">
        <f t="shared" si="19"/>
        <v>0</v>
      </c>
      <c r="F87" s="69">
        <f t="shared" si="20"/>
        <v>0</v>
      </c>
      <c r="G87" s="69">
        <f t="shared" si="20"/>
        <v>0</v>
      </c>
      <c r="H87" s="69">
        <f t="shared" si="21"/>
        <v>0</v>
      </c>
      <c r="I87" s="69">
        <f t="shared" si="22"/>
        <v>0</v>
      </c>
      <c r="J87" s="69">
        <f t="shared" si="23"/>
        <v>0</v>
      </c>
      <c r="K87" s="69">
        <f t="shared" si="24"/>
        <v>0</v>
      </c>
      <c r="L87" s="69">
        <f t="shared" si="25"/>
        <v>0</v>
      </c>
      <c r="M87" s="69">
        <f t="shared" ca="1" si="17"/>
        <v>-4.5743953182000444E-5</v>
      </c>
      <c r="N87" s="69">
        <f t="shared" ca="1" si="26"/>
        <v>0</v>
      </c>
      <c r="O87" s="81">
        <f t="shared" ca="1" si="27"/>
        <v>0</v>
      </c>
      <c r="P87" s="69">
        <f t="shared" ca="1" si="28"/>
        <v>0</v>
      </c>
      <c r="Q87" s="69">
        <f t="shared" ca="1" si="29"/>
        <v>0</v>
      </c>
      <c r="R87" s="26">
        <f t="shared" ca="1" si="18"/>
        <v>4.5743953182000444E-5</v>
      </c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spans="1:35" x14ac:dyDescent="0.2">
      <c r="A88" s="67"/>
      <c r="B88" s="67"/>
      <c r="C88" s="67"/>
      <c r="D88" s="68">
        <f t="shared" si="19"/>
        <v>0</v>
      </c>
      <c r="E88" s="68">
        <f t="shared" si="19"/>
        <v>0</v>
      </c>
      <c r="F88" s="69">
        <f t="shared" si="20"/>
        <v>0</v>
      </c>
      <c r="G88" s="69">
        <f t="shared" si="20"/>
        <v>0</v>
      </c>
      <c r="H88" s="69">
        <f t="shared" si="21"/>
        <v>0</v>
      </c>
      <c r="I88" s="69">
        <f t="shared" si="22"/>
        <v>0</v>
      </c>
      <c r="J88" s="69">
        <f t="shared" si="23"/>
        <v>0</v>
      </c>
      <c r="K88" s="69">
        <f t="shared" si="24"/>
        <v>0</v>
      </c>
      <c r="L88" s="69">
        <f t="shared" si="25"/>
        <v>0</v>
      </c>
      <c r="M88" s="69">
        <f t="shared" ca="1" si="17"/>
        <v>-4.5743953182000444E-5</v>
      </c>
      <c r="N88" s="69">
        <f t="shared" ca="1" si="26"/>
        <v>0</v>
      </c>
      <c r="O88" s="81">
        <f t="shared" ca="1" si="27"/>
        <v>0</v>
      </c>
      <c r="P88" s="69">
        <f t="shared" ca="1" si="28"/>
        <v>0</v>
      </c>
      <c r="Q88" s="69">
        <f t="shared" ca="1" si="29"/>
        <v>0</v>
      </c>
      <c r="R88" s="26">
        <f t="shared" ca="1" si="18"/>
        <v>4.5743953182000444E-5</v>
      </c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spans="1:35" x14ac:dyDescent="0.2">
      <c r="A89" s="67"/>
      <c r="B89" s="67"/>
      <c r="C89" s="67"/>
      <c r="D89" s="68">
        <f t="shared" si="19"/>
        <v>0</v>
      </c>
      <c r="E89" s="68">
        <f t="shared" si="19"/>
        <v>0</v>
      </c>
      <c r="F89" s="69">
        <f t="shared" si="20"/>
        <v>0</v>
      </c>
      <c r="G89" s="69">
        <f t="shared" si="20"/>
        <v>0</v>
      </c>
      <c r="H89" s="69">
        <f t="shared" si="21"/>
        <v>0</v>
      </c>
      <c r="I89" s="69">
        <f t="shared" si="22"/>
        <v>0</v>
      </c>
      <c r="J89" s="69">
        <f t="shared" si="23"/>
        <v>0</v>
      </c>
      <c r="K89" s="69">
        <f t="shared" si="24"/>
        <v>0</v>
      </c>
      <c r="L89" s="69">
        <f t="shared" si="25"/>
        <v>0</v>
      </c>
      <c r="M89" s="69">
        <f t="shared" ca="1" si="17"/>
        <v>-4.5743953182000444E-5</v>
      </c>
      <c r="N89" s="69">
        <f t="shared" ca="1" si="26"/>
        <v>0</v>
      </c>
      <c r="O89" s="81">
        <f t="shared" ca="1" si="27"/>
        <v>0</v>
      </c>
      <c r="P89" s="69">
        <f t="shared" ca="1" si="28"/>
        <v>0</v>
      </c>
      <c r="Q89" s="69">
        <f t="shared" ca="1" si="29"/>
        <v>0</v>
      </c>
      <c r="R89" s="26">
        <f t="shared" ca="1" si="18"/>
        <v>4.5743953182000444E-5</v>
      </c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35" x14ac:dyDescent="0.2">
      <c r="A90" s="67"/>
      <c r="B90" s="67"/>
      <c r="C90" s="67"/>
      <c r="D90" s="68">
        <f t="shared" si="19"/>
        <v>0</v>
      </c>
      <c r="E90" s="68">
        <f t="shared" si="19"/>
        <v>0</v>
      </c>
      <c r="F90" s="69">
        <f t="shared" si="20"/>
        <v>0</v>
      </c>
      <c r="G90" s="69">
        <f t="shared" si="20"/>
        <v>0</v>
      </c>
      <c r="H90" s="69">
        <f t="shared" si="21"/>
        <v>0</v>
      </c>
      <c r="I90" s="69">
        <f t="shared" si="22"/>
        <v>0</v>
      </c>
      <c r="J90" s="69">
        <f t="shared" si="23"/>
        <v>0</v>
      </c>
      <c r="K90" s="69">
        <f t="shared" si="24"/>
        <v>0</v>
      </c>
      <c r="L90" s="69">
        <f t="shared" si="25"/>
        <v>0</v>
      </c>
      <c r="M90" s="69">
        <f t="shared" ca="1" si="17"/>
        <v>-4.5743953182000444E-5</v>
      </c>
      <c r="N90" s="69">
        <f t="shared" ca="1" si="26"/>
        <v>0</v>
      </c>
      <c r="O90" s="81">
        <f t="shared" ca="1" si="27"/>
        <v>0</v>
      </c>
      <c r="P90" s="69">
        <f t="shared" ca="1" si="28"/>
        <v>0</v>
      </c>
      <c r="Q90" s="69">
        <f t="shared" ca="1" si="29"/>
        <v>0</v>
      </c>
      <c r="R90" s="26">
        <f t="shared" ca="1" si="18"/>
        <v>4.5743953182000444E-5</v>
      </c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1:35" x14ac:dyDescent="0.2">
      <c r="A91" s="67"/>
      <c r="B91" s="67"/>
      <c r="C91" s="67"/>
      <c r="D91" s="68">
        <f t="shared" si="19"/>
        <v>0</v>
      </c>
      <c r="E91" s="68">
        <f t="shared" si="19"/>
        <v>0</v>
      </c>
      <c r="F91" s="69">
        <f t="shared" si="20"/>
        <v>0</v>
      </c>
      <c r="G91" s="69">
        <f t="shared" si="20"/>
        <v>0</v>
      </c>
      <c r="H91" s="69">
        <f t="shared" si="21"/>
        <v>0</v>
      </c>
      <c r="I91" s="69">
        <f t="shared" si="22"/>
        <v>0</v>
      </c>
      <c r="J91" s="69">
        <f t="shared" si="23"/>
        <v>0</v>
      </c>
      <c r="K91" s="69">
        <f t="shared" si="24"/>
        <v>0</v>
      </c>
      <c r="L91" s="69">
        <f t="shared" si="25"/>
        <v>0</v>
      </c>
      <c r="M91" s="69">
        <f t="shared" ca="1" si="17"/>
        <v>-4.5743953182000444E-5</v>
      </c>
      <c r="N91" s="69">
        <f t="shared" ca="1" si="26"/>
        <v>0</v>
      </c>
      <c r="O91" s="81">
        <f t="shared" ca="1" si="27"/>
        <v>0</v>
      </c>
      <c r="P91" s="69">
        <f t="shared" ca="1" si="28"/>
        <v>0</v>
      </c>
      <c r="Q91" s="69">
        <f t="shared" ca="1" si="29"/>
        <v>0</v>
      </c>
      <c r="R91" s="26">
        <f t="shared" ca="1" si="18"/>
        <v>4.5743953182000444E-5</v>
      </c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1:35" x14ac:dyDescent="0.2">
      <c r="A92" s="67"/>
      <c r="B92" s="67"/>
      <c r="C92" s="67"/>
      <c r="D92" s="68">
        <f t="shared" si="19"/>
        <v>0</v>
      </c>
      <c r="E92" s="68">
        <f t="shared" si="19"/>
        <v>0</v>
      </c>
      <c r="F92" s="69">
        <f t="shared" si="20"/>
        <v>0</v>
      </c>
      <c r="G92" s="69">
        <f t="shared" si="20"/>
        <v>0</v>
      </c>
      <c r="H92" s="69">
        <f t="shared" si="21"/>
        <v>0</v>
      </c>
      <c r="I92" s="69">
        <f t="shared" si="22"/>
        <v>0</v>
      </c>
      <c r="J92" s="69">
        <f t="shared" si="23"/>
        <v>0</v>
      </c>
      <c r="K92" s="69">
        <f t="shared" si="24"/>
        <v>0</v>
      </c>
      <c r="L92" s="69">
        <f t="shared" si="25"/>
        <v>0</v>
      </c>
      <c r="M92" s="69">
        <f t="shared" ca="1" si="17"/>
        <v>-4.5743953182000444E-5</v>
      </c>
      <c r="N92" s="69">
        <f t="shared" ca="1" si="26"/>
        <v>0</v>
      </c>
      <c r="O92" s="81">
        <f t="shared" ca="1" si="27"/>
        <v>0</v>
      </c>
      <c r="P92" s="69">
        <f t="shared" ca="1" si="28"/>
        <v>0</v>
      </c>
      <c r="Q92" s="69">
        <f t="shared" ca="1" si="29"/>
        <v>0</v>
      </c>
      <c r="R92" s="26">
        <f t="shared" ca="1" si="18"/>
        <v>4.5743953182000444E-5</v>
      </c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1:35" x14ac:dyDescent="0.2">
      <c r="A93" s="67"/>
      <c r="B93" s="67"/>
      <c r="C93" s="67"/>
      <c r="D93" s="68">
        <f t="shared" si="19"/>
        <v>0</v>
      </c>
      <c r="E93" s="68">
        <f t="shared" si="19"/>
        <v>0</v>
      </c>
      <c r="F93" s="69">
        <f t="shared" si="20"/>
        <v>0</v>
      </c>
      <c r="G93" s="69">
        <f t="shared" si="20"/>
        <v>0</v>
      </c>
      <c r="H93" s="69">
        <f t="shared" si="21"/>
        <v>0</v>
      </c>
      <c r="I93" s="69">
        <f t="shared" si="22"/>
        <v>0</v>
      </c>
      <c r="J93" s="69">
        <f t="shared" si="23"/>
        <v>0</v>
      </c>
      <c r="K93" s="69">
        <f t="shared" si="24"/>
        <v>0</v>
      </c>
      <c r="L93" s="69">
        <f t="shared" si="25"/>
        <v>0</v>
      </c>
      <c r="M93" s="69">
        <f t="shared" ca="1" si="17"/>
        <v>-4.5743953182000444E-5</v>
      </c>
      <c r="N93" s="69">
        <f t="shared" ca="1" si="26"/>
        <v>0</v>
      </c>
      <c r="O93" s="81">
        <f t="shared" ca="1" si="27"/>
        <v>0</v>
      </c>
      <c r="P93" s="69">
        <f t="shared" ca="1" si="28"/>
        <v>0</v>
      </c>
      <c r="Q93" s="69">
        <f t="shared" ca="1" si="29"/>
        <v>0</v>
      </c>
      <c r="R93" s="26">
        <f t="shared" ca="1" si="18"/>
        <v>4.5743953182000444E-5</v>
      </c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1:35" x14ac:dyDescent="0.2">
      <c r="A94" s="67"/>
      <c r="B94" s="67"/>
      <c r="C94" s="67"/>
      <c r="D94" s="68">
        <f t="shared" si="19"/>
        <v>0</v>
      </c>
      <c r="E94" s="68">
        <f t="shared" si="19"/>
        <v>0</v>
      </c>
      <c r="F94" s="69">
        <f t="shared" si="20"/>
        <v>0</v>
      </c>
      <c r="G94" s="69">
        <f t="shared" si="20"/>
        <v>0</v>
      </c>
      <c r="H94" s="69">
        <f t="shared" si="21"/>
        <v>0</v>
      </c>
      <c r="I94" s="69">
        <f t="shared" si="22"/>
        <v>0</v>
      </c>
      <c r="J94" s="69">
        <f t="shared" si="23"/>
        <v>0</v>
      </c>
      <c r="K94" s="69">
        <f t="shared" si="24"/>
        <v>0</v>
      </c>
      <c r="L94" s="69">
        <f t="shared" si="25"/>
        <v>0</v>
      </c>
      <c r="M94" s="69">
        <f t="shared" ca="1" si="17"/>
        <v>-4.5743953182000444E-5</v>
      </c>
      <c r="N94" s="69">
        <f t="shared" ca="1" si="26"/>
        <v>0</v>
      </c>
      <c r="O94" s="81">
        <f t="shared" ca="1" si="27"/>
        <v>0</v>
      </c>
      <c r="P94" s="69">
        <f t="shared" ca="1" si="28"/>
        <v>0</v>
      </c>
      <c r="Q94" s="69">
        <f t="shared" ca="1" si="29"/>
        <v>0</v>
      </c>
      <c r="R94" s="26">
        <f t="shared" ca="1" si="18"/>
        <v>4.5743953182000444E-5</v>
      </c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1:35" x14ac:dyDescent="0.2">
      <c r="A95" s="67"/>
      <c r="B95" s="67"/>
      <c r="C95" s="67"/>
      <c r="D95" s="68">
        <f t="shared" si="19"/>
        <v>0</v>
      </c>
      <c r="E95" s="68">
        <f t="shared" si="19"/>
        <v>0</v>
      </c>
      <c r="F95" s="69">
        <f t="shared" si="20"/>
        <v>0</v>
      </c>
      <c r="G95" s="69">
        <f t="shared" si="20"/>
        <v>0</v>
      </c>
      <c r="H95" s="69">
        <f t="shared" si="21"/>
        <v>0</v>
      </c>
      <c r="I95" s="69">
        <f t="shared" si="22"/>
        <v>0</v>
      </c>
      <c r="J95" s="69">
        <f t="shared" si="23"/>
        <v>0</v>
      </c>
      <c r="K95" s="69">
        <f t="shared" si="24"/>
        <v>0</v>
      </c>
      <c r="L95" s="69">
        <f t="shared" si="25"/>
        <v>0</v>
      </c>
      <c r="M95" s="69">
        <f t="shared" ca="1" si="17"/>
        <v>-4.5743953182000444E-5</v>
      </c>
      <c r="N95" s="69">
        <f t="shared" ca="1" si="26"/>
        <v>0</v>
      </c>
      <c r="O95" s="81">
        <f t="shared" ca="1" si="27"/>
        <v>0</v>
      </c>
      <c r="P95" s="69">
        <f t="shared" ca="1" si="28"/>
        <v>0</v>
      </c>
      <c r="Q95" s="69">
        <f t="shared" ca="1" si="29"/>
        <v>0</v>
      </c>
      <c r="R95" s="26">
        <f t="shared" ca="1" si="18"/>
        <v>4.5743953182000444E-5</v>
      </c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</row>
    <row r="96" spans="1:35" x14ac:dyDescent="0.2">
      <c r="A96" s="67"/>
      <c r="B96" s="67"/>
      <c r="C96" s="67"/>
      <c r="D96" s="68">
        <f t="shared" si="19"/>
        <v>0</v>
      </c>
      <c r="E96" s="68">
        <f t="shared" si="19"/>
        <v>0</v>
      </c>
      <c r="F96" s="69">
        <f t="shared" si="20"/>
        <v>0</v>
      </c>
      <c r="G96" s="69">
        <f t="shared" si="20"/>
        <v>0</v>
      </c>
      <c r="H96" s="69">
        <f t="shared" si="21"/>
        <v>0</v>
      </c>
      <c r="I96" s="69">
        <f t="shared" si="22"/>
        <v>0</v>
      </c>
      <c r="J96" s="69">
        <f t="shared" si="23"/>
        <v>0</v>
      </c>
      <c r="K96" s="69">
        <f t="shared" si="24"/>
        <v>0</v>
      </c>
      <c r="L96" s="69">
        <f t="shared" si="25"/>
        <v>0</v>
      </c>
      <c r="M96" s="69">
        <f t="shared" ca="1" si="17"/>
        <v>-4.5743953182000444E-5</v>
      </c>
      <c r="N96" s="69">
        <f t="shared" ca="1" si="26"/>
        <v>0</v>
      </c>
      <c r="O96" s="81">
        <f t="shared" ca="1" si="27"/>
        <v>0</v>
      </c>
      <c r="P96" s="69">
        <f t="shared" ca="1" si="28"/>
        <v>0</v>
      </c>
      <c r="Q96" s="69">
        <f t="shared" ca="1" si="29"/>
        <v>0</v>
      </c>
      <c r="R96" s="26">
        <f t="shared" ca="1" si="18"/>
        <v>4.5743953182000444E-5</v>
      </c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</row>
    <row r="97" spans="1:35" x14ac:dyDescent="0.2">
      <c r="A97" s="67"/>
      <c r="B97" s="67"/>
      <c r="C97" s="67"/>
      <c r="D97" s="68">
        <f t="shared" si="19"/>
        <v>0</v>
      </c>
      <c r="E97" s="68">
        <f t="shared" si="19"/>
        <v>0</v>
      </c>
      <c r="F97" s="69">
        <f t="shared" si="20"/>
        <v>0</v>
      </c>
      <c r="G97" s="69">
        <f t="shared" si="20"/>
        <v>0</v>
      </c>
      <c r="H97" s="69">
        <f t="shared" si="21"/>
        <v>0</v>
      </c>
      <c r="I97" s="69">
        <f t="shared" si="22"/>
        <v>0</v>
      </c>
      <c r="J97" s="69">
        <f t="shared" si="23"/>
        <v>0</v>
      </c>
      <c r="K97" s="69">
        <f t="shared" si="24"/>
        <v>0</v>
      </c>
      <c r="L97" s="69">
        <f t="shared" si="25"/>
        <v>0</v>
      </c>
      <c r="M97" s="69">
        <f t="shared" ca="1" si="17"/>
        <v>-4.5743953182000444E-5</v>
      </c>
      <c r="N97" s="69">
        <f t="shared" ca="1" si="26"/>
        <v>0</v>
      </c>
      <c r="O97" s="81">
        <f t="shared" ca="1" si="27"/>
        <v>0</v>
      </c>
      <c r="P97" s="69">
        <f t="shared" ca="1" si="28"/>
        <v>0</v>
      </c>
      <c r="Q97" s="69">
        <f t="shared" ca="1" si="29"/>
        <v>0</v>
      </c>
      <c r="R97" s="26">
        <f t="shared" ca="1" si="18"/>
        <v>4.5743953182000444E-5</v>
      </c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</row>
    <row r="98" spans="1:35" x14ac:dyDescent="0.2">
      <c r="A98" s="67"/>
      <c r="B98" s="67"/>
      <c r="C98" s="67"/>
      <c r="D98" s="68">
        <f t="shared" si="19"/>
        <v>0</v>
      </c>
      <c r="E98" s="68">
        <f t="shared" si="19"/>
        <v>0</v>
      </c>
      <c r="F98" s="69">
        <f t="shared" si="20"/>
        <v>0</v>
      </c>
      <c r="G98" s="69">
        <f t="shared" si="20"/>
        <v>0</v>
      </c>
      <c r="H98" s="69">
        <f t="shared" si="21"/>
        <v>0</v>
      </c>
      <c r="I98" s="69">
        <f t="shared" si="22"/>
        <v>0</v>
      </c>
      <c r="J98" s="69">
        <f t="shared" si="23"/>
        <v>0</v>
      </c>
      <c r="K98" s="69">
        <f t="shared" si="24"/>
        <v>0</v>
      </c>
      <c r="L98" s="69">
        <f t="shared" si="25"/>
        <v>0</v>
      </c>
      <c r="M98" s="69">
        <f t="shared" ca="1" si="17"/>
        <v>-4.5743953182000444E-5</v>
      </c>
      <c r="N98" s="69">
        <f t="shared" ca="1" si="26"/>
        <v>0</v>
      </c>
      <c r="O98" s="81">
        <f t="shared" ca="1" si="27"/>
        <v>0</v>
      </c>
      <c r="P98" s="69">
        <f t="shared" ca="1" si="28"/>
        <v>0</v>
      </c>
      <c r="Q98" s="69">
        <f t="shared" ca="1" si="29"/>
        <v>0</v>
      </c>
      <c r="R98" s="26">
        <f t="shared" ca="1" si="18"/>
        <v>4.5743953182000444E-5</v>
      </c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</row>
    <row r="99" spans="1:35" x14ac:dyDescent="0.2">
      <c r="A99" s="67"/>
      <c r="B99" s="67"/>
      <c r="C99" s="67"/>
      <c r="D99" s="68">
        <f t="shared" si="19"/>
        <v>0</v>
      </c>
      <c r="E99" s="68">
        <f t="shared" si="19"/>
        <v>0</v>
      </c>
      <c r="F99" s="69">
        <f t="shared" si="20"/>
        <v>0</v>
      </c>
      <c r="G99" s="69">
        <f t="shared" si="20"/>
        <v>0</v>
      </c>
      <c r="H99" s="69">
        <f t="shared" si="21"/>
        <v>0</v>
      </c>
      <c r="I99" s="69">
        <f t="shared" si="22"/>
        <v>0</v>
      </c>
      <c r="J99" s="69">
        <f t="shared" si="23"/>
        <v>0</v>
      </c>
      <c r="K99" s="69">
        <f t="shared" si="24"/>
        <v>0</v>
      </c>
      <c r="L99" s="69">
        <f t="shared" si="25"/>
        <v>0</v>
      </c>
      <c r="M99" s="69">
        <f t="shared" ca="1" si="17"/>
        <v>-4.5743953182000444E-5</v>
      </c>
      <c r="N99" s="69">
        <f t="shared" ca="1" si="26"/>
        <v>0</v>
      </c>
      <c r="O99" s="81">
        <f t="shared" ca="1" si="27"/>
        <v>0</v>
      </c>
      <c r="P99" s="69">
        <f t="shared" ca="1" si="28"/>
        <v>0</v>
      </c>
      <c r="Q99" s="69">
        <f t="shared" ca="1" si="29"/>
        <v>0</v>
      </c>
      <c r="R99" s="26">
        <f t="shared" ca="1" si="18"/>
        <v>4.5743953182000444E-5</v>
      </c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</row>
    <row r="100" spans="1:35" x14ac:dyDescent="0.2">
      <c r="A100" s="67"/>
      <c r="B100" s="67"/>
      <c r="C100" s="67"/>
      <c r="D100" s="68">
        <f t="shared" si="19"/>
        <v>0</v>
      </c>
      <c r="E100" s="68">
        <f t="shared" si="19"/>
        <v>0</v>
      </c>
      <c r="F100" s="69">
        <f t="shared" si="20"/>
        <v>0</v>
      </c>
      <c r="G100" s="69">
        <f t="shared" si="20"/>
        <v>0</v>
      </c>
      <c r="H100" s="69">
        <f t="shared" si="21"/>
        <v>0</v>
      </c>
      <c r="I100" s="69">
        <f t="shared" si="22"/>
        <v>0</v>
      </c>
      <c r="J100" s="69">
        <f t="shared" si="23"/>
        <v>0</v>
      </c>
      <c r="K100" s="69">
        <f t="shared" si="24"/>
        <v>0</v>
      </c>
      <c r="L100" s="69">
        <f t="shared" si="25"/>
        <v>0</v>
      </c>
      <c r="M100" s="69">
        <f t="shared" ca="1" si="17"/>
        <v>-4.5743953182000444E-5</v>
      </c>
      <c r="N100" s="69">
        <f t="shared" ca="1" si="26"/>
        <v>0</v>
      </c>
      <c r="O100" s="81">
        <f t="shared" ca="1" si="27"/>
        <v>0</v>
      </c>
      <c r="P100" s="69">
        <f t="shared" ca="1" si="28"/>
        <v>0</v>
      </c>
      <c r="Q100" s="69">
        <f t="shared" ca="1" si="29"/>
        <v>0</v>
      </c>
      <c r="R100" s="26">
        <f t="shared" ca="1" si="18"/>
        <v>4.5743953182000444E-5</v>
      </c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</row>
    <row r="101" spans="1:35" x14ac:dyDescent="0.2">
      <c r="A101" s="67"/>
      <c r="B101" s="67"/>
      <c r="C101" s="67"/>
      <c r="D101" s="68">
        <f t="shared" si="19"/>
        <v>0</v>
      </c>
      <c r="E101" s="68">
        <f t="shared" si="19"/>
        <v>0</v>
      </c>
      <c r="F101" s="69">
        <f t="shared" si="20"/>
        <v>0</v>
      </c>
      <c r="G101" s="69">
        <f t="shared" si="20"/>
        <v>0</v>
      </c>
      <c r="H101" s="69">
        <f t="shared" si="21"/>
        <v>0</v>
      </c>
      <c r="I101" s="69">
        <f t="shared" si="22"/>
        <v>0</v>
      </c>
      <c r="J101" s="69">
        <f t="shared" si="23"/>
        <v>0</v>
      </c>
      <c r="K101" s="69">
        <f t="shared" si="24"/>
        <v>0</v>
      </c>
      <c r="L101" s="69">
        <f t="shared" si="25"/>
        <v>0</v>
      </c>
      <c r="M101" s="69">
        <f t="shared" ca="1" si="17"/>
        <v>-4.5743953182000444E-5</v>
      </c>
      <c r="N101" s="69">
        <f t="shared" ca="1" si="26"/>
        <v>0</v>
      </c>
      <c r="O101" s="81">
        <f t="shared" ca="1" si="27"/>
        <v>0</v>
      </c>
      <c r="P101" s="69">
        <f t="shared" ca="1" si="28"/>
        <v>0</v>
      </c>
      <c r="Q101" s="69">
        <f t="shared" ca="1" si="29"/>
        <v>0</v>
      </c>
      <c r="R101" s="26">
        <f t="shared" ca="1" si="18"/>
        <v>4.5743953182000444E-5</v>
      </c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</row>
    <row r="102" spans="1:35" x14ac:dyDescent="0.2">
      <c r="A102" s="67"/>
      <c r="B102" s="67"/>
      <c r="C102" s="67"/>
      <c r="D102" s="68">
        <f t="shared" si="19"/>
        <v>0</v>
      </c>
      <c r="E102" s="68">
        <f t="shared" si="19"/>
        <v>0</v>
      </c>
      <c r="F102" s="69">
        <f t="shared" si="20"/>
        <v>0</v>
      </c>
      <c r="G102" s="69">
        <f t="shared" si="20"/>
        <v>0</v>
      </c>
      <c r="H102" s="69">
        <f t="shared" si="21"/>
        <v>0</v>
      </c>
      <c r="I102" s="69">
        <f t="shared" si="22"/>
        <v>0</v>
      </c>
      <c r="J102" s="69">
        <f t="shared" si="23"/>
        <v>0</v>
      </c>
      <c r="K102" s="69">
        <f t="shared" si="24"/>
        <v>0</v>
      </c>
      <c r="L102" s="69">
        <f t="shared" si="25"/>
        <v>0</v>
      </c>
      <c r="M102" s="69">
        <f t="shared" ca="1" si="17"/>
        <v>-4.5743953182000444E-5</v>
      </c>
      <c r="N102" s="69">
        <f t="shared" ca="1" si="26"/>
        <v>0</v>
      </c>
      <c r="O102" s="81">
        <f t="shared" ca="1" si="27"/>
        <v>0</v>
      </c>
      <c r="P102" s="69">
        <f t="shared" ca="1" si="28"/>
        <v>0</v>
      </c>
      <c r="Q102" s="69">
        <f t="shared" ca="1" si="29"/>
        <v>0</v>
      </c>
      <c r="R102" s="26">
        <f t="shared" ca="1" si="18"/>
        <v>4.5743953182000444E-5</v>
      </c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</row>
    <row r="103" spans="1:35" x14ac:dyDescent="0.2">
      <c r="A103" s="67"/>
      <c r="B103" s="67"/>
      <c r="C103" s="67"/>
      <c r="D103" s="68">
        <f t="shared" si="19"/>
        <v>0</v>
      </c>
      <c r="E103" s="68">
        <f t="shared" si="19"/>
        <v>0</v>
      </c>
      <c r="F103" s="69">
        <f t="shared" si="20"/>
        <v>0</v>
      </c>
      <c r="G103" s="69">
        <f t="shared" si="20"/>
        <v>0</v>
      </c>
      <c r="H103" s="69">
        <f t="shared" si="21"/>
        <v>0</v>
      </c>
      <c r="I103" s="69">
        <f t="shared" si="22"/>
        <v>0</v>
      </c>
      <c r="J103" s="69">
        <f t="shared" si="23"/>
        <v>0</v>
      </c>
      <c r="K103" s="69">
        <f t="shared" si="24"/>
        <v>0</v>
      </c>
      <c r="L103" s="69">
        <f t="shared" si="25"/>
        <v>0</v>
      </c>
      <c r="M103" s="69">
        <f t="shared" ca="1" si="17"/>
        <v>-4.5743953182000444E-5</v>
      </c>
      <c r="N103" s="69">
        <f t="shared" ca="1" si="26"/>
        <v>0</v>
      </c>
      <c r="O103" s="81">
        <f t="shared" ca="1" si="27"/>
        <v>0</v>
      </c>
      <c r="P103" s="69">
        <f t="shared" ca="1" si="28"/>
        <v>0</v>
      </c>
      <c r="Q103" s="69">
        <f t="shared" ca="1" si="29"/>
        <v>0</v>
      </c>
      <c r="R103" s="26">
        <f t="shared" ca="1" si="18"/>
        <v>4.5743953182000444E-5</v>
      </c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</row>
    <row r="104" spans="1:35" x14ac:dyDescent="0.2">
      <c r="A104" s="67"/>
      <c r="B104" s="67"/>
      <c r="C104" s="67"/>
      <c r="D104" s="68">
        <f t="shared" si="19"/>
        <v>0</v>
      </c>
      <c r="E104" s="68">
        <f t="shared" si="19"/>
        <v>0</v>
      </c>
      <c r="F104" s="69">
        <f t="shared" si="20"/>
        <v>0</v>
      </c>
      <c r="G104" s="69">
        <f t="shared" si="20"/>
        <v>0</v>
      </c>
      <c r="H104" s="69">
        <f t="shared" si="21"/>
        <v>0</v>
      </c>
      <c r="I104" s="69">
        <f t="shared" si="22"/>
        <v>0</v>
      </c>
      <c r="J104" s="69">
        <f t="shared" si="23"/>
        <v>0</v>
      </c>
      <c r="K104" s="69">
        <f t="shared" si="24"/>
        <v>0</v>
      </c>
      <c r="L104" s="69">
        <f t="shared" si="25"/>
        <v>0</v>
      </c>
      <c r="M104" s="69">
        <f t="shared" ca="1" si="17"/>
        <v>-4.5743953182000444E-5</v>
      </c>
      <c r="N104" s="69">
        <f t="shared" ca="1" si="26"/>
        <v>0</v>
      </c>
      <c r="O104" s="81">
        <f t="shared" ca="1" si="27"/>
        <v>0</v>
      </c>
      <c r="P104" s="69">
        <f t="shared" ca="1" si="28"/>
        <v>0</v>
      </c>
      <c r="Q104" s="69">
        <f t="shared" ca="1" si="29"/>
        <v>0</v>
      </c>
      <c r="R104" s="26">
        <f t="shared" ca="1" si="18"/>
        <v>4.5743953182000444E-5</v>
      </c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</row>
    <row r="105" spans="1:35" x14ac:dyDescent="0.2">
      <c r="A105" s="67"/>
      <c r="B105" s="67"/>
      <c r="C105" s="67"/>
      <c r="D105" s="68">
        <f t="shared" si="19"/>
        <v>0</v>
      </c>
      <c r="E105" s="68">
        <f t="shared" si="19"/>
        <v>0</v>
      </c>
      <c r="F105" s="69">
        <f t="shared" si="20"/>
        <v>0</v>
      </c>
      <c r="G105" s="69">
        <f t="shared" si="20"/>
        <v>0</v>
      </c>
      <c r="H105" s="69">
        <f t="shared" si="21"/>
        <v>0</v>
      </c>
      <c r="I105" s="69">
        <f t="shared" si="22"/>
        <v>0</v>
      </c>
      <c r="J105" s="69">
        <f t="shared" si="23"/>
        <v>0</v>
      </c>
      <c r="K105" s="69">
        <f t="shared" si="24"/>
        <v>0</v>
      </c>
      <c r="L105" s="69">
        <f t="shared" si="25"/>
        <v>0</v>
      </c>
      <c r="M105" s="69">
        <f t="shared" ca="1" si="17"/>
        <v>-4.5743953182000444E-5</v>
      </c>
      <c r="N105" s="69">
        <f t="shared" ca="1" si="26"/>
        <v>0</v>
      </c>
      <c r="O105" s="81">
        <f t="shared" ca="1" si="27"/>
        <v>0</v>
      </c>
      <c r="P105" s="69">
        <f t="shared" ca="1" si="28"/>
        <v>0</v>
      </c>
      <c r="Q105" s="69">
        <f t="shared" ca="1" si="29"/>
        <v>0</v>
      </c>
      <c r="R105" s="26">
        <f t="shared" ca="1" si="18"/>
        <v>4.5743953182000444E-5</v>
      </c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</row>
    <row r="106" spans="1:35" x14ac:dyDescent="0.2">
      <c r="A106" s="67"/>
      <c r="B106" s="67"/>
      <c r="C106" s="67"/>
      <c r="D106" s="68">
        <f t="shared" si="19"/>
        <v>0</v>
      </c>
      <c r="E106" s="68">
        <f t="shared" si="19"/>
        <v>0</v>
      </c>
      <c r="F106" s="69">
        <f t="shared" si="20"/>
        <v>0</v>
      </c>
      <c r="G106" s="69">
        <f t="shared" si="20"/>
        <v>0</v>
      </c>
      <c r="H106" s="69">
        <f t="shared" si="21"/>
        <v>0</v>
      </c>
      <c r="I106" s="69">
        <f t="shared" si="22"/>
        <v>0</v>
      </c>
      <c r="J106" s="69">
        <f t="shared" si="23"/>
        <v>0</v>
      </c>
      <c r="K106" s="69">
        <f t="shared" si="24"/>
        <v>0</v>
      </c>
      <c r="L106" s="69">
        <f t="shared" si="25"/>
        <v>0</v>
      </c>
      <c r="M106" s="69">
        <f t="shared" ca="1" si="17"/>
        <v>-4.5743953182000444E-5</v>
      </c>
      <c r="N106" s="69">
        <f t="shared" ca="1" si="26"/>
        <v>0</v>
      </c>
      <c r="O106" s="81">
        <f t="shared" ca="1" si="27"/>
        <v>0</v>
      </c>
      <c r="P106" s="69">
        <f t="shared" ca="1" si="28"/>
        <v>0</v>
      </c>
      <c r="Q106" s="69">
        <f t="shared" ca="1" si="29"/>
        <v>0</v>
      </c>
      <c r="R106" s="26">
        <f t="shared" ca="1" si="18"/>
        <v>4.5743953182000444E-5</v>
      </c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</row>
    <row r="107" spans="1:35" x14ac:dyDescent="0.2">
      <c r="A107" s="67"/>
      <c r="B107" s="67"/>
      <c r="C107" s="67"/>
      <c r="D107" s="68">
        <f t="shared" si="19"/>
        <v>0</v>
      </c>
      <c r="E107" s="68">
        <f t="shared" si="19"/>
        <v>0</v>
      </c>
      <c r="F107" s="69">
        <f t="shared" si="20"/>
        <v>0</v>
      </c>
      <c r="G107" s="69">
        <f t="shared" si="20"/>
        <v>0</v>
      </c>
      <c r="H107" s="69">
        <f t="shared" si="21"/>
        <v>0</v>
      </c>
      <c r="I107" s="69">
        <f t="shared" si="22"/>
        <v>0</v>
      </c>
      <c r="J107" s="69">
        <f t="shared" si="23"/>
        <v>0</v>
      </c>
      <c r="K107" s="69">
        <f t="shared" si="24"/>
        <v>0</v>
      </c>
      <c r="L107" s="69">
        <f t="shared" si="25"/>
        <v>0</v>
      </c>
      <c r="M107" s="69">
        <f t="shared" ca="1" si="17"/>
        <v>-4.5743953182000444E-5</v>
      </c>
      <c r="N107" s="69">
        <f t="shared" ca="1" si="26"/>
        <v>0</v>
      </c>
      <c r="O107" s="81">
        <f t="shared" ca="1" si="27"/>
        <v>0</v>
      </c>
      <c r="P107" s="69">
        <f t="shared" ca="1" si="28"/>
        <v>0</v>
      </c>
      <c r="Q107" s="69">
        <f t="shared" ca="1" si="29"/>
        <v>0</v>
      </c>
      <c r="R107" s="26">
        <f t="shared" ca="1" si="18"/>
        <v>4.5743953182000444E-5</v>
      </c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</row>
    <row r="108" spans="1:35" x14ac:dyDescent="0.2">
      <c r="A108" s="67"/>
      <c r="B108" s="67"/>
      <c r="C108" s="67"/>
      <c r="D108" s="68">
        <f t="shared" si="19"/>
        <v>0</v>
      </c>
      <c r="E108" s="68">
        <f t="shared" si="19"/>
        <v>0</v>
      </c>
      <c r="F108" s="69">
        <f t="shared" si="20"/>
        <v>0</v>
      </c>
      <c r="G108" s="69">
        <f t="shared" si="20"/>
        <v>0</v>
      </c>
      <c r="H108" s="69">
        <f t="shared" si="21"/>
        <v>0</v>
      </c>
      <c r="I108" s="69">
        <f t="shared" si="22"/>
        <v>0</v>
      </c>
      <c r="J108" s="69">
        <f t="shared" si="23"/>
        <v>0</v>
      </c>
      <c r="K108" s="69">
        <f t="shared" si="24"/>
        <v>0</v>
      </c>
      <c r="L108" s="69">
        <f t="shared" si="25"/>
        <v>0</v>
      </c>
      <c r="M108" s="69">
        <f t="shared" ca="1" si="17"/>
        <v>-4.5743953182000444E-5</v>
      </c>
      <c r="N108" s="69">
        <f t="shared" ca="1" si="26"/>
        <v>0</v>
      </c>
      <c r="O108" s="81">
        <f t="shared" ca="1" si="27"/>
        <v>0</v>
      </c>
      <c r="P108" s="69">
        <f t="shared" ca="1" si="28"/>
        <v>0</v>
      </c>
      <c r="Q108" s="69">
        <f t="shared" ca="1" si="29"/>
        <v>0</v>
      </c>
      <c r="R108" s="26">
        <f t="shared" ca="1" si="18"/>
        <v>4.5743953182000444E-5</v>
      </c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</row>
    <row r="109" spans="1:35" x14ac:dyDescent="0.2">
      <c r="A109" s="67"/>
      <c r="B109" s="67"/>
      <c r="C109" s="67"/>
      <c r="D109" s="68">
        <f t="shared" si="19"/>
        <v>0</v>
      </c>
      <c r="E109" s="68">
        <f t="shared" si="19"/>
        <v>0</v>
      </c>
      <c r="F109" s="69">
        <f t="shared" si="20"/>
        <v>0</v>
      </c>
      <c r="G109" s="69">
        <f t="shared" si="20"/>
        <v>0</v>
      </c>
      <c r="H109" s="69">
        <f t="shared" si="21"/>
        <v>0</v>
      </c>
      <c r="I109" s="69">
        <f t="shared" si="22"/>
        <v>0</v>
      </c>
      <c r="J109" s="69">
        <f t="shared" si="23"/>
        <v>0</v>
      </c>
      <c r="K109" s="69">
        <f t="shared" si="24"/>
        <v>0</v>
      </c>
      <c r="L109" s="69">
        <f t="shared" si="25"/>
        <v>0</v>
      </c>
      <c r="M109" s="69">
        <f t="shared" ca="1" si="17"/>
        <v>-4.5743953182000444E-5</v>
      </c>
      <c r="N109" s="69">
        <f t="shared" ca="1" si="26"/>
        <v>0</v>
      </c>
      <c r="O109" s="81">
        <f t="shared" ca="1" si="27"/>
        <v>0</v>
      </c>
      <c r="P109" s="69">
        <f t="shared" ca="1" si="28"/>
        <v>0</v>
      </c>
      <c r="Q109" s="69">
        <f t="shared" ca="1" si="29"/>
        <v>0</v>
      </c>
      <c r="R109" s="26">
        <f t="shared" ca="1" si="18"/>
        <v>4.5743953182000444E-5</v>
      </c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</row>
    <row r="110" spans="1:35" x14ac:dyDescent="0.2">
      <c r="A110" s="67"/>
      <c r="B110" s="67"/>
      <c r="C110" s="67"/>
      <c r="D110" s="68">
        <f t="shared" si="19"/>
        <v>0</v>
      </c>
      <c r="E110" s="68">
        <f t="shared" si="19"/>
        <v>0</v>
      </c>
      <c r="F110" s="69">
        <f t="shared" si="20"/>
        <v>0</v>
      </c>
      <c r="G110" s="69">
        <f t="shared" si="20"/>
        <v>0</v>
      </c>
      <c r="H110" s="69">
        <f t="shared" si="21"/>
        <v>0</v>
      </c>
      <c r="I110" s="69">
        <f t="shared" si="22"/>
        <v>0</v>
      </c>
      <c r="J110" s="69">
        <f t="shared" si="23"/>
        <v>0</v>
      </c>
      <c r="K110" s="69">
        <f t="shared" si="24"/>
        <v>0</v>
      </c>
      <c r="L110" s="69">
        <f t="shared" si="25"/>
        <v>0</v>
      </c>
      <c r="M110" s="69">
        <f t="shared" ca="1" si="17"/>
        <v>-4.5743953182000444E-5</v>
      </c>
      <c r="N110" s="69">
        <f t="shared" ca="1" si="26"/>
        <v>0</v>
      </c>
      <c r="O110" s="81">
        <f t="shared" ca="1" si="27"/>
        <v>0</v>
      </c>
      <c r="P110" s="69">
        <f t="shared" ca="1" si="28"/>
        <v>0</v>
      </c>
      <c r="Q110" s="69">
        <f t="shared" ca="1" si="29"/>
        <v>0</v>
      </c>
      <c r="R110" s="26">
        <f t="shared" ca="1" si="18"/>
        <v>4.5743953182000444E-5</v>
      </c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</row>
    <row r="111" spans="1:35" x14ac:dyDescent="0.2">
      <c r="A111" s="67"/>
      <c r="B111" s="67"/>
      <c r="C111" s="67"/>
      <c r="D111" s="68">
        <f t="shared" si="19"/>
        <v>0</v>
      </c>
      <c r="E111" s="68">
        <f t="shared" si="19"/>
        <v>0</v>
      </c>
      <c r="F111" s="69">
        <f t="shared" si="20"/>
        <v>0</v>
      </c>
      <c r="G111" s="69">
        <f t="shared" si="20"/>
        <v>0</v>
      </c>
      <c r="H111" s="69">
        <f t="shared" si="21"/>
        <v>0</v>
      </c>
      <c r="I111" s="69">
        <f t="shared" si="22"/>
        <v>0</v>
      </c>
      <c r="J111" s="69">
        <f t="shared" si="23"/>
        <v>0</v>
      </c>
      <c r="K111" s="69">
        <f t="shared" si="24"/>
        <v>0</v>
      </c>
      <c r="L111" s="69">
        <f t="shared" si="25"/>
        <v>0</v>
      </c>
      <c r="M111" s="69">
        <f t="shared" ca="1" si="17"/>
        <v>-4.5743953182000444E-5</v>
      </c>
      <c r="N111" s="69">
        <f t="shared" ca="1" si="26"/>
        <v>0</v>
      </c>
      <c r="O111" s="81">
        <f t="shared" ca="1" si="27"/>
        <v>0</v>
      </c>
      <c r="P111" s="69">
        <f t="shared" ca="1" si="28"/>
        <v>0</v>
      </c>
      <c r="Q111" s="69">
        <f t="shared" ca="1" si="29"/>
        <v>0</v>
      </c>
      <c r="R111" s="26">
        <f t="shared" ca="1" si="18"/>
        <v>4.5743953182000444E-5</v>
      </c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  <row r="112" spans="1:35" x14ac:dyDescent="0.2">
      <c r="A112" s="67"/>
      <c r="B112" s="67"/>
      <c r="C112" s="67"/>
      <c r="D112" s="68">
        <f t="shared" si="19"/>
        <v>0</v>
      </c>
      <c r="E112" s="68">
        <f t="shared" si="19"/>
        <v>0</v>
      </c>
      <c r="F112" s="69">
        <f t="shared" si="20"/>
        <v>0</v>
      </c>
      <c r="G112" s="69">
        <f t="shared" si="20"/>
        <v>0</v>
      </c>
      <c r="H112" s="69">
        <f t="shared" si="21"/>
        <v>0</v>
      </c>
      <c r="I112" s="69">
        <f t="shared" si="22"/>
        <v>0</v>
      </c>
      <c r="J112" s="69">
        <f t="shared" si="23"/>
        <v>0</v>
      </c>
      <c r="K112" s="69">
        <f t="shared" si="24"/>
        <v>0</v>
      </c>
      <c r="L112" s="69">
        <f t="shared" si="25"/>
        <v>0</v>
      </c>
      <c r="M112" s="69">
        <f t="shared" ca="1" si="17"/>
        <v>-4.5743953182000444E-5</v>
      </c>
      <c r="N112" s="69">
        <f t="shared" ca="1" si="26"/>
        <v>0</v>
      </c>
      <c r="O112" s="81">
        <f t="shared" ca="1" si="27"/>
        <v>0</v>
      </c>
      <c r="P112" s="69">
        <f t="shared" ca="1" si="28"/>
        <v>0</v>
      </c>
      <c r="Q112" s="69">
        <f t="shared" ca="1" si="29"/>
        <v>0</v>
      </c>
      <c r="R112" s="26">
        <f t="shared" ca="1" si="18"/>
        <v>4.5743953182000444E-5</v>
      </c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</row>
    <row r="113" spans="1:35" x14ac:dyDescent="0.2">
      <c r="A113" s="67"/>
      <c r="B113" s="67"/>
      <c r="C113" s="67"/>
      <c r="D113" s="68">
        <f t="shared" si="19"/>
        <v>0</v>
      </c>
      <c r="E113" s="68">
        <f t="shared" si="19"/>
        <v>0</v>
      </c>
      <c r="F113" s="69">
        <f t="shared" si="20"/>
        <v>0</v>
      </c>
      <c r="G113" s="69">
        <f t="shared" si="20"/>
        <v>0</v>
      </c>
      <c r="H113" s="69">
        <f t="shared" si="21"/>
        <v>0</v>
      </c>
      <c r="I113" s="69">
        <f t="shared" si="22"/>
        <v>0</v>
      </c>
      <c r="J113" s="69">
        <f t="shared" si="23"/>
        <v>0</v>
      </c>
      <c r="K113" s="69">
        <f t="shared" si="24"/>
        <v>0</v>
      </c>
      <c r="L113" s="69">
        <f t="shared" si="25"/>
        <v>0</v>
      </c>
      <c r="M113" s="69">
        <f t="shared" ca="1" si="17"/>
        <v>-4.5743953182000444E-5</v>
      </c>
      <c r="N113" s="69">
        <f t="shared" ca="1" si="26"/>
        <v>0</v>
      </c>
      <c r="O113" s="81">
        <f t="shared" ca="1" si="27"/>
        <v>0</v>
      </c>
      <c r="P113" s="69">
        <f t="shared" ca="1" si="28"/>
        <v>0</v>
      </c>
      <c r="Q113" s="69">
        <f t="shared" ca="1" si="29"/>
        <v>0</v>
      </c>
      <c r="R113" s="26">
        <f t="shared" ca="1" si="18"/>
        <v>4.5743953182000444E-5</v>
      </c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</row>
    <row r="114" spans="1:35" x14ac:dyDescent="0.2">
      <c r="A114" s="67"/>
      <c r="B114" s="67"/>
      <c r="C114" s="67"/>
      <c r="D114" s="68">
        <f t="shared" si="19"/>
        <v>0</v>
      </c>
      <c r="E114" s="68">
        <f t="shared" si="19"/>
        <v>0</v>
      </c>
      <c r="F114" s="69">
        <f t="shared" si="20"/>
        <v>0</v>
      </c>
      <c r="G114" s="69">
        <f t="shared" si="20"/>
        <v>0</v>
      </c>
      <c r="H114" s="69">
        <f t="shared" si="21"/>
        <v>0</v>
      </c>
      <c r="I114" s="69">
        <f t="shared" si="22"/>
        <v>0</v>
      </c>
      <c r="J114" s="69">
        <f t="shared" si="23"/>
        <v>0</v>
      </c>
      <c r="K114" s="69">
        <f t="shared" si="24"/>
        <v>0</v>
      </c>
      <c r="L114" s="69">
        <f t="shared" si="25"/>
        <v>0</v>
      </c>
      <c r="M114" s="69">
        <f t="shared" ca="1" si="17"/>
        <v>-4.5743953182000444E-5</v>
      </c>
      <c r="N114" s="69">
        <f t="shared" ca="1" si="26"/>
        <v>0</v>
      </c>
      <c r="O114" s="81">
        <f t="shared" ca="1" si="27"/>
        <v>0</v>
      </c>
      <c r="P114" s="69">
        <f t="shared" ca="1" si="28"/>
        <v>0</v>
      </c>
      <c r="Q114" s="69">
        <f t="shared" ca="1" si="29"/>
        <v>0</v>
      </c>
      <c r="R114" s="26">
        <f t="shared" ca="1" si="18"/>
        <v>4.5743953182000444E-5</v>
      </c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</row>
    <row r="115" spans="1:35" x14ac:dyDescent="0.2">
      <c r="A115" s="67"/>
      <c r="B115" s="67"/>
      <c r="C115" s="67"/>
      <c r="D115" s="68">
        <f t="shared" si="19"/>
        <v>0</v>
      </c>
      <c r="E115" s="68">
        <f t="shared" si="19"/>
        <v>0</v>
      </c>
      <c r="F115" s="69">
        <f t="shared" si="20"/>
        <v>0</v>
      </c>
      <c r="G115" s="69">
        <f t="shared" si="20"/>
        <v>0</v>
      </c>
      <c r="H115" s="69">
        <f t="shared" si="21"/>
        <v>0</v>
      </c>
      <c r="I115" s="69">
        <f t="shared" si="22"/>
        <v>0</v>
      </c>
      <c r="J115" s="69">
        <f t="shared" si="23"/>
        <v>0</v>
      </c>
      <c r="K115" s="69">
        <f t="shared" si="24"/>
        <v>0</v>
      </c>
      <c r="L115" s="69">
        <f t="shared" si="25"/>
        <v>0</v>
      </c>
      <c r="M115" s="69">
        <f t="shared" ca="1" si="17"/>
        <v>-4.5743953182000444E-5</v>
      </c>
      <c r="N115" s="69">
        <f t="shared" ca="1" si="26"/>
        <v>0</v>
      </c>
      <c r="O115" s="81">
        <f t="shared" ca="1" si="27"/>
        <v>0</v>
      </c>
      <c r="P115" s="69">
        <f t="shared" ca="1" si="28"/>
        <v>0</v>
      </c>
      <c r="Q115" s="69">
        <f t="shared" ca="1" si="29"/>
        <v>0</v>
      </c>
      <c r="R115" s="26">
        <f t="shared" ca="1" si="18"/>
        <v>4.5743953182000444E-5</v>
      </c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</row>
    <row r="116" spans="1:35" x14ac:dyDescent="0.2">
      <c r="A116" s="67"/>
      <c r="B116" s="67"/>
      <c r="C116" s="67"/>
      <c r="D116" s="68">
        <f t="shared" si="19"/>
        <v>0</v>
      </c>
      <c r="E116" s="68">
        <f t="shared" si="19"/>
        <v>0</v>
      </c>
      <c r="F116" s="69">
        <f t="shared" si="20"/>
        <v>0</v>
      </c>
      <c r="G116" s="69">
        <f t="shared" si="20"/>
        <v>0</v>
      </c>
      <c r="H116" s="69">
        <f t="shared" si="21"/>
        <v>0</v>
      </c>
      <c r="I116" s="69">
        <f t="shared" si="22"/>
        <v>0</v>
      </c>
      <c r="J116" s="69">
        <f t="shared" si="23"/>
        <v>0</v>
      </c>
      <c r="K116" s="69">
        <f t="shared" si="24"/>
        <v>0</v>
      </c>
      <c r="L116" s="69">
        <f t="shared" si="25"/>
        <v>0</v>
      </c>
      <c r="M116" s="69">
        <f t="shared" ca="1" si="17"/>
        <v>-4.5743953182000444E-5</v>
      </c>
      <c r="N116" s="69">
        <f t="shared" ca="1" si="26"/>
        <v>0</v>
      </c>
      <c r="O116" s="81">
        <f t="shared" ca="1" si="27"/>
        <v>0</v>
      </c>
      <c r="P116" s="69">
        <f t="shared" ca="1" si="28"/>
        <v>0</v>
      </c>
      <c r="Q116" s="69">
        <f t="shared" ca="1" si="29"/>
        <v>0</v>
      </c>
      <c r="R116" s="26">
        <f t="shared" ca="1" si="18"/>
        <v>4.5743953182000444E-5</v>
      </c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</row>
    <row r="117" spans="1:35" x14ac:dyDescent="0.2">
      <c r="A117" s="67"/>
      <c r="B117" s="67"/>
      <c r="C117" s="67"/>
      <c r="D117" s="68">
        <f t="shared" si="19"/>
        <v>0</v>
      </c>
      <c r="E117" s="68">
        <f t="shared" si="19"/>
        <v>0</v>
      </c>
      <c r="F117" s="69">
        <f t="shared" si="20"/>
        <v>0</v>
      </c>
      <c r="G117" s="69">
        <f t="shared" si="20"/>
        <v>0</v>
      </c>
      <c r="H117" s="69">
        <f t="shared" si="21"/>
        <v>0</v>
      </c>
      <c r="I117" s="69">
        <f t="shared" si="22"/>
        <v>0</v>
      </c>
      <c r="J117" s="69">
        <f t="shared" si="23"/>
        <v>0</v>
      </c>
      <c r="K117" s="69">
        <f t="shared" si="24"/>
        <v>0</v>
      </c>
      <c r="L117" s="69">
        <f t="shared" si="25"/>
        <v>0</v>
      </c>
      <c r="M117" s="69">
        <f t="shared" ca="1" si="17"/>
        <v>-4.5743953182000444E-5</v>
      </c>
      <c r="N117" s="69">
        <f t="shared" ca="1" si="26"/>
        <v>0</v>
      </c>
      <c r="O117" s="81">
        <f t="shared" ca="1" si="27"/>
        <v>0</v>
      </c>
      <c r="P117" s="69">
        <f t="shared" ca="1" si="28"/>
        <v>0</v>
      </c>
      <c r="Q117" s="69">
        <f t="shared" ca="1" si="29"/>
        <v>0</v>
      </c>
      <c r="R117" s="26">
        <f t="shared" ca="1" si="18"/>
        <v>4.5743953182000444E-5</v>
      </c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</row>
    <row r="118" spans="1:35" x14ac:dyDescent="0.2">
      <c r="A118" s="67"/>
      <c r="B118" s="67"/>
      <c r="C118" s="67"/>
      <c r="D118" s="68">
        <f t="shared" si="19"/>
        <v>0</v>
      </c>
      <c r="E118" s="68">
        <f t="shared" si="19"/>
        <v>0</v>
      </c>
      <c r="F118" s="69">
        <f t="shared" si="20"/>
        <v>0</v>
      </c>
      <c r="G118" s="69">
        <f t="shared" si="20"/>
        <v>0</v>
      </c>
      <c r="H118" s="69">
        <f t="shared" si="21"/>
        <v>0</v>
      </c>
      <c r="I118" s="69">
        <f t="shared" si="22"/>
        <v>0</v>
      </c>
      <c r="J118" s="69">
        <f t="shared" si="23"/>
        <v>0</v>
      </c>
      <c r="K118" s="69">
        <f t="shared" si="24"/>
        <v>0</v>
      </c>
      <c r="L118" s="69">
        <f t="shared" si="25"/>
        <v>0</v>
      </c>
      <c r="M118" s="69">
        <f t="shared" ca="1" si="17"/>
        <v>-4.5743953182000444E-5</v>
      </c>
      <c r="N118" s="69">
        <f t="shared" ca="1" si="26"/>
        <v>0</v>
      </c>
      <c r="O118" s="81">
        <f t="shared" ca="1" si="27"/>
        <v>0</v>
      </c>
      <c r="P118" s="69">
        <f t="shared" ca="1" si="28"/>
        <v>0</v>
      </c>
      <c r="Q118" s="69">
        <f t="shared" ca="1" si="29"/>
        <v>0</v>
      </c>
      <c r="R118" s="26">
        <f t="shared" ca="1" si="18"/>
        <v>4.5743953182000444E-5</v>
      </c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</row>
    <row r="119" spans="1:35" x14ac:dyDescent="0.2">
      <c r="A119" s="67"/>
      <c r="B119" s="67"/>
      <c r="C119" s="67"/>
      <c r="D119" s="68">
        <f t="shared" si="19"/>
        <v>0</v>
      </c>
      <c r="E119" s="68">
        <f t="shared" si="19"/>
        <v>0</v>
      </c>
      <c r="F119" s="69">
        <f t="shared" si="20"/>
        <v>0</v>
      </c>
      <c r="G119" s="69">
        <f t="shared" si="20"/>
        <v>0</v>
      </c>
      <c r="H119" s="69">
        <f t="shared" si="21"/>
        <v>0</v>
      </c>
      <c r="I119" s="69">
        <f t="shared" si="22"/>
        <v>0</v>
      </c>
      <c r="J119" s="69">
        <f t="shared" si="23"/>
        <v>0</v>
      </c>
      <c r="K119" s="69">
        <f t="shared" si="24"/>
        <v>0</v>
      </c>
      <c r="L119" s="69">
        <f t="shared" si="25"/>
        <v>0</v>
      </c>
      <c r="M119" s="69">
        <f t="shared" ca="1" si="17"/>
        <v>-4.5743953182000444E-5</v>
      </c>
      <c r="N119" s="69">
        <f t="shared" ca="1" si="26"/>
        <v>0</v>
      </c>
      <c r="O119" s="81">
        <f t="shared" ca="1" si="27"/>
        <v>0</v>
      </c>
      <c r="P119" s="69">
        <f t="shared" ca="1" si="28"/>
        <v>0</v>
      </c>
      <c r="Q119" s="69">
        <f t="shared" ca="1" si="29"/>
        <v>0</v>
      </c>
      <c r="R119" s="26">
        <f t="shared" ca="1" si="18"/>
        <v>4.5743953182000444E-5</v>
      </c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</row>
    <row r="120" spans="1:35" x14ac:dyDescent="0.2">
      <c r="A120" s="67"/>
      <c r="B120" s="67"/>
      <c r="C120" s="67"/>
      <c r="D120" s="68">
        <f t="shared" si="19"/>
        <v>0</v>
      </c>
      <c r="E120" s="68">
        <f t="shared" si="19"/>
        <v>0</v>
      </c>
      <c r="F120" s="69">
        <f t="shared" si="20"/>
        <v>0</v>
      </c>
      <c r="G120" s="69">
        <f t="shared" si="20"/>
        <v>0</v>
      </c>
      <c r="H120" s="69">
        <f t="shared" si="21"/>
        <v>0</v>
      </c>
      <c r="I120" s="69">
        <f t="shared" si="22"/>
        <v>0</v>
      </c>
      <c r="J120" s="69">
        <f t="shared" si="23"/>
        <v>0</v>
      </c>
      <c r="K120" s="69">
        <f t="shared" si="24"/>
        <v>0</v>
      </c>
      <c r="L120" s="69">
        <f t="shared" si="25"/>
        <v>0</v>
      </c>
      <c r="M120" s="69">
        <f t="shared" ca="1" si="17"/>
        <v>-4.5743953182000444E-5</v>
      </c>
      <c r="N120" s="69">
        <f t="shared" ca="1" si="26"/>
        <v>0</v>
      </c>
      <c r="O120" s="81">
        <f t="shared" ca="1" si="27"/>
        <v>0</v>
      </c>
      <c r="P120" s="69">
        <f t="shared" ca="1" si="28"/>
        <v>0</v>
      </c>
      <c r="Q120" s="69">
        <f t="shared" ca="1" si="29"/>
        <v>0</v>
      </c>
      <c r="R120" s="26">
        <f t="shared" ca="1" si="18"/>
        <v>4.5743953182000444E-5</v>
      </c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</row>
    <row r="121" spans="1:35" x14ac:dyDescent="0.2">
      <c r="A121" s="67"/>
      <c r="B121" s="67"/>
      <c r="C121" s="67"/>
      <c r="D121" s="68">
        <f t="shared" si="19"/>
        <v>0</v>
      </c>
      <c r="E121" s="68">
        <f t="shared" si="19"/>
        <v>0</v>
      </c>
      <c r="F121" s="69">
        <f t="shared" si="20"/>
        <v>0</v>
      </c>
      <c r="G121" s="69">
        <f t="shared" si="20"/>
        <v>0</v>
      </c>
      <c r="H121" s="69">
        <f t="shared" si="21"/>
        <v>0</v>
      </c>
      <c r="I121" s="69">
        <f t="shared" si="22"/>
        <v>0</v>
      </c>
      <c r="J121" s="69">
        <f t="shared" si="23"/>
        <v>0</v>
      </c>
      <c r="K121" s="69">
        <f t="shared" si="24"/>
        <v>0</v>
      </c>
      <c r="L121" s="69">
        <f t="shared" si="25"/>
        <v>0</v>
      </c>
      <c r="M121" s="69">
        <f t="shared" ca="1" si="17"/>
        <v>-4.5743953182000444E-5</v>
      </c>
      <c r="N121" s="69">
        <f t="shared" ca="1" si="26"/>
        <v>0</v>
      </c>
      <c r="O121" s="81">
        <f t="shared" ca="1" si="27"/>
        <v>0</v>
      </c>
      <c r="P121" s="69">
        <f t="shared" ca="1" si="28"/>
        <v>0</v>
      </c>
      <c r="Q121" s="69">
        <f t="shared" ca="1" si="29"/>
        <v>0</v>
      </c>
      <c r="R121" s="26">
        <f t="shared" ca="1" si="18"/>
        <v>4.5743953182000444E-5</v>
      </c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</row>
    <row r="122" spans="1:35" x14ac:dyDescent="0.2">
      <c r="A122" s="67"/>
      <c r="B122" s="67"/>
      <c r="C122" s="67"/>
      <c r="D122" s="68">
        <f t="shared" si="19"/>
        <v>0</v>
      </c>
      <c r="E122" s="68">
        <f t="shared" si="19"/>
        <v>0</v>
      </c>
      <c r="F122" s="69">
        <f t="shared" si="20"/>
        <v>0</v>
      </c>
      <c r="G122" s="69">
        <f t="shared" si="20"/>
        <v>0</v>
      </c>
      <c r="H122" s="69">
        <f t="shared" si="21"/>
        <v>0</v>
      </c>
      <c r="I122" s="69">
        <f t="shared" si="22"/>
        <v>0</v>
      </c>
      <c r="J122" s="69">
        <f t="shared" si="23"/>
        <v>0</v>
      </c>
      <c r="K122" s="69">
        <f t="shared" si="24"/>
        <v>0</v>
      </c>
      <c r="L122" s="69">
        <f t="shared" si="25"/>
        <v>0</v>
      </c>
      <c r="M122" s="69">
        <f t="shared" ca="1" si="17"/>
        <v>-4.5743953182000444E-5</v>
      </c>
      <c r="N122" s="69">
        <f t="shared" ca="1" si="26"/>
        <v>0</v>
      </c>
      <c r="O122" s="81">
        <f t="shared" ca="1" si="27"/>
        <v>0</v>
      </c>
      <c r="P122" s="69">
        <f t="shared" ca="1" si="28"/>
        <v>0</v>
      </c>
      <c r="Q122" s="69">
        <f t="shared" ca="1" si="29"/>
        <v>0</v>
      </c>
      <c r="R122" s="26">
        <f t="shared" ca="1" si="18"/>
        <v>4.5743953182000444E-5</v>
      </c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</row>
    <row r="123" spans="1:35" x14ac:dyDescent="0.2">
      <c r="A123" s="67"/>
      <c r="B123" s="67"/>
      <c r="C123" s="67"/>
      <c r="D123" s="68">
        <f t="shared" si="19"/>
        <v>0</v>
      </c>
      <c r="E123" s="68">
        <f t="shared" si="19"/>
        <v>0</v>
      </c>
      <c r="F123" s="69">
        <f t="shared" si="20"/>
        <v>0</v>
      </c>
      <c r="G123" s="69">
        <f t="shared" si="20"/>
        <v>0</v>
      </c>
      <c r="H123" s="69">
        <f t="shared" si="21"/>
        <v>0</v>
      </c>
      <c r="I123" s="69">
        <f t="shared" si="22"/>
        <v>0</v>
      </c>
      <c r="J123" s="69">
        <f t="shared" si="23"/>
        <v>0</v>
      </c>
      <c r="K123" s="69">
        <f t="shared" si="24"/>
        <v>0</v>
      </c>
      <c r="L123" s="69">
        <f t="shared" si="25"/>
        <v>0</v>
      </c>
      <c r="M123" s="69">
        <f t="shared" ca="1" si="17"/>
        <v>-4.5743953182000444E-5</v>
      </c>
      <c r="N123" s="69">
        <f t="shared" ca="1" si="26"/>
        <v>0</v>
      </c>
      <c r="O123" s="81">
        <f t="shared" ca="1" si="27"/>
        <v>0</v>
      </c>
      <c r="P123" s="69">
        <f t="shared" ca="1" si="28"/>
        <v>0</v>
      </c>
      <c r="Q123" s="69">
        <f t="shared" ca="1" si="29"/>
        <v>0</v>
      </c>
      <c r="R123" s="26">
        <f t="shared" ca="1" si="18"/>
        <v>4.5743953182000444E-5</v>
      </c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</row>
    <row r="124" spans="1:35" x14ac:dyDescent="0.2">
      <c r="A124" s="67"/>
      <c r="B124" s="67"/>
      <c r="C124" s="67"/>
      <c r="D124" s="68">
        <f t="shared" si="19"/>
        <v>0</v>
      </c>
      <c r="E124" s="68">
        <f t="shared" si="19"/>
        <v>0</v>
      </c>
      <c r="F124" s="69">
        <f t="shared" si="20"/>
        <v>0</v>
      </c>
      <c r="G124" s="69">
        <f t="shared" si="20"/>
        <v>0</v>
      </c>
      <c r="H124" s="69">
        <f t="shared" si="21"/>
        <v>0</v>
      </c>
      <c r="I124" s="69">
        <f t="shared" si="22"/>
        <v>0</v>
      </c>
      <c r="J124" s="69">
        <f t="shared" si="23"/>
        <v>0</v>
      </c>
      <c r="K124" s="69">
        <f t="shared" si="24"/>
        <v>0</v>
      </c>
      <c r="L124" s="69">
        <f t="shared" si="25"/>
        <v>0</v>
      </c>
      <c r="M124" s="69">
        <f t="shared" ca="1" si="17"/>
        <v>-4.5743953182000444E-5</v>
      </c>
      <c r="N124" s="69">
        <f t="shared" ca="1" si="26"/>
        <v>0</v>
      </c>
      <c r="O124" s="81">
        <f t="shared" ca="1" si="27"/>
        <v>0</v>
      </c>
      <c r="P124" s="69">
        <f t="shared" ca="1" si="28"/>
        <v>0</v>
      </c>
      <c r="Q124" s="69">
        <f t="shared" ca="1" si="29"/>
        <v>0</v>
      </c>
      <c r="R124" s="26">
        <f t="shared" ca="1" si="18"/>
        <v>4.5743953182000444E-5</v>
      </c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</row>
    <row r="125" spans="1:35" x14ac:dyDescent="0.2">
      <c r="A125" s="67"/>
      <c r="B125" s="67"/>
      <c r="C125" s="67"/>
      <c r="D125" s="68">
        <f t="shared" si="19"/>
        <v>0</v>
      </c>
      <c r="E125" s="68">
        <f t="shared" si="19"/>
        <v>0</v>
      </c>
      <c r="F125" s="69">
        <f t="shared" si="20"/>
        <v>0</v>
      </c>
      <c r="G125" s="69">
        <f t="shared" si="20"/>
        <v>0</v>
      </c>
      <c r="H125" s="69">
        <f t="shared" si="21"/>
        <v>0</v>
      </c>
      <c r="I125" s="69">
        <f t="shared" si="22"/>
        <v>0</v>
      </c>
      <c r="J125" s="69">
        <f t="shared" si="23"/>
        <v>0</v>
      </c>
      <c r="K125" s="69">
        <f t="shared" si="24"/>
        <v>0</v>
      </c>
      <c r="L125" s="69">
        <f t="shared" si="25"/>
        <v>0</v>
      </c>
      <c r="M125" s="69">
        <f t="shared" ca="1" si="17"/>
        <v>-4.5743953182000444E-5</v>
      </c>
      <c r="N125" s="69">
        <f t="shared" ca="1" si="26"/>
        <v>0</v>
      </c>
      <c r="O125" s="81">
        <f t="shared" ca="1" si="27"/>
        <v>0</v>
      </c>
      <c r="P125" s="69">
        <f t="shared" ca="1" si="28"/>
        <v>0</v>
      </c>
      <c r="Q125" s="69">
        <f t="shared" ca="1" si="29"/>
        <v>0</v>
      </c>
      <c r="R125" s="26">
        <f t="shared" ca="1" si="18"/>
        <v>4.5743953182000444E-5</v>
      </c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</row>
    <row r="126" spans="1:35" x14ac:dyDescent="0.2">
      <c r="A126" s="67"/>
      <c r="B126" s="67"/>
      <c r="C126" s="67"/>
      <c r="D126" s="68">
        <f t="shared" si="19"/>
        <v>0</v>
      </c>
      <c r="E126" s="68">
        <f t="shared" si="19"/>
        <v>0</v>
      </c>
      <c r="F126" s="69">
        <f t="shared" si="20"/>
        <v>0</v>
      </c>
      <c r="G126" s="69">
        <f t="shared" si="20"/>
        <v>0</v>
      </c>
      <c r="H126" s="69">
        <f t="shared" si="21"/>
        <v>0</v>
      </c>
      <c r="I126" s="69">
        <f t="shared" si="22"/>
        <v>0</v>
      </c>
      <c r="J126" s="69">
        <f t="shared" si="23"/>
        <v>0</v>
      </c>
      <c r="K126" s="69">
        <f t="shared" si="24"/>
        <v>0</v>
      </c>
      <c r="L126" s="69">
        <f t="shared" si="25"/>
        <v>0</v>
      </c>
      <c r="M126" s="69">
        <f t="shared" ca="1" si="17"/>
        <v>-4.5743953182000444E-5</v>
      </c>
      <c r="N126" s="69">
        <f t="shared" ca="1" si="26"/>
        <v>0</v>
      </c>
      <c r="O126" s="81">
        <f t="shared" ca="1" si="27"/>
        <v>0</v>
      </c>
      <c r="P126" s="69">
        <f t="shared" ca="1" si="28"/>
        <v>0</v>
      </c>
      <c r="Q126" s="69">
        <f t="shared" ca="1" si="29"/>
        <v>0</v>
      </c>
      <c r="R126" s="26">
        <f t="shared" ca="1" si="18"/>
        <v>4.5743953182000444E-5</v>
      </c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</row>
    <row r="127" spans="1:35" x14ac:dyDescent="0.2">
      <c r="A127" s="67"/>
      <c r="B127" s="67"/>
      <c r="C127" s="67"/>
      <c r="D127" s="68">
        <f t="shared" si="19"/>
        <v>0</v>
      </c>
      <c r="E127" s="68">
        <f t="shared" si="19"/>
        <v>0</v>
      </c>
      <c r="F127" s="69">
        <f t="shared" si="20"/>
        <v>0</v>
      </c>
      <c r="G127" s="69">
        <f t="shared" si="20"/>
        <v>0</v>
      </c>
      <c r="H127" s="69">
        <f t="shared" si="21"/>
        <v>0</v>
      </c>
      <c r="I127" s="69">
        <f t="shared" si="22"/>
        <v>0</v>
      </c>
      <c r="J127" s="69">
        <f t="shared" si="23"/>
        <v>0</v>
      </c>
      <c r="K127" s="69">
        <f t="shared" si="24"/>
        <v>0</v>
      </c>
      <c r="L127" s="69">
        <f t="shared" si="25"/>
        <v>0</v>
      </c>
      <c r="M127" s="69">
        <f t="shared" ca="1" si="17"/>
        <v>-4.5743953182000444E-5</v>
      </c>
      <c r="N127" s="69">
        <f t="shared" ca="1" si="26"/>
        <v>0</v>
      </c>
      <c r="O127" s="81">
        <f t="shared" ca="1" si="27"/>
        <v>0</v>
      </c>
      <c r="P127" s="69">
        <f t="shared" ca="1" si="28"/>
        <v>0</v>
      </c>
      <c r="Q127" s="69">
        <f t="shared" ca="1" si="29"/>
        <v>0</v>
      </c>
      <c r="R127" s="26">
        <f t="shared" ca="1" si="18"/>
        <v>4.5743953182000444E-5</v>
      </c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</row>
    <row r="128" spans="1:35" x14ac:dyDescent="0.2">
      <c r="A128" s="67"/>
      <c r="B128" s="67"/>
      <c r="C128" s="67"/>
      <c r="D128" s="68">
        <f t="shared" si="19"/>
        <v>0</v>
      </c>
      <c r="E128" s="68">
        <f t="shared" si="19"/>
        <v>0</v>
      </c>
      <c r="F128" s="69">
        <f t="shared" si="20"/>
        <v>0</v>
      </c>
      <c r="G128" s="69">
        <f t="shared" si="20"/>
        <v>0</v>
      </c>
      <c r="H128" s="69">
        <f t="shared" si="21"/>
        <v>0</v>
      </c>
      <c r="I128" s="69">
        <f t="shared" si="22"/>
        <v>0</v>
      </c>
      <c r="J128" s="69">
        <f t="shared" si="23"/>
        <v>0</v>
      </c>
      <c r="K128" s="69">
        <f t="shared" si="24"/>
        <v>0</v>
      </c>
      <c r="L128" s="69">
        <f t="shared" si="25"/>
        <v>0</v>
      </c>
      <c r="M128" s="69">
        <f t="shared" ca="1" si="17"/>
        <v>-4.5743953182000444E-5</v>
      </c>
      <c r="N128" s="69">
        <f t="shared" ca="1" si="26"/>
        <v>0</v>
      </c>
      <c r="O128" s="81">
        <f t="shared" ca="1" si="27"/>
        <v>0</v>
      </c>
      <c r="P128" s="69">
        <f t="shared" ca="1" si="28"/>
        <v>0</v>
      </c>
      <c r="Q128" s="69">
        <f t="shared" ca="1" si="29"/>
        <v>0</v>
      </c>
      <c r="R128" s="26">
        <f t="shared" ca="1" si="18"/>
        <v>4.5743953182000444E-5</v>
      </c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</row>
    <row r="129" spans="1:35" x14ac:dyDescent="0.2">
      <c r="A129" s="67"/>
      <c r="B129" s="67"/>
      <c r="C129" s="67"/>
      <c r="D129" s="68">
        <f t="shared" si="19"/>
        <v>0</v>
      </c>
      <c r="E129" s="68">
        <f t="shared" si="19"/>
        <v>0</v>
      </c>
      <c r="F129" s="69">
        <f t="shared" si="20"/>
        <v>0</v>
      </c>
      <c r="G129" s="69">
        <f t="shared" si="20"/>
        <v>0</v>
      </c>
      <c r="H129" s="69">
        <f t="shared" si="21"/>
        <v>0</v>
      </c>
      <c r="I129" s="69">
        <f t="shared" si="22"/>
        <v>0</v>
      </c>
      <c r="J129" s="69">
        <f t="shared" si="23"/>
        <v>0</v>
      </c>
      <c r="K129" s="69">
        <f t="shared" si="24"/>
        <v>0</v>
      </c>
      <c r="L129" s="69">
        <f t="shared" si="25"/>
        <v>0</v>
      </c>
      <c r="M129" s="69">
        <f t="shared" ca="1" si="17"/>
        <v>-4.5743953182000444E-5</v>
      </c>
      <c r="N129" s="69">
        <f t="shared" ca="1" si="26"/>
        <v>0</v>
      </c>
      <c r="O129" s="81">
        <f t="shared" ca="1" si="27"/>
        <v>0</v>
      </c>
      <c r="P129" s="69">
        <f t="shared" ca="1" si="28"/>
        <v>0</v>
      </c>
      <c r="Q129" s="69">
        <f t="shared" ca="1" si="29"/>
        <v>0</v>
      </c>
      <c r="R129" s="26">
        <f t="shared" ca="1" si="18"/>
        <v>4.5743953182000444E-5</v>
      </c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</row>
    <row r="130" spans="1:35" x14ac:dyDescent="0.2">
      <c r="A130" s="67"/>
      <c r="B130" s="67"/>
      <c r="C130" s="67"/>
      <c r="D130" s="68">
        <f t="shared" si="19"/>
        <v>0</v>
      </c>
      <c r="E130" s="68">
        <f t="shared" si="19"/>
        <v>0</v>
      </c>
      <c r="F130" s="69">
        <f t="shared" si="20"/>
        <v>0</v>
      </c>
      <c r="G130" s="69">
        <f t="shared" si="20"/>
        <v>0</v>
      </c>
      <c r="H130" s="69">
        <f t="shared" si="21"/>
        <v>0</v>
      </c>
      <c r="I130" s="69">
        <f t="shared" si="22"/>
        <v>0</v>
      </c>
      <c r="J130" s="69">
        <f t="shared" si="23"/>
        <v>0</v>
      </c>
      <c r="K130" s="69">
        <f t="shared" si="24"/>
        <v>0</v>
      </c>
      <c r="L130" s="69">
        <f t="shared" si="25"/>
        <v>0</v>
      </c>
      <c r="M130" s="69">
        <f t="shared" ca="1" si="17"/>
        <v>-4.5743953182000444E-5</v>
      </c>
      <c r="N130" s="69">
        <f t="shared" ca="1" si="26"/>
        <v>0</v>
      </c>
      <c r="O130" s="81">
        <f t="shared" ca="1" si="27"/>
        <v>0</v>
      </c>
      <c r="P130" s="69">
        <f t="shared" ca="1" si="28"/>
        <v>0</v>
      </c>
      <c r="Q130" s="69">
        <f t="shared" ca="1" si="29"/>
        <v>0</v>
      </c>
      <c r="R130" s="26">
        <f t="shared" ca="1" si="18"/>
        <v>4.5743953182000444E-5</v>
      </c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</row>
    <row r="131" spans="1:35" x14ac:dyDescent="0.2">
      <c r="A131" s="67"/>
      <c r="B131" s="67"/>
      <c r="C131" s="67"/>
      <c r="D131" s="68">
        <f t="shared" si="19"/>
        <v>0</v>
      </c>
      <c r="E131" s="68">
        <f t="shared" si="19"/>
        <v>0</v>
      </c>
      <c r="F131" s="69">
        <f t="shared" si="20"/>
        <v>0</v>
      </c>
      <c r="G131" s="69">
        <f t="shared" si="20"/>
        <v>0</v>
      </c>
      <c r="H131" s="69">
        <f t="shared" si="21"/>
        <v>0</v>
      </c>
      <c r="I131" s="69">
        <f t="shared" si="22"/>
        <v>0</v>
      </c>
      <c r="J131" s="69">
        <f t="shared" si="23"/>
        <v>0</v>
      </c>
      <c r="K131" s="69">
        <f t="shared" si="24"/>
        <v>0</v>
      </c>
      <c r="L131" s="69">
        <f t="shared" si="25"/>
        <v>0</v>
      </c>
      <c r="M131" s="69">
        <f t="shared" ca="1" si="17"/>
        <v>-4.5743953182000444E-5</v>
      </c>
      <c r="N131" s="69">
        <f t="shared" ca="1" si="26"/>
        <v>0</v>
      </c>
      <c r="O131" s="81">
        <f t="shared" ca="1" si="27"/>
        <v>0</v>
      </c>
      <c r="P131" s="69">
        <f t="shared" ca="1" si="28"/>
        <v>0</v>
      </c>
      <c r="Q131" s="69">
        <f t="shared" ca="1" si="29"/>
        <v>0</v>
      </c>
      <c r="R131" s="26">
        <f t="shared" ca="1" si="18"/>
        <v>4.5743953182000444E-5</v>
      </c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</row>
    <row r="132" spans="1:35" x14ac:dyDescent="0.2">
      <c r="A132" s="67"/>
      <c r="B132" s="67"/>
      <c r="C132" s="67"/>
      <c r="D132" s="68">
        <f t="shared" si="19"/>
        <v>0</v>
      </c>
      <c r="E132" s="68">
        <f t="shared" si="19"/>
        <v>0</v>
      </c>
      <c r="F132" s="69">
        <f t="shared" si="20"/>
        <v>0</v>
      </c>
      <c r="G132" s="69">
        <f t="shared" si="20"/>
        <v>0</v>
      </c>
      <c r="H132" s="69">
        <f t="shared" si="21"/>
        <v>0</v>
      </c>
      <c r="I132" s="69">
        <f t="shared" si="22"/>
        <v>0</v>
      </c>
      <c r="J132" s="69">
        <f t="shared" si="23"/>
        <v>0</v>
      </c>
      <c r="K132" s="69">
        <f t="shared" si="24"/>
        <v>0</v>
      </c>
      <c r="L132" s="69">
        <f t="shared" si="25"/>
        <v>0</v>
      </c>
      <c r="M132" s="69">
        <f t="shared" ca="1" si="17"/>
        <v>-4.5743953182000444E-5</v>
      </c>
      <c r="N132" s="69">
        <f t="shared" ca="1" si="26"/>
        <v>0</v>
      </c>
      <c r="O132" s="81">
        <f t="shared" ca="1" si="27"/>
        <v>0</v>
      </c>
      <c r="P132" s="69">
        <f t="shared" ca="1" si="28"/>
        <v>0</v>
      </c>
      <c r="Q132" s="69">
        <f t="shared" ca="1" si="29"/>
        <v>0</v>
      </c>
      <c r="R132" s="26">
        <f t="shared" ca="1" si="18"/>
        <v>4.5743953182000444E-5</v>
      </c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</row>
    <row r="133" spans="1:35" x14ac:dyDescent="0.2">
      <c r="A133" s="67"/>
      <c r="B133" s="67"/>
      <c r="C133" s="67"/>
      <c r="D133" s="68">
        <f t="shared" si="19"/>
        <v>0</v>
      </c>
      <c r="E133" s="68">
        <f t="shared" si="19"/>
        <v>0</v>
      </c>
      <c r="F133" s="69">
        <f t="shared" si="20"/>
        <v>0</v>
      </c>
      <c r="G133" s="69">
        <f t="shared" si="20"/>
        <v>0</v>
      </c>
      <c r="H133" s="69">
        <f t="shared" si="21"/>
        <v>0</v>
      </c>
      <c r="I133" s="69">
        <f t="shared" si="22"/>
        <v>0</v>
      </c>
      <c r="J133" s="69">
        <f t="shared" si="23"/>
        <v>0</v>
      </c>
      <c r="K133" s="69">
        <f t="shared" si="24"/>
        <v>0</v>
      </c>
      <c r="L133" s="69">
        <f t="shared" si="25"/>
        <v>0</v>
      </c>
      <c r="M133" s="69">
        <f t="shared" ca="1" si="17"/>
        <v>-4.5743953182000444E-5</v>
      </c>
      <c r="N133" s="69">
        <f t="shared" ca="1" si="26"/>
        <v>0</v>
      </c>
      <c r="O133" s="81">
        <f t="shared" ca="1" si="27"/>
        <v>0</v>
      </c>
      <c r="P133" s="69">
        <f t="shared" ca="1" si="28"/>
        <v>0</v>
      </c>
      <c r="Q133" s="69">
        <f t="shared" ca="1" si="29"/>
        <v>0</v>
      </c>
      <c r="R133" s="26">
        <f t="shared" ca="1" si="18"/>
        <v>4.5743953182000444E-5</v>
      </c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</row>
    <row r="134" spans="1:35" x14ac:dyDescent="0.2">
      <c r="A134" s="67"/>
      <c r="B134" s="67"/>
      <c r="C134" s="67"/>
      <c r="D134" s="68">
        <f t="shared" si="19"/>
        <v>0</v>
      </c>
      <c r="E134" s="68">
        <f t="shared" si="19"/>
        <v>0</v>
      </c>
      <c r="F134" s="69">
        <f t="shared" si="20"/>
        <v>0</v>
      </c>
      <c r="G134" s="69">
        <f t="shared" si="20"/>
        <v>0</v>
      </c>
      <c r="H134" s="69">
        <f t="shared" si="21"/>
        <v>0</v>
      </c>
      <c r="I134" s="69">
        <f t="shared" si="22"/>
        <v>0</v>
      </c>
      <c r="J134" s="69">
        <f t="shared" si="23"/>
        <v>0</v>
      </c>
      <c r="K134" s="69">
        <f t="shared" si="24"/>
        <v>0</v>
      </c>
      <c r="L134" s="69">
        <f t="shared" si="25"/>
        <v>0</v>
      </c>
      <c r="M134" s="69">
        <f t="shared" ca="1" si="17"/>
        <v>-4.5743953182000444E-5</v>
      </c>
      <c r="N134" s="69">
        <f t="shared" ca="1" si="26"/>
        <v>0</v>
      </c>
      <c r="O134" s="81">
        <f t="shared" ca="1" si="27"/>
        <v>0</v>
      </c>
      <c r="P134" s="69">
        <f t="shared" ca="1" si="28"/>
        <v>0</v>
      </c>
      <c r="Q134" s="69">
        <f t="shared" ca="1" si="29"/>
        <v>0</v>
      </c>
      <c r="R134" s="26">
        <f t="shared" ca="1" si="18"/>
        <v>4.5743953182000444E-5</v>
      </c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</row>
    <row r="135" spans="1:35" x14ac:dyDescent="0.2">
      <c r="A135" s="67"/>
      <c r="B135" s="67"/>
      <c r="C135" s="67"/>
      <c r="D135" s="68">
        <f t="shared" si="19"/>
        <v>0</v>
      </c>
      <c r="E135" s="68">
        <f t="shared" si="19"/>
        <v>0</v>
      </c>
      <c r="F135" s="69">
        <f t="shared" si="20"/>
        <v>0</v>
      </c>
      <c r="G135" s="69">
        <f t="shared" si="20"/>
        <v>0</v>
      </c>
      <c r="H135" s="69">
        <f t="shared" si="21"/>
        <v>0</v>
      </c>
      <c r="I135" s="69">
        <f t="shared" si="22"/>
        <v>0</v>
      </c>
      <c r="J135" s="69">
        <f t="shared" si="23"/>
        <v>0</v>
      </c>
      <c r="K135" s="69">
        <f t="shared" si="24"/>
        <v>0</v>
      </c>
      <c r="L135" s="69">
        <f t="shared" si="25"/>
        <v>0</v>
      </c>
      <c r="M135" s="69">
        <f t="shared" ca="1" si="17"/>
        <v>-4.5743953182000444E-5</v>
      </c>
      <c r="N135" s="69">
        <f t="shared" ca="1" si="26"/>
        <v>0</v>
      </c>
      <c r="O135" s="81">
        <f t="shared" ca="1" si="27"/>
        <v>0</v>
      </c>
      <c r="P135" s="69">
        <f t="shared" ca="1" si="28"/>
        <v>0</v>
      </c>
      <c r="Q135" s="69">
        <f t="shared" ca="1" si="29"/>
        <v>0</v>
      </c>
      <c r="R135" s="26">
        <f t="shared" ca="1" si="18"/>
        <v>4.5743953182000444E-5</v>
      </c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</row>
    <row r="136" spans="1:35" x14ac:dyDescent="0.2">
      <c r="A136" s="67"/>
      <c r="B136" s="67"/>
      <c r="C136" s="67"/>
      <c r="D136" s="68">
        <f t="shared" si="19"/>
        <v>0</v>
      </c>
      <c r="E136" s="68">
        <f t="shared" si="19"/>
        <v>0</v>
      </c>
      <c r="F136" s="69">
        <f t="shared" si="20"/>
        <v>0</v>
      </c>
      <c r="G136" s="69">
        <f t="shared" si="20"/>
        <v>0</v>
      </c>
      <c r="H136" s="69">
        <f t="shared" si="21"/>
        <v>0</v>
      </c>
      <c r="I136" s="69">
        <f t="shared" si="22"/>
        <v>0</v>
      </c>
      <c r="J136" s="69">
        <f t="shared" si="23"/>
        <v>0</v>
      </c>
      <c r="K136" s="69">
        <f t="shared" si="24"/>
        <v>0</v>
      </c>
      <c r="L136" s="69">
        <f t="shared" si="25"/>
        <v>0</v>
      </c>
      <c r="M136" s="69">
        <f t="shared" ca="1" si="17"/>
        <v>-4.5743953182000444E-5</v>
      </c>
      <c r="N136" s="69">
        <f t="shared" ca="1" si="26"/>
        <v>0</v>
      </c>
      <c r="O136" s="81">
        <f t="shared" ca="1" si="27"/>
        <v>0</v>
      </c>
      <c r="P136" s="69">
        <f t="shared" ca="1" si="28"/>
        <v>0</v>
      </c>
      <c r="Q136" s="69">
        <f t="shared" ca="1" si="29"/>
        <v>0</v>
      </c>
      <c r="R136" s="26">
        <f t="shared" ca="1" si="18"/>
        <v>4.5743953182000444E-5</v>
      </c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</row>
    <row r="137" spans="1:35" x14ac:dyDescent="0.2">
      <c r="A137" s="67"/>
      <c r="B137" s="67"/>
      <c r="C137" s="67"/>
      <c r="D137" s="68">
        <f t="shared" si="19"/>
        <v>0</v>
      </c>
      <c r="E137" s="68">
        <f t="shared" si="19"/>
        <v>0</v>
      </c>
      <c r="F137" s="69">
        <f t="shared" si="20"/>
        <v>0</v>
      </c>
      <c r="G137" s="69">
        <f t="shared" si="20"/>
        <v>0</v>
      </c>
      <c r="H137" s="69">
        <f t="shared" si="21"/>
        <v>0</v>
      </c>
      <c r="I137" s="69">
        <f t="shared" si="22"/>
        <v>0</v>
      </c>
      <c r="J137" s="69">
        <f t="shared" si="23"/>
        <v>0</v>
      </c>
      <c r="K137" s="69">
        <f t="shared" si="24"/>
        <v>0</v>
      </c>
      <c r="L137" s="69">
        <f t="shared" si="25"/>
        <v>0</v>
      </c>
      <c r="M137" s="69">
        <f t="shared" ca="1" si="17"/>
        <v>-4.5743953182000444E-5</v>
      </c>
      <c r="N137" s="69">
        <f t="shared" ca="1" si="26"/>
        <v>0</v>
      </c>
      <c r="O137" s="81">
        <f t="shared" ca="1" si="27"/>
        <v>0</v>
      </c>
      <c r="P137" s="69">
        <f t="shared" ca="1" si="28"/>
        <v>0</v>
      </c>
      <c r="Q137" s="69">
        <f t="shared" ca="1" si="29"/>
        <v>0</v>
      </c>
      <c r="R137" s="26">
        <f t="shared" ca="1" si="18"/>
        <v>4.5743953182000444E-5</v>
      </c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</row>
    <row r="138" spans="1:35" x14ac:dyDescent="0.2">
      <c r="A138" s="67"/>
      <c r="B138" s="67"/>
      <c r="C138" s="67"/>
      <c r="D138" s="68">
        <f t="shared" si="19"/>
        <v>0</v>
      </c>
      <c r="E138" s="68">
        <f t="shared" si="19"/>
        <v>0</v>
      </c>
      <c r="F138" s="69">
        <f t="shared" si="20"/>
        <v>0</v>
      </c>
      <c r="G138" s="69">
        <f t="shared" si="20"/>
        <v>0</v>
      </c>
      <c r="H138" s="69">
        <f t="shared" si="21"/>
        <v>0</v>
      </c>
      <c r="I138" s="69">
        <f t="shared" si="22"/>
        <v>0</v>
      </c>
      <c r="J138" s="69">
        <f t="shared" si="23"/>
        <v>0</v>
      </c>
      <c r="K138" s="69">
        <f t="shared" si="24"/>
        <v>0</v>
      </c>
      <c r="L138" s="69">
        <f t="shared" si="25"/>
        <v>0</v>
      </c>
      <c r="M138" s="69">
        <f t="shared" ca="1" si="17"/>
        <v>-4.5743953182000444E-5</v>
      </c>
      <c r="N138" s="69">
        <f t="shared" ca="1" si="26"/>
        <v>0</v>
      </c>
      <c r="O138" s="81">
        <f t="shared" ca="1" si="27"/>
        <v>0</v>
      </c>
      <c r="P138" s="69">
        <f t="shared" ca="1" si="28"/>
        <v>0</v>
      </c>
      <c r="Q138" s="69">
        <f t="shared" ca="1" si="29"/>
        <v>0</v>
      </c>
      <c r="R138" s="26">
        <f t="shared" ca="1" si="18"/>
        <v>4.5743953182000444E-5</v>
      </c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</row>
    <row r="139" spans="1:35" x14ac:dyDescent="0.2">
      <c r="A139" s="67"/>
      <c r="B139" s="67"/>
      <c r="C139" s="67"/>
      <c r="D139" s="68">
        <f t="shared" si="19"/>
        <v>0</v>
      </c>
      <c r="E139" s="68">
        <f t="shared" si="19"/>
        <v>0</v>
      </c>
      <c r="F139" s="69">
        <f t="shared" si="20"/>
        <v>0</v>
      </c>
      <c r="G139" s="69">
        <f t="shared" si="20"/>
        <v>0</v>
      </c>
      <c r="H139" s="69">
        <f t="shared" si="21"/>
        <v>0</v>
      </c>
      <c r="I139" s="69">
        <f t="shared" si="22"/>
        <v>0</v>
      </c>
      <c r="J139" s="69">
        <f t="shared" si="23"/>
        <v>0</v>
      </c>
      <c r="K139" s="69">
        <f t="shared" si="24"/>
        <v>0</v>
      </c>
      <c r="L139" s="69">
        <f t="shared" si="25"/>
        <v>0</v>
      </c>
      <c r="M139" s="69">
        <f t="shared" ca="1" si="17"/>
        <v>-4.5743953182000444E-5</v>
      </c>
      <c r="N139" s="69">
        <f t="shared" ca="1" si="26"/>
        <v>0</v>
      </c>
      <c r="O139" s="81">
        <f t="shared" ca="1" si="27"/>
        <v>0</v>
      </c>
      <c r="P139" s="69">
        <f t="shared" ca="1" si="28"/>
        <v>0</v>
      </c>
      <c r="Q139" s="69">
        <f t="shared" ca="1" si="29"/>
        <v>0</v>
      </c>
      <c r="R139" s="26">
        <f t="shared" ca="1" si="18"/>
        <v>4.5743953182000444E-5</v>
      </c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</row>
    <row r="140" spans="1:35" x14ac:dyDescent="0.2">
      <c r="A140" s="67"/>
      <c r="B140" s="67"/>
      <c r="C140" s="67"/>
      <c r="D140" s="68">
        <f t="shared" si="19"/>
        <v>0</v>
      </c>
      <c r="E140" s="68">
        <f t="shared" si="19"/>
        <v>0</v>
      </c>
      <c r="F140" s="69">
        <f t="shared" si="20"/>
        <v>0</v>
      </c>
      <c r="G140" s="69">
        <f t="shared" si="20"/>
        <v>0</v>
      </c>
      <c r="H140" s="69">
        <f t="shared" si="21"/>
        <v>0</v>
      </c>
      <c r="I140" s="69">
        <f t="shared" si="22"/>
        <v>0</v>
      </c>
      <c r="J140" s="69">
        <f t="shared" si="23"/>
        <v>0</v>
      </c>
      <c r="K140" s="69">
        <f t="shared" si="24"/>
        <v>0</v>
      </c>
      <c r="L140" s="69">
        <f t="shared" si="25"/>
        <v>0</v>
      </c>
      <c r="M140" s="69">
        <f t="shared" ca="1" si="17"/>
        <v>-4.5743953182000444E-5</v>
      </c>
      <c r="N140" s="69">
        <f t="shared" ca="1" si="26"/>
        <v>0</v>
      </c>
      <c r="O140" s="81">
        <f t="shared" ca="1" si="27"/>
        <v>0</v>
      </c>
      <c r="P140" s="69">
        <f t="shared" ca="1" si="28"/>
        <v>0</v>
      </c>
      <c r="Q140" s="69">
        <f t="shared" ca="1" si="29"/>
        <v>0</v>
      </c>
      <c r="R140" s="26">
        <f t="shared" ca="1" si="18"/>
        <v>4.5743953182000444E-5</v>
      </c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</row>
    <row r="141" spans="1:35" x14ac:dyDescent="0.2">
      <c r="A141" s="67"/>
      <c r="B141" s="67"/>
      <c r="C141" s="67"/>
      <c r="D141" s="68">
        <f t="shared" si="19"/>
        <v>0</v>
      </c>
      <c r="E141" s="68">
        <f t="shared" si="19"/>
        <v>0</v>
      </c>
      <c r="F141" s="69">
        <f t="shared" si="20"/>
        <v>0</v>
      </c>
      <c r="G141" s="69">
        <f t="shared" si="20"/>
        <v>0</v>
      </c>
      <c r="H141" s="69">
        <f t="shared" si="21"/>
        <v>0</v>
      </c>
      <c r="I141" s="69">
        <f t="shared" si="22"/>
        <v>0</v>
      </c>
      <c r="J141" s="69">
        <f t="shared" si="23"/>
        <v>0</v>
      </c>
      <c r="K141" s="69">
        <f t="shared" si="24"/>
        <v>0</v>
      </c>
      <c r="L141" s="69">
        <f t="shared" si="25"/>
        <v>0</v>
      </c>
      <c r="M141" s="69">
        <f t="shared" ca="1" si="17"/>
        <v>-4.5743953182000444E-5</v>
      </c>
      <c r="N141" s="69">
        <f t="shared" ca="1" si="26"/>
        <v>0</v>
      </c>
      <c r="O141" s="81">
        <f t="shared" ca="1" si="27"/>
        <v>0</v>
      </c>
      <c r="P141" s="69">
        <f t="shared" ca="1" si="28"/>
        <v>0</v>
      </c>
      <c r="Q141" s="69">
        <f t="shared" ca="1" si="29"/>
        <v>0</v>
      </c>
      <c r="R141" s="26">
        <f t="shared" ca="1" si="18"/>
        <v>4.5743953182000444E-5</v>
      </c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</row>
    <row r="142" spans="1:35" x14ac:dyDescent="0.2">
      <c r="A142" s="67"/>
      <c r="B142" s="67"/>
      <c r="C142" s="67"/>
      <c r="D142" s="68">
        <f t="shared" si="19"/>
        <v>0</v>
      </c>
      <c r="E142" s="68">
        <f t="shared" si="19"/>
        <v>0</v>
      </c>
      <c r="F142" s="69">
        <f t="shared" si="20"/>
        <v>0</v>
      </c>
      <c r="G142" s="69">
        <f t="shared" si="20"/>
        <v>0</v>
      </c>
      <c r="H142" s="69">
        <f t="shared" si="21"/>
        <v>0</v>
      </c>
      <c r="I142" s="69">
        <f t="shared" si="22"/>
        <v>0</v>
      </c>
      <c r="J142" s="69">
        <f t="shared" si="23"/>
        <v>0</v>
      </c>
      <c r="K142" s="69">
        <f t="shared" si="24"/>
        <v>0</v>
      </c>
      <c r="L142" s="69">
        <f t="shared" si="25"/>
        <v>0</v>
      </c>
      <c r="M142" s="69">
        <f t="shared" ca="1" si="17"/>
        <v>-4.5743953182000444E-5</v>
      </c>
      <c r="N142" s="69">
        <f t="shared" ca="1" si="26"/>
        <v>0</v>
      </c>
      <c r="O142" s="81">
        <f t="shared" ca="1" si="27"/>
        <v>0</v>
      </c>
      <c r="P142" s="69">
        <f t="shared" ca="1" si="28"/>
        <v>0</v>
      </c>
      <c r="Q142" s="69">
        <f t="shared" ca="1" si="29"/>
        <v>0</v>
      </c>
      <c r="R142" s="26">
        <f t="shared" ca="1" si="18"/>
        <v>4.5743953182000444E-5</v>
      </c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</row>
    <row r="143" spans="1:35" x14ac:dyDescent="0.2">
      <c r="A143" s="67"/>
      <c r="B143" s="67"/>
      <c r="C143" s="67"/>
      <c r="D143" s="68">
        <f t="shared" si="19"/>
        <v>0</v>
      </c>
      <c r="E143" s="68">
        <f t="shared" si="19"/>
        <v>0</v>
      </c>
      <c r="F143" s="69">
        <f t="shared" si="20"/>
        <v>0</v>
      </c>
      <c r="G143" s="69">
        <f t="shared" si="20"/>
        <v>0</v>
      </c>
      <c r="H143" s="69">
        <f t="shared" si="21"/>
        <v>0</v>
      </c>
      <c r="I143" s="69">
        <f t="shared" si="22"/>
        <v>0</v>
      </c>
      <c r="J143" s="69">
        <f t="shared" si="23"/>
        <v>0</v>
      </c>
      <c r="K143" s="69">
        <f t="shared" si="24"/>
        <v>0</v>
      </c>
      <c r="L143" s="69">
        <f t="shared" si="25"/>
        <v>0</v>
      </c>
      <c r="M143" s="69">
        <f t="shared" ca="1" si="17"/>
        <v>-4.5743953182000444E-5</v>
      </c>
      <c r="N143" s="69">
        <f t="shared" ca="1" si="26"/>
        <v>0</v>
      </c>
      <c r="O143" s="81">
        <f t="shared" ca="1" si="27"/>
        <v>0</v>
      </c>
      <c r="P143" s="69">
        <f t="shared" ca="1" si="28"/>
        <v>0</v>
      </c>
      <c r="Q143" s="69">
        <f t="shared" ca="1" si="29"/>
        <v>0</v>
      </c>
      <c r="R143" s="26">
        <f t="shared" ca="1" si="18"/>
        <v>4.5743953182000444E-5</v>
      </c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</row>
    <row r="144" spans="1:35" x14ac:dyDescent="0.2">
      <c r="A144" s="67"/>
      <c r="B144" s="67"/>
      <c r="C144" s="67"/>
      <c r="D144" s="68">
        <f t="shared" ref="D144:E207" si="30">A144/A$18</f>
        <v>0</v>
      </c>
      <c r="E144" s="68">
        <f t="shared" si="30"/>
        <v>0</v>
      </c>
      <c r="F144" s="69">
        <f t="shared" ref="F144:G207" si="31">$C144*D144</f>
        <v>0</v>
      </c>
      <c r="G144" s="69">
        <f t="shared" si="31"/>
        <v>0</v>
      </c>
      <c r="H144" s="69">
        <f t="shared" si="21"/>
        <v>0</v>
      </c>
      <c r="I144" s="69">
        <f t="shared" si="22"/>
        <v>0</v>
      </c>
      <c r="J144" s="69">
        <f t="shared" si="23"/>
        <v>0</v>
      </c>
      <c r="K144" s="69">
        <f t="shared" si="24"/>
        <v>0</v>
      </c>
      <c r="L144" s="69">
        <f t="shared" si="25"/>
        <v>0</v>
      </c>
      <c r="M144" s="69">
        <f t="shared" ca="1" si="17"/>
        <v>-4.5743953182000444E-5</v>
      </c>
      <c r="N144" s="69">
        <f t="shared" ca="1" si="26"/>
        <v>0</v>
      </c>
      <c r="O144" s="81">
        <f t="shared" ca="1" si="27"/>
        <v>0</v>
      </c>
      <c r="P144" s="69">
        <f t="shared" ca="1" si="28"/>
        <v>0</v>
      </c>
      <c r="Q144" s="69">
        <f t="shared" ca="1" si="29"/>
        <v>0</v>
      </c>
      <c r="R144" s="26">
        <f t="shared" ca="1" si="18"/>
        <v>4.5743953182000444E-5</v>
      </c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</row>
    <row r="145" spans="1:35" x14ac:dyDescent="0.2">
      <c r="A145" s="67"/>
      <c r="B145" s="67"/>
      <c r="C145" s="67"/>
      <c r="D145" s="68">
        <f t="shared" si="30"/>
        <v>0</v>
      </c>
      <c r="E145" s="68">
        <f t="shared" si="30"/>
        <v>0</v>
      </c>
      <c r="F145" s="69">
        <f t="shared" si="31"/>
        <v>0</v>
      </c>
      <c r="G145" s="69">
        <f t="shared" si="31"/>
        <v>0</v>
      </c>
      <c r="H145" s="69">
        <f t="shared" si="21"/>
        <v>0</v>
      </c>
      <c r="I145" s="69">
        <f t="shared" si="22"/>
        <v>0</v>
      </c>
      <c r="J145" s="69">
        <f t="shared" si="23"/>
        <v>0</v>
      </c>
      <c r="K145" s="69">
        <f t="shared" si="24"/>
        <v>0</v>
      </c>
      <c r="L145" s="69">
        <f t="shared" si="25"/>
        <v>0</v>
      </c>
      <c r="M145" s="69">
        <f t="shared" ca="1" si="17"/>
        <v>-4.5743953182000444E-5</v>
      </c>
      <c r="N145" s="69">
        <f t="shared" ca="1" si="26"/>
        <v>0</v>
      </c>
      <c r="O145" s="81">
        <f t="shared" ca="1" si="27"/>
        <v>0</v>
      </c>
      <c r="P145" s="69">
        <f t="shared" ca="1" si="28"/>
        <v>0</v>
      </c>
      <c r="Q145" s="69">
        <f t="shared" ca="1" si="29"/>
        <v>0</v>
      </c>
      <c r="R145" s="26">
        <f t="shared" ca="1" si="18"/>
        <v>4.5743953182000444E-5</v>
      </c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</row>
    <row r="146" spans="1:35" x14ac:dyDescent="0.2">
      <c r="A146" s="67"/>
      <c r="B146" s="67"/>
      <c r="C146" s="67"/>
      <c r="D146" s="68">
        <f t="shared" si="30"/>
        <v>0</v>
      </c>
      <c r="E146" s="68">
        <f t="shared" si="30"/>
        <v>0</v>
      </c>
      <c r="F146" s="69">
        <f t="shared" si="31"/>
        <v>0</v>
      </c>
      <c r="G146" s="69">
        <f t="shared" si="31"/>
        <v>0</v>
      </c>
      <c r="H146" s="69">
        <f t="shared" si="21"/>
        <v>0</v>
      </c>
      <c r="I146" s="69">
        <f t="shared" si="22"/>
        <v>0</v>
      </c>
      <c r="J146" s="69">
        <f t="shared" si="23"/>
        <v>0</v>
      </c>
      <c r="K146" s="69">
        <f t="shared" si="24"/>
        <v>0</v>
      </c>
      <c r="L146" s="69">
        <f t="shared" si="25"/>
        <v>0</v>
      </c>
      <c r="M146" s="69">
        <f t="shared" ca="1" si="17"/>
        <v>-4.5743953182000444E-5</v>
      </c>
      <c r="N146" s="69">
        <f t="shared" ca="1" si="26"/>
        <v>0</v>
      </c>
      <c r="O146" s="81">
        <f t="shared" ca="1" si="27"/>
        <v>0</v>
      </c>
      <c r="P146" s="69">
        <f t="shared" ca="1" si="28"/>
        <v>0</v>
      </c>
      <c r="Q146" s="69">
        <f t="shared" ca="1" si="29"/>
        <v>0</v>
      </c>
      <c r="R146" s="26">
        <f t="shared" ca="1" si="18"/>
        <v>4.5743953182000444E-5</v>
      </c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</row>
    <row r="147" spans="1:35" x14ac:dyDescent="0.2">
      <c r="A147" s="67"/>
      <c r="B147" s="67"/>
      <c r="C147" s="67"/>
      <c r="D147" s="68">
        <f t="shared" si="30"/>
        <v>0</v>
      </c>
      <c r="E147" s="68">
        <f t="shared" si="30"/>
        <v>0</v>
      </c>
      <c r="F147" s="69">
        <f t="shared" si="31"/>
        <v>0</v>
      </c>
      <c r="G147" s="69">
        <f t="shared" si="31"/>
        <v>0</v>
      </c>
      <c r="H147" s="69">
        <f t="shared" si="21"/>
        <v>0</v>
      </c>
      <c r="I147" s="69">
        <f t="shared" si="22"/>
        <v>0</v>
      </c>
      <c r="J147" s="69">
        <f t="shared" si="23"/>
        <v>0</v>
      </c>
      <c r="K147" s="69">
        <f t="shared" si="24"/>
        <v>0</v>
      </c>
      <c r="L147" s="69">
        <f t="shared" si="25"/>
        <v>0</v>
      </c>
      <c r="M147" s="69">
        <f t="shared" ca="1" si="17"/>
        <v>-4.5743953182000444E-5</v>
      </c>
      <c r="N147" s="69">
        <f t="shared" ca="1" si="26"/>
        <v>0</v>
      </c>
      <c r="O147" s="81">
        <f t="shared" ca="1" si="27"/>
        <v>0</v>
      </c>
      <c r="P147" s="69">
        <f t="shared" ca="1" si="28"/>
        <v>0</v>
      </c>
      <c r="Q147" s="69">
        <f t="shared" ca="1" si="29"/>
        <v>0</v>
      </c>
      <c r="R147" s="26">
        <f t="shared" ca="1" si="18"/>
        <v>4.5743953182000444E-5</v>
      </c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</row>
    <row r="148" spans="1:35" x14ac:dyDescent="0.2">
      <c r="A148" s="67"/>
      <c r="B148" s="67"/>
      <c r="C148" s="67"/>
      <c r="D148" s="68">
        <f t="shared" si="30"/>
        <v>0</v>
      </c>
      <c r="E148" s="68">
        <f t="shared" si="30"/>
        <v>0</v>
      </c>
      <c r="F148" s="69">
        <f t="shared" si="31"/>
        <v>0</v>
      </c>
      <c r="G148" s="69">
        <f t="shared" si="31"/>
        <v>0</v>
      </c>
      <c r="H148" s="69">
        <f t="shared" si="21"/>
        <v>0</v>
      </c>
      <c r="I148" s="69">
        <f t="shared" si="22"/>
        <v>0</v>
      </c>
      <c r="J148" s="69">
        <f t="shared" si="23"/>
        <v>0</v>
      </c>
      <c r="K148" s="69">
        <f t="shared" si="24"/>
        <v>0</v>
      </c>
      <c r="L148" s="69">
        <f t="shared" si="25"/>
        <v>0</v>
      </c>
      <c r="M148" s="69">
        <f t="shared" ref="M148:M211" ca="1" si="32">+E$4+E$5*D148+E$6*D148^2</f>
        <v>-4.5743953182000444E-5</v>
      </c>
      <c r="N148" s="69">
        <f t="shared" ca="1" si="26"/>
        <v>0</v>
      </c>
      <c r="O148" s="81">
        <f t="shared" ca="1" si="27"/>
        <v>0</v>
      </c>
      <c r="P148" s="69">
        <f t="shared" ca="1" si="28"/>
        <v>0</v>
      </c>
      <c r="Q148" s="69">
        <f t="shared" ca="1" si="29"/>
        <v>0</v>
      </c>
      <c r="R148" s="26">
        <f t="shared" ref="R148:R211" ca="1" si="33">+E148-M148</f>
        <v>4.5743953182000444E-5</v>
      </c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</row>
    <row r="149" spans="1:35" x14ac:dyDescent="0.2">
      <c r="A149" s="67"/>
      <c r="B149" s="67"/>
      <c r="C149" s="67"/>
      <c r="D149" s="68">
        <f t="shared" si="30"/>
        <v>0</v>
      </c>
      <c r="E149" s="68">
        <f t="shared" si="30"/>
        <v>0</v>
      </c>
      <c r="F149" s="69">
        <f t="shared" si="31"/>
        <v>0</v>
      </c>
      <c r="G149" s="69">
        <f t="shared" si="31"/>
        <v>0</v>
      </c>
      <c r="H149" s="69">
        <f t="shared" ref="H149:H212" si="34">C149*D149*D149</f>
        <v>0</v>
      </c>
      <c r="I149" s="69">
        <f t="shared" ref="I149:I212" si="35">C149*D149*D149*D149</f>
        <v>0</v>
      </c>
      <c r="J149" s="69">
        <f t="shared" ref="J149:J212" si="36">C149*D149*D149*D149*D149</f>
        <v>0</v>
      </c>
      <c r="K149" s="69">
        <f t="shared" ref="K149:K212" si="37">C149*E149*D149</f>
        <v>0</v>
      </c>
      <c r="L149" s="69">
        <f t="shared" ref="L149:L212" si="38">C149*E149*D149*D149</f>
        <v>0</v>
      </c>
      <c r="M149" s="69">
        <f t="shared" ca="1" si="32"/>
        <v>-4.5743953182000444E-5</v>
      </c>
      <c r="N149" s="69">
        <f t="shared" ref="N149:N212" ca="1" si="39">C149*(M149-E149)^2</f>
        <v>0</v>
      </c>
      <c r="O149" s="81">
        <f t="shared" ref="O149:O212" ca="1" si="40">(C149*O$1-O$2*F149+O$3*H149)^2</f>
        <v>0</v>
      </c>
      <c r="P149" s="69">
        <f t="shared" ref="P149:P212" ca="1" si="41">(-C149*O$2+O$4*F149-O$5*H149)^2</f>
        <v>0</v>
      </c>
      <c r="Q149" s="69">
        <f t="shared" ref="Q149:Q212" ca="1" si="42">+(C149*O$3-F149*O$5+H149*O$6)^2</f>
        <v>0</v>
      </c>
      <c r="R149" s="26">
        <f t="shared" ca="1" si="33"/>
        <v>4.5743953182000444E-5</v>
      </c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</row>
    <row r="150" spans="1:35" x14ac:dyDescent="0.2">
      <c r="A150" s="67"/>
      <c r="B150" s="67"/>
      <c r="C150" s="67"/>
      <c r="D150" s="68">
        <f t="shared" si="30"/>
        <v>0</v>
      </c>
      <c r="E150" s="68">
        <f t="shared" si="30"/>
        <v>0</v>
      </c>
      <c r="F150" s="69">
        <f t="shared" si="31"/>
        <v>0</v>
      </c>
      <c r="G150" s="69">
        <f t="shared" si="31"/>
        <v>0</v>
      </c>
      <c r="H150" s="69">
        <f t="shared" si="34"/>
        <v>0</v>
      </c>
      <c r="I150" s="69">
        <f t="shared" si="35"/>
        <v>0</v>
      </c>
      <c r="J150" s="69">
        <f t="shared" si="36"/>
        <v>0</v>
      </c>
      <c r="K150" s="69">
        <f t="shared" si="37"/>
        <v>0</v>
      </c>
      <c r="L150" s="69">
        <f t="shared" si="38"/>
        <v>0</v>
      </c>
      <c r="M150" s="69">
        <f t="shared" ca="1" si="32"/>
        <v>-4.5743953182000444E-5</v>
      </c>
      <c r="N150" s="69">
        <f t="shared" ca="1" si="39"/>
        <v>0</v>
      </c>
      <c r="O150" s="81">
        <f t="shared" ca="1" si="40"/>
        <v>0</v>
      </c>
      <c r="P150" s="69">
        <f t="shared" ca="1" si="41"/>
        <v>0</v>
      </c>
      <c r="Q150" s="69">
        <f t="shared" ca="1" si="42"/>
        <v>0</v>
      </c>
      <c r="R150" s="26">
        <f t="shared" ca="1" si="33"/>
        <v>4.5743953182000444E-5</v>
      </c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</row>
    <row r="151" spans="1:35" x14ac:dyDescent="0.2">
      <c r="A151" s="67"/>
      <c r="B151" s="67"/>
      <c r="C151" s="67"/>
      <c r="D151" s="68">
        <f t="shared" si="30"/>
        <v>0</v>
      </c>
      <c r="E151" s="68">
        <f t="shared" si="30"/>
        <v>0</v>
      </c>
      <c r="F151" s="69">
        <f t="shared" si="31"/>
        <v>0</v>
      </c>
      <c r="G151" s="69">
        <f t="shared" si="31"/>
        <v>0</v>
      </c>
      <c r="H151" s="69">
        <f t="shared" si="34"/>
        <v>0</v>
      </c>
      <c r="I151" s="69">
        <f t="shared" si="35"/>
        <v>0</v>
      </c>
      <c r="J151" s="69">
        <f t="shared" si="36"/>
        <v>0</v>
      </c>
      <c r="K151" s="69">
        <f t="shared" si="37"/>
        <v>0</v>
      </c>
      <c r="L151" s="69">
        <f t="shared" si="38"/>
        <v>0</v>
      </c>
      <c r="M151" s="69">
        <f t="shared" ca="1" si="32"/>
        <v>-4.5743953182000444E-5</v>
      </c>
      <c r="N151" s="69">
        <f t="shared" ca="1" si="39"/>
        <v>0</v>
      </c>
      <c r="O151" s="81">
        <f t="shared" ca="1" si="40"/>
        <v>0</v>
      </c>
      <c r="P151" s="69">
        <f t="shared" ca="1" si="41"/>
        <v>0</v>
      </c>
      <c r="Q151" s="69">
        <f t="shared" ca="1" si="42"/>
        <v>0</v>
      </c>
      <c r="R151" s="26">
        <f t="shared" ca="1" si="33"/>
        <v>4.5743953182000444E-5</v>
      </c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</row>
    <row r="152" spans="1:35" x14ac:dyDescent="0.2">
      <c r="A152" s="67"/>
      <c r="B152" s="67"/>
      <c r="C152" s="67"/>
      <c r="D152" s="68">
        <f t="shared" si="30"/>
        <v>0</v>
      </c>
      <c r="E152" s="68">
        <f t="shared" si="30"/>
        <v>0</v>
      </c>
      <c r="F152" s="69">
        <f t="shared" si="31"/>
        <v>0</v>
      </c>
      <c r="G152" s="69">
        <f t="shared" si="31"/>
        <v>0</v>
      </c>
      <c r="H152" s="69">
        <f t="shared" si="34"/>
        <v>0</v>
      </c>
      <c r="I152" s="69">
        <f t="shared" si="35"/>
        <v>0</v>
      </c>
      <c r="J152" s="69">
        <f t="shared" si="36"/>
        <v>0</v>
      </c>
      <c r="K152" s="69">
        <f t="shared" si="37"/>
        <v>0</v>
      </c>
      <c r="L152" s="69">
        <f t="shared" si="38"/>
        <v>0</v>
      </c>
      <c r="M152" s="69">
        <f t="shared" ca="1" si="32"/>
        <v>-4.5743953182000444E-5</v>
      </c>
      <c r="N152" s="69">
        <f t="shared" ca="1" si="39"/>
        <v>0</v>
      </c>
      <c r="O152" s="81">
        <f t="shared" ca="1" si="40"/>
        <v>0</v>
      </c>
      <c r="P152" s="69">
        <f t="shared" ca="1" si="41"/>
        <v>0</v>
      </c>
      <c r="Q152" s="69">
        <f t="shared" ca="1" si="42"/>
        <v>0</v>
      </c>
      <c r="R152" s="26">
        <f t="shared" ca="1" si="33"/>
        <v>4.5743953182000444E-5</v>
      </c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</row>
    <row r="153" spans="1:35" x14ac:dyDescent="0.2">
      <c r="A153" s="67"/>
      <c r="B153" s="67"/>
      <c r="C153" s="67"/>
      <c r="D153" s="68">
        <f t="shared" si="30"/>
        <v>0</v>
      </c>
      <c r="E153" s="68">
        <f t="shared" si="30"/>
        <v>0</v>
      </c>
      <c r="F153" s="69">
        <f t="shared" si="31"/>
        <v>0</v>
      </c>
      <c r="G153" s="69">
        <f t="shared" si="31"/>
        <v>0</v>
      </c>
      <c r="H153" s="69">
        <f t="shared" si="34"/>
        <v>0</v>
      </c>
      <c r="I153" s="69">
        <f t="shared" si="35"/>
        <v>0</v>
      </c>
      <c r="J153" s="69">
        <f t="shared" si="36"/>
        <v>0</v>
      </c>
      <c r="K153" s="69">
        <f t="shared" si="37"/>
        <v>0</v>
      </c>
      <c r="L153" s="69">
        <f t="shared" si="38"/>
        <v>0</v>
      </c>
      <c r="M153" s="69">
        <f t="shared" ca="1" si="32"/>
        <v>-4.5743953182000444E-5</v>
      </c>
      <c r="N153" s="69">
        <f t="shared" ca="1" si="39"/>
        <v>0</v>
      </c>
      <c r="O153" s="81">
        <f t="shared" ca="1" si="40"/>
        <v>0</v>
      </c>
      <c r="P153" s="69">
        <f t="shared" ca="1" si="41"/>
        <v>0</v>
      </c>
      <c r="Q153" s="69">
        <f t="shared" ca="1" si="42"/>
        <v>0</v>
      </c>
      <c r="R153" s="26">
        <f t="shared" ca="1" si="33"/>
        <v>4.5743953182000444E-5</v>
      </c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</row>
    <row r="154" spans="1:35" x14ac:dyDescent="0.2">
      <c r="A154" s="67"/>
      <c r="B154" s="67"/>
      <c r="C154" s="67"/>
      <c r="D154" s="68">
        <f t="shared" si="30"/>
        <v>0</v>
      </c>
      <c r="E154" s="68">
        <f t="shared" si="30"/>
        <v>0</v>
      </c>
      <c r="F154" s="69">
        <f t="shared" si="31"/>
        <v>0</v>
      </c>
      <c r="G154" s="69">
        <f t="shared" si="31"/>
        <v>0</v>
      </c>
      <c r="H154" s="69">
        <f t="shared" si="34"/>
        <v>0</v>
      </c>
      <c r="I154" s="69">
        <f t="shared" si="35"/>
        <v>0</v>
      </c>
      <c r="J154" s="69">
        <f t="shared" si="36"/>
        <v>0</v>
      </c>
      <c r="K154" s="69">
        <f t="shared" si="37"/>
        <v>0</v>
      </c>
      <c r="L154" s="69">
        <f t="shared" si="38"/>
        <v>0</v>
      </c>
      <c r="M154" s="69">
        <f t="shared" ca="1" si="32"/>
        <v>-4.5743953182000444E-5</v>
      </c>
      <c r="N154" s="69">
        <f t="shared" ca="1" si="39"/>
        <v>0</v>
      </c>
      <c r="O154" s="81">
        <f t="shared" ca="1" si="40"/>
        <v>0</v>
      </c>
      <c r="P154" s="69">
        <f t="shared" ca="1" si="41"/>
        <v>0</v>
      </c>
      <c r="Q154" s="69">
        <f t="shared" ca="1" si="42"/>
        <v>0</v>
      </c>
      <c r="R154" s="26">
        <f t="shared" ca="1" si="33"/>
        <v>4.5743953182000444E-5</v>
      </c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</row>
    <row r="155" spans="1:35" x14ac:dyDescent="0.2">
      <c r="A155" s="67"/>
      <c r="B155" s="67"/>
      <c r="C155" s="67"/>
      <c r="D155" s="68">
        <f t="shared" si="30"/>
        <v>0</v>
      </c>
      <c r="E155" s="68">
        <f t="shared" si="30"/>
        <v>0</v>
      </c>
      <c r="F155" s="69">
        <f t="shared" si="31"/>
        <v>0</v>
      </c>
      <c r="G155" s="69">
        <f t="shared" si="31"/>
        <v>0</v>
      </c>
      <c r="H155" s="69">
        <f t="shared" si="34"/>
        <v>0</v>
      </c>
      <c r="I155" s="69">
        <f t="shared" si="35"/>
        <v>0</v>
      </c>
      <c r="J155" s="69">
        <f t="shared" si="36"/>
        <v>0</v>
      </c>
      <c r="K155" s="69">
        <f t="shared" si="37"/>
        <v>0</v>
      </c>
      <c r="L155" s="69">
        <f t="shared" si="38"/>
        <v>0</v>
      </c>
      <c r="M155" s="69">
        <f t="shared" ca="1" si="32"/>
        <v>-4.5743953182000444E-5</v>
      </c>
      <c r="N155" s="69">
        <f t="shared" ca="1" si="39"/>
        <v>0</v>
      </c>
      <c r="O155" s="81">
        <f t="shared" ca="1" si="40"/>
        <v>0</v>
      </c>
      <c r="P155" s="69">
        <f t="shared" ca="1" si="41"/>
        <v>0</v>
      </c>
      <c r="Q155" s="69">
        <f t="shared" ca="1" si="42"/>
        <v>0</v>
      </c>
      <c r="R155" s="26">
        <f t="shared" ca="1" si="33"/>
        <v>4.5743953182000444E-5</v>
      </c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</row>
    <row r="156" spans="1:35" x14ac:dyDescent="0.2">
      <c r="A156" s="67"/>
      <c r="B156" s="67"/>
      <c r="C156" s="67"/>
      <c r="D156" s="68">
        <f t="shared" si="30"/>
        <v>0</v>
      </c>
      <c r="E156" s="68">
        <f t="shared" si="30"/>
        <v>0</v>
      </c>
      <c r="F156" s="69">
        <f t="shared" si="31"/>
        <v>0</v>
      </c>
      <c r="G156" s="69">
        <f t="shared" si="31"/>
        <v>0</v>
      </c>
      <c r="H156" s="69">
        <f t="shared" si="34"/>
        <v>0</v>
      </c>
      <c r="I156" s="69">
        <f t="shared" si="35"/>
        <v>0</v>
      </c>
      <c r="J156" s="69">
        <f t="shared" si="36"/>
        <v>0</v>
      </c>
      <c r="K156" s="69">
        <f t="shared" si="37"/>
        <v>0</v>
      </c>
      <c r="L156" s="69">
        <f t="shared" si="38"/>
        <v>0</v>
      </c>
      <c r="M156" s="69">
        <f t="shared" ca="1" si="32"/>
        <v>-4.5743953182000444E-5</v>
      </c>
      <c r="N156" s="69">
        <f t="shared" ca="1" si="39"/>
        <v>0</v>
      </c>
      <c r="O156" s="81">
        <f t="shared" ca="1" si="40"/>
        <v>0</v>
      </c>
      <c r="P156" s="69">
        <f t="shared" ca="1" si="41"/>
        <v>0</v>
      </c>
      <c r="Q156" s="69">
        <f t="shared" ca="1" si="42"/>
        <v>0</v>
      </c>
      <c r="R156" s="26">
        <f t="shared" ca="1" si="33"/>
        <v>4.5743953182000444E-5</v>
      </c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</row>
    <row r="157" spans="1:35" x14ac:dyDescent="0.2">
      <c r="A157" s="67"/>
      <c r="B157" s="67"/>
      <c r="C157" s="67"/>
      <c r="D157" s="68">
        <f t="shared" si="30"/>
        <v>0</v>
      </c>
      <c r="E157" s="68">
        <f t="shared" si="30"/>
        <v>0</v>
      </c>
      <c r="F157" s="69">
        <f t="shared" si="31"/>
        <v>0</v>
      </c>
      <c r="G157" s="69">
        <f t="shared" si="31"/>
        <v>0</v>
      </c>
      <c r="H157" s="69">
        <f t="shared" si="34"/>
        <v>0</v>
      </c>
      <c r="I157" s="69">
        <f t="shared" si="35"/>
        <v>0</v>
      </c>
      <c r="J157" s="69">
        <f t="shared" si="36"/>
        <v>0</v>
      </c>
      <c r="K157" s="69">
        <f t="shared" si="37"/>
        <v>0</v>
      </c>
      <c r="L157" s="69">
        <f t="shared" si="38"/>
        <v>0</v>
      </c>
      <c r="M157" s="69">
        <f t="shared" ca="1" si="32"/>
        <v>-4.5743953182000444E-5</v>
      </c>
      <c r="N157" s="69">
        <f t="shared" ca="1" si="39"/>
        <v>0</v>
      </c>
      <c r="O157" s="81">
        <f t="shared" ca="1" si="40"/>
        <v>0</v>
      </c>
      <c r="P157" s="69">
        <f t="shared" ca="1" si="41"/>
        <v>0</v>
      </c>
      <c r="Q157" s="69">
        <f t="shared" ca="1" si="42"/>
        <v>0</v>
      </c>
      <c r="R157" s="26">
        <f t="shared" ca="1" si="33"/>
        <v>4.5743953182000444E-5</v>
      </c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</row>
    <row r="158" spans="1:35" x14ac:dyDescent="0.2">
      <c r="A158" s="67"/>
      <c r="B158" s="67"/>
      <c r="C158" s="67"/>
      <c r="D158" s="68">
        <f t="shared" si="30"/>
        <v>0</v>
      </c>
      <c r="E158" s="68">
        <f t="shared" si="30"/>
        <v>0</v>
      </c>
      <c r="F158" s="69">
        <f t="shared" si="31"/>
        <v>0</v>
      </c>
      <c r="G158" s="69">
        <f t="shared" si="31"/>
        <v>0</v>
      </c>
      <c r="H158" s="69">
        <f t="shared" si="34"/>
        <v>0</v>
      </c>
      <c r="I158" s="69">
        <f t="shared" si="35"/>
        <v>0</v>
      </c>
      <c r="J158" s="69">
        <f t="shared" si="36"/>
        <v>0</v>
      </c>
      <c r="K158" s="69">
        <f t="shared" si="37"/>
        <v>0</v>
      </c>
      <c r="L158" s="69">
        <f t="shared" si="38"/>
        <v>0</v>
      </c>
      <c r="M158" s="69">
        <f t="shared" ca="1" si="32"/>
        <v>-4.5743953182000444E-5</v>
      </c>
      <c r="N158" s="69">
        <f t="shared" ca="1" si="39"/>
        <v>0</v>
      </c>
      <c r="O158" s="81">
        <f t="shared" ca="1" si="40"/>
        <v>0</v>
      </c>
      <c r="P158" s="69">
        <f t="shared" ca="1" si="41"/>
        <v>0</v>
      </c>
      <c r="Q158" s="69">
        <f t="shared" ca="1" si="42"/>
        <v>0</v>
      </c>
      <c r="R158" s="26">
        <f t="shared" ca="1" si="33"/>
        <v>4.5743953182000444E-5</v>
      </c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</row>
    <row r="159" spans="1:35" x14ac:dyDescent="0.2">
      <c r="A159" s="67"/>
      <c r="B159" s="67"/>
      <c r="C159" s="67"/>
      <c r="D159" s="68">
        <f t="shared" si="30"/>
        <v>0</v>
      </c>
      <c r="E159" s="68">
        <f t="shared" si="30"/>
        <v>0</v>
      </c>
      <c r="F159" s="69">
        <f t="shared" si="31"/>
        <v>0</v>
      </c>
      <c r="G159" s="69">
        <f t="shared" si="31"/>
        <v>0</v>
      </c>
      <c r="H159" s="69">
        <f t="shared" si="34"/>
        <v>0</v>
      </c>
      <c r="I159" s="69">
        <f t="shared" si="35"/>
        <v>0</v>
      </c>
      <c r="J159" s="69">
        <f t="shared" si="36"/>
        <v>0</v>
      </c>
      <c r="K159" s="69">
        <f t="shared" si="37"/>
        <v>0</v>
      </c>
      <c r="L159" s="69">
        <f t="shared" si="38"/>
        <v>0</v>
      </c>
      <c r="M159" s="69">
        <f t="shared" ca="1" si="32"/>
        <v>-4.5743953182000444E-5</v>
      </c>
      <c r="N159" s="69">
        <f t="shared" ca="1" si="39"/>
        <v>0</v>
      </c>
      <c r="O159" s="81">
        <f t="shared" ca="1" si="40"/>
        <v>0</v>
      </c>
      <c r="P159" s="69">
        <f t="shared" ca="1" si="41"/>
        <v>0</v>
      </c>
      <c r="Q159" s="69">
        <f t="shared" ca="1" si="42"/>
        <v>0</v>
      </c>
      <c r="R159" s="26">
        <f t="shared" ca="1" si="33"/>
        <v>4.5743953182000444E-5</v>
      </c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</row>
    <row r="160" spans="1:35" x14ac:dyDescent="0.2">
      <c r="A160" s="67"/>
      <c r="B160" s="67"/>
      <c r="C160" s="67"/>
      <c r="D160" s="68">
        <f t="shared" si="30"/>
        <v>0</v>
      </c>
      <c r="E160" s="68">
        <f t="shared" si="30"/>
        <v>0</v>
      </c>
      <c r="F160" s="69">
        <f t="shared" si="31"/>
        <v>0</v>
      </c>
      <c r="G160" s="69">
        <f t="shared" si="31"/>
        <v>0</v>
      </c>
      <c r="H160" s="69">
        <f t="shared" si="34"/>
        <v>0</v>
      </c>
      <c r="I160" s="69">
        <f t="shared" si="35"/>
        <v>0</v>
      </c>
      <c r="J160" s="69">
        <f t="shared" si="36"/>
        <v>0</v>
      </c>
      <c r="K160" s="69">
        <f t="shared" si="37"/>
        <v>0</v>
      </c>
      <c r="L160" s="69">
        <f t="shared" si="38"/>
        <v>0</v>
      </c>
      <c r="M160" s="69">
        <f t="shared" ca="1" si="32"/>
        <v>-4.5743953182000444E-5</v>
      </c>
      <c r="N160" s="69">
        <f t="shared" ca="1" si="39"/>
        <v>0</v>
      </c>
      <c r="O160" s="81">
        <f t="shared" ca="1" si="40"/>
        <v>0</v>
      </c>
      <c r="P160" s="69">
        <f t="shared" ca="1" si="41"/>
        <v>0</v>
      </c>
      <c r="Q160" s="69">
        <f t="shared" ca="1" si="42"/>
        <v>0</v>
      </c>
      <c r="R160" s="26">
        <f t="shared" ca="1" si="33"/>
        <v>4.5743953182000444E-5</v>
      </c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</row>
    <row r="161" spans="1:35" x14ac:dyDescent="0.2">
      <c r="A161" s="67"/>
      <c r="B161" s="67"/>
      <c r="C161" s="67"/>
      <c r="D161" s="68">
        <f t="shared" si="30"/>
        <v>0</v>
      </c>
      <c r="E161" s="68">
        <f t="shared" si="30"/>
        <v>0</v>
      </c>
      <c r="F161" s="69">
        <f t="shared" si="31"/>
        <v>0</v>
      </c>
      <c r="G161" s="69">
        <f t="shared" si="31"/>
        <v>0</v>
      </c>
      <c r="H161" s="69">
        <f t="shared" si="34"/>
        <v>0</v>
      </c>
      <c r="I161" s="69">
        <f t="shared" si="35"/>
        <v>0</v>
      </c>
      <c r="J161" s="69">
        <f t="shared" si="36"/>
        <v>0</v>
      </c>
      <c r="K161" s="69">
        <f t="shared" si="37"/>
        <v>0</v>
      </c>
      <c r="L161" s="69">
        <f t="shared" si="38"/>
        <v>0</v>
      </c>
      <c r="M161" s="69">
        <f t="shared" ca="1" si="32"/>
        <v>-4.5743953182000444E-5</v>
      </c>
      <c r="N161" s="69">
        <f t="shared" ca="1" si="39"/>
        <v>0</v>
      </c>
      <c r="O161" s="81">
        <f t="shared" ca="1" si="40"/>
        <v>0</v>
      </c>
      <c r="P161" s="69">
        <f t="shared" ca="1" si="41"/>
        <v>0</v>
      </c>
      <c r="Q161" s="69">
        <f t="shared" ca="1" si="42"/>
        <v>0</v>
      </c>
      <c r="R161" s="26">
        <f t="shared" ca="1" si="33"/>
        <v>4.5743953182000444E-5</v>
      </c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</row>
    <row r="162" spans="1:35" x14ac:dyDescent="0.2">
      <c r="A162" s="67"/>
      <c r="B162" s="67"/>
      <c r="C162" s="67"/>
      <c r="D162" s="68">
        <f t="shared" si="30"/>
        <v>0</v>
      </c>
      <c r="E162" s="68">
        <f t="shared" si="30"/>
        <v>0</v>
      </c>
      <c r="F162" s="69">
        <f t="shared" si="31"/>
        <v>0</v>
      </c>
      <c r="G162" s="69">
        <f t="shared" si="31"/>
        <v>0</v>
      </c>
      <c r="H162" s="69">
        <f t="shared" si="34"/>
        <v>0</v>
      </c>
      <c r="I162" s="69">
        <f t="shared" si="35"/>
        <v>0</v>
      </c>
      <c r="J162" s="69">
        <f t="shared" si="36"/>
        <v>0</v>
      </c>
      <c r="K162" s="69">
        <f t="shared" si="37"/>
        <v>0</v>
      </c>
      <c r="L162" s="69">
        <f t="shared" si="38"/>
        <v>0</v>
      </c>
      <c r="M162" s="69">
        <f t="shared" ca="1" si="32"/>
        <v>-4.5743953182000444E-5</v>
      </c>
      <c r="N162" s="69">
        <f t="shared" ca="1" si="39"/>
        <v>0</v>
      </c>
      <c r="O162" s="81">
        <f t="shared" ca="1" si="40"/>
        <v>0</v>
      </c>
      <c r="P162" s="69">
        <f t="shared" ca="1" si="41"/>
        <v>0</v>
      </c>
      <c r="Q162" s="69">
        <f t="shared" ca="1" si="42"/>
        <v>0</v>
      </c>
      <c r="R162" s="26">
        <f t="shared" ca="1" si="33"/>
        <v>4.5743953182000444E-5</v>
      </c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</row>
    <row r="163" spans="1:35" x14ac:dyDescent="0.2">
      <c r="A163" s="67"/>
      <c r="B163" s="67"/>
      <c r="C163" s="67"/>
      <c r="D163" s="68">
        <f t="shared" si="30"/>
        <v>0</v>
      </c>
      <c r="E163" s="68">
        <f t="shared" si="30"/>
        <v>0</v>
      </c>
      <c r="F163" s="69">
        <f t="shared" si="31"/>
        <v>0</v>
      </c>
      <c r="G163" s="69">
        <f t="shared" si="31"/>
        <v>0</v>
      </c>
      <c r="H163" s="69">
        <f t="shared" si="34"/>
        <v>0</v>
      </c>
      <c r="I163" s="69">
        <f t="shared" si="35"/>
        <v>0</v>
      </c>
      <c r="J163" s="69">
        <f t="shared" si="36"/>
        <v>0</v>
      </c>
      <c r="K163" s="69">
        <f t="shared" si="37"/>
        <v>0</v>
      </c>
      <c r="L163" s="69">
        <f t="shared" si="38"/>
        <v>0</v>
      </c>
      <c r="M163" s="69">
        <f t="shared" ca="1" si="32"/>
        <v>-4.5743953182000444E-5</v>
      </c>
      <c r="N163" s="69">
        <f t="shared" ca="1" si="39"/>
        <v>0</v>
      </c>
      <c r="O163" s="81">
        <f t="shared" ca="1" si="40"/>
        <v>0</v>
      </c>
      <c r="P163" s="69">
        <f t="shared" ca="1" si="41"/>
        <v>0</v>
      </c>
      <c r="Q163" s="69">
        <f t="shared" ca="1" si="42"/>
        <v>0</v>
      </c>
      <c r="R163" s="26">
        <f t="shared" ca="1" si="33"/>
        <v>4.5743953182000444E-5</v>
      </c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</row>
    <row r="164" spans="1:35" x14ac:dyDescent="0.2">
      <c r="A164" s="67"/>
      <c r="B164" s="67"/>
      <c r="C164" s="67"/>
      <c r="D164" s="68">
        <f t="shared" si="30"/>
        <v>0</v>
      </c>
      <c r="E164" s="68">
        <f t="shared" si="30"/>
        <v>0</v>
      </c>
      <c r="F164" s="69">
        <f t="shared" si="31"/>
        <v>0</v>
      </c>
      <c r="G164" s="69">
        <f t="shared" si="31"/>
        <v>0</v>
      </c>
      <c r="H164" s="69">
        <f t="shared" si="34"/>
        <v>0</v>
      </c>
      <c r="I164" s="69">
        <f t="shared" si="35"/>
        <v>0</v>
      </c>
      <c r="J164" s="69">
        <f t="shared" si="36"/>
        <v>0</v>
      </c>
      <c r="K164" s="69">
        <f t="shared" si="37"/>
        <v>0</v>
      </c>
      <c r="L164" s="69">
        <f t="shared" si="38"/>
        <v>0</v>
      </c>
      <c r="M164" s="69">
        <f t="shared" ca="1" si="32"/>
        <v>-4.5743953182000444E-5</v>
      </c>
      <c r="N164" s="69">
        <f t="shared" ca="1" si="39"/>
        <v>0</v>
      </c>
      <c r="O164" s="81">
        <f t="shared" ca="1" si="40"/>
        <v>0</v>
      </c>
      <c r="P164" s="69">
        <f t="shared" ca="1" si="41"/>
        <v>0</v>
      </c>
      <c r="Q164" s="69">
        <f t="shared" ca="1" si="42"/>
        <v>0</v>
      </c>
      <c r="R164" s="26">
        <f t="shared" ca="1" si="33"/>
        <v>4.5743953182000444E-5</v>
      </c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</row>
    <row r="165" spans="1:35" x14ac:dyDescent="0.2">
      <c r="A165" s="67"/>
      <c r="B165" s="67"/>
      <c r="C165" s="67"/>
      <c r="D165" s="68">
        <f t="shared" si="30"/>
        <v>0</v>
      </c>
      <c r="E165" s="68">
        <f t="shared" si="30"/>
        <v>0</v>
      </c>
      <c r="F165" s="69">
        <f t="shared" si="31"/>
        <v>0</v>
      </c>
      <c r="G165" s="69">
        <f t="shared" si="31"/>
        <v>0</v>
      </c>
      <c r="H165" s="69">
        <f t="shared" si="34"/>
        <v>0</v>
      </c>
      <c r="I165" s="69">
        <f t="shared" si="35"/>
        <v>0</v>
      </c>
      <c r="J165" s="69">
        <f t="shared" si="36"/>
        <v>0</v>
      </c>
      <c r="K165" s="69">
        <f t="shared" si="37"/>
        <v>0</v>
      </c>
      <c r="L165" s="69">
        <f t="shared" si="38"/>
        <v>0</v>
      </c>
      <c r="M165" s="69">
        <f t="shared" ca="1" si="32"/>
        <v>-4.5743953182000444E-5</v>
      </c>
      <c r="N165" s="69">
        <f t="shared" ca="1" si="39"/>
        <v>0</v>
      </c>
      <c r="O165" s="81">
        <f t="shared" ca="1" si="40"/>
        <v>0</v>
      </c>
      <c r="P165" s="69">
        <f t="shared" ca="1" si="41"/>
        <v>0</v>
      </c>
      <c r="Q165" s="69">
        <f t="shared" ca="1" si="42"/>
        <v>0</v>
      </c>
      <c r="R165" s="26">
        <f t="shared" ca="1" si="33"/>
        <v>4.5743953182000444E-5</v>
      </c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</row>
    <row r="166" spans="1:35" x14ac:dyDescent="0.2">
      <c r="A166" s="67"/>
      <c r="B166" s="67"/>
      <c r="C166" s="67"/>
      <c r="D166" s="68">
        <f t="shared" si="30"/>
        <v>0</v>
      </c>
      <c r="E166" s="68">
        <f t="shared" si="30"/>
        <v>0</v>
      </c>
      <c r="F166" s="69">
        <f t="shared" si="31"/>
        <v>0</v>
      </c>
      <c r="G166" s="69">
        <f t="shared" si="31"/>
        <v>0</v>
      </c>
      <c r="H166" s="69">
        <f t="shared" si="34"/>
        <v>0</v>
      </c>
      <c r="I166" s="69">
        <f t="shared" si="35"/>
        <v>0</v>
      </c>
      <c r="J166" s="69">
        <f t="shared" si="36"/>
        <v>0</v>
      </c>
      <c r="K166" s="69">
        <f t="shared" si="37"/>
        <v>0</v>
      </c>
      <c r="L166" s="69">
        <f t="shared" si="38"/>
        <v>0</v>
      </c>
      <c r="M166" s="69">
        <f t="shared" ca="1" si="32"/>
        <v>-4.5743953182000444E-5</v>
      </c>
      <c r="N166" s="69">
        <f t="shared" ca="1" si="39"/>
        <v>0</v>
      </c>
      <c r="O166" s="81">
        <f t="shared" ca="1" si="40"/>
        <v>0</v>
      </c>
      <c r="P166" s="69">
        <f t="shared" ca="1" si="41"/>
        <v>0</v>
      </c>
      <c r="Q166" s="69">
        <f t="shared" ca="1" si="42"/>
        <v>0</v>
      </c>
      <c r="R166" s="26">
        <f t="shared" ca="1" si="33"/>
        <v>4.5743953182000444E-5</v>
      </c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</row>
    <row r="167" spans="1:35" x14ac:dyDescent="0.2">
      <c r="A167" s="67"/>
      <c r="B167" s="67"/>
      <c r="C167" s="67"/>
      <c r="D167" s="68">
        <f t="shared" si="30"/>
        <v>0</v>
      </c>
      <c r="E167" s="68">
        <f t="shared" si="30"/>
        <v>0</v>
      </c>
      <c r="F167" s="69">
        <f t="shared" si="31"/>
        <v>0</v>
      </c>
      <c r="G167" s="69">
        <f t="shared" si="31"/>
        <v>0</v>
      </c>
      <c r="H167" s="69">
        <f t="shared" si="34"/>
        <v>0</v>
      </c>
      <c r="I167" s="69">
        <f t="shared" si="35"/>
        <v>0</v>
      </c>
      <c r="J167" s="69">
        <f t="shared" si="36"/>
        <v>0</v>
      </c>
      <c r="K167" s="69">
        <f t="shared" si="37"/>
        <v>0</v>
      </c>
      <c r="L167" s="69">
        <f t="shared" si="38"/>
        <v>0</v>
      </c>
      <c r="M167" s="69">
        <f t="shared" ca="1" si="32"/>
        <v>-4.5743953182000444E-5</v>
      </c>
      <c r="N167" s="69">
        <f t="shared" ca="1" si="39"/>
        <v>0</v>
      </c>
      <c r="O167" s="81">
        <f t="shared" ca="1" si="40"/>
        <v>0</v>
      </c>
      <c r="P167" s="69">
        <f t="shared" ca="1" si="41"/>
        <v>0</v>
      </c>
      <c r="Q167" s="69">
        <f t="shared" ca="1" si="42"/>
        <v>0</v>
      </c>
      <c r="R167" s="26">
        <f t="shared" ca="1" si="33"/>
        <v>4.5743953182000444E-5</v>
      </c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</row>
    <row r="168" spans="1:35" x14ac:dyDescent="0.2">
      <c r="A168" s="67"/>
      <c r="B168" s="67"/>
      <c r="C168" s="67"/>
      <c r="D168" s="68">
        <f t="shared" si="30"/>
        <v>0</v>
      </c>
      <c r="E168" s="68">
        <f t="shared" si="30"/>
        <v>0</v>
      </c>
      <c r="F168" s="69">
        <f t="shared" si="31"/>
        <v>0</v>
      </c>
      <c r="G168" s="69">
        <f t="shared" si="31"/>
        <v>0</v>
      </c>
      <c r="H168" s="69">
        <f t="shared" si="34"/>
        <v>0</v>
      </c>
      <c r="I168" s="69">
        <f t="shared" si="35"/>
        <v>0</v>
      </c>
      <c r="J168" s="69">
        <f t="shared" si="36"/>
        <v>0</v>
      </c>
      <c r="K168" s="69">
        <f t="shared" si="37"/>
        <v>0</v>
      </c>
      <c r="L168" s="69">
        <f t="shared" si="38"/>
        <v>0</v>
      </c>
      <c r="M168" s="69">
        <f t="shared" ca="1" si="32"/>
        <v>-4.5743953182000444E-5</v>
      </c>
      <c r="N168" s="69">
        <f t="shared" ca="1" si="39"/>
        <v>0</v>
      </c>
      <c r="O168" s="81">
        <f t="shared" ca="1" si="40"/>
        <v>0</v>
      </c>
      <c r="P168" s="69">
        <f t="shared" ca="1" si="41"/>
        <v>0</v>
      </c>
      <c r="Q168" s="69">
        <f t="shared" ca="1" si="42"/>
        <v>0</v>
      </c>
      <c r="R168" s="26">
        <f t="shared" ca="1" si="33"/>
        <v>4.5743953182000444E-5</v>
      </c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</row>
    <row r="169" spans="1:35" x14ac:dyDescent="0.2">
      <c r="A169" s="67"/>
      <c r="B169" s="67"/>
      <c r="C169" s="67"/>
      <c r="D169" s="68">
        <f t="shared" si="30"/>
        <v>0</v>
      </c>
      <c r="E169" s="68">
        <f t="shared" si="30"/>
        <v>0</v>
      </c>
      <c r="F169" s="69">
        <f t="shared" si="31"/>
        <v>0</v>
      </c>
      <c r="G169" s="69">
        <f t="shared" si="31"/>
        <v>0</v>
      </c>
      <c r="H169" s="69">
        <f t="shared" si="34"/>
        <v>0</v>
      </c>
      <c r="I169" s="69">
        <f t="shared" si="35"/>
        <v>0</v>
      </c>
      <c r="J169" s="69">
        <f t="shared" si="36"/>
        <v>0</v>
      </c>
      <c r="K169" s="69">
        <f t="shared" si="37"/>
        <v>0</v>
      </c>
      <c r="L169" s="69">
        <f t="shared" si="38"/>
        <v>0</v>
      </c>
      <c r="M169" s="69">
        <f t="shared" ca="1" si="32"/>
        <v>-4.5743953182000444E-5</v>
      </c>
      <c r="N169" s="69">
        <f t="shared" ca="1" si="39"/>
        <v>0</v>
      </c>
      <c r="O169" s="81">
        <f t="shared" ca="1" si="40"/>
        <v>0</v>
      </c>
      <c r="P169" s="69">
        <f t="shared" ca="1" si="41"/>
        <v>0</v>
      </c>
      <c r="Q169" s="69">
        <f t="shared" ca="1" si="42"/>
        <v>0</v>
      </c>
      <c r="R169" s="26">
        <f t="shared" ca="1" si="33"/>
        <v>4.5743953182000444E-5</v>
      </c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</row>
    <row r="170" spans="1:35" x14ac:dyDescent="0.2">
      <c r="A170" s="67"/>
      <c r="B170" s="67"/>
      <c r="C170" s="67"/>
      <c r="D170" s="68">
        <f t="shared" si="30"/>
        <v>0</v>
      </c>
      <c r="E170" s="68">
        <f t="shared" si="30"/>
        <v>0</v>
      </c>
      <c r="F170" s="69">
        <f t="shared" si="31"/>
        <v>0</v>
      </c>
      <c r="G170" s="69">
        <f t="shared" si="31"/>
        <v>0</v>
      </c>
      <c r="H170" s="69">
        <f t="shared" si="34"/>
        <v>0</v>
      </c>
      <c r="I170" s="69">
        <f t="shared" si="35"/>
        <v>0</v>
      </c>
      <c r="J170" s="69">
        <f t="shared" si="36"/>
        <v>0</v>
      </c>
      <c r="K170" s="69">
        <f t="shared" si="37"/>
        <v>0</v>
      </c>
      <c r="L170" s="69">
        <f t="shared" si="38"/>
        <v>0</v>
      </c>
      <c r="M170" s="69">
        <f t="shared" ca="1" si="32"/>
        <v>-4.5743953182000444E-5</v>
      </c>
      <c r="N170" s="69">
        <f t="shared" ca="1" si="39"/>
        <v>0</v>
      </c>
      <c r="O170" s="81">
        <f t="shared" ca="1" si="40"/>
        <v>0</v>
      </c>
      <c r="P170" s="69">
        <f t="shared" ca="1" si="41"/>
        <v>0</v>
      </c>
      <c r="Q170" s="69">
        <f t="shared" ca="1" si="42"/>
        <v>0</v>
      </c>
      <c r="R170" s="26">
        <f t="shared" ca="1" si="33"/>
        <v>4.5743953182000444E-5</v>
      </c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</row>
    <row r="171" spans="1:35" x14ac:dyDescent="0.2">
      <c r="A171" s="67"/>
      <c r="B171" s="67"/>
      <c r="C171" s="67"/>
      <c r="D171" s="68">
        <f t="shared" si="30"/>
        <v>0</v>
      </c>
      <c r="E171" s="68">
        <f t="shared" si="30"/>
        <v>0</v>
      </c>
      <c r="F171" s="69">
        <f t="shared" si="31"/>
        <v>0</v>
      </c>
      <c r="G171" s="69">
        <f t="shared" si="31"/>
        <v>0</v>
      </c>
      <c r="H171" s="69">
        <f t="shared" si="34"/>
        <v>0</v>
      </c>
      <c r="I171" s="69">
        <f t="shared" si="35"/>
        <v>0</v>
      </c>
      <c r="J171" s="69">
        <f t="shared" si="36"/>
        <v>0</v>
      </c>
      <c r="K171" s="69">
        <f t="shared" si="37"/>
        <v>0</v>
      </c>
      <c r="L171" s="69">
        <f t="shared" si="38"/>
        <v>0</v>
      </c>
      <c r="M171" s="69">
        <f t="shared" ca="1" si="32"/>
        <v>-4.5743953182000444E-5</v>
      </c>
      <c r="N171" s="69">
        <f t="shared" ca="1" si="39"/>
        <v>0</v>
      </c>
      <c r="O171" s="81">
        <f t="shared" ca="1" si="40"/>
        <v>0</v>
      </c>
      <c r="P171" s="69">
        <f t="shared" ca="1" si="41"/>
        <v>0</v>
      </c>
      <c r="Q171" s="69">
        <f t="shared" ca="1" si="42"/>
        <v>0</v>
      </c>
      <c r="R171" s="26">
        <f t="shared" ca="1" si="33"/>
        <v>4.5743953182000444E-5</v>
      </c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</row>
    <row r="172" spans="1:35" x14ac:dyDescent="0.2">
      <c r="A172" s="67"/>
      <c r="B172" s="67"/>
      <c r="C172" s="67"/>
      <c r="D172" s="68">
        <f t="shared" si="30"/>
        <v>0</v>
      </c>
      <c r="E172" s="68">
        <f t="shared" si="30"/>
        <v>0</v>
      </c>
      <c r="F172" s="69">
        <f t="shared" si="31"/>
        <v>0</v>
      </c>
      <c r="G172" s="69">
        <f t="shared" si="31"/>
        <v>0</v>
      </c>
      <c r="H172" s="69">
        <f t="shared" si="34"/>
        <v>0</v>
      </c>
      <c r="I172" s="69">
        <f t="shared" si="35"/>
        <v>0</v>
      </c>
      <c r="J172" s="69">
        <f t="shared" si="36"/>
        <v>0</v>
      </c>
      <c r="K172" s="69">
        <f t="shared" si="37"/>
        <v>0</v>
      </c>
      <c r="L172" s="69">
        <f t="shared" si="38"/>
        <v>0</v>
      </c>
      <c r="M172" s="69">
        <f t="shared" ca="1" si="32"/>
        <v>-4.5743953182000444E-5</v>
      </c>
      <c r="N172" s="69">
        <f t="shared" ca="1" si="39"/>
        <v>0</v>
      </c>
      <c r="O172" s="81">
        <f t="shared" ca="1" si="40"/>
        <v>0</v>
      </c>
      <c r="P172" s="69">
        <f t="shared" ca="1" si="41"/>
        <v>0</v>
      </c>
      <c r="Q172" s="69">
        <f t="shared" ca="1" si="42"/>
        <v>0</v>
      </c>
      <c r="R172" s="26">
        <f t="shared" ca="1" si="33"/>
        <v>4.5743953182000444E-5</v>
      </c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</row>
    <row r="173" spans="1:35" x14ac:dyDescent="0.2">
      <c r="A173" s="67"/>
      <c r="B173" s="67"/>
      <c r="C173" s="67"/>
      <c r="D173" s="68">
        <f t="shared" si="30"/>
        <v>0</v>
      </c>
      <c r="E173" s="68">
        <f t="shared" si="30"/>
        <v>0</v>
      </c>
      <c r="F173" s="69">
        <f t="shared" si="31"/>
        <v>0</v>
      </c>
      <c r="G173" s="69">
        <f t="shared" si="31"/>
        <v>0</v>
      </c>
      <c r="H173" s="69">
        <f t="shared" si="34"/>
        <v>0</v>
      </c>
      <c r="I173" s="69">
        <f t="shared" si="35"/>
        <v>0</v>
      </c>
      <c r="J173" s="69">
        <f t="shared" si="36"/>
        <v>0</v>
      </c>
      <c r="K173" s="69">
        <f t="shared" si="37"/>
        <v>0</v>
      </c>
      <c r="L173" s="69">
        <f t="shared" si="38"/>
        <v>0</v>
      </c>
      <c r="M173" s="69">
        <f t="shared" ca="1" si="32"/>
        <v>-4.5743953182000444E-5</v>
      </c>
      <c r="N173" s="69">
        <f t="shared" ca="1" si="39"/>
        <v>0</v>
      </c>
      <c r="O173" s="81">
        <f t="shared" ca="1" si="40"/>
        <v>0</v>
      </c>
      <c r="P173" s="69">
        <f t="shared" ca="1" si="41"/>
        <v>0</v>
      </c>
      <c r="Q173" s="69">
        <f t="shared" ca="1" si="42"/>
        <v>0</v>
      </c>
      <c r="R173" s="26">
        <f t="shared" ca="1" si="33"/>
        <v>4.5743953182000444E-5</v>
      </c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</row>
    <row r="174" spans="1:35" x14ac:dyDescent="0.2">
      <c r="A174" s="67"/>
      <c r="B174" s="67"/>
      <c r="C174" s="67"/>
      <c r="D174" s="68">
        <f t="shared" si="30"/>
        <v>0</v>
      </c>
      <c r="E174" s="68">
        <f t="shared" si="30"/>
        <v>0</v>
      </c>
      <c r="F174" s="69">
        <f t="shared" si="31"/>
        <v>0</v>
      </c>
      <c r="G174" s="69">
        <f t="shared" si="31"/>
        <v>0</v>
      </c>
      <c r="H174" s="69">
        <f t="shared" si="34"/>
        <v>0</v>
      </c>
      <c r="I174" s="69">
        <f t="shared" si="35"/>
        <v>0</v>
      </c>
      <c r="J174" s="69">
        <f t="shared" si="36"/>
        <v>0</v>
      </c>
      <c r="K174" s="69">
        <f t="shared" si="37"/>
        <v>0</v>
      </c>
      <c r="L174" s="69">
        <f t="shared" si="38"/>
        <v>0</v>
      </c>
      <c r="M174" s="69">
        <f t="shared" ca="1" si="32"/>
        <v>-4.5743953182000444E-5</v>
      </c>
      <c r="N174" s="69">
        <f t="shared" ca="1" si="39"/>
        <v>0</v>
      </c>
      <c r="O174" s="81">
        <f t="shared" ca="1" si="40"/>
        <v>0</v>
      </c>
      <c r="P174" s="69">
        <f t="shared" ca="1" si="41"/>
        <v>0</v>
      </c>
      <c r="Q174" s="69">
        <f t="shared" ca="1" si="42"/>
        <v>0</v>
      </c>
      <c r="R174" s="26">
        <f t="shared" ca="1" si="33"/>
        <v>4.5743953182000444E-5</v>
      </c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</row>
    <row r="175" spans="1:35" x14ac:dyDescent="0.2">
      <c r="A175" s="67"/>
      <c r="B175" s="67"/>
      <c r="C175" s="67"/>
      <c r="D175" s="68">
        <f t="shared" si="30"/>
        <v>0</v>
      </c>
      <c r="E175" s="68">
        <f t="shared" si="30"/>
        <v>0</v>
      </c>
      <c r="F175" s="69">
        <f t="shared" si="31"/>
        <v>0</v>
      </c>
      <c r="G175" s="69">
        <f t="shared" si="31"/>
        <v>0</v>
      </c>
      <c r="H175" s="69">
        <f t="shared" si="34"/>
        <v>0</v>
      </c>
      <c r="I175" s="69">
        <f t="shared" si="35"/>
        <v>0</v>
      </c>
      <c r="J175" s="69">
        <f t="shared" si="36"/>
        <v>0</v>
      </c>
      <c r="K175" s="69">
        <f t="shared" si="37"/>
        <v>0</v>
      </c>
      <c r="L175" s="69">
        <f t="shared" si="38"/>
        <v>0</v>
      </c>
      <c r="M175" s="69">
        <f t="shared" ca="1" si="32"/>
        <v>-4.5743953182000444E-5</v>
      </c>
      <c r="N175" s="69">
        <f t="shared" ca="1" si="39"/>
        <v>0</v>
      </c>
      <c r="O175" s="81">
        <f t="shared" ca="1" si="40"/>
        <v>0</v>
      </c>
      <c r="P175" s="69">
        <f t="shared" ca="1" si="41"/>
        <v>0</v>
      </c>
      <c r="Q175" s="69">
        <f t="shared" ca="1" si="42"/>
        <v>0</v>
      </c>
      <c r="R175" s="26">
        <f t="shared" ca="1" si="33"/>
        <v>4.5743953182000444E-5</v>
      </c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</row>
    <row r="176" spans="1:35" x14ac:dyDescent="0.2">
      <c r="A176" s="67"/>
      <c r="B176" s="67"/>
      <c r="C176" s="67"/>
      <c r="D176" s="68">
        <f t="shared" si="30"/>
        <v>0</v>
      </c>
      <c r="E176" s="68">
        <f t="shared" si="30"/>
        <v>0</v>
      </c>
      <c r="F176" s="69">
        <f t="shared" si="31"/>
        <v>0</v>
      </c>
      <c r="G176" s="69">
        <f t="shared" si="31"/>
        <v>0</v>
      </c>
      <c r="H176" s="69">
        <f t="shared" si="34"/>
        <v>0</v>
      </c>
      <c r="I176" s="69">
        <f t="shared" si="35"/>
        <v>0</v>
      </c>
      <c r="J176" s="69">
        <f t="shared" si="36"/>
        <v>0</v>
      </c>
      <c r="K176" s="69">
        <f t="shared" si="37"/>
        <v>0</v>
      </c>
      <c r="L176" s="69">
        <f t="shared" si="38"/>
        <v>0</v>
      </c>
      <c r="M176" s="69">
        <f t="shared" ca="1" si="32"/>
        <v>-4.5743953182000444E-5</v>
      </c>
      <c r="N176" s="69">
        <f t="shared" ca="1" si="39"/>
        <v>0</v>
      </c>
      <c r="O176" s="81">
        <f t="shared" ca="1" si="40"/>
        <v>0</v>
      </c>
      <c r="P176" s="69">
        <f t="shared" ca="1" si="41"/>
        <v>0</v>
      </c>
      <c r="Q176" s="69">
        <f t="shared" ca="1" si="42"/>
        <v>0</v>
      </c>
      <c r="R176" s="26">
        <f t="shared" ca="1" si="33"/>
        <v>4.5743953182000444E-5</v>
      </c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</row>
    <row r="177" spans="1:35" x14ac:dyDescent="0.2">
      <c r="A177" s="67"/>
      <c r="B177" s="67"/>
      <c r="C177" s="67"/>
      <c r="D177" s="68">
        <f t="shared" si="30"/>
        <v>0</v>
      </c>
      <c r="E177" s="68">
        <f t="shared" si="30"/>
        <v>0</v>
      </c>
      <c r="F177" s="69">
        <f t="shared" si="31"/>
        <v>0</v>
      </c>
      <c r="G177" s="69">
        <f t="shared" si="31"/>
        <v>0</v>
      </c>
      <c r="H177" s="69">
        <f t="shared" si="34"/>
        <v>0</v>
      </c>
      <c r="I177" s="69">
        <f t="shared" si="35"/>
        <v>0</v>
      </c>
      <c r="J177" s="69">
        <f t="shared" si="36"/>
        <v>0</v>
      </c>
      <c r="K177" s="69">
        <f t="shared" si="37"/>
        <v>0</v>
      </c>
      <c r="L177" s="69">
        <f t="shared" si="38"/>
        <v>0</v>
      </c>
      <c r="M177" s="69">
        <f t="shared" ca="1" si="32"/>
        <v>-4.5743953182000444E-5</v>
      </c>
      <c r="N177" s="69">
        <f t="shared" ca="1" si="39"/>
        <v>0</v>
      </c>
      <c r="O177" s="81">
        <f t="shared" ca="1" si="40"/>
        <v>0</v>
      </c>
      <c r="P177" s="69">
        <f t="shared" ca="1" si="41"/>
        <v>0</v>
      </c>
      <c r="Q177" s="69">
        <f t="shared" ca="1" si="42"/>
        <v>0</v>
      </c>
      <c r="R177" s="26">
        <f t="shared" ca="1" si="33"/>
        <v>4.5743953182000444E-5</v>
      </c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</row>
    <row r="178" spans="1:35" x14ac:dyDescent="0.2">
      <c r="A178" s="67"/>
      <c r="B178" s="67"/>
      <c r="C178" s="67"/>
      <c r="D178" s="68">
        <f t="shared" si="30"/>
        <v>0</v>
      </c>
      <c r="E178" s="68">
        <f t="shared" si="30"/>
        <v>0</v>
      </c>
      <c r="F178" s="69">
        <f t="shared" si="31"/>
        <v>0</v>
      </c>
      <c r="G178" s="69">
        <f t="shared" si="31"/>
        <v>0</v>
      </c>
      <c r="H178" s="69">
        <f t="shared" si="34"/>
        <v>0</v>
      </c>
      <c r="I178" s="69">
        <f t="shared" si="35"/>
        <v>0</v>
      </c>
      <c r="J178" s="69">
        <f t="shared" si="36"/>
        <v>0</v>
      </c>
      <c r="K178" s="69">
        <f t="shared" si="37"/>
        <v>0</v>
      </c>
      <c r="L178" s="69">
        <f t="shared" si="38"/>
        <v>0</v>
      </c>
      <c r="M178" s="69">
        <f t="shared" ca="1" si="32"/>
        <v>-4.5743953182000444E-5</v>
      </c>
      <c r="N178" s="69">
        <f t="shared" ca="1" si="39"/>
        <v>0</v>
      </c>
      <c r="O178" s="81">
        <f t="shared" ca="1" si="40"/>
        <v>0</v>
      </c>
      <c r="P178" s="69">
        <f t="shared" ca="1" si="41"/>
        <v>0</v>
      </c>
      <c r="Q178" s="69">
        <f t="shared" ca="1" si="42"/>
        <v>0</v>
      </c>
      <c r="R178" s="26">
        <f t="shared" ca="1" si="33"/>
        <v>4.5743953182000444E-5</v>
      </c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</row>
    <row r="179" spans="1:35" x14ac:dyDescent="0.2">
      <c r="A179" s="67"/>
      <c r="B179" s="67"/>
      <c r="C179" s="67"/>
      <c r="D179" s="68">
        <f t="shared" si="30"/>
        <v>0</v>
      </c>
      <c r="E179" s="68">
        <f t="shared" si="30"/>
        <v>0</v>
      </c>
      <c r="F179" s="69">
        <f t="shared" si="31"/>
        <v>0</v>
      </c>
      <c r="G179" s="69">
        <f t="shared" si="31"/>
        <v>0</v>
      </c>
      <c r="H179" s="69">
        <f t="shared" si="34"/>
        <v>0</v>
      </c>
      <c r="I179" s="69">
        <f t="shared" si="35"/>
        <v>0</v>
      </c>
      <c r="J179" s="69">
        <f t="shared" si="36"/>
        <v>0</v>
      </c>
      <c r="K179" s="69">
        <f t="shared" si="37"/>
        <v>0</v>
      </c>
      <c r="L179" s="69">
        <f t="shared" si="38"/>
        <v>0</v>
      </c>
      <c r="M179" s="69">
        <f t="shared" ca="1" si="32"/>
        <v>-4.5743953182000444E-5</v>
      </c>
      <c r="N179" s="69">
        <f t="shared" ca="1" si="39"/>
        <v>0</v>
      </c>
      <c r="O179" s="81">
        <f t="shared" ca="1" si="40"/>
        <v>0</v>
      </c>
      <c r="P179" s="69">
        <f t="shared" ca="1" si="41"/>
        <v>0</v>
      </c>
      <c r="Q179" s="69">
        <f t="shared" ca="1" si="42"/>
        <v>0</v>
      </c>
      <c r="R179" s="26">
        <f t="shared" ca="1" si="33"/>
        <v>4.5743953182000444E-5</v>
      </c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</row>
    <row r="180" spans="1:35" x14ac:dyDescent="0.2">
      <c r="A180" s="67"/>
      <c r="B180" s="67"/>
      <c r="C180" s="67"/>
      <c r="D180" s="68">
        <f t="shared" si="30"/>
        <v>0</v>
      </c>
      <c r="E180" s="68">
        <f t="shared" si="30"/>
        <v>0</v>
      </c>
      <c r="F180" s="69">
        <f t="shared" si="31"/>
        <v>0</v>
      </c>
      <c r="G180" s="69">
        <f t="shared" si="31"/>
        <v>0</v>
      </c>
      <c r="H180" s="69">
        <f t="shared" si="34"/>
        <v>0</v>
      </c>
      <c r="I180" s="69">
        <f t="shared" si="35"/>
        <v>0</v>
      </c>
      <c r="J180" s="69">
        <f t="shared" si="36"/>
        <v>0</v>
      </c>
      <c r="K180" s="69">
        <f t="shared" si="37"/>
        <v>0</v>
      </c>
      <c r="L180" s="69">
        <f t="shared" si="38"/>
        <v>0</v>
      </c>
      <c r="M180" s="69">
        <f t="shared" ca="1" si="32"/>
        <v>-4.5743953182000444E-5</v>
      </c>
      <c r="N180" s="69">
        <f t="shared" ca="1" si="39"/>
        <v>0</v>
      </c>
      <c r="O180" s="81">
        <f t="shared" ca="1" si="40"/>
        <v>0</v>
      </c>
      <c r="P180" s="69">
        <f t="shared" ca="1" si="41"/>
        <v>0</v>
      </c>
      <c r="Q180" s="69">
        <f t="shared" ca="1" si="42"/>
        <v>0</v>
      </c>
      <c r="R180" s="26">
        <f t="shared" ca="1" si="33"/>
        <v>4.5743953182000444E-5</v>
      </c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</row>
    <row r="181" spans="1:35" x14ac:dyDescent="0.2">
      <c r="A181" s="67"/>
      <c r="B181" s="67"/>
      <c r="C181" s="67"/>
      <c r="D181" s="68">
        <f t="shared" si="30"/>
        <v>0</v>
      </c>
      <c r="E181" s="68">
        <f t="shared" si="30"/>
        <v>0</v>
      </c>
      <c r="F181" s="69">
        <f t="shared" si="31"/>
        <v>0</v>
      </c>
      <c r="G181" s="69">
        <f t="shared" si="31"/>
        <v>0</v>
      </c>
      <c r="H181" s="69">
        <f t="shared" si="34"/>
        <v>0</v>
      </c>
      <c r="I181" s="69">
        <f t="shared" si="35"/>
        <v>0</v>
      </c>
      <c r="J181" s="69">
        <f t="shared" si="36"/>
        <v>0</v>
      </c>
      <c r="K181" s="69">
        <f t="shared" si="37"/>
        <v>0</v>
      </c>
      <c r="L181" s="69">
        <f t="shared" si="38"/>
        <v>0</v>
      </c>
      <c r="M181" s="69">
        <f t="shared" ca="1" si="32"/>
        <v>-4.5743953182000444E-5</v>
      </c>
      <c r="N181" s="69">
        <f t="shared" ca="1" si="39"/>
        <v>0</v>
      </c>
      <c r="O181" s="81">
        <f t="shared" ca="1" si="40"/>
        <v>0</v>
      </c>
      <c r="P181" s="69">
        <f t="shared" ca="1" si="41"/>
        <v>0</v>
      </c>
      <c r="Q181" s="69">
        <f t="shared" ca="1" si="42"/>
        <v>0</v>
      </c>
      <c r="R181" s="26">
        <f t="shared" ca="1" si="33"/>
        <v>4.5743953182000444E-5</v>
      </c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</row>
    <row r="182" spans="1:35" x14ac:dyDescent="0.2">
      <c r="A182" s="67"/>
      <c r="B182" s="67"/>
      <c r="C182" s="67"/>
      <c r="D182" s="68">
        <f t="shared" si="30"/>
        <v>0</v>
      </c>
      <c r="E182" s="68">
        <f t="shared" si="30"/>
        <v>0</v>
      </c>
      <c r="F182" s="69">
        <f t="shared" si="31"/>
        <v>0</v>
      </c>
      <c r="G182" s="69">
        <f t="shared" si="31"/>
        <v>0</v>
      </c>
      <c r="H182" s="69">
        <f t="shared" si="34"/>
        <v>0</v>
      </c>
      <c r="I182" s="69">
        <f t="shared" si="35"/>
        <v>0</v>
      </c>
      <c r="J182" s="69">
        <f t="shared" si="36"/>
        <v>0</v>
      </c>
      <c r="K182" s="69">
        <f t="shared" si="37"/>
        <v>0</v>
      </c>
      <c r="L182" s="69">
        <f t="shared" si="38"/>
        <v>0</v>
      </c>
      <c r="M182" s="69">
        <f t="shared" ca="1" si="32"/>
        <v>-4.5743953182000444E-5</v>
      </c>
      <c r="N182" s="69">
        <f t="shared" ca="1" si="39"/>
        <v>0</v>
      </c>
      <c r="O182" s="81">
        <f t="shared" ca="1" si="40"/>
        <v>0</v>
      </c>
      <c r="P182" s="69">
        <f t="shared" ca="1" si="41"/>
        <v>0</v>
      </c>
      <c r="Q182" s="69">
        <f t="shared" ca="1" si="42"/>
        <v>0</v>
      </c>
      <c r="R182" s="26">
        <f t="shared" ca="1" si="33"/>
        <v>4.5743953182000444E-5</v>
      </c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</row>
    <row r="183" spans="1:35" x14ac:dyDescent="0.2">
      <c r="A183" s="67"/>
      <c r="B183" s="67"/>
      <c r="C183" s="67"/>
      <c r="D183" s="68">
        <f t="shared" si="30"/>
        <v>0</v>
      </c>
      <c r="E183" s="68">
        <f t="shared" si="30"/>
        <v>0</v>
      </c>
      <c r="F183" s="69">
        <f t="shared" si="31"/>
        <v>0</v>
      </c>
      <c r="G183" s="69">
        <f t="shared" si="31"/>
        <v>0</v>
      </c>
      <c r="H183" s="69">
        <f t="shared" si="34"/>
        <v>0</v>
      </c>
      <c r="I183" s="69">
        <f t="shared" si="35"/>
        <v>0</v>
      </c>
      <c r="J183" s="69">
        <f t="shared" si="36"/>
        <v>0</v>
      </c>
      <c r="K183" s="69">
        <f t="shared" si="37"/>
        <v>0</v>
      </c>
      <c r="L183" s="69">
        <f t="shared" si="38"/>
        <v>0</v>
      </c>
      <c r="M183" s="69">
        <f t="shared" ca="1" si="32"/>
        <v>-4.5743953182000444E-5</v>
      </c>
      <c r="N183" s="69">
        <f t="shared" ca="1" si="39"/>
        <v>0</v>
      </c>
      <c r="O183" s="81">
        <f t="shared" ca="1" si="40"/>
        <v>0</v>
      </c>
      <c r="P183" s="69">
        <f t="shared" ca="1" si="41"/>
        <v>0</v>
      </c>
      <c r="Q183" s="69">
        <f t="shared" ca="1" si="42"/>
        <v>0</v>
      </c>
      <c r="R183" s="26">
        <f t="shared" ca="1" si="33"/>
        <v>4.5743953182000444E-5</v>
      </c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</row>
    <row r="184" spans="1:35" x14ac:dyDescent="0.2">
      <c r="A184" s="67"/>
      <c r="B184" s="67"/>
      <c r="C184" s="67"/>
      <c r="D184" s="68">
        <f t="shared" si="30"/>
        <v>0</v>
      </c>
      <c r="E184" s="68">
        <f t="shared" si="30"/>
        <v>0</v>
      </c>
      <c r="F184" s="69">
        <f t="shared" si="31"/>
        <v>0</v>
      </c>
      <c r="G184" s="69">
        <f t="shared" si="31"/>
        <v>0</v>
      </c>
      <c r="H184" s="69">
        <f t="shared" si="34"/>
        <v>0</v>
      </c>
      <c r="I184" s="69">
        <f t="shared" si="35"/>
        <v>0</v>
      </c>
      <c r="J184" s="69">
        <f t="shared" si="36"/>
        <v>0</v>
      </c>
      <c r="K184" s="69">
        <f t="shared" si="37"/>
        <v>0</v>
      </c>
      <c r="L184" s="69">
        <f t="shared" si="38"/>
        <v>0</v>
      </c>
      <c r="M184" s="69">
        <f t="shared" ca="1" si="32"/>
        <v>-4.5743953182000444E-5</v>
      </c>
      <c r="N184" s="69">
        <f t="shared" ca="1" si="39"/>
        <v>0</v>
      </c>
      <c r="O184" s="81">
        <f t="shared" ca="1" si="40"/>
        <v>0</v>
      </c>
      <c r="P184" s="69">
        <f t="shared" ca="1" si="41"/>
        <v>0</v>
      </c>
      <c r="Q184" s="69">
        <f t="shared" ca="1" si="42"/>
        <v>0</v>
      </c>
      <c r="R184" s="26">
        <f t="shared" ca="1" si="33"/>
        <v>4.5743953182000444E-5</v>
      </c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</row>
    <row r="185" spans="1:35" x14ac:dyDescent="0.2">
      <c r="A185" s="67"/>
      <c r="B185" s="67"/>
      <c r="C185" s="67"/>
      <c r="D185" s="68">
        <f t="shared" si="30"/>
        <v>0</v>
      </c>
      <c r="E185" s="68">
        <f t="shared" si="30"/>
        <v>0</v>
      </c>
      <c r="F185" s="69">
        <f t="shared" si="31"/>
        <v>0</v>
      </c>
      <c r="G185" s="69">
        <f t="shared" si="31"/>
        <v>0</v>
      </c>
      <c r="H185" s="69">
        <f t="shared" si="34"/>
        <v>0</v>
      </c>
      <c r="I185" s="69">
        <f t="shared" si="35"/>
        <v>0</v>
      </c>
      <c r="J185" s="69">
        <f t="shared" si="36"/>
        <v>0</v>
      </c>
      <c r="K185" s="69">
        <f t="shared" si="37"/>
        <v>0</v>
      </c>
      <c r="L185" s="69">
        <f t="shared" si="38"/>
        <v>0</v>
      </c>
      <c r="M185" s="69">
        <f t="shared" ca="1" si="32"/>
        <v>-4.5743953182000444E-5</v>
      </c>
      <c r="N185" s="69">
        <f t="shared" ca="1" si="39"/>
        <v>0</v>
      </c>
      <c r="O185" s="81">
        <f t="shared" ca="1" si="40"/>
        <v>0</v>
      </c>
      <c r="P185" s="69">
        <f t="shared" ca="1" si="41"/>
        <v>0</v>
      </c>
      <c r="Q185" s="69">
        <f t="shared" ca="1" si="42"/>
        <v>0</v>
      </c>
      <c r="R185" s="26">
        <f t="shared" ca="1" si="33"/>
        <v>4.5743953182000444E-5</v>
      </c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</row>
    <row r="186" spans="1:35" x14ac:dyDescent="0.2">
      <c r="A186" s="67"/>
      <c r="B186" s="67"/>
      <c r="C186" s="67"/>
      <c r="D186" s="68">
        <f t="shared" si="30"/>
        <v>0</v>
      </c>
      <c r="E186" s="68">
        <f t="shared" si="30"/>
        <v>0</v>
      </c>
      <c r="F186" s="69">
        <f t="shared" si="31"/>
        <v>0</v>
      </c>
      <c r="G186" s="69">
        <f t="shared" si="31"/>
        <v>0</v>
      </c>
      <c r="H186" s="69">
        <f t="shared" si="34"/>
        <v>0</v>
      </c>
      <c r="I186" s="69">
        <f t="shared" si="35"/>
        <v>0</v>
      </c>
      <c r="J186" s="69">
        <f t="shared" si="36"/>
        <v>0</v>
      </c>
      <c r="K186" s="69">
        <f t="shared" si="37"/>
        <v>0</v>
      </c>
      <c r="L186" s="69">
        <f t="shared" si="38"/>
        <v>0</v>
      </c>
      <c r="M186" s="69">
        <f t="shared" ca="1" si="32"/>
        <v>-4.5743953182000444E-5</v>
      </c>
      <c r="N186" s="69">
        <f t="shared" ca="1" si="39"/>
        <v>0</v>
      </c>
      <c r="O186" s="81">
        <f t="shared" ca="1" si="40"/>
        <v>0</v>
      </c>
      <c r="P186" s="69">
        <f t="shared" ca="1" si="41"/>
        <v>0</v>
      </c>
      <c r="Q186" s="69">
        <f t="shared" ca="1" si="42"/>
        <v>0</v>
      </c>
      <c r="R186" s="26">
        <f t="shared" ca="1" si="33"/>
        <v>4.5743953182000444E-5</v>
      </c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</row>
    <row r="187" spans="1:35" x14ac:dyDescent="0.2">
      <c r="A187" s="67"/>
      <c r="B187" s="67"/>
      <c r="C187" s="67"/>
      <c r="D187" s="68">
        <f t="shared" si="30"/>
        <v>0</v>
      </c>
      <c r="E187" s="68">
        <f t="shared" si="30"/>
        <v>0</v>
      </c>
      <c r="F187" s="69">
        <f t="shared" si="31"/>
        <v>0</v>
      </c>
      <c r="G187" s="69">
        <f t="shared" si="31"/>
        <v>0</v>
      </c>
      <c r="H187" s="69">
        <f t="shared" si="34"/>
        <v>0</v>
      </c>
      <c r="I187" s="69">
        <f t="shared" si="35"/>
        <v>0</v>
      </c>
      <c r="J187" s="69">
        <f t="shared" si="36"/>
        <v>0</v>
      </c>
      <c r="K187" s="69">
        <f t="shared" si="37"/>
        <v>0</v>
      </c>
      <c r="L187" s="69">
        <f t="shared" si="38"/>
        <v>0</v>
      </c>
      <c r="M187" s="69">
        <f t="shared" ca="1" si="32"/>
        <v>-4.5743953182000444E-5</v>
      </c>
      <c r="N187" s="69">
        <f t="shared" ca="1" si="39"/>
        <v>0</v>
      </c>
      <c r="O187" s="81">
        <f t="shared" ca="1" si="40"/>
        <v>0</v>
      </c>
      <c r="P187" s="69">
        <f t="shared" ca="1" si="41"/>
        <v>0</v>
      </c>
      <c r="Q187" s="69">
        <f t="shared" ca="1" si="42"/>
        <v>0</v>
      </c>
      <c r="R187" s="26">
        <f t="shared" ca="1" si="33"/>
        <v>4.5743953182000444E-5</v>
      </c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</row>
    <row r="188" spans="1:35" x14ac:dyDescent="0.2">
      <c r="A188" s="67"/>
      <c r="B188" s="67"/>
      <c r="C188" s="67"/>
      <c r="D188" s="68">
        <f t="shared" si="30"/>
        <v>0</v>
      </c>
      <c r="E188" s="68">
        <f t="shared" si="30"/>
        <v>0</v>
      </c>
      <c r="F188" s="69">
        <f t="shared" si="31"/>
        <v>0</v>
      </c>
      <c r="G188" s="69">
        <f t="shared" si="31"/>
        <v>0</v>
      </c>
      <c r="H188" s="69">
        <f t="shared" si="34"/>
        <v>0</v>
      </c>
      <c r="I188" s="69">
        <f t="shared" si="35"/>
        <v>0</v>
      </c>
      <c r="J188" s="69">
        <f t="shared" si="36"/>
        <v>0</v>
      </c>
      <c r="K188" s="69">
        <f t="shared" si="37"/>
        <v>0</v>
      </c>
      <c r="L188" s="69">
        <f t="shared" si="38"/>
        <v>0</v>
      </c>
      <c r="M188" s="69">
        <f t="shared" ca="1" si="32"/>
        <v>-4.5743953182000444E-5</v>
      </c>
      <c r="N188" s="69">
        <f t="shared" ca="1" si="39"/>
        <v>0</v>
      </c>
      <c r="O188" s="81">
        <f t="shared" ca="1" si="40"/>
        <v>0</v>
      </c>
      <c r="P188" s="69">
        <f t="shared" ca="1" si="41"/>
        <v>0</v>
      </c>
      <c r="Q188" s="69">
        <f t="shared" ca="1" si="42"/>
        <v>0</v>
      </c>
      <c r="R188" s="26">
        <f t="shared" ca="1" si="33"/>
        <v>4.5743953182000444E-5</v>
      </c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</row>
    <row r="189" spans="1:35" x14ac:dyDescent="0.2">
      <c r="A189" s="67"/>
      <c r="B189" s="67"/>
      <c r="C189" s="67"/>
      <c r="D189" s="68">
        <f t="shared" si="30"/>
        <v>0</v>
      </c>
      <c r="E189" s="68">
        <f t="shared" si="30"/>
        <v>0</v>
      </c>
      <c r="F189" s="69">
        <f t="shared" si="31"/>
        <v>0</v>
      </c>
      <c r="G189" s="69">
        <f t="shared" si="31"/>
        <v>0</v>
      </c>
      <c r="H189" s="69">
        <f t="shared" si="34"/>
        <v>0</v>
      </c>
      <c r="I189" s="69">
        <f t="shared" si="35"/>
        <v>0</v>
      </c>
      <c r="J189" s="69">
        <f t="shared" si="36"/>
        <v>0</v>
      </c>
      <c r="K189" s="69">
        <f t="shared" si="37"/>
        <v>0</v>
      </c>
      <c r="L189" s="69">
        <f t="shared" si="38"/>
        <v>0</v>
      </c>
      <c r="M189" s="69">
        <f t="shared" ca="1" si="32"/>
        <v>-4.5743953182000444E-5</v>
      </c>
      <c r="N189" s="69">
        <f t="shared" ca="1" si="39"/>
        <v>0</v>
      </c>
      <c r="O189" s="81">
        <f t="shared" ca="1" si="40"/>
        <v>0</v>
      </c>
      <c r="P189" s="69">
        <f t="shared" ca="1" si="41"/>
        <v>0</v>
      </c>
      <c r="Q189" s="69">
        <f t="shared" ca="1" si="42"/>
        <v>0</v>
      </c>
      <c r="R189" s="26">
        <f t="shared" ca="1" si="33"/>
        <v>4.5743953182000444E-5</v>
      </c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</row>
    <row r="190" spans="1:35" x14ac:dyDescent="0.2">
      <c r="A190" s="67"/>
      <c r="B190" s="67"/>
      <c r="C190" s="67"/>
      <c r="D190" s="68">
        <f t="shared" si="30"/>
        <v>0</v>
      </c>
      <c r="E190" s="68">
        <f t="shared" si="30"/>
        <v>0</v>
      </c>
      <c r="F190" s="69">
        <f t="shared" si="31"/>
        <v>0</v>
      </c>
      <c r="G190" s="69">
        <f t="shared" si="31"/>
        <v>0</v>
      </c>
      <c r="H190" s="69">
        <f t="shared" si="34"/>
        <v>0</v>
      </c>
      <c r="I190" s="69">
        <f t="shared" si="35"/>
        <v>0</v>
      </c>
      <c r="J190" s="69">
        <f t="shared" si="36"/>
        <v>0</v>
      </c>
      <c r="K190" s="69">
        <f t="shared" si="37"/>
        <v>0</v>
      </c>
      <c r="L190" s="69">
        <f t="shared" si="38"/>
        <v>0</v>
      </c>
      <c r="M190" s="69">
        <f t="shared" ca="1" si="32"/>
        <v>-4.5743953182000444E-5</v>
      </c>
      <c r="N190" s="69">
        <f t="shared" ca="1" si="39"/>
        <v>0</v>
      </c>
      <c r="O190" s="81">
        <f t="shared" ca="1" si="40"/>
        <v>0</v>
      </c>
      <c r="P190" s="69">
        <f t="shared" ca="1" si="41"/>
        <v>0</v>
      </c>
      <c r="Q190" s="69">
        <f t="shared" ca="1" si="42"/>
        <v>0</v>
      </c>
      <c r="R190" s="26">
        <f t="shared" ca="1" si="33"/>
        <v>4.5743953182000444E-5</v>
      </c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</row>
    <row r="191" spans="1:35" x14ac:dyDescent="0.2">
      <c r="A191" s="67"/>
      <c r="B191" s="67"/>
      <c r="C191" s="67"/>
      <c r="D191" s="68">
        <f t="shared" si="30"/>
        <v>0</v>
      </c>
      <c r="E191" s="68">
        <f t="shared" si="30"/>
        <v>0</v>
      </c>
      <c r="F191" s="69">
        <f t="shared" si="31"/>
        <v>0</v>
      </c>
      <c r="G191" s="69">
        <f t="shared" si="31"/>
        <v>0</v>
      </c>
      <c r="H191" s="69">
        <f t="shared" si="34"/>
        <v>0</v>
      </c>
      <c r="I191" s="69">
        <f t="shared" si="35"/>
        <v>0</v>
      </c>
      <c r="J191" s="69">
        <f t="shared" si="36"/>
        <v>0</v>
      </c>
      <c r="K191" s="69">
        <f t="shared" si="37"/>
        <v>0</v>
      </c>
      <c r="L191" s="69">
        <f t="shared" si="38"/>
        <v>0</v>
      </c>
      <c r="M191" s="69">
        <f t="shared" ca="1" si="32"/>
        <v>-4.5743953182000444E-5</v>
      </c>
      <c r="N191" s="69">
        <f t="shared" ca="1" si="39"/>
        <v>0</v>
      </c>
      <c r="O191" s="81">
        <f t="shared" ca="1" si="40"/>
        <v>0</v>
      </c>
      <c r="P191" s="69">
        <f t="shared" ca="1" si="41"/>
        <v>0</v>
      </c>
      <c r="Q191" s="69">
        <f t="shared" ca="1" si="42"/>
        <v>0</v>
      </c>
      <c r="R191" s="26">
        <f t="shared" ca="1" si="33"/>
        <v>4.5743953182000444E-5</v>
      </c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</row>
    <row r="192" spans="1:35" x14ac:dyDescent="0.2">
      <c r="A192" s="67"/>
      <c r="B192" s="67"/>
      <c r="C192" s="67"/>
      <c r="D192" s="68">
        <f t="shared" si="30"/>
        <v>0</v>
      </c>
      <c r="E192" s="68">
        <f t="shared" si="30"/>
        <v>0</v>
      </c>
      <c r="F192" s="69">
        <f t="shared" si="31"/>
        <v>0</v>
      </c>
      <c r="G192" s="69">
        <f t="shared" si="31"/>
        <v>0</v>
      </c>
      <c r="H192" s="69">
        <f t="shared" si="34"/>
        <v>0</v>
      </c>
      <c r="I192" s="69">
        <f t="shared" si="35"/>
        <v>0</v>
      </c>
      <c r="J192" s="69">
        <f t="shared" si="36"/>
        <v>0</v>
      </c>
      <c r="K192" s="69">
        <f t="shared" si="37"/>
        <v>0</v>
      </c>
      <c r="L192" s="69">
        <f t="shared" si="38"/>
        <v>0</v>
      </c>
      <c r="M192" s="69">
        <f t="shared" ca="1" si="32"/>
        <v>-4.5743953182000444E-5</v>
      </c>
      <c r="N192" s="69">
        <f t="shared" ca="1" si="39"/>
        <v>0</v>
      </c>
      <c r="O192" s="81">
        <f t="shared" ca="1" si="40"/>
        <v>0</v>
      </c>
      <c r="P192" s="69">
        <f t="shared" ca="1" si="41"/>
        <v>0</v>
      </c>
      <c r="Q192" s="69">
        <f t="shared" ca="1" si="42"/>
        <v>0</v>
      </c>
      <c r="R192" s="26">
        <f t="shared" ca="1" si="33"/>
        <v>4.5743953182000444E-5</v>
      </c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</row>
    <row r="193" spans="1:35" x14ac:dyDescent="0.2">
      <c r="A193" s="67"/>
      <c r="B193" s="67"/>
      <c r="C193" s="67"/>
      <c r="D193" s="68">
        <f t="shared" si="30"/>
        <v>0</v>
      </c>
      <c r="E193" s="68">
        <f t="shared" si="30"/>
        <v>0</v>
      </c>
      <c r="F193" s="69">
        <f t="shared" si="31"/>
        <v>0</v>
      </c>
      <c r="G193" s="69">
        <f t="shared" si="31"/>
        <v>0</v>
      </c>
      <c r="H193" s="69">
        <f t="shared" si="34"/>
        <v>0</v>
      </c>
      <c r="I193" s="69">
        <f t="shared" si="35"/>
        <v>0</v>
      </c>
      <c r="J193" s="69">
        <f t="shared" si="36"/>
        <v>0</v>
      </c>
      <c r="K193" s="69">
        <f t="shared" si="37"/>
        <v>0</v>
      </c>
      <c r="L193" s="69">
        <f t="shared" si="38"/>
        <v>0</v>
      </c>
      <c r="M193" s="69">
        <f t="shared" ca="1" si="32"/>
        <v>-4.5743953182000444E-5</v>
      </c>
      <c r="N193" s="69">
        <f t="shared" ca="1" si="39"/>
        <v>0</v>
      </c>
      <c r="O193" s="81">
        <f t="shared" ca="1" si="40"/>
        <v>0</v>
      </c>
      <c r="P193" s="69">
        <f t="shared" ca="1" si="41"/>
        <v>0</v>
      </c>
      <c r="Q193" s="69">
        <f t="shared" ca="1" si="42"/>
        <v>0</v>
      </c>
      <c r="R193" s="26">
        <f t="shared" ca="1" si="33"/>
        <v>4.5743953182000444E-5</v>
      </c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</row>
    <row r="194" spans="1:35" x14ac:dyDescent="0.2">
      <c r="A194" s="67"/>
      <c r="B194" s="67"/>
      <c r="C194" s="67"/>
      <c r="D194" s="68">
        <f t="shared" si="30"/>
        <v>0</v>
      </c>
      <c r="E194" s="68">
        <f t="shared" si="30"/>
        <v>0</v>
      </c>
      <c r="F194" s="69">
        <f t="shared" si="31"/>
        <v>0</v>
      </c>
      <c r="G194" s="69">
        <f t="shared" si="31"/>
        <v>0</v>
      </c>
      <c r="H194" s="69">
        <f t="shared" si="34"/>
        <v>0</v>
      </c>
      <c r="I194" s="69">
        <f t="shared" si="35"/>
        <v>0</v>
      </c>
      <c r="J194" s="69">
        <f t="shared" si="36"/>
        <v>0</v>
      </c>
      <c r="K194" s="69">
        <f t="shared" si="37"/>
        <v>0</v>
      </c>
      <c r="L194" s="69">
        <f t="shared" si="38"/>
        <v>0</v>
      </c>
      <c r="M194" s="69">
        <f t="shared" ca="1" si="32"/>
        <v>-4.5743953182000444E-5</v>
      </c>
      <c r="N194" s="69">
        <f t="shared" ca="1" si="39"/>
        <v>0</v>
      </c>
      <c r="O194" s="81">
        <f t="shared" ca="1" si="40"/>
        <v>0</v>
      </c>
      <c r="P194" s="69">
        <f t="shared" ca="1" si="41"/>
        <v>0</v>
      </c>
      <c r="Q194" s="69">
        <f t="shared" ca="1" si="42"/>
        <v>0</v>
      </c>
      <c r="R194" s="26">
        <f t="shared" ca="1" si="33"/>
        <v>4.5743953182000444E-5</v>
      </c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</row>
    <row r="195" spans="1:35" x14ac:dyDescent="0.2">
      <c r="A195" s="67"/>
      <c r="B195" s="67"/>
      <c r="C195" s="67"/>
      <c r="D195" s="68">
        <f t="shared" si="30"/>
        <v>0</v>
      </c>
      <c r="E195" s="68">
        <f t="shared" si="30"/>
        <v>0</v>
      </c>
      <c r="F195" s="69">
        <f t="shared" si="31"/>
        <v>0</v>
      </c>
      <c r="G195" s="69">
        <f t="shared" si="31"/>
        <v>0</v>
      </c>
      <c r="H195" s="69">
        <f t="shared" si="34"/>
        <v>0</v>
      </c>
      <c r="I195" s="69">
        <f t="shared" si="35"/>
        <v>0</v>
      </c>
      <c r="J195" s="69">
        <f t="shared" si="36"/>
        <v>0</v>
      </c>
      <c r="K195" s="69">
        <f t="shared" si="37"/>
        <v>0</v>
      </c>
      <c r="L195" s="69">
        <f t="shared" si="38"/>
        <v>0</v>
      </c>
      <c r="M195" s="69">
        <f t="shared" ca="1" si="32"/>
        <v>-4.5743953182000444E-5</v>
      </c>
      <c r="N195" s="69">
        <f t="shared" ca="1" si="39"/>
        <v>0</v>
      </c>
      <c r="O195" s="81">
        <f t="shared" ca="1" si="40"/>
        <v>0</v>
      </c>
      <c r="P195" s="69">
        <f t="shared" ca="1" si="41"/>
        <v>0</v>
      </c>
      <c r="Q195" s="69">
        <f t="shared" ca="1" si="42"/>
        <v>0</v>
      </c>
      <c r="R195" s="26">
        <f t="shared" ca="1" si="33"/>
        <v>4.5743953182000444E-5</v>
      </c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</row>
    <row r="196" spans="1:35" x14ac:dyDescent="0.2">
      <c r="A196" s="67"/>
      <c r="B196" s="67"/>
      <c r="C196" s="67"/>
      <c r="D196" s="68">
        <f t="shared" si="30"/>
        <v>0</v>
      </c>
      <c r="E196" s="68">
        <f t="shared" si="30"/>
        <v>0</v>
      </c>
      <c r="F196" s="69">
        <f t="shared" si="31"/>
        <v>0</v>
      </c>
      <c r="G196" s="69">
        <f t="shared" si="31"/>
        <v>0</v>
      </c>
      <c r="H196" s="69">
        <f t="shared" si="34"/>
        <v>0</v>
      </c>
      <c r="I196" s="69">
        <f t="shared" si="35"/>
        <v>0</v>
      </c>
      <c r="J196" s="69">
        <f t="shared" si="36"/>
        <v>0</v>
      </c>
      <c r="K196" s="69">
        <f t="shared" si="37"/>
        <v>0</v>
      </c>
      <c r="L196" s="69">
        <f t="shared" si="38"/>
        <v>0</v>
      </c>
      <c r="M196" s="69">
        <f t="shared" ca="1" si="32"/>
        <v>-4.5743953182000444E-5</v>
      </c>
      <c r="N196" s="69">
        <f t="shared" ca="1" si="39"/>
        <v>0</v>
      </c>
      <c r="O196" s="81">
        <f t="shared" ca="1" si="40"/>
        <v>0</v>
      </c>
      <c r="P196" s="69">
        <f t="shared" ca="1" si="41"/>
        <v>0</v>
      </c>
      <c r="Q196" s="69">
        <f t="shared" ca="1" si="42"/>
        <v>0</v>
      </c>
      <c r="R196" s="26">
        <f t="shared" ca="1" si="33"/>
        <v>4.5743953182000444E-5</v>
      </c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</row>
    <row r="197" spans="1:35" x14ac:dyDescent="0.2">
      <c r="A197" s="67"/>
      <c r="B197" s="67"/>
      <c r="C197" s="67"/>
      <c r="D197" s="68">
        <f t="shared" si="30"/>
        <v>0</v>
      </c>
      <c r="E197" s="68">
        <f t="shared" si="30"/>
        <v>0</v>
      </c>
      <c r="F197" s="69">
        <f t="shared" si="31"/>
        <v>0</v>
      </c>
      <c r="G197" s="69">
        <f t="shared" si="31"/>
        <v>0</v>
      </c>
      <c r="H197" s="69">
        <f t="shared" si="34"/>
        <v>0</v>
      </c>
      <c r="I197" s="69">
        <f t="shared" si="35"/>
        <v>0</v>
      </c>
      <c r="J197" s="69">
        <f t="shared" si="36"/>
        <v>0</v>
      </c>
      <c r="K197" s="69">
        <f t="shared" si="37"/>
        <v>0</v>
      </c>
      <c r="L197" s="69">
        <f t="shared" si="38"/>
        <v>0</v>
      </c>
      <c r="M197" s="69">
        <f t="shared" ca="1" si="32"/>
        <v>-4.5743953182000444E-5</v>
      </c>
      <c r="N197" s="69">
        <f t="shared" ca="1" si="39"/>
        <v>0</v>
      </c>
      <c r="O197" s="81">
        <f t="shared" ca="1" si="40"/>
        <v>0</v>
      </c>
      <c r="P197" s="69">
        <f t="shared" ca="1" si="41"/>
        <v>0</v>
      </c>
      <c r="Q197" s="69">
        <f t="shared" ca="1" si="42"/>
        <v>0</v>
      </c>
      <c r="R197" s="26">
        <f t="shared" ca="1" si="33"/>
        <v>4.5743953182000444E-5</v>
      </c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</row>
    <row r="198" spans="1:35" x14ac:dyDescent="0.2">
      <c r="A198" s="67"/>
      <c r="B198" s="67"/>
      <c r="C198" s="67"/>
      <c r="D198" s="68">
        <f t="shared" si="30"/>
        <v>0</v>
      </c>
      <c r="E198" s="68">
        <f t="shared" si="30"/>
        <v>0</v>
      </c>
      <c r="F198" s="69">
        <f t="shared" si="31"/>
        <v>0</v>
      </c>
      <c r="G198" s="69">
        <f t="shared" si="31"/>
        <v>0</v>
      </c>
      <c r="H198" s="69">
        <f t="shared" si="34"/>
        <v>0</v>
      </c>
      <c r="I198" s="69">
        <f t="shared" si="35"/>
        <v>0</v>
      </c>
      <c r="J198" s="69">
        <f t="shared" si="36"/>
        <v>0</v>
      </c>
      <c r="K198" s="69">
        <f t="shared" si="37"/>
        <v>0</v>
      </c>
      <c r="L198" s="69">
        <f t="shared" si="38"/>
        <v>0</v>
      </c>
      <c r="M198" s="69">
        <f t="shared" ca="1" si="32"/>
        <v>-4.5743953182000444E-5</v>
      </c>
      <c r="N198" s="69">
        <f t="shared" ca="1" si="39"/>
        <v>0</v>
      </c>
      <c r="O198" s="81">
        <f t="shared" ca="1" si="40"/>
        <v>0</v>
      </c>
      <c r="P198" s="69">
        <f t="shared" ca="1" si="41"/>
        <v>0</v>
      </c>
      <c r="Q198" s="69">
        <f t="shared" ca="1" si="42"/>
        <v>0</v>
      </c>
      <c r="R198" s="26">
        <f t="shared" ca="1" si="33"/>
        <v>4.5743953182000444E-5</v>
      </c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</row>
    <row r="199" spans="1:35" x14ac:dyDescent="0.2">
      <c r="A199" s="67"/>
      <c r="B199" s="67"/>
      <c r="C199" s="67"/>
      <c r="D199" s="68">
        <f t="shared" si="30"/>
        <v>0</v>
      </c>
      <c r="E199" s="68">
        <f t="shared" si="30"/>
        <v>0</v>
      </c>
      <c r="F199" s="69">
        <f t="shared" si="31"/>
        <v>0</v>
      </c>
      <c r="G199" s="69">
        <f t="shared" si="31"/>
        <v>0</v>
      </c>
      <c r="H199" s="69">
        <f t="shared" si="34"/>
        <v>0</v>
      </c>
      <c r="I199" s="69">
        <f t="shared" si="35"/>
        <v>0</v>
      </c>
      <c r="J199" s="69">
        <f t="shared" si="36"/>
        <v>0</v>
      </c>
      <c r="K199" s="69">
        <f t="shared" si="37"/>
        <v>0</v>
      </c>
      <c r="L199" s="69">
        <f t="shared" si="38"/>
        <v>0</v>
      </c>
      <c r="M199" s="69">
        <f t="shared" ca="1" si="32"/>
        <v>-4.5743953182000444E-5</v>
      </c>
      <c r="N199" s="69">
        <f t="shared" ca="1" si="39"/>
        <v>0</v>
      </c>
      <c r="O199" s="81">
        <f t="shared" ca="1" si="40"/>
        <v>0</v>
      </c>
      <c r="P199" s="69">
        <f t="shared" ca="1" si="41"/>
        <v>0</v>
      </c>
      <c r="Q199" s="69">
        <f t="shared" ca="1" si="42"/>
        <v>0</v>
      </c>
      <c r="R199" s="26">
        <f t="shared" ca="1" si="33"/>
        <v>4.5743953182000444E-5</v>
      </c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</row>
    <row r="200" spans="1:35" x14ac:dyDescent="0.2">
      <c r="A200" s="67"/>
      <c r="B200" s="67"/>
      <c r="C200" s="67"/>
      <c r="D200" s="68">
        <f t="shared" si="30"/>
        <v>0</v>
      </c>
      <c r="E200" s="68">
        <f t="shared" si="30"/>
        <v>0</v>
      </c>
      <c r="F200" s="69">
        <f t="shared" si="31"/>
        <v>0</v>
      </c>
      <c r="G200" s="69">
        <f t="shared" si="31"/>
        <v>0</v>
      </c>
      <c r="H200" s="69">
        <f t="shared" si="34"/>
        <v>0</v>
      </c>
      <c r="I200" s="69">
        <f t="shared" si="35"/>
        <v>0</v>
      </c>
      <c r="J200" s="69">
        <f t="shared" si="36"/>
        <v>0</v>
      </c>
      <c r="K200" s="69">
        <f t="shared" si="37"/>
        <v>0</v>
      </c>
      <c r="L200" s="69">
        <f t="shared" si="38"/>
        <v>0</v>
      </c>
      <c r="M200" s="69">
        <f t="shared" ca="1" si="32"/>
        <v>-4.5743953182000444E-5</v>
      </c>
      <c r="N200" s="69">
        <f t="shared" ca="1" si="39"/>
        <v>0</v>
      </c>
      <c r="O200" s="81">
        <f t="shared" ca="1" si="40"/>
        <v>0</v>
      </c>
      <c r="P200" s="69">
        <f t="shared" ca="1" si="41"/>
        <v>0</v>
      </c>
      <c r="Q200" s="69">
        <f t="shared" ca="1" si="42"/>
        <v>0</v>
      </c>
      <c r="R200" s="26">
        <f t="shared" ca="1" si="33"/>
        <v>4.5743953182000444E-5</v>
      </c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</row>
    <row r="201" spans="1:35" x14ac:dyDescent="0.2">
      <c r="A201" s="67"/>
      <c r="B201" s="67"/>
      <c r="C201" s="67"/>
      <c r="D201" s="68">
        <f t="shared" si="30"/>
        <v>0</v>
      </c>
      <c r="E201" s="68">
        <f t="shared" si="30"/>
        <v>0</v>
      </c>
      <c r="F201" s="69">
        <f t="shared" si="31"/>
        <v>0</v>
      </c>
      <c r="G201" s="69">
        <f t="shared" si="31"/>
        <v>0</v>
      </c>
      <c r="H201" s="69">
        <f t="shared" si="34"/>
        <v>0</v>
      </c>
      <c r="I201" s="69">
        <f t="shared" si="35"/>
        <v>0</v>
      </c>
      <c r="J201" s="69">
        <f t="shared" si="36"/>
        <v>0</v>
      </c>
      <c r="K201" s="69">
        <f t="shared" si="37"/>
        <v>0</v>
      </c>
      <c r="L201" s="69">
        <f t="shared" si="38"/>
        <v>0</v>
      </c>
      <c r="M201" s="69">
        <f t="shared" ca="1" si="32"/>
        <v>-4.5743953182000444E-5</v>
      </c>
      <c r="N201" s="69">
        <f t="shared" ca="1" si="39"/>
        <v>0</v>
      </c>
      <c r="O201" s="81">
        <f t="shared" ca="1" si="40"/>
        <v>0</v>
      </c>
      <c r="P201" s="69">
        <f t="shared" ca="1" si="41"/>
        <v>0</v>
      </c>
      <c r="Q201" s="69">
        <f t="shared" ca="1" si="42"/>
        <v>0</v>
      </c>
      <c r="R201" s="26">
        <f t="shared" ca="1" si="33"/>
        <v>4.5743953182000444E-5</v>
      </c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</row>
    <row r="202" spans="1:35" x14ac:dyDescent="0.2">
      <c r="A202" s="67"/>
      <c r="B202" s="67"/>
      <c r="C202" s="67"/>
      <c r="D202" s="68">
        <f t="shared" si="30"/>
        <v>0</v>
      </c>
      <c r="E202" s="68">
        <f t="shared" si="30"/>
        <v>0</v>
      </c>
      <c r="F202" s="69">
        <f t="shared" si="31"/>
        <v>0</v>
      </c>
      <c r="G202" s="69">
        <f t="shared" si="31"/>
        <v>0</v>
      </c>
      <c r="H202" s="69">
        <f t="shared" si="34"/>
        <v>0</v>
      </c>
      <c r="I202" s="69">
        <f t="shared" si="35"/>
        <v>0</v>
      </c>
      <c r="J202" s="69">
        <f t="shared" si="36"/>
        <v>0</v>
      </c>
      <c r="K202" s="69">
        <f t="shared" si="37"/>
        <v>0</v>
      </c>
      <c r="L202" s="69">
        <f t="shared" si="38"/>
        <v>0</v>
      </c>
      <c r="M202" s="69">
        <f t="shared" ca="1" si="32"/>
        <v>-4.5743953182000444E-5</v>
      </c>
      <c r="N202" s="69">
        <f t="shared" ca="1" si="39"/>
        <v>0</v>
      </c>
      <c r="O202" s="81">
        <f t="shared" ca="1" si="40"/>
        <v>0</v>
      </c>
      <c r="P202" s="69">
        <f t="shared" ca="1" si="41"/>
        <v>0</v>
      </c>
      <c r="Q202" s="69">
        <f t="shared" ca="1" si="42"/>
        <v>0</v>
      </c>
      <c r="R202" s="26">
        <f t="shared" ca="1" si="33"/>
        <v>4.5743953182000444E-5</v>
      </c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</row>
    <row r="203" spans="1:35" x14ac:dyDescent="0.2">
      <c r="A203" s="67"/>
      <c r="B203" s="67"/>
      <c r="C203" s="67"/>
      <c r="D203" s="68">
        <f t="shared" si="30"/>
        <v>0</v>
      </c>
      <c r="E203" s="68">
        <f t="shared" si="30"/>
        <v>0</v>
      </c>
      <c r="F203" s="69">
        <f t="shared" si="31"/>
        <v>0</v>
      </c>
      <c r="G203" s="69">
        <f t="shared" si="31"/>
        <v>0</v>
      </c>
      <c r="H203" s="69">
        <f t="shared" si="34"/>
        <v>0</v>
      </c>
      <c r="I203" s="69">
        <f t="shared" si="35"/>
        <v>0</v>
      </c>
      <c r="J203" s="69">
        <f t="shared" si="36"/>
        <v>0</v>
      </c>
      <c r="K203" s="69">
        <f t="shared" si="37"/>
        <v>0</v>
      </c>
      <c r="L203" s="69">
        <f t="shared" si="38"/>
        <v>0</v>
      </c>
      <c r="M203" s="69">
        <f t="shared" ca="1" si="32"/>
        <v>-4.5743953182000444E-5</v>
      </c>
      <c r="N203" s="69">
        <f t="shared" ca="1" si="39"/>
        <v>0</v>
      </c>
      <c r="O203" s="81">
        <f t="shared" ca="1" si="40"/>
        <v>0</v>
      </c>
      <c r="P203" s="69">
        <f t="shared" ca="1" si="41"/>
        <v>0</v>
      </c>
      <c r="Q203" s="69">
        <f t="shared" ca="1" si="42"/>
        <v>0</v>
      </c>
      <c r="R203" s="26">
        <f t="shared" ca="1" si="33"/>
        <v>4.5743953182000444E-5</v>
      </c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</row>
    <row r="204" spans="1:35" x14ac:dyDescent="0.2">
      <c r="A204" s="67"/>
      <c r="B204" s="67"/>
      <c r="C204" s="67"/>
      <c r="D204" s="68">
        <f t="shared" si="30"/>
        <v>0</v>
      </c>
      <c r="E204" s="68">
        <f t="shared" si="30"/>
        <v>0</v>
      </c>
      <c r="F204" s="69">
        <f t="shared" si="31"/>
        <v>0</v>
      </c>
      <c r="G204" s="69">
        <f t="shared" si="31"/>
        <v>0</v>
      </c>
      <c r="H204" s="69">
        <f t="shared" si="34"/>
        <v>0</v>
      </c>
      <c r="I204" s="69">
        <f t="shared" si="35"/>
        <v>0</v>
      </c>
      <c r="J204" s="69">
        <f t="shared" si="36"/>
        <v>0</v>
      </c>
      <c r="K204" s="69">
        <f t="shared" si="37"/>
        <v>0</v>
      </c>
      <c r="L204" s="69">
        <f t="shared" si="38"/>
        <v>0</v>
      </c>
      <c r="M204" s="69">
        <f t="shared" ca="1" si="32"/>
        <v>-4.5743953182000444E-5</v>
      </c>
      <c r="N204" s="69">
        <f t="shared" ca="1" si="39"/>
        <v>0</v>
      </c>
      <c r="O204" s="81">
        <f t="shared" ca="1" si="40"/>
        <v>0</v>
      </c>
      <c r="P204" s="69">
        <f t="shared" ca="1" si="41"/>
        <v>0</v>
      </c>
      <c r="Q204" s="69">
        <f t="shared" ca="1" si="42"/>
        <v>0</v>
      </c>
      <c r="R204" s="26">
        <f t="shared" ca="1" si="33"/>
        <v>4.5743953182000444E-5</v>
      </c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</row>
    <row r="205" spans="1:35" x14ac:dyDescent="0.2">
      <c r="A205" s="67"/>
      <c r="B205" s="67"/>
      <c r="C205" s="67"/>
      <c r="D205" s="68">
        <f t="shared" si="30"/>
        <v>0</v>
      </c>
      <c r="E205" s="68">
        <f t="shared" si="30"/>
        <v>0</v>
      </c>
      <c r="F205" s="69">
        <f t="shared" si="31"/>
        <v>0</v>
      </c>
      <c r="G205" s="69">
        <f t="shared" si="31"/>
        <v>0</v>
      </c>
      <c r="H205" s="69">
        <f t="shared" si="34"/>
        <v>0</v>
      </c>
      <c r="I205" s="69">
        <f t="shared" si="35"/>
        <v>0</v>
      </c>
      <c r="J205" s="69">
        <f t="shared" si="36"/>
        <v>0</v>
      </c>
      <c r="K205" s="69">
        <f t="shared" si="37"/>
        <v>0</v>
      </c>
      <c r="L205" s="69">
        <f t="shared" si="38"/>
        <v>0</v>
      </c>
      <c r="M205" s="69">
        <f t="shared" ca="1" si="32"/>
        <v>-4.5743953182000444E-5</v>
      </c>
      <c r="N205" s="69">
        <f t="shared" ca="1" si="39"/>
        <v>0</v>
      </c>
      <c r="O205" s="81">
        <f t="shared" ca="1" si="40"/>
        <v>0</v>
      </c>
      <c r="P205" s="69">
        <f t="shared" ca="1" si="41"/>
        <v>0</v>
      </c>
      <c r="Q205" s="69">
        <f t="shared" ca="1" si="42"/>
        <v>0</v>
      </c>
      <c r="R205" s="26">
        <f t="shared" ca="1" si="33"/>
        <v>4.5743953182000444E-5</v>
      </c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</row>
    <row r="206" spans="1:35" x14ac:dyDescent="0.2">
      <c r="A206" s="67"/>
      <c r="B206" s="67"/>
      <c r="C206" s="67"/>
      <c r="D206" s="68">
        <f t="shared" si="30"/>
        <v>0</v>
      </c>
      <c r="E206" s="68">
        <f t="shared" si="30"/>
        <v>0</v>
      </c>
      <c r="F206" s="69">
        <f t="shared" si="31"/>
        <v>0</v>
      </c>
      <c r="G206" s="69">
        <f t="shared" si="31"/>
        <v>0</v>
      </c>
      <c r="H206" s="69">
        <f t="shared" si="34"/>
        <v>0</v>
      </c>
      <c r="I206" s="69">
        <f t="shared" si="35"/>
        <v>0</v>
      </c>
      <c r="J206" s="69">
        <f t="shared" si="36"/>
        <v>0</v>
      </c>
      <c r="K206" s="69">
        <f t="shared" si="37"/>
        <v>0</v>
      </c>
      <c r="L206" s="69">
        <f t="shared" si="38"/>
        <v>0</v>
      </c>
      <c r="M206" s="69">
        <f t="shared" ca="1" si="32"/>
        <v>-4.5743953182000444E-5</v>
      </c>
      <c r="N206" s="69">
        <f t="shared" ca="1" si="39"/>
        <v>0</v>
      </c>
      <c r="O206" s="81">
        <f t="shared" ca="1" si="40"/>
        <v>0</v>
      </c>
      <c r="P206" s="69">
        <f t="shared" ca="1" si="41"/>
        <v>0</v>
      </c>
      <c r="Q206" s="69">
        <f t="shared" ca="1" si="42"/>
        <v>0</v>
      </c>
      <c r="R206" s="26">
        <f t="shared" ca="1" si="33"/>
        <v>4.5743953182000444E-5</v>
      </c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</row>
    <row r="207" spans="1:35" x14ac:dyDescent="0.2">
      <c r="A207" s="67"/>
      <c r="B207" s="67"/>
      <c r="C207" s="67"/>
      <c r="D207" s="68">
        <f t="shared" si="30"/>
        <v>0</v>
      </c>
      <c r="E207" s="68">
        <f t="shared" si="30"/>
        <v>0</v>
      </c>
      <c r="F207" s="69">
        <f t="shared" si="31"/>
        <v>0</v>
      </c>
      <c r="G207" s="69">
        <f t="shared" si="31"/>
        <v>0</v>
      </c>
      <c r="H207" s="69">
        <f t="shared" si="34"/>
        <v>0</v>
      </c>
      <c r="I207" s="69">
        <f t="shared" si="35"/>
        <v>0</v>
      </c>
      <c r="J207" s="69">
        <f t="shared" si="36"/>
        <v>0</v>
      </c>
      <c r="K207" s="69">
        <f t="shared" si="37"/>
        <v>0</v>
      </c>
      <c r="L207" s="69">
        <f t="shared" si="38"/>
        <v>0</v>
      </c>
      <c r="M207" s="69">
        <f t="shared" ca="1" si="32"/>
        <v>-4.5743953182000444E-5</v>
      </c>
      <c r="N207" s="69">
        <f t="shared" ca="1" si="39"/>
        <v>0</v>
      </c>
      <c r="O207" s="81">
        <f t="shared" ca="1" si="40"/>
        <v>0</v>
      </c>
      <c r="P207" s="69">
        <f t="shared" ca="1" si="41"/>
        <v>0</v>
      </c>
      <c r="Q207" s="69">
        <f t="shared" ca="1" si="42"/>
        <v>0</v>
      </c>
      <c r="R207" s="26">
        <f t="shared" ca="1" si="33"/>
        <v>4.5743953182000444E-5</v>
      </c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</row>
    <row r="208" spans="1:35" x14ac:dyDescent="0.2">
      <c r="A208" s="67"/>
      <c r="B208" s="67"/>
      <c r="C208" s="67"/>
      <c r="D208" s="68">
        <f t="shared" ref="D208:E271" si="43">A208/A$18</f>
        <v>0</v>
      </c>
      <c r="E208" s="68">
        <f t="shared" si="43"/>
        <v>0</v>
      </c>
      <c r="F208" s="69">
        <f t="shared" ref="F208:G271" si="44">$C208*D208</f>
        <v>0</v>
      </c>
      <c r="G208" s="69">
        <f t="shared" si="44"/>
        <v>0</v>
      </c>
      <c r="H208" s="69">
        <f t="shared" si="34"/>
        <v>0</v>
      </c>
      <c r="I208" s="69">
        <f t="shared" si="35"/>
        <v>0</v>
      </c>
      <c r="J208" s="69">
        <f t="shared" si="36"/>
        <v>0</v>
      </c>
      <c r="K208" s="69">
        <f t="shared" si="37"/>
        <v>0</v>
      </c>
      <c r="L208" s="69">
        <f t="shared" si="38"/>
        <v>0</v>
      </c>
      <c r="M208" s="69">
        <f t="shared" ca="1" si="32"/>
        <v>-4.5743953182000444E-5</v>
      </c>
      <c r="N208" s="69">
        <f t="shared" ca="1" si="39"/>
        <v>0</v>
      </c>
      <c r="O208" s="81">
        <f t="shared" ca="1" si="40"/>
        <v>0</v>
      </c>
      <c r="P208" s="69">
        <f t="shared" ca="1" si="41"/>
        <v>0</v>
      </c>
      <c r="Q208" s="69">
        <f t="shared" ca="1" si="42"/>
        <v>0</v>
      </c>
      <c r="R208" s="26">
        <f t="shared" ca="1" si="33"/>
        <v>4.5743953182000444E-5</v>
      </c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</row>
    <row r="209" spans="1:35" x14ac:dyDescent="0.2">
      <c r="A209" s="67"/>
      <c r="B209" s="67"/>
      <c r="C209" s="67"/>
      <c r="D209" s="68">
        <f t="shared" si="43"/>
        <v>0</v>
      </c>
      <c r="E209" s="68">
        <f t="shared" si="43"/>
        <v>0</v>
      </c>
      <c r="F209" s="69">
        <f t="shared" si="44"/>
        <v>0</v>
      </c>
      <c r="G209" s="69">
        <f t="shared" si="44"/>
        <v>0</v>
      </c>
      <c r="H209" s="69">
        <f t="shared" si="34"/>
        <v>0</v>
      </c>
      <c r="I209" s="69">
        <f t="shared" si="35"/>
        <v>0</v>
      </c>
      <c r="J209" s="69">
        <f t="shared" si="36"/>
        <v>0</v>
      </c>
      <c r="K209" s="69">
        <f t="shared" si="37"/>
        <v>0</v>
      </c>
      <c r="L209" s="69">
        <f t="shared" si="38"/>
        <v>0</v>
      </c>
      <c r="M209" s="69">
        <f t="shared" ca="1" si="32"/>
        <v>-4.5743953182000444E-5</v>
      </c>
      <c r="N209" s="69">
        <f t="shared" ca="1" si="39"/>
        <v>0</v>
      </c>
      <c r="O209" s="81">
        <f t="shared" ca="1" si="40"/>
        <v>0</v>
      </c>
      <c r="P209" s="69">
        <f t="shared" ca="1" si="41"/>
        <v>0</v>
      </c>
      <c r="Q209" s="69">
        <f t="shared" ca="1" si="42"/>
        <v>0</v>
      </c>
      <c r="R209" s="26">
        <f t="shared" ca="1" si="33"/>
        <v>4.5743953182000444E-5</v>
      </c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</row>
    <row r="210" spans="1:35" x14ac:dyDescent="0.2">
      <c r="A210" s="67"/>
      <c r="B210" s="67"/>
      <c r="C210" s="67"/>
      <c r="D210" s="68">
        <f t="shared" si="43"/>
        <v>0</v>
      </c>
      <c r="E210" s="68">
        <f t="shared" si="43"/>
        <v>0</v>
      </c>
      <c r="F210" s="69">
        <f t="shared" si="44"/>
        <v>0</v>
      </c>
      <c r="G210" s="69">
        <f t="shared" si="44"/>
        <v>0</v>
      </c>
      <c r="H210" s="69">
        <f t="shared" si="34"/>
        <v>0</v>
      </c>
      <c r="I210" s="69">
        <f t="shared" si="35"/>
        <v>0</v>
      </c>
      <c r="J210" s="69">
        <f t="shared" si="36"/>
        <v>0</v>
      </c>
      <c r="K210" s="69">
        <f t="shared" si="37"/>
        <v>0</v>
      </c>
      <c r="L210" s="69">
        <f t="shared" si="38"/>
        <v>0</v>
      </c>
      <c r="M210" s="69">
        <f t="shared" ca="1" si="32"/>
        <v>-4.5743953182000444E-5</v>
      </c>
      <c r="N210" s="69">
        <f t="shared" ca="1" si="39"/>
        <v>0</v>
      </c>
      <c r="O210" s="81">
        <f t="shared" ca="1" si="40"/>
        <v>0</v>
      </c>
      <c r="P210" s="69">
        <f t="shared" ca="1" si="41"/>
        <v>0</v>
      </c>
      <c r="Q210" s="69">
        <f t="shared" ca="1" si="42"/>
        <v>0</v>
      </c>
      <c r="R210" s="26">
        <f t="shared" ca="1" si="33"/>
        <v>4.5743953182000444E-5</v>
      </c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</row>
    <row r="211" spans="1:35" x14ac:dyDescent="0.2">
      <c r="A211" s="67"/>
      <c r="B211" s="67"/>
      <c r="C211" s="67"/>
      <c r="D211" s="68">
        <f t="shared" si="43"/>
        <v>0</v>
      </c>
      <c r="E211" s="68">
        <f t="shared" si="43"/>
        <v>0</v>
      </c>
      <c r="F211" s="69">
        <f t="shared" si="44"/>
        <v>0</v>
      </c>
      <c r="G211" s="69">
        <f t="shared" si="44"/>
        <v>0</v>
      </c>
      <c r="H211" s="69">
        <f t="shared" si="34"/>
        <v>0</v>
      </c>
      <c r="I211" s="69">
        <f t="shared" si="35"/>
        <v>0</v>
      </c>
      <c r="J211" s="69">
        <f t="shared" si="36"/>
        <v>0</v>
      </c>
      <c r="K211" s="69">
        <f t="shared" si="37"/>
        <v>0</v>
      </c>
      <c r="L211" s="69">
        <f t="shared" si="38"/>
        <v>0</v>
      </c>
      <c r="M211" s="69">
        <f t="shared" ca="1" si="32"/>
        <v>-4.5743953182000444E-5</v>
      </c>
      <c r="N211" s="69">
        <f t="shared" ca="1" si="39"/>
        <v>0</v>
      </c>
      <c r="O211" s="81">
        <f t="shared" ca="1" si="40"/>
        <v>0</v>
      </c>
      <c r="P211" s="69">
        <f t="shared" ca="1" si="41"/>
        <v>0</v>
      </c>
      <c r="Q211" s="69">
        <f t="shared" ca="1" si="42"/>
        <v>0</v>
      </c>
      <c r="R211" s="26">
        <f t="shared" ca="1" si="33"/>
        <v>4.5743953182000444E-5</v>
      </c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</row>
    <row r="212" spans="1:35" x14ac:dyDescent="0.2">
      <c r="A212" s="67"/>
      <c r="B212" s="67"/>
      <c r="C212" s="67"/>
      <c r="D212" s="68">
        <f t="shared" si="43"/>
        <v>0</v>
      </c>
      <c r="E212" s="68">
        <f t="shared" si="43"/>
        <v>0</v>
      </c>
      <c r="F212" s="69">
        <f t="shared" si="44"/>
        <v>0</v>
      </c>
      <c r="G212" s="69">
        <f t="shared" si="44"/>
        <v>0</v>
      </c>
      <c r="H212" s="69">
        <f t="shared" si="34"/>
        <v>0</v>
      </c>
      <c r="I212" s="69">
        <f t="shared" si="35"/>
        <v>0</v>
      </c>
      <c r="J212" s="69">
        <f t="shared" si="36"/>
        <v>0</v>
      </c>
      <c r="K212" s="69">
        <f t="shared" si="37"/>
        <v>0</v>
      </c>
      <c r="L212" s="69">
        <f t="shared" si="38"/>
        <v>0</v>
      </c>
      <c r="M212" s="69">
        <f t="shared" ref="M212:M275" ca="1" si="45">+E$4+E$5*D212+E$6*D212^2</f>
        <v>-4.5743953182000444E-5</v>
      </c>
      <c r="N212" s="69">
        <f t="shared" ca="1" si="39"/>
        <v>0</v>
      </c>
      <c r="O212" s="81">
        <f t="shared" ca="1" si="40"/>
        <v>0</v>
      </c>
      <c r="P212" s="69">
        <f t="shared" ca="1" si="41"/>
        <v>0</v>
      </c>
      <c r="Q212" s="69">
        <f t="shared" ca="1" si="42"/>
        <v>0</v>
      </c>
      <c r="R212" s="26">
        <f t="shared" ref="R212:R275" ca="1" si="46">+E212-M212</f>
        <v>4.5743953182000444E-5</v>
      </c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</row>
    <row r="213" spans="1:35" x14ac:dyDescent="0.2">
      <c r="A213" s="67"/>
      <c r="B213" s="67"/>
      <c r="C213" s="67"/>
      <c r="D213" s="68">
        <f t="shared" si="43"/>
        <v>0</v>
      </c>
      <c r="E213" s="68">
        <f t="shared" si="43"/>
        <v>0</v>
      </c>
      <c r="F213" s="69">
        <f t="shared" si="44"/>
        <v>0</v>
      </c>
      <c r="G213" s="69">
        <f t="shared" si="44"/>
        <v>0</v>
      </c>
      <c r="H213" s="69">
        <f t="shared" ref="H213:H276" si="47">C213*D213*D213</f>
        <v>0</v>
      </c>
      <c r="I213" s="69">
        <f t="shared" ref="I213:I276" si="48">C213*D213*D213*D213</f>
        <v>0</v>
      </c>
      <c r="J213" s="69">
        <f t="shared" ref="J213:J276" si="49">C213*D213*D213*D213*D213</f>
        <v>0</v>
      </c>
      <c r="K213" s="69">
        <f t="shared" ref="K213:K276" si="50">C213*E213*D213</f>
        <v>0</v>
      </c>
      <c r="L213" s="69">
        <f t="shared" ref="L213:L276" si="51">C213*E213*D213*D213</f>
        <v>0</v>
      </c>
      <c r="M213" s="69">
        <f t="shared" ca="1" si="45"/>
        <v>-4.5743953182000444E-5</v>
      </c>
      <c r="N213" s="69">
        <f t="shared" ref="N213:N276" ca="1" si="52">C213*(M213-E213)^2</f>
        <v>0</v>
      </c>
      <c r="O213" s="81">
        <f t="shared" ref="O213:O276" ca="1" si="53">(C213*O$1-O$2*F213+O$3*H213)^2</f>
        <v>0</v>
      </c>
      <c r="P213" s="69">
        <f t="shared" ref="P213:P276" ca="1" si="54">(-C213*O$2+O$4*F213-O$5*H213)^2</f>
        <v>0</v>
      </c>
      <c r="Q213" s="69">
        <f t="shared" ref="Q213:Q276" ca="1" si="55">+(C213*O$3-F213*O$5+H213*O$6)^2</f>
        <v>0</v>
      </c>
      <c r="R213" s="26">
        <f t="shared" ca="1" si="46"/>
        <v>4.5743953182000444E-5</v>
      </c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</row>
    <row r="214" spans="1:35" x14ac:dyDescent="0.2">
      <c r="A214" s="67"/>
      <c r="B214" s="67"/>
      <c r="C214" s="67"/>
      <c r="D214" s="68">
        <f t="shared" si="43"/>
        <v>0</v>
      </c>
      <c r="E214" s="68">
        <f t="shared" si="43"/>
        <v>0</v>
      </c>
      <c r="F214" s="69">
        <f t="shared" si="44"/>
        <v>0</v>
      </c>
      <c r="G214" s="69">
        <f t="shared" si="44"/>
        <v>0</v>
      </c>
      <c r="H214" s="69">
        <f t="shared" si="47"/>
        <v>0</v>
      </c>
      <c r="I214" s="69">
        <f t="shared" si="48"/>
        <v>0</v>
      </c>
      <c r="J214" s="69">
        <f t="shared" si="49"/>
        <v>0</v>
      </c>
      <c r="K214" s="69">
        <f t="shared" si="50"/>
        <v>0</v>
      </c>
      <c r="L214" s="69">
        <f t="shared" si="51"/>
        <v>0</v>
      </c>
      <c r="M214" s="69">
        <f t="shared" ca="1" si="45"/>
        <v>-4.5743953182000444E-5</v>
      </c>
      <c r="N214" s="69">
        <f t="shared" ca="1" si="52"/>
        <v>0</v>
      </c>
      <c r="O214" s="81">
        <f t="shared" ca="1" si="53"/>
        <v>0</v>
      </c>
      <c r="P214" s="69">
        <f t="shared" ca="1" si="54"/>
        <v>0</v>
      </c>
      <c r="Q214" s="69">
        <f t="shared" ca="1" si="55"/>
        <v>0</v>
      </c>
      <c r="R214" s="26">
        <f t="shared" ca="1" si="46"/>
        <v>4.5743953182000444E-5</v>
      </c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</row>
    <row r="215" spans="1:35" x14ac:dyDescent="0.2">
      <c r="A215" s="67"/>
      <c r="B215" s="67"/>
      <c r="C215" s="67"/>
      <c r="D215" s="68">
        <f t="shared" si="43"/>
        <v>0</v>
      </c>
      <c r="E215" s="68">
        <f t="shared" si="43"/>
        <v>0</v>
      </c>
      <c r="F215" s="69">
        <f t="shared" si="44"/>
        <v>0</v>
      </c>
      <c r="G215" s="69">
        <f t="shared" si="44"/>
        <v>0</v>
      </c>
      <c r="H215" s="69">
        <f t="shared" si="47"/>
        <v>0</v>
      </c>
      <c r="I215" s="69">
        <f t="shared" si="48"/>
        <v>0</v>
      </c>
      <c r="J215" s="69">
        <f t="shared" si="49"/>
        <v>0</v>
      </c>
      <c r="K215" s="69">
        <f t="shared" si="50"/>
        <v>0</v>
      </c>
      <c r="L215" s="69">
        <f t="shared" si="51"/>
        <v>0</v>
      </c>
      <c r="M215" s="69">
        <f t="shared" ca="1" si="45"/>
        <v>-4.5743953182000444E-5</v>
      </c>
      <c r="N215" s="69">
        <f t="shared" ca="1" si="52"/>
        <v>0</v>
      </c>
      <c r="O215" s="81">
        <f t="shared" ca="1" si="53"/>
        <v>0</v>
      </c>
      <c r="P215" s="69">
        <f t="shared" ca="1" si="54"/>
        <v>0</v>
      </c>
      <c r="Q215" s="69">
        <f t="shared" ca="1" si="55"/>
        <v>0</v>
      </c>
      <c r="R215" s="26">
        <f t="shared" ca="1" si="46"/>
        <v>4.5743953182000444E-5</v>
      </c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</row>
    <row r="216" spans="1:35" x14ac:dyDescent="0.2">
      <c r="A216" s="67"/>
      <c r="B216" s="67"/>
      <c r="C216" s="67"/>
      <c r="D216" s="68">
        <f t="shared" si="43"/>
        <v>0</v>
      </c>
      <c r="E216" s="68">
        <f t="shared" si="43"/>
        <v>0</v>
      </c>
      <c r="F216" s="69">
        <f t="shared" si="44"/>
        <v>0</v>
      </c>
      <c r="G216" s="69">
        <f t="shared" si="44"/>
        <v>0</v>
      </c>
      <c r="H216" s="69">
        <f t="shared" si="47"/>
        <v>0</v>
      </c>
      <c r="I216" s="69">
        <f t="shared" si="48"/>
        <v>0</v>
      </c>
      <c r="J216" s="69">
        <f t="shared" si="49"/>
        <v>0</v>
      </c>
      <c r="K216" s="69">
        <f t="shared" si="50"/>
        <v>0</v>
      </c>
      <c r="L216" s="69">
        <f t="shared" si="51"/>
        <v>0</v>
      </c>
      <c r="M216" s="69">
        <f t="shared" ca="1" si="45"/>
        <v>-4.5743953182000444E-5</v>
      </c>
      <c r="N216" s="69">
        <f t="shared" ca="1" si="52"/>
        <v>0</v>
      </c>
      <c r="O216" s="81">
        <f t="shared" ca="1" si="53"/>
        <v>0</v>
      </c>
      <c r="P216" s="69">
        <f t="shared" ca="1" si="54"/>
        <v>0</v>
      </c>
      <c r="Q216" s="69">
        <f t="shared" ca="1" si="55"/>
        <v>0</v>
      </c>
      <c r="R216" s="26">
        <f t="shared" ca="1" si="46"/>
        <v>4.5743953182000444E-5</v>
      </c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</row>
    <row r="217" spans="1:35" x14ac:dyDescent="0.2">
      <c r="A217" s="67"/>
      <c r="B217" s="67"/>
      <c r="C217" s="67"/>
      <c r="D217" s="68">
        <f t="shared" si="43"/>
        <v>0</v>
      </c>
      <c r="E217" s="68">
        <f t="shared" si="43"/>
        <v>0</v>
      </c>
      <c r="F217" s="69">
        <f t="shared" si="44"/>
        <v>0</v>
      </c>
      <c r="G217" s="69">
        <f t="shared" si="44"/>
        <v>0</v>
      </c>
      <c r="H217" s="69">
        <f t="shared" si="47"/>
        <v>0</v>
      </c>
      <c r="I217" s="69">
        <f t="shared" si="48"/>
        <v>0</v>
      </c>
      <c r="J217" s="69">
        <f t="shared" si="49"/>
        <v>0</v>
      </c>
      <c r="K217" s="69">
        <f t="shared" si="50"/>
        <v>0</v>
      </c>
      <c r="L217" s="69">
        <f t="shared" si="51"/>
        <v>0</v>
      </c>
      <c r="M217" s="69">
        <f t="shared" ca="1" si="45"/>
        <v>-4.5743953182000444E-5</v>
      </c>
      <c r="N217" s="69">
        <f t="shared" ca="1" si="52"/>
        <v>0</v>
      </c>
      <c r="O217" s="81">
        <f t="shared" ca="1" si="53"/>
        <v>0</v>
      </c>
      <c r="P217" s="69">
        <f t="shared" ca="1" si="54"/>
        <v>0</v>
      </c>
      <c r="Q217" s="69">
        <f t="shared" ca="1" si="55"/>
        <v>0</v>
      </c>
      <c r="R217" s="26">
        <f t="shared" ca="1" si="46"/>
        <v>4.5743953182000444E-5</v>
      </c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</row>
    <row r="218" spans="1:35" x14ac:dyDescent="0.2">
      <c r="A218" s="67"/>
      <c r="B218" s="67"/>
      <c r="C218" s="67"/>
      <c r="D218" s="68">
        <f t="shared" si="43"/>
        <v>0</v>
      </c>
      <c r="E218" s="68">
        <f t="shared" si="43"/>
        <v>0</v>
      </c>
      <c r="F218" s="69">
        <f t="shared" si="44"/>
        <v>0</v>
      </c>
      <c r="G218" s="69">
        <f t="shared" si="44"/>
        <v>0</v>
      </c>
      <c r="H218" s="69">
        <f t="shared" si="47"/>
        <v>0</v>
      </c>
      <c r="I218" s="69">
        <f t="shared" si="48"/>
        <v>0</v>
      </c>
      <c r="J218" s="69">
        <f t="shared" si="49"/>
        <v>0</v>
      </c>
      <c r="K218" s="69">
        <f t="shared" si="50"/>
        <v>0</v>
      </c>
      <c r="L218" s="69">
        <f t="shared" si="51"/>
        <v>0</v>
      </c>
      <c r="M218" s="69">
        <f t="shared" ca="1" si="45"/>
        <v>-4.5743953182000444E-5</v>
      </c>
      <c r="N218" s="69">
        <f t="shared" ca="1" si="52"/>
        <v>0</v>
      </c>
      <c r="O218" s="81">
        <f t="shared" ca="1" si="53"/>
        <v>0</v>
      </c>
      <c r="P218" s="69">
        <f t="shared" ca="1" si="54"/>
        <v>0</v>
      </c>
      <c r="Q218" s="69">
        <f t="shared" ca="1" si="55"/>
        <v>0</v>
      </c>
      <c r="R218" s="26">
        <f t="shared" ca="1" si="46"/>
        <v>4.5743953182000444E-5</v>
      </c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</row>
    <row r="219" spans="1:35" x14ac:dyDescent="0.2">
      <c r="A219" s="67"/>
      <c r="B219" s="67"/>
      <c r="C219" s="67"/>
      <c r="D219" s="68">
        <f t="shared" si="43"/>
        <v>0</v>
      </c>
      <c r="E219" s="68">
        <f t="shared" si="43"/>
        <v>0</v>
      </c>
      <c r="F219" s="69">
        <f t="shared" si="44"/>
        <v>0</v>
      </c>
      <c r="G219" s="69">
        <f t="shared" si="44"/>
        <v>0</v>
      </c>
      <c r="H219" s="69">
        <f t="shared" si="47"/>
        <v>0</v>
      </c>
      <c r="I219" s="69">
        <f t="shared" si="48"/>
        <v>0</v>
      </c>
      <c r="J219" s="69">
        <f t="shared" si="49"/>
        <v>0</v>
      </c>
      <c r="K219" s="69">
        <f t="shared" si="50"/>
        <v>0</v>
      </c>
      <c r="L219" s="69">
        <f t="shared" si="51"/>
        <v>0</v>
      </c>
      <c r="M219" s="69">
        <f t="shared" ca="1" si="45"/>
        <v>-4.5743953182000444E-5</v>
      </c>
      <c r="N219" s="69">
        <f t="shared" ca="1" si="52"/>
        <v>0</v>
      </c>
      <c r="O219" s="81">
        <f t="shared" ca="1" si="53"/>
        <v>0</v>
      </c>
      <c r="P219" s="69">
        <f t="shared" ca="1" si="54"/>
        <v>0</v>
      </c>
      <c r="Q219" s="69">
        <f t="shared" ca="1" si="55"/>
        <v>0</v>
      </c>
      <c r="R219" s="26">
        <f t="shared" ca="1" si="46"/>
        <v>4.5743953182000444E-5</v>
      </c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</row>
    <row r="220" spans="1:35" x14ac:dyDescent="0.2">
      <c r="A220" s="67"/>
      <c r="B220" s="67"/>
      <c r="C220" s="67"/>
      <c r="D220" s="68">
        <f t="shared" si="43"/>
        <v>0</v>
      </c>
      <c r="E220" s="68">
        <f t="shared" si="43"/>
        <v>0</v>
      </c>
      <c r="F220" s="69">
        <f t="shared" si="44"/>
        <v>0</v>
      </c>
      <c r="G220" s="69">
        <f t="shared" si="44"/>
        <v>0</v>
      </c>
      <c r="H220" s="69">
        <f t="shared" si="47"/>
        <v>0</v>
      </c>
      <c r="I220" s="69">
        <f t="shared" si="48"/>
        <v>0</v>
      </c>
      <c r="J220" s="69">
        <f t="shared" si="49"/>
        <v>0</v>
      </c>
      <c r="K220" s="69">
        <f t="shared" si="50"/>
        <v>0</v>
      </c>
      <c r="L220" s="69">
        <f t="shared" si="51"/>
        <v>0</v>
      </c>
      <c r="M220" s="69">
        <f t="shared" ca="1" si="45"/>
        <v>-4.5743953182000444E-5</v>
      </c>
      <c r="N220" s="69">
        <f t="shared" ca="1" si="52"/>
        <v>0</v>
      </c>
      <c r="O220" s="81">
        <f t="shared" ca="1" si="53"/>
        <v>0</v>
      </c>
      <c r="P220" s="69">
        <f t="shared" ca="1" si="54"/>
        <v>0</v>
      </c>
      <c r="Q220" s="69">
        <f t="shared" ca="1" si="55"/>
        <v>0</v>
      </c>
      <c r="R220" s="26">
        <f t="shared" ca="1" si="46"/>
        <v>4.5743953182000444E-5</v>
      </c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</row>
    <row r="221" spans="1:35" x14ac:dyDescent="0.2">
      <c r="A221" s="67"/>
      <c r="B221" s="67"/>
      <c r="C221" s="67"/>
      <c r="D221" s="68">
        <f t="shared" si="43"/>
        <v>0</v>
      </c>
      <c r="E221" s="68">
        <f t="shared" si="43"/>
        <v>0</v>
      </c>
      <c r="F221" s="69">
        <f t="shared" si="44"/>
        <v>0</v>
      </c>
      <c r="G221" s="69">
        <f t="shared" si="44"/>
        <v>0</v>
      </c>
      <c r="H221" s="69">
        <f t="shared" si="47"/>
        <v>0</v>
      </c>
      <c r="I221" s="69">
        <f t="shared" si="48"/>
        <v>0</v>
      </c>
      <c r="J221" s="69">
        <f t="shared" si="49"/>
        <v>0</v>
      </c>
      <c r="K221" s="69">
        <f t="shared" si="50"/>
        <v>0</v>
      </c>
      <c r="L221" s="69">
        <f t="shared" si="51"/>
        <v>0</v>
      </c>
      <c r="M221" s="69">
        <f t="shared" ca="1" si="45"/>
        <v>-4.5743953182000444E-5</v>
      </c>
      <c r="N221" s="69">
        <f t="shared" ca="1" si="52"/>
        <v>0</v>
      </c>
      <c r="O221" s="81">
        <f t="shared" ca="1" si="53"/>
        <v>0</v>
      </c>
      <c r="P221" s="69">
        <f t="shared" ca="1" si="54"/>
        <v>0</v>
      </c>
      <c r="Q221" s="69">
        <f t="shared" ca="1" si="55"/>
        <v>0</v>
      </c>
      <c r="R221" s="26">
        <f t="shared" ca="1" si="46"/>
        <v>4.5743953182000444E-5</v>
      </c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</row>
    <row r="222" spans="1:35" x14ac:dyDescent="0.2">
      <c r="A222" s="67"/>
      <c r="B222" s="67"/>
      <c r="C222" s="67"/>
      <c r="D222" s="68">
        <f t="shared" si="43"/>
        <v>0</v>
      </c>
      <c r="E222" s="68">
        <f t="shared" si="43"/>
        <v>0</v>
      </c>
      <c r="F222" s="69">
        <f t="shared" si="44"/>
        <v>0</v>
      </c>
      <c r="G222" s="69">
        <f t="shared" si="44"/>
        <v>0</v>
      </c>
      <c r="H222" s="69">
        <f t="shared" si="47"/>
        <v>0</v>
      </c>
      <c r="I222" s="69">
        <f t="shared" si="48"/>
        <v>0</v>
      </c>
      <c r="J222" s="69">
        <f t="shared" si="49"/>
        <v>0</v>
      </c>
      <c r="K222" s="69">
        <f t="shared" si="50"/>
        <v>0</v>
      </c>
      <c r="L222" s="69">
        <f t="shared" si="51"/>
        <v>0</v>
      </c>
      <c r="M222" s="69">
        <f t="shared" ca="1" si="45"/>
        <v>-4.5743953182000444E-5</v>
      </c>
      <c r="N222" s="69">
        <f t="shared" ca="1" si="52"/>
        <v>0</v>
      </c>
      <c r="O222" s="81">
        <f t="shared" ca="1" si="53"/>
        <v>0</v>
      </c>
      <c r="P222" s="69">
        <f t="shared" ca="1" si="54"/>
        <v>0</v>
      </c>
      <c r="Q222" s="69">
        <f t="shared" ca="1" si="55"/>
        <v>0</v>
      </c>
      <c r="R222" s="26">
        <f t="shared" ca="1" si="46"/>
        <v>4.5743953182000444E-5</v>
      </c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</row>
    <row r="223" spans="1:35" x14ac:dyDescent="0.2">
      <c r="A223" s="67"/>
      <c r="B223" s="67"/>
      <c r="C223" s="67"/>
      <c r="D223" s="68">
        <f t="shared" si="43"/>
        <v>0</v>
      </c>
      <c r="E223" s="68">
        <f t="shared" si="43"/>
        <v>0</v>
      </c>
      <c r="F223" s="69">
        <f t="shared" si="44"/>
        <v>0</v>
      </c>
      <c r="G223" s="69">
        <f t="shared" si="44"/>
        <v>0</v>
      </c>
      <c r="H223" s="69">
        <f t="shared" si="47"/>
        <v>0</v>
      </c>
      <c r="I223" s="69">
        <f t="shared" si="48"/>
        <v>0</v>
      </c>
      <c r="J223" s="69">
        <f t="shared" si="49"/>
        <v>0</v>
      </c>
      <c r="K223" s="69">
        <f t="shared" si="50"/>
        <v>0</v>
      </c>
      <c r="L223" s="69">
        <f t="shared" si="51"/>
        <v>0</v>
      </c>
      <c r="M223" s="69">
        <f t="shared" ca="1" si="45"/>
        <v>-4.5743953182000444E-5</v>
      </c>
      <c r="N223" s="69">
        <f t="shared" ca="1" si="52"/>
        <v>0</v>
      </c>
      <c r="O223" s="81">
        <f t="shared" ca="1" si="53"/>
        <v>0</v>
      </c>
      <c r="P223" s="69">
        <f t="shared" ca="1" si="54"/>
        <v>0</v>
      </c>
      <c r="Q223" s="69">
        <f t="shared" ca="1" si="55"/>
        <v>0</v>
      </c>
      <c r="R223" s="26">
        <f t="shared" ca="1" si="46"/>
        <v>4.5743953182000444E-5</v>
      </c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</row>
    <row r="224" spans="1:35" x14ac:dyDescent="0.2">
      <c r="A224" s="67"/>
      <c r="B224" s="67"/>
      <c r="C224" s="67"/>
      <c r="D224" s="68">
        <f t="shared" si="43"/>
        <v>0</v>
      </c>
      <c r="E224" s="68">
        <f t="shared" si="43"/>
        <v>0</v>
      </c>
      <c r="F224" s="69">
        <f t="shared" si="44"/>
        <v>0</v>
      </c>
      <c r="G224" s="69">
        <f t="shared" si="44"/>
        <v>0</v>
      </c>
      <c r="H224" s="69">
        <f t="shared" si="47"/>
        <v>0</v>
      </c>
      <c r="I224" s="69">
        <f t="shared" si="48"/>
        <v>0</v>
      </c>
      <c r="J224" s="69">
        <f t="shared" si="49"/>
        <v>0</v>
      </c>
      <c r="K224" s="69">
        <f t="shared" si="50"/>
        <v>0</v>
      </c>
      <c r="L224" s="69">
        <f t="shared" si="51"/>
        <v>0</v>
      </c>
      <c r="M224" s="69">
        <f t="shared" ca="1" si="45"/>
        <v>-4.5743953182000444E-5</v>
      </c>
      <c r="N224" s="69">
        <f t="shared" ca="1" si="52"/>
        <v>0</v>
      </c>
      <c r="O224" s="81">
        <f t="shared" ca="1" si="53"/>
        <v>0</v>
      </c>
      <c r="P224" s="69">
        <f t="shared" ca="1" si="54"/>
        <v>0</v>
      </c>
      <c r="Q224" s="69">
        <f t="shared" ca="1" si="55"/>
        <v>0</v>
      </c>
      <c r="R224" s="26">
        <f t="shared" ca="1" si="46"/>
        <v>4.5743953182000444E-5</v>
      </c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</row>
    <row r="225" spans="1:35" x14ac:dyDescent="0.2">
      <c r="A225" s="67"/>
      <c r="B225" s="67"/>
      <c r="C225" s="67"/>
      <c r="D225" s="68">
        <f t="shared" si="43"/>
        <v>0</v>
      </c>
      <c r="E225" s="68">
        <f t="shared" si="43"/>
        <v>0</v>
      </c>
      <c r="F225" s="69">
        <f t="shared" si="44"/>
        <v>0</v>
      </c>
      <c r="G225" s="69">
        <f t="shared" si="44"/>
        <v>0</v>
      </c>
      <c r="H225" s="69">
        <f t="shared" si="47"/>
        <v>0</v>
      </c>
      <c r="I225" s="69">
        <f t="shared" si="48"/>
        <v>0</v>
      </c>
      <c r="J225" s="69">
        <f t="shared" si="49"/>
        <v>0</v>
      </c>
      <c r="K225" s="69">
        <f t="shared" si="50"/>
        <v>0</v>
      </c>
      <c r="L225" s="69">
        <f t="shared" si="51"/>
        <v>0</v>
      </c>
      <c r="M225" s="69">
        <f t="shared" ca="1" si="45"/>
        <v>-4.5743953182000444E-5</v>
      </c>
      <c r="N225" s="69">
        <f t="shared" ca="1" si="52"/>
        <v>0</v>
      </c>
      <c r="O225" s="81">
        <f t="shared" ca="1" si="53"/>
        <v>0</v>
      </c>
      <c r="P225" s="69">
        <f t="shared" ca="1" si="54"/>
        <v>0</v>
      </c>
      <c r="Q225" s="69">
        <f t="shared" ca="1" si="55"/>
        <v>0</v>
      </c>
      <c r="R225" s="26">
        <f t="shared" ca="1" si="46"/>
        <v>4.5743953182000444E-5</v>
      </c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</row>
    <row r="226" spans="1:35" x14ac:dyDescent="0.2">
      <c r="A226" s="67"/>
      <c r="B226" s="67"/>
      <c r="C226" s="67"/>
      <c r="D226" s="68">
        <f t="shared" si="43"/>
        <v>0</v>
      </c>
      <c r="E226" s="68">
        <f t="shared" si="43"/>
        <v>0</v>
      </c>
      <c r="F226" s="69">
        <f t="shared" si="44"/>
        <v>0</v>
      </c>
      <c r="G226" s="69">
        <f t="shared" si="44"/>
        <v>0</v>
      </c>
      <c r="H226" s="69">
        <f t="shared" si="47"/>
        <v>0</v>
      </c>
      <c r="I226" s="69">
        <f t="shared" si="48"/>
        <v>0</v>
      </c>
      <c r="J226" s="69">
        <f t="shared" si="49"/>
        <v>0</v>
      </c>
      <c r="K226" s="69">
        <f t="shared" si="50"/>
        <v>0</v>
      </c>
      <c r="L226" s="69">
        <f t="shared" si="51"/>
        <v>0</v>
      </c>
      <c r="M226" s="69">
        <f t="shared" ca="1" si="45"/>
        <v>-4.5743953182000444E-5</v>
      </c>
      <c r="N226" s="69">
        <f t="shared" ca="1" si="52"/>
        <v>0</v>
      </c>
      <c r="O226" s="81">
        <f t="shared" ca="1" si="53"/>
        <v>0</v>
      </c>
      <c r="P226" s="69">
        <f t="shared" ca="1" si="54"/>
        <v>0</v>
      </c>
      <c r="Q226" s="69">
        <f t="shared" ca="1" si="55"/>
        <v>0</v>
      </c>
      <c r="R226" s="26">
        <f t="shared" ca="1" si="46"/>
        <v>4.5743953182000444E-5</v>
      </c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</row>
    <row r="227" spans="1:35" x14ac:dyDescent="0.2">
      <c r="A227" s="67"/>
      <c r="B227" s="67"/>
      <c r="C227" s="67"/>
      <c r="D227" s="68">
        <f t="shared" si="43"/>
        <v>0</v>
      </c>
      <c r="E227" s="68">
        <f t="shared" si="43"/>
        <v>0</v>
      </c>
      <c r="F227" s="69">
        <f t="shared" si="44"/>
        <v>0</v>
      </c>
      <c r="G227" s="69">
        <f t="shared" si="44"/>
        <v>0</v>
      </c>
      <c r="H227" s="69">
        <f t="shared" si="47"/>
        <v>0</v>
      </c>
      <c r="I227" s="69">
        <f t="shared" si="48"/>
        <v>0</v>
      </c>
      <c r="J227" s="69">
        <f t="shared" si="49"/>
        <v>0</v>
      </c>
      <c r="K227" s="69">
        <f t="shared" si="50"/>
        <v>0</v>
      </c>
      <c r="L227" s="69">
        <f t="shared" si="51"/>
        <v>0</v>
      </c>
      <c r="M227" s="69">
        <f t="shared" ca="1" si="45"/>
        <v>-4.5743953182000444E-5</v>
      </c>
      <c r="N227" s="69">
        <f t="shared" ca="1" si="52"/>
        <v>0</v>
      </c>
      <c r="O227" s="81">
        <f t="shared" ca="1" si="53"/>
        <v>0</v>
      </c>
      <c r="P227" s="69">
        <f t="shared" ca="1" si="54"/>
        <v>0</v>
      </c>
      <c r="Q227" s="69">
        <f t="shared" ca="1" si="55"/>
        <v>0</v>
      </c>
      <c r="R227" s="26">
        <f t="shared" ca="1" si="46"/>
        <v>4.5743953182000444E-5</v>
      </c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</row>
    <row r="228" spans="1:35" x14ac:dyDescent="0.2">
      <c r="A228" s="67"/>
      <c r="B228" s="67"/>
      <c r="C228" s="67"/>
      <c r="D228" s="68">
        <f t="shared" si="43"/>
        <v>0</v>
      </c>
      <c r="E228" s="68">
        <f t="shared" si="43"/>
        <v>0</v>
      </c>
      <c r="F228" s="69">
        <f t="shared" si="44"/>
        <v>0</v>
      </c>
      <c r="G228" s="69">
        <f t="shared" si="44"/>
        <v>0</v>
      </c>
      <c r="H228" s="69">
        <f t="shared" si="47"/>
        <v>0</v>
      </c>
      <c r="I228" s="69">
        <f t="shared" si="48"/>
        <v>0</v>
      </c>
      <c r="J228" s="69">
        <f t="shared" si="49"/>
        <v>0</v>
      </c>
      <c r="K228" s="69">
        <f t="shared" si="50"/>
        <v>0</v>
      </c>
      <c r="L228" s="69">
        <f t="shared" si="51"/>
        <v>0</v>
      </c>
      <c r="M228" s="69">
        <f t="shared" ca="1" si="45"/>
        <v>-4.5743953182000444E-5</v>
      </c>
      <c r="N228" s="69">
        <f t="shared" ca="1" si="52"/>
        <v>0</v>
      </c>
      <c r="O228" s="81">
        <f t="shared" ca="1" si="53"/>
        <v>0</v>
      </c>
      <c r="P228" s="69">
        <f t="shared" ca="1" si="54"/>
        <v>0</v>
      </c>
      <c r="Q228" s="69">
        <f t="shared" ca="1" si="55"/>
        <v>0</v>
      </c>
      <c r="R228" s="26">
        <f t="shared" ca="1" si="46"/>
        <v>4.5743953182000444E-5</v>
      </c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</row>
    <row r="229" spans="1:35" x14ac:dyDescent="0.2">
      <c r="A229" s="67"/>
      <c r="B229" s="67"/>
      <c r="C229" s="67"/>
      <c r="D229" s="68">
        <f t="shared" si="43"/>
        <v>0</v>
      </c>
      <c r="E229" s="68">
        <f t="shared" si="43"/>
        <v>0</v>
      </c>
      <c r="F229" s="69">
        <f t="shared" si="44"/>
        <v>0</v>
      </c>
      <c r="G229" s="69">
        <f t="shared" si="44"/>
        <v>0</v>
      </c>
      <c r="H229" s="69">
        <f t="shared" si="47"/>
        <v>0</v>
      </c>
      <c r="I229" s="69">
        <f t="shared" si="48"/>
        <v>0</v>
      </c>
      <c r="J229" s="69">
        <f t="shared" si="49"/>
        <v>0</v>
      </c>
      <c r="K229" s="69">
        <f t="shared" si="50"/>
        <v>0</v>
      </c>
      <c r="L229" s="69">
        <f t="shared" si="51"/>
        <v>0</v>
      </c>
      <c r="M229" s="69">
        <f t="shared" ca="1" si="45"/>
        <v>-4.5743953182000444E-5</v>
      </c>
      <c r="N229" s="69">
        <f t="shared" ca="1" si="52"/>
        <v>0</v>
      </c>
      <c r="O229" s="81">
        <f t="shared" ca="1" si="53"/>
        <v>0</v>
      </c>
      <c r="P229" s="69">
        <f t="shared" ca="1" si="54"/>
        <v>0</v>
      </c>
      <c r="Q229" s="69">
        <f t="shared" ca="1" si="55"/>
        <v>0</v>
      </c>
      <c r="R229" s="26">
        <f t="shared" ca="1" si="46"/>
        <v>4.5743953182000444E-5</v>
      </c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</row>
    <row r="230" spans="1:35" x14ac:dyDescent="0.2">
      <c r="A230" s="67"/>
      <c r="B230" s="67"/>
      <c r="C230" s="67"/>
      <c r="D230" s="68">
        <f t="shared" si="43"/>
        <v>0</v>
      </c>
      <c r="E230" s="68">
        <f t="shared" si="43"/>
        <v>0</v>
      </c>
      <c r="F230" s="69">
        <f t="shared" si="44"/>
        <v>0</v>
      </c>
      <c r="G230" s="69">
        <f t="shared" si="44"/>
        <v>0</v>
      </c>
      <c r="H230" s="69">
        <f t="shared" si="47"/>
        <v>0</v>
      </c>
      <c r="I230" s="69">
        <f t="shared" si="48"/>
        <v>0</v>
      </c>
      <c r="J230" s="69">
        <f t="shared" si="49"/>
        <v>0</v>
      </c>
      <c r="K230" s="69">
        <f t="shared" si="50"/>
        <v>0</v>
      </c>
      <c r="L230" s="69">
        <f t="shared" si="51"/>
        <v>0</v>
      </c>
      <c r="M230" s="69">
        <f t="shared" ca="1" si="45"/>
        <v>-4.5743953182000444E-5</v>
      </c>
      <c r="N230" s="69">
        <f t="shared" ca="1" si="52"/>
        <v>0</v>
      </c>
      <c r="O230" s="81">
        <f t="shared" ca="1" si="53"/>
        <v>0</v>
      </c>
      <c r="P230" s="69">
        <f t="shared" ca="1" si="54"/>
        <v>0</v>
      </c>
      <c r="Q230" s="69">
        <f t="shared" ca="1" si="55"/>
        <v>0</v>
      </c>
      <c r="R230" s="26">
        <f t="shared" ca="1" si="46"/>
        <v>4.5743953182000444E-5</v>
      </c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</row>
    <row r="231" spans="1:35" x14ac:dyDescent="0.2">
      <c r="A231" s="67"/>
      <c r="B231" s="67"/>
      <c r="C231" s="67"/>
      <c r="D231" s="68">
        <f t="shared" si="43"/>
        <v>0</v>
      </c>
      <c r="E231" s="68">
        <f t="shared" si="43"/>
        <v>0</v>
      </c>
      <c r="F231" s="69">
        <f t="shared" si="44"/>
        <v>0</v>
      </c>
      <c r="G231" s="69">
        <f t="shared" si="44"/>
        <v>0</v>
      </c>
      <c r="H231" s="69">
        <f t="shared" si="47"/>
        <v>0</v>
      </c>
      <c r="I231" s="69">
        <f t="shared" si="48"/>
        <v>0</v>
      </c>
      <c r="J231" s="69">
        <f t="shared" si="49"/>
        <v>0</v>
      </c>
      <c r="K231" s="69">
        <f t="shared" si="50"/>
        <v>0</v>
      </c>
      <c r="L231" s="69">
        <f t="shared" si="51"/>
        <v>0</v>
      </c>
      <c r="M231" s="69">
        <f t="shared" ca="1" si="45"/>
        <v>-4.5743953182000444E-5</v>
      </c>
      <c r="N231" s="69">
        <f t="shared" ca="1" si="52"/>
        <v>0</v>
      </c>
      <c r="O231" s="81">
        <f t="shared" ca="1" si="53"/>
        <v>0</v>
      </c>
      <c r="P231" s="69">
        <f t="shared" ca="1" si="54"/>
        <v>0</v>
      </c>
      <c r="Q231" s="69">
        <f t="shared" ca="1" si="55"/>
        <v>0</v>
      </c>
      <c r="R231" s="26">
        <f t="shared" ca="1" si="46"/>
        <v>4.5743953182000444E-5</v>
      </c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</row>
    <row r="232" spans="1:35" x14ac:dyDescent="0.2">
      <c r="A232" s="67"/>
      <c r="B232" s="67"/>
      <c r="C232" s="67"/>
      <c r="D232" s="68">
        <f t="shared" si="43"/>
        <v>0</v>
      </c>
      <c r="E232" s="68">
        <f t="shared" si="43"/>
        <v>0</v>
      </c>
      <c r="F232" s="69">
        <f t="shared" si="44"/>
        <v>0</v>
      </c>
      <c r="G232" s="69">
        <f t="shared" si="44"/>
        <v>0</v>
      </c>
      <c r="H232" s="69">
        <f t="shared" si="47"/>
        <v>0</v>
      </c>
      <c r="I232" s="69">
        <f t="shared" si="48"/>
        <v>0</v>
      </c>
      <c r="J232" s="69">
        <f t="shared" si="49"/>
        <v>0</v>
      </c>
      <c r="K232" s="69">
        <f t="shared" si="50"/>
        <v>0</v>
      </c>
      <c r="L232" s="69">
        <f t="shared" si="51"/>
        <v>0</v>
      </c>
      <c r="M232" s="69">
        <f t="shared" ca="1" si="45"/>
        <v>-4.5743953182000444E-5</v>
      </c>
      <c r="N232" s="69">
        <f t="shared" ca="1" si="52"/>
        <v>0</v>
      </c>
      <c r="O232" s="81">
        <f t="shared" ca="1" si="53"/>
        <v>0</v>
      </c>
      <c r="P232" s="69">
        <f t="shared" ca="1" si="54"/>
        <v>0</v>
      </c>
      <c r="Q232" s="69">
        <f t="shared" ca="1" si="55"/>
        <v>0</v>
      </c>
      <c r="R232" s="26">
        <f t="shared" ca="1" si="46"/>
        <v>4.5743953182000444E-5</v>
      </c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</row>
    <row r="233" spans="1:35" x14ac:dyDescent="0.2">
      <c r="A233" s="67"/>
      <c r="B233" s="67"/>
      <c r="C233" s="67"/>
      <c r="D233" s="68">
        <f t="shared" si="43"/>
        <v>0</v>
      </c>
      <c r="E233" s="68">
        <f t="shared" si="43"/>
        <v>0</v>
      </c>
      <c r="F233" s="69">
        <f t="shared" si="44"/>
        <v>0</v>
      </c>
      <c r="G233" s="69">
        <f t="shared" si="44"/>
        <v>0</v>
      </c>
      <c r="H233" s="69">
        <f t="shared" si="47"/>
        <v>0</v>
      </c>
      <c r="I233" s="69">
        <f t="shared" si="48"/>
        <v>0</v>
      </c>
      <c r="J233" s="69">
        <f t="shared" si="49"/>
        <v>0</v>
      </c>
      <c r="K233" s="69">
        <f t="shared" si="50"/>
        <v>0</v>
      </c>
      <c r="L233" s="69">
        <f t="shared" si="51"/>
        <v>0</v>
      </c>
      <c r="M233" s="69">
        <f t="shared" ca="1" si="45"/>
        <v>-4.5743953182000444E-5</v>
      </c>
      <c r="N233" s="69">
        <f t="shared" ca="1" si="52"/>
        <v>0</v>
      </c>
      <c r="O233" s="81">
        <f t="shared" ca="1" si="53"/>
        <v>0</v>
      </c>
      <c r="P233" s="69">
        <f t="shared" ca="1" si="54"/>
        <v>0</v>
      </c>
      <c r="Q233" s="69">
        <f t="shared" ca="1" si="55"/>
        <v>0</v>
      </c>
      <c r="R233" s="26">
        <f t="shared" ca="1" si="46"/>
        <v>4.5743953182000444E-5</v>
      </c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</row>
    <row r="234" spans="1:35" x14ac:dyDescent="0.2">
      <c r="A234" s="67"/>
      <c r="B234" s="67"/>
      <c r="C234" s="67"/>
      <c r="D234" s="68">
        <f t="shared" si="43"/>
        <v>0</v>
      </c>
      <c r="E234" s="68">
        <f t="shared" si="43"/>
        <v>0</v>
      </c>
      <c r="F234" s="69">
        <f t="shared" si="44"/>
        <v>0</v>
      </c>
      <c r="G234" s="69">
        <f t="shared" si="44"/>
        <v>0</v>
      </c>
      <c r="H234" s="69">
        <f t="shared" si="47"/>
        <v>0</v>
      </c>
      <c r="I234" s="69">
        <f t="shared" si="48"/>
        <v>0</v>
      </c>
      <c r="J234" s="69">
        <f t="shared" si="49"/>
        <v>0</v>
      </c>
      <c r="K234" s="69">
        <f t="shared" si="50"/>
        <v>0</v>
      </c>
      <c r="L234" s="69">
        <f t="shared" si="51"/>
        <v>0</v>
      </c>
      <c r="M234" s="69">
        <f t="shared" ca="1" si="45"/>
        <v>-4.5743953182000444E-5</v>
      </c>
      <c r="N234" s="69">
        <f t="shared" ca="1" si="52"/>
        <v>0</v>
      </c>
      <c r="O234" s="81">
        <f t="shared" ca="1" si="53"/>
        <v>0</v>
      </c>
      <c r="P234" s="69">
        <f t="shared" ca="1" si="54"/>
        <v>0</v>
      </c>
      <c r="Q234" s="69">
        <f t="shared" ca="1" si="55"/>
        <v>0</v>
      </c>
      <c r="R234" s="26">
        <f t="shared" ca="1" si="46"/>
        <v>4.5743953182000444E-5</v>
      </c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</row>
    <row r="235" spans="1:35" x14ac:dyDescent="0.2">
      <c r="A235" s="67"/>
      <c r="B235" s="67"/>
      <c r="C235" s="67"/>
      <c r="D235" s="68">
        <f t="shared" si="43"/>
        <v>0</v>
      </c>
      <c r="E235" s="68">
        <f t="shared" si="43"/>
        <v>0</v>
      </c>
      <c r="F235" s="69">
        <f t="shared" si="44"/>
        <v>0</v>
      </c>
      <c r="G235" s="69">
        <f t="shared" si="44"/>
        <v>0</v>
      </c>
      <c r="H235" s="69">
        <f t="shared" si="47"/>
        <v>0</v>
      </c>
      <c r="I235" s="69">
        <f t="shared" si="48"/>
        <v>0</v>
      </c>
      <c r="J235" s="69">
        <f t="shared" si="49"/>
        <v>0</v>
      </c>
      <c r="K235" s="69">
        <f t="shared" si="50"/>
        <v>0</v>
      </c>
      <c r="L235" s="69">
        <f t="shared" si="51"/>
        <v>0</v>
      </c>
      <c r="M235" s="69">
        <f t="shared" ca="1" si="45"/>
        <v>-4.5743953182000444E-5</v>
      </c>
      <c r="N235" s="69">
        <f t="shared" ca="1" si="52"/>
        <v>0</v>
      </c>
      <c r="O235" s="81">
        <f t="shared" ca="1" si="53"/>
        <v>0</v>
      </c>
      <c r="P235" s="69">
        <f t="shared" ca="1" si="54"/>
        <v>0</v>
      </c>
      <c r="Q235" s="69">
        <f t="shared" ca="1" si="55"/>
        <v>0</v>
      </c>
      <c r="R235" s="26">
        <f t="shared" ca="1" si="46"/>
        <v>4.5743953182000444E-5</v>
      </c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</row>
    <row r="236" spans="1:35" x14ac:dyDescent="0.2">
      <c r="A236" s="67"/>
      <c r="B236" s="67"/>
      <c r="C236" s="67"/>
      <c r="D236" s="68">
        <f t="shared" si="43"/>
        <v>0</v>
      </c>
      <c r="E236" s="68">
        <f t="shared" si="43"/>
        <v>0</v>
      </c>
      <c r="F236" s="69">
        <f t="shared" si="44"/>
        <v>0</v>
      </c>
      <c r="G236" s="69">
        <f t="shared" si="44"/>
        <v>0</v>
      </c>
      <c r="H236" s="69">
        <f t="shared" si="47"/>
        <v>0</v>
      </c>
      <c r="I236" s="69">
        <f t="shared" si="48"/>
        <v>0</v>
      </c>
      <c r="J236" s="69">
        <f t="shared" si="49"/>
        <v>0</v>
      </c>
      <c r="K236" s="69">
        <f t="shared" si="50"/>
        <v>0</v>
      </c>
      <c r="L236" s="69">
        <f t="shared" si="51"/>
        <v>0</v>
      </c>
      <c r="M236" s="69">
        <f t="shared" ca="1" si="45"/>
        <v>-4.5743953182000444E-5</v>
      </c>
      <c r="N236" s="69">
        <f t="shared" ca="1" si="52"/>
        <v>0</v>
      </c>
      <c r="O236" s="81">
        <f t="shared" ca="1" si="53"/>
        <v>0</v>
      </c>
      <c r="P236" s="69">
        <f t="shared" ca="1" si="54"/>
        <v>0</v>
      </c>
      <c r="Q236" s="69">
        <f t="shared" ca="1" si="55"/>
        <v>0</v>
      </c>
      <c r="R236" s="26">
        <f t="shared" ca="1" si="46"/>
        <v>4.5743953182000444E-5</v>
      </c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</row>
    <row r="237" spans="1:35" x14ac:dyDescent="0.2">
      <c r="A237" s="67"/>
      <c r="B237" s="67"/>
      <c r="C237" s="67"/>
      <c r="D237" s="68">
        <f t="shared" si="43"/>
        <v>0</v>
      </c>
      <c r="E237" s="68">
        <f t="shared" si="43"/>
        <v>0</v>
      </c>
      <c r="F237" s="69">
        <f t="shared" si="44"/>
        <v>0</v>
      </c>
      <c r="G237" s="69">
        <f t="shared" si="44"/>
        <v>0</v>
      </c>
      <c r="H237" s="69">
        <f t="shared" si="47"/>
        <v>0</v>
      </c>
      <c r="I237" s="69">
        <f t="shared" si="48"/>
        <v>0</v>
      </c>
      <c r="J237" s="69">
        <f t="shared" si="49"/>
        <v>0</v>
      </c>
      <c r="K237" s="69">
        <f t="shared" si="50"/>
        <v>0</v>
      </c>
      <c r="L237" s="69">
        <f t="shared" si="51"/>
        <v>0</v>
      </c>
      <c r="M237" s="69">
        <f t="shared" ca="1" si="45"/>
        <v>-4.5743953182000444E-5</v>
      </c>
      <c r="N237" s="69">
        <f t="shared" ca="1" si="52"/>
        <v>0</v>
      </c>
      <c r="O237" s="81">
        <f t="shared" ca="1" si="53"/>
        <v>0</v>
      </c>
      <c r="P237" s="69">
        <f t="shared" ca="1" si="54"/>
        <v>0</v>
      </c>
      <c r="Q237" s="69">
        <f t="shared" ca="1" si="55"/>
        <v>0</v>
      </c>
      <c r="R237" s="26">
        <f t="shared" ca="1" si="46"/>
        <v>4.5743953182000444E-5</v>
      </c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</row>
    <row r="238" spans="1:35" x14ac:dyDescent="0.2">
      <c r="A238" s="67"/>
      <c r="B238" s="67"/>
      <c r="C238" s="67"/>
      <c r="D238" s="68">
        <f t="shared" si="43"/>
        <v>0</v>
      </c>
      <c r="E238" s="68">
        <f t="shared" si="43"/>
        <v>0</v>
      </c>
      <c r="F238" s="69">
        <f t="shared" si="44"/>
        <v>0</v>
      </c>
      <c r="G238" s="69">
        <f t="shared" si="44"/>
        <v>0</v>
      </c>
      <c r="H238" s="69">
        <f t="shared" si="47"/>
        <v>0</v>
      </c>
      <c r="I238" s="69">
        <f t="shared" si="48"/>
        <v>0</v>
      </c>
      <c r="J238" s="69">
        <f t="shared" si="49"/>
        <v>0</v>
      </c>
      <c r="K238" s="69">
        <f t="shared" si="50"/>
        <v>0</v>
      </c>
      <c r="L238" s="69">
        <f t="shared" si="51"/>
        <v>0</v>
      </c>
      <c r="M238" s="69">
        <f t="shared" ca="1" si="45"/>
        <v>-4.5743953182000444E-5</v>
      </c>
      <c r="N238" s="69">
        <f t="shared" ca="1" si="52"/>
        <v>0</v>
      </c>
      <c r="O238" s="81">
        <f t="shared" ca="1" si="53"/>
        <v>0</v>
      </c>
      <c r="P238" s="69">
        <f t="shared" ca="1" si="54"/>
        <v>0</v>
      </c>
      <c r="Q238" s="69">
        <f t="shared" ca="1" si="55"/>
        <v>0</v>
      </c>
      <c r="R238" s="26">
        <f t="shared" ca="1" si="46"/>
        <v>4.5743953182000444E-5</v>
      </c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</row>
    <row r="239" spans="1:35" x14ac:dyDescent="0.2">
      <c r="A239" s="67"/>
      <c r="B239" s="67"/>
      <c r="C239" s="67"/>
      <c r="D239" s="68">
        <f t="shared" si="43"/>
        <v>0</v>
      </c>
      <c r="E239" s="68">
        <f t="shared" si="43"/>
        <v>0</v>
      </c>
      <c r="F239" s="69">
        <f t="shared" si="44"/>
        <v>0</v>
      </c>
      <c r="G239" s="69">
        <f t="shared" si="44"/>
        <v>0</v>
      </c>
      <c r="H239" s="69">
        <f t="shared" si="47"/>
        <v>0</v>
      </c>
      <c r="I239" s="69">
        <f t="shared" si="48"/>
        <v>0</v>
      </c>
      <c r="J239" s="69">
        <f t="shared" si="49"/>
        <v>0</v>
      </c>
      <c r="K239" s="69">
        <f t="shared" si="50"/>
        <v>0</v>
      </c>
      <c r="L239" s="69">
        <f t="shared" si="51"/>
        <v>0</v>
      </c>
      <c r="M239" s="69">
        <f t="shared" ca="1" si="45"/>
        <v>-4.5743953182000444E-5</v>
      </c>
      <c r="N239" s="69">
        <f t="shared" ca="1" si="52"/>
        <v>0</v>
      </c>
      <c r="O239" s="81">
        <f t="shared" ca="1" si="53"/>
        <v>0</v>
      </c>
      <c r="P239" s="69">
        <f t="shared" ca="1" si="54"/>
        <v>0</v>
      </c>
      <c r="Q239" s="69">
        <f t="shared" ca="1" si="55"/>
        <v>0</v>
      </c>
      <c r="R239" s="26">
        <f t="shared" ca="1" si="46"/>
        <v>4.5743953182000444E-5</v>
      </c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</row>
    <row r="240" spans="1:35" x14ac:dyDescent="0.2">
      <c r="A240" s="67"/>
      <c r="B240" s="67"/>
      <c r="C240" s="67"/>
      <c r="D240" s="68">
        <f t="shared" si="43"/>
        <v>0</v>
      </c>
      <c r="E240" s="68">
        <f t="shared" si="43"/>
        <v>0</v>
      </c>
      <c r="F240" s="69">
        <f t="shared" si="44"/>
        <v>0</v>
      </c>
      <c r="G240" s="69">
        <f t="shared" si="44"/>
        <v>0</v>
      </c>
      <c r="H240" s="69">
        <f t="shared" si="47"/>
        <v>0</v>
      </c>
      <c r="I240" s="69">
        <f t="shared" si="48"/>
        <v>0</v>
      </c>
      <c r="J240" s="69">
        <f t="shared" si="49"/>
        <v>0</v>
      </c>
      <c r="K240" s="69">
        <f t="shared" si="50"/>
        <v>0</v>
      </c>
      <c r="L240" s="69">
        <f t="shared" si="51"/>
        <v>0</v>
      </c>
      <c r="M240" s="69">
        <f t="shared" ca="1" si="45"/>
        <v>-4.5743953182000444E-5</v>
      </c>
      <c r="N240" s="69">
        <f t="shared" ca="1" si="52"/>
        <v>0</v>
      </c>
      <c r="O240" s="81">
        <f t="shared" ca="1" si="53"/>
        <v>0</v>
      </c>
      <c r="P240" s="69">
        <f t="shared" ca="1" si="54"/>
        <v>0</v>
      </c>
      <c r="Q240" s="69">
        <f t="shared" ca="1" si="55"/>
        <v>0</v>
      </c>
      <c r="R240" s="26">
        <f t="shared" ca="1" si="46"/>
        <v>4.5743953182000444E-5</v>
      </c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</row>
    <row r="241" spans="1:35" x14ac:dyDescent="0.2">
      <c r="A241" s="67"/>
      <c r="B241" s="67"/>
      <c r="C241" s="67"/>
      <c r="D241" s="68">
        <f t="shared" si="43"/>
        <v>0</v>
      </c>
      <c r="E241" s="68">
        <f t="shared" si="43"/>
        <v>0</v>
      </c>
      <c r="F241" s="69">
        <f t="shared" si="44"/>
        <v>0</v>
      </c>
      <c r="G241" s="69">
        <f t="shared" si="44"/>
        <v>0</v>
      </c>
      <c r="H241" s="69">
        <f t="shared" si="47"/>
        <v>0</v>
      </c>
      <c r="I241" s="69">
        <f t="shared" si="48"/>
        <v>0</v>
      </c>
      <c r="J241" s="69">
        <f t="shared" si="49"/>
        <v>0</v>
      </c>
      <c r="K241" s="69">
        <f t="shared" si="50"/>
        <v>0</v>
      </c>
      <c r="L241" s="69">
        <f t="shared" si="51"/>
        <v>0</v>
      </c>
      <c r="M241" s="69">
        <f t="shared" ca="1" si="45"/>
        <v>-4.5743953182000444E-5</v>
      </c>
      <c r="N241" s="69">
        <f t="shared" ca="1" si="52"/>
        <v>0</v>
      </c>
      <c r="O241" s="81">
        <f t="shared" ca="1" si="53"/>
        <v>0</v>
      </c>
      <c r="P241" s="69">
        <f t="shared" ca="1" si="54"/>
        <v>0</v>
      </c>
      <c r="Q241" s="69">
        <f t="shared" ca="1" si="55"/>
        <v>0</v>
      </c>
      <c r="R241" s="26">
        <f t="shared" ca="1" si="46"/>
        <v>4.5743953182000444E-5</v>
      </c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</row>
    <row r="242" spans="1:35" x14ac:dyDescent="0.2">
      <c r="A242" s="67"/>
      <c r="B242" s="67"/>
      <c r="C242" s="67"/>
      <c r="D242" s="68">
        <f t="shared" si="43"/>
        <v>0</v>
      </c>
      <c r="E242" s="68">
        <f t="shared" si="43"/>
        <v>0</v>
      </c>
      <c r="F242" s="69">
        <f t="shared" si="44"/>
        <v>0</v>
      </c>
      <c r="G242" s="69">
        <f t="shared" si="44"/>
        <v>0</v>
      </c>
      <c r="H242" s="69">
        <f t="shared" si="47"/>
        <v>0</v>
      </c>
      <c r="I242" s="69">
        <f t="shared" si="48"/>
        <v>0</v>
      </c>
      <c r="J242" s="69">
        <f t="shared" si="49"/>
        <v>0</v>
      </c>
      <c r="K242" s="69">
        <f t="shared" si="50"/>
        <v>0</v>
      </c>
      <c r="L242" s="69">
        <f t="shared" si="51"/>
        <v>0</v>
      </c>
      <c r="M242" s="69">
        <f t="shared" ca="1" si="45"/>
        <v>-4.5743953182000444E-5</v>
      </c>
      <c r="N242" s="69">
        <f t="shared" ca="1" si="52"/>
        <v>0</v>
      </c>
      <c r="O242" s="81">
        <f t="shared" ca="1" si="53"/>
        <v>0</v>
      </c>
      <c r="P242" s="69">
        <f t="shared" ca="1" si="54"/>
        <v>0</v>
      </c>
      <c r="Q242" s="69">
        <f t="shared" ca="1" si="55"/>
        <v>0</v>
      </c>
      <c r="R242" s="26">
        <f t="shared" ca="1" si="46"/>
        <v>4.5743953182000444E-5</v>
      </c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</row>
    <row r="243" spans="1:35" x14ac:dyDescent="0.2">
      <c r="A243" s="67"/>
      <c r="B243" s="67"/>
      <c r="C243" s="67"/>
      <c r="D243" s="68">
        <f t="shared" si="43"/>
        <v>0</v>
      </c>
      <c r="E243" s="68">
        <f t="shared" si="43"/>
        <v>0</v>
      </c>
      <c r="F243" s="69">
        <f t="shared" si="44"/>
        <v>0</v>
      </c>
      <c r="G243" s="69">
        <f t="shared" si="44"/>
        <v>0</v>
      </c>
      <c r="H243" s="69">
        <f t="shared" si="47"/>
        <v>0</v>
      </c>
      <c r="I243" s="69">
        <f t="shared" si="48"/>
        <v>0</v>
      </c>
      <c r="J243" s="69">
        <f t="shared" si="49"/>
        <v>0</v>
      </c>
      <c r="K243" s="69">
        <f t="shared" si="50"/>
        <v>0</v>
      </c>
      <c r="L243" s="69">
        <f t="shared" si="51"/>
        <v>0</v>
      </c>
      <c r="M243" s="69">
        <f t="shared" ca="1" si="45"/>
        <v>-4.5743953182000444E-5</v>
      </c>
      <c r="N243" s="69">
        <f t="shared" ca="1" si="52"/>
        <v>0</v>
      </c>
      <c r="O243" s="81">
        <f t="shared" ca="1" si="53"/>
        <v>0</v>
      </c>
      <c r="P243" s="69">
        <f t="shared" ca="1" si="54"/>
        <v>0</v>
      </c>
      <c r="Q243" s="69">
        <f t="shared" ca="1" si="55"/>
        <v>0</v>
      </c>
      <c r="R243" s="26">
        <f t="shared" ca="1" si="46"/>
        <v>4.5743953182000444E-5</v>
      </c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</row>
    <row r="244" spans="1:35" x14ac:dyDescent="0.2">
      <c r="A244" s="67"/>
      <c r="B244" s="67"/>
      <c r="C244" s="67"/>
      <c r="D244" s="68">
        <f t="shared" si="43"/>
        <v>0</v>
      </c>
      <c r="E244" s="68">
        <f t="shared" si="43"/>
        <v>0</v>
      </c>
      <c r="F244" s="69">
        <f t="shared" si="44"/>
        <v>0</v>
      </c>
      <c r="G244" s="69">
        <f t="shared" si="44"/>
        <v>0</v>
      </c>
      <c r="H244" s="69">
        <f t="shared" si="47"/>
        <v>0</v>
      </c>
      <c r="I244" s="69">
        <f t="shared" si="48"/>
        <v>0</v>
      </c>
      <c r="J244" s="69">
        <f t="shared" si="49"/>
        <v>0</v>
      </c>
      <c r="K244" s="69">
        <f t="shared" si="50"/>
        <v>0</v>
      </c>
      <c r="L244" s="69">
        <f t="shared" si="51"/>
        <v>0</v>
      </c>
      <c r="M244" s="69">
        <f t="shared" ca="1" si="45"/>
        <v>-4.5743953182000444E-5</v>
      </c>
      <c r="N244" s="69">
        <f t="shared" ca="1" si="52"/>
        <v>0</v>
      </c>
      <c r="O244" s="81">
        <f t="shared" ca="1" si="53"/>
        <v>0</v>
      </c>
      <c r="P244" s="69">
        <f t="shared" ca="1" si="54"/>
        <v>0</v>
      </c>
      <c r="Q244" s="69">
        <f t="shared" ca="1" si="55"/>
        <v>0</v>
      </c>
      <c r="R244" s="26">
        <f t="shared" ca="1" si="46"/>
        <v>4.5743953182000444E-5</v>
      </c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</row>
    <row r="245" spans="1:35" x14ac:dyDescent="0.2">
      <c r="A245" s="67"/>
      <c r="B245" s="67"/>
      <c r="C245" s="67"/>
      <c r="D245" s="68">
        <f t="shared" si="43"/>
        <v>0</v>
      </c>
      <c r="E245" s="68">
        <f t="shared" si="43"/>
        <v>0</v>
      </c>
      <c r="F245" s="69">
        <f t="shared" si="44"/>
        <v>0</v>
      </c>
      <c r="G245" s="69">
        <f t="shared" si="44"/>
        <v>0</v>
      </c>
      <c r="H245" s="69">
        <f t="shared" si="47"/>
        <v>0</v>
      </c>
      <c r="I245" s="69">
        <f t="shared" si="48"/>
        <v>0</v>
      </c>
      <c r="J245" s="69">
        <f t="shared" si="49"/>
        <v>0</v>
      </c>
      <c r="K245" s="69">
        <f t="shared" si="50"/>
        <v>0</v>
      </c>
      <c r="L245" s="69">
        <f t="shared" si="51"/>
        <v>0</v>
      </c>
      <c r="M245" s="69">
        <f t="shared" ca="1" si="45"/>
        <v>-4.5743953182000444E-5</v>
      </c>
      <c r="N245" s="69">
        <f t="shared" ca="1" si="52"/>
        <v>0</v>
      </c>
      <c r="O245" s="81">
        <f t="shared" ca="1" si="53"/>
        <v>0</v>
      </c>
      <c r="P245" s="69">
        <f t="shared" ca="1" si="54"/>
        <v>0</v>
      </c>
      <c r="Q245" s="69">
        <f t="shared" ca="1" si="55"/>
        <v>0</v>
      </c>
      <c r="R245" s="26">
        <f t="shared" ca="1" si="46"/>
        <v>4.5743953182000444E-5</v>
      </c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</row>
    <row r="246" spans="1:35" x14ac:dyDescent="0.2">
      <c r="A246" s="67"/>
      <c r="B246" s="67"/>
      <c r="C246" s="67"/>
      <c r="D246" s="68">
        <f t="shared" si="43"/>
        <v>0</v>
      </c>
      <c r="E246" s="68">
        <f t="shared" si="43"/>
        <v>0</v>
      </c>
      <c r="F246" s="69">
        <f t="shared" si="44"/>
        <v>0</v>
      </c>
      <c r="G246" s="69">
        <f t="shared" si="44"/>
        <v>0</v>
      </c>
      <c r="H246" s="69">
        <f t="shared" si="47"/>
        <v>0</v>
      </c>
      <c r="I246" s="69">
        <f t="shared" si="48"/>
        <v>0</v>
      </c>
      <c r="J246" s="69">
        <f t="shared" si="49"/>
        <v>0</v>
      </c>
      <c r="K246" s="69">
        <f t="shared" si="50"/>
        <v>0</v>
      </c>
      <c r="L246" s="69">
        <f t="shared" si="51"/>
        <v>0</v>
      </c>
      <c r="M246" s="69">
        <f t="shared" ca="1" si="45"/>
        <v>-4.5743953182000444E-5</v>
      </c>
      <c r="N246" s="69">
        <f t="shared" ca="1" si="52"/>
        <v>0</v>
      </c>
      <c r="O246" s="81">
        <f t="shared" ca="1" si="53"/>
        <v>0</v>
      </c>
      <c r="P246" s="69">
        <f t="shared" ca="1" si="54"/>
        <v>0</v>
      </c>
      <c r="Q246" s="69">
        <f t="shared" ca="1" si="55"/>
        <v>0</v>
      </c>
      <c r="R246" s="26">
        <f t="shared" ca="1" si="46"/>
        <v>4.5743953182000444E-5</v>
      </c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</row>
    <row r="247" spans="1:35" x14ac:dyDescent="0.2">
      <c r="A247" s="67"/>
      <c r="B247" s="67"/>
      <c r="C247" s="67"/>
      <c r="D247" s="68">
        <f t="shared" si="43"/>
        <v>0</v>
      </c>
      <c r="E247" s="68">
        <f t="shared" si="43"/>
        <v>0</v>
      </c>
      <c r="F247" s="69">
        <f t="shared" si="44"/>
        <v>0</v>
      </c>
      <c r="G247" s="69">
        <f t="shared" si="44"/>
        <v>0</v>
      </c>
      <c r="H247" s="69">
        <f t="shared" si="47"/>
        <v>0</v>
      </c>
      <c r="I247" s="69">
        <f t="shared" si="48"/>
        <v>0</v>
      </c>
      <c r="J247" s="69">
        <f t="shared" si="49"/>
        <v>0</v>
      </c>
      <c r="K247" s="69">
        <f t="shared" si="50"/>
        <v>0</v>
      </c>
      <c r="L247" s="69">
        <f t="shared" si="51"/>
        <v>0</v>
      </c>
      <c r="M247" s="69">
        <f t="shared" ca="1" si="45"/>
        <v>-4.5743953182000444E-5</v>
      </c>
      <c r="N247" s="69">
        <f t="shared" ca="1" si="52"/>
        <v>0</v>
      </c>
      <c r="O247" s="81">
        <f t="shared" ca="1" si="53"/>
        <v>0</v>
      </c>
      <c r="P247" s="69">
        <f t="shared" ca="1" si="54"/>
        <v>0</v>
      </c>
      <c r="Q247" s="69">
        <f t="shared" ca="1" si="55"/>
        <v>0</v>
      </c>
      <c r="R247" s="26">
        <f t="shared" ca="1" si="46"/>
        <v>4.5743953182000444E-5</v>
      </c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</row>
    <row r="248" spans="1:35" x14ac:dyDescent="0.2">
      <c r="A248" s="67"/>
      <c r="B248" s="67"/>
      <c r="C248" s="67"/>
      <c r="D248" s="68">
        <f t="shared" si="43"/>
        <v>0</v>
      </c>
      <c r="E248" s="68">
        <f t="shared" si="43"/>
        <v>0</v>
      </c>
      <c r="F248" s="69">
        <f t="shared" si="44"/>
        <v>0</v>
      </c>
      <c r="G248" s="69">
        <f t="shared" si="44"/>
        <v>0</v>
      </c>
      <c r="H248" s="69">
        <f t="shared" si="47"/>
        <v>0</v>
      </c>
      <c r="I248" s="69">
        <f t="shared" si="48"/>
        <v>0</v>
      </c>
      <c r="J248" s="69">
        <f t="shared" si="49"/>
        <v>0</v>
      </c>
      <c r="K248" s="69">
        <f t="shared" si="50"/>
        <v>0</v>
      </c>
      <c r="L248" s="69">
        <f t="shared" si="51"/>
        <v>0</v>
      </c>
      <c r="M248" s="69">
        <f t="shared" ca="1" si="45"/>
        <v>-4.5743953182000444E-5</v>
      </c>
      <c r="N248" s="69">
        <f t="shared" ca="1" si="52"/>
        <v>0</v>
      </c>
      <c r="O248" s="81">
        <f t="shared" ca="1" si="53"/>
        <v>0</v>
      </c>
      <c r="P248" s="69">
        <f t="shared" ca="1" si="54"/>
        <v>0</v>
      </c>
      <c r="Q248" s="69">
        <f t="shared" ca="1" si="55"/>
        <v>0</v>
      </c>
      <c r="R248" s="26">
        <f t="shared" ca="1" si="46"/>
        <v>4.5743953182000444E-5</v>
      </c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</row>
    <row r="249" spans="1:35" x14ac:dyDescent="0.2">
      <c r="A249" s="67"/>
      <c r="B249" s="67"/>
      <c r="C249" s="67"/>
      <c r="D249" s="68">
        <f t="shared" si="43"/>
        <v>0</v>
      </c>
      <c r="E249" s="68">
        <f t="shared" si="43"/>
        <v>0</v>
      </c>
      <c r="F249" s="69">
        <f t="shared" si="44"/>
        <v>0</v>
      </c>
      <c r="G249" s="69">
        <f t="shared" si="44"/>
        <v>0</v>
      </c>
      <c r="H249" s="69">
        <f t="shared" si="47"/>
        <v>0</v>
      </c>
      <c r="I249" s="69">
        <f t="shared" si="48"/>
        <v>0</v>
      </c>
      <c r="J249" s="69">
        <f t="shared" si="49"/>
        <v>0</v>
      </c>
      <c r="K249" s="69">
        <f t="shared" si="50"/>
        <v>0</v>
      </c>
      <c r="L249" s="69">
        <f t="shared" si="51"/>
        <v>0</v>
      </c>
      <c r="M249" s="69">
        <f t="shared" ca="1" si="45"/>
        <v>-4.5743953182000444E-5</v>
      </c>
      <c r="N249" s="69">
        <f t="shared" ca="1" si="52"/>
        <v>0</v>
      </c>
      <c r="O249" s="81">
        <f t="shared" ca="1" si="53"/>
        <v>0</v>
      </c>
      <c r="P249" s="69">
        <f t="shared" ca="1" si="54"/>
        <v>0</v>
      </c>
      <c r="Q249" s="69">
        <f t="shared" ca="1" si="55"/>
        <v>0</v>
      </c>
      <c r="R249" s="26">
        <f t="shared" ca="1" si="46"/>
        <v>4.5743953182000444E-5</v>
      </c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</row>
    <row r="250" spans="1:35" x14ac:dyDescent="0.2">
      <c r="A250" s="67"/>
      <c r="B250" s="67"/>
      <c r="C250" s="67"/>
      <c r="D250" s="68">
        <f t="shared" si="43"/>
        <v>0</v>
      </c>
      <c r="E250" s="68">
        <f t="shared" si="43"/>
        <v>0</v>
      </c>
      <c r="F250" s="69">
        <f t="shared" si="44"/>
        <v>0</v>
      </c>
      <c r="G250" s="69">
        <f t="shared" si="44"/>
        <v>0</v>
      </c>
      <c r="H250" s="69">
        <f t="shared" si="47"/>
        <v>0</v>
      </c>
      <c r="I250" s="69">
        <f t="shared" si="48"/>
        <v>0</v>
      </c>
      <c r="J250" s="69">
        <f t="shared" si="49"/>
        <v>0</v>
      </c>
      <c r="K250" s="69">
        <f t="shared" si="50"/>
        <v>0</v>
      </c>
      <c r="L250" s="69">
        <f t="shared" si="51"/>
        <v>0</v>
      </c>
      <c r="M250" s="69">
        <f t="shared" ca="1" si="45"/>
        <v>-4.5743953182000444E-5</v>
      </c>
      <c r="N250" s="69">
        <f t="shared" ca="1" si="52"/>
        <v>0</v>
      </c>
      <c r="O250" s="81">
        <f t="shared" ca="1" si="53"/>
        <v>0</v>
      </c>
      <c r="P250" s="69">
        <f t="shared" ca="1" si="54"/>
        <v>0</v>
      </c>
      <c r="Q250" s="69">
        <f t="shared" ca="1" si="55"/>
        <v>0</v>
      </c>
      <c r="R250" s="26">
        <f t="shared" ca="1" si="46"/>
        <v>4.5743953182000444E-5</v>
      </c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</row>
    <row r="251" spans="1:35" x14ac:dyDescent="0.2">
      <c r="A251" s="67"/>
      <c r="B251" s="67"/>
      <c r="C251" s="67"/>
      <c r="D251" s="68">
        <f t="shared" si="43"/>
        <v>0</v>
      </c>
      <c r="E251" s="68">
        <f t="shared" si="43"/>
        <v>0</v>
      </c>
      <c r="F251" s="69">
        <f t="shared" si="44"/>
        <v>0</v>
      </c>
      <c r="G251" s="69">
        <f t="shared" si="44"/>
        <v>0</v>
      </c>
      <c r="H251" s="69">
        <f t="shared" si="47"/>
        <v>0</v>
      </c>
      <c r="I251" s="69">
        <f t="shared" si="48"/>
        <v>0</v>
      </c>
      <c r="J251" s="69">
        <f t="shared" si="49"/>
        <v>0</v>
      </c>
      <c r="K251" s="69">
        <f t="shared" si="50"/>
        <v>0</v>
      </c>
      <c r="L251" s="69">
        <f t="shared" si="51"/>
        <v>0</v>
      </c>
      <c r="M251" s="69">
        <f t="shared" ca="1" si="45"/>
        <v>-4.5743953182000444E-5</v>
      </c>
      <c r="N251" s="69">
        <f t="shared" ca="1" si="52"/>
        <v>0</v>
      </c>
      <c r="O251" s="81">
        <f t="shared" ca="1" si="53"/>
        <v>0</v>
      </c>
      <c r="P251" s="69">
        <f t="shared" ca="1" si="54"/>
        <v>0</v>
      </c>
      <c r="Q251" s="69">
        <f t="shared" ca="1" si="55"/>
        <v>0</v>
      </c>
      <c r="R251" s="26">
        <f t="shared" ca="1" si="46"/>
        <v>4.5743953182000444E-5</v>
      </c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</row>
    <row r="252" spans="1:35" x14ac:dyDescent="0.2">
      <c r="A252" s="67"/>
      <c r="B252" s="67"/>
      <c r="C252" s="67"/>
      <c r="D252" s="68">
        <f t="shared" si="43"/>
        <v>0</v>
      </c>
      <c r="E252" s="68">
        <f t="shared" si="43"/>
        <v>0</v>
      </c>
      <c r="F252" s="69">
        <f t="shared" si="44"/>
        <v>0</v>
      </c>
      <c r="G252" s="69">
        <f t="shared" si="44"/>
        <v>0</v>
      </c>
      <c r="H252" s="69">
        <f t="shared" si="47"/>
        <v>0</v>
      </c>
      <c r="I252" s="69">
        <f t="shared" si="48"/>
        <v>0</v>
      </c>
      <c r="J252" s="69">
        <f t="shared" si="49"/>
        <v>0</v>
      </c>
      <c r="K252" s="69">
        <f t="shared" si="50"/>
        <v>0</v>
      </c>
      <c r="L252" s="69">
        <f t="shared" si="51"/>
        <v>0</v>
      </c>
      <c r="M252" s="69">
        <f t="shared" ca="1" si="45"/>
        <v>-4.5743953182000444E-5</v>
      </c>
      <c r="N252" s="69">
        <f t="shared" ca="1" si="52"/>
        <v>0</v>
      </c>
      <c r="O252" s="81">
        <f t="shared" ca="1" si="53"/>
        <v>0</v>
      </c>
      <c r="P252" s="69">
        <f t="shared" ca="1" si="54"/>
        <v>0</v>
      </c>
      <c r="Q252" s="69">
        <f t="shared" ca="1" si="55"/>
        <v>0</v>
      </c>
      <c r="R252" s="26">
        <f t="shared" ca="1" si="46"/>
        <v>4.5743953182000444E-5</v>
      </c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</row>
    <row r="253" spans="1:35" x14ac:dyDescent="0.2">
      <c r="A253" s="67"/>
      <c r="B253" s="67"/>
      <c r="C253" s="67"/>
      <c r="D253" s="68">
        <f t="shared" si="43"/>
        <v>0</v>
      </c>
      <c r="E253" s="68">
        <f t="shared" si="43"/>
        <v>0</v>
      </c>
      <c r="F253" s="69">
        <f t="shared" si="44"/>
        <v>0</v>
      </c>
      <c r="G253" s="69">
        <f t="shared" si="44"/>
        <v>0</v>
      </c>
      <c r="H253" s="69">
        <f t="shared" si="47"/>
        <v>0</v>
      </c>
      <c r="I253" s="69">
        <f t="shared" si="48"/>
        <v>0</v>
      </c>
      <c r="J253" s="69">
        <f t="shared" si="49"/>
        <v>0</v>
      </c>
      <c r="K253" s="69">
        <f t="shared" si="50"/>
        <v>0</v>
      </c>
      <c r="L253" s="69">
        <f t="shared" si="51"/>
        <v>0</v>
      </c>
      <c r="M253" s="69">
        <f t="shared" ca="1" si="45"/>
        <v>-4.5743953182000444E-5</v>
      </c>
      <c r="N253" s="69">
        <f t="shared" ca="1" si="52"/>
        <v>0</v>
      </c>
      <c r="O253" s="81">
        <f t="shared" ca="1" si="53"/>
        <v>0</v>
      </c>
      <c r="P253" s="69">
        <f t="shared" ca="1" si="54"/>
        <v>0</v>
      </c>
      <c r="Q253" s="69">
        <f t="shared" ca="1" si="55"/>
        <v>0</v>
      </c>
      <c r="R253" s="26">
        <f t="shared" ca="1" si="46"/>
        <v>4.5743953182000444E-5</v>
      </c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</row>
    <row r="254" spans="1:35" x14ac:dyDescent="0.2">
      <c r="A254" s="67"/>
      <c r="B254" s="67"/>
      <c r="C254" s="67"/>
      <c r="D254" s="68">
        <f t="shared" si="43"/>
        <v>0</v>
      </c>
      <c r="E254" s="68">
        <f t="shared" si="43"/>
        <v>0</v>
      </c>
      <c r="F254" s="69">
        <f t="shared" si="44"/>
        <v>0</v>
      </c>
      <c r="G254" s="69">
        <f t="shared" si="44"/>
        <v>0</v>
      </c>
      <c r="H254" s="69">
        <f t="shared" si="47"/>
        <v>0</v>
      </c>
      <c r="I254" s="69">
        <f t="shared" si="48"/>
        <v>0</v>
      </c>
      <c r="J254" s="69">
        <f t="shared" si="49"/>
        <v>0</v>
      </c>
      <c r="K254" s="69">
        <f t="shared" si="50"/>
        <v>0</v>
      </c>
      <c r="L254" s="69">
        <f t="shared" si="51"/>
        <v>0</v>
      </c>
      <c r="M254" s="69">
        <f t="shared" ca="1" si="45"/>
        <v>-4.5743953182000444E-5</v>
      </c>
      <c r="N254" s="69">
        <f t="shared" ca="1" si="52"/>
        <v>0</v>
      </c>
      <c r="O254" s="81">
        <f t="shared" ca="1" si="53"/>
        <v>0</v>
      </c>
      <c r="P254" s="69">
        <f t="shared" ca="1" si="54"/>
        <v>0</v>
      </c>
      <c r="Q254" s="69">
        <f t="shared" ca="1" si="55"/>
        <v>0</v>
      </c>
      <c r="R254" s="26">
        <f t="shared" ca="1" si="46"/>
        <v>4.5743953182000444E-5</v>
      </c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</row>
    <row r="255" spans="1:35" x14ac:dyDescent="0.2">
      <c r="A255" s="67"/>
      <c r="B255" s="67"/>
      <c r="C255" s="67"/>
      <c r="D255" s="68">
        <f t="shared" si="43"/>
        <v>0</v>
      </c>
      <c r="E255" s="68">
        <f t="shared" si="43"/>
        <v>0</v>
      </c>
      <c r="F255" s="69">
        <f t="shared" si="44"/>
        <v>0</v>
      </c>
      <c r="G255" s="69">
        <f t="shared" si="44"/>
        <v>0</v>
      </c>
      <c r="H255" s="69">
        <f t="shared" si="47"/>
        <v>0</v>
      </c>
      <c r="I255" s="69">
        <f t="shared" si="48"/>
        <v>0</v>
      </c>
      <c r="J255" s="69">
        <f t="shared" si="49"/>
        <v>0</v>
      </c>
      <c r="K255" s="69">
        <f t="shared" si="50"/>
        <v>0</v>
      </c>
      <c r="L255" s="69">
        <f t="shared" si="51"/>
        <v>0</v>
      </c>
      <c r="M255" s="69">
        <f t="shared" ca="1" si="45"/>
        <v>-4.5743953182000444E-5</v>
      </c>
      <c r="N255" s="69">
        <f t="shared" ca="1" si="52"/>
        <v>0</v>
      </c>
      <c r="O255" s="81">
        <f t="shared" ca="1" si="53"/>
        <v>0</v>
      </c>
      <c r="P255" s="69">
        <f t="shared" ca="1" si="54"/>
        <v>0</v>
      </c>
      <c r="Q255" s="69">
        <f t="shared" ca="1" si="55"/>
        <v>0</v>
      </c>
      <c r="R255" s="26">
        <f t="shared" ca="1" si="46"/>
        <v>4.5743953182000444E-5</v>
      </c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</row>
    <row r="256" spans="1:35" x14ac:dyDescent="0.2">
      <c r="A256" s="67"/>
      <c r="B256" s="67"/>
      <c r="C256" s="67"/>
      <c r="D256" s="68">
        <f t="shared" si="43"/>
        <v>0</v>
      </c>
      <c r="E256" s="68">
        <f t="shared" si="43"/>
        <v>0</v>
      </c>
      <c r="F256" s="69">
        <f t="shared" si="44"/>
        <v>0</v>
      </c>
      <c r="G256" s="69">
        <f t="shared" si="44"/>
        <v>0</v>
      </c>
      <c r="H256" s="69">
        <f t="shared" si="47"/>
        <v>0</v>
      </c>
      <c r="I256" s="69">
        <f t="shared" si="48"/>
        <v>0</v>
      </c>
      <c r="J256" s="69">
        <f t="shared" si="49"/>
        <v>0</v>
      </c>
      <c r="K256" s="69">
        <f t="shared" si="50"/>
        <v>0</v>
      </c>
      <c r="L256" s="69">
        <f t="shared" si="51"/>
        <v>0</v>
      </c>
      <c r="M256" s="69">
        <f t="shared" ca="1" si="45"/>
        <v>-4.5743953182000444E-5</v>
      </c>
      <c r="N256" s="69">
        <f t="shared" ca="1" si="52"/>
        <v>0</v>
      </c>
      <c r="O256" s="81">
        <f t="shared" ca="1" si="53"/>
        <v>0</v>
      </c>
      <c r="P256" s="69">
        <f t="shared" ca="1" si="54"/>
        <v>0</v>
      </c>
      <c r="Q256" s="69">
        <f t="shared" ca="1" si="55"/>
        <v>0</v>
      </c>
      <c r="R256" s="26">
        <f t="shared" ca="1" si="46"/>
        <v>4.5743953182000444E-5</v>
      </c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</row>
    <row r="257" spans="1:35" x14ac:dyDescent="0.2">
      <c r="A257" s="67"/>
      <c r="B257" s="67"/>
      <c r="C257" s="67"/>
      <c r="D257" s="68">
        <f t="shared" si="43"/>
        <v>0</v>
      </c>
      <c r="E257" s="68">
        <f t="shared" si="43"/>
        <v>0</v>
      </c>
      <c r="F257" s="69">
        <f t="shared" si="44"/>
        <v>0</v>
      </c>
      <c r="G257" s="69">
        <f t="shared" si="44"/>
        <v>0</v>
      </c>
      <c r="H257" s="69">
        <f t="shared" si="47"/>
        <v>0</v>
      </c>
      <c r="I257" s="69">
        <f t="shared" si="48"/>
        <v>0</v>
      </c>
      <c r="J257" s="69">
        <f t="shared" si="49"/>
        <v>0</v>
      </c>
      <c r="K257" s="69">
        <f t="shared" si="50"/>
        <v>0</v>
      </c>
      <c r="L257" s="69">
        <f t="shared" si="51"/>
        <v>0</v>
      </c>
      <c r="M257" s="69">
        <f t="shared" ca="1" si="45"/>
        <v>-4.5743953182000444E-5</v>
      </c>
      <c r="N257" s="69">
        <f t="shared" ca="1" si="52"/>
        <v>0</v>
      </c>
      <c r="O257" s="81">
        <f t="shared" ca="1" si="53"/>
        <v>0</v>
      </c>
      <c r="P257" s="69">
        <f t="shared" ca="1" si="54"/>
        <v>0</v>
      </c>
      <c r="Q257" s="69">
        <f t="shared" ca="1" si="55"/>
        <v>0</v>
      </c>
      <c r="R257" s="26">
        <f t="shared" ca="1" si="46"/>
        <v>4.5743953182000444E-5</v>
      </c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</row>
    <row r="258" spans="1:35" x14ac:dyDescent="0.2">
      <c r="A258" s="67"/>
      <c r="B258" s="67"/>
      <c r="C258" s="67"/>
      <c r="D258" s="68">
        <f t="shared" si="43"/>
        <v>0</v>
      </c>
      <c r="E258" s="68">
        <f t="shared" si="43"/>
        <v>0</v>
      </c>
      <c r="F258" s="69">
        <f t="shared" si="44"/>
        <v>0</v>
      </c>
      <c r="G258" s="69">
        <f t="shared" si="44"/>
        <v>0</v>
      </c>
      <c r="H258" s="69">
        <f t="shared" si="47"/>
        <v>0</v>
      </c>
      <c r="I258" s="69">
        <f t="shared" si="48"/>
        <v>0</v>
      </c>
      <c r="J258" s="69">
        <f t="shared" si="49"/>
        <v>0</v>
      </c>
      <c r="K258" s="69">
        <f t="shared" si="50"/>
        <v>0</v>
      </c>
      <c r="L258" s="69">
        <f t="shared" si="51"/>
        <v>0</v>
      </c>
      <c r="M258" s="69">
        <f t="shared" ca="1" si="45"/>
        <v>-4.5743953182000444E-5</v>
      </c>
      <c r="N258" s="69">
        <f t="shared" ca="1" si="52"/>
        <v>0</v>
      </c>
      <c r="O258" s="81">
        <f t="shared" ca="1" si="53"/>
        <v>0</v>
      </c>
      <c r="P258" s="69">
        <f t="shared" ca="1" si="54"/>
        <v>0</v>
      </c>
      <c r="Q258" s="69">
        <f t="shared" ca="1" si="55"/>
        <v>0</v>
      </c>
      <c r="R258" s="26">
        <f t="shared" ca="1" si="46"/>
        <v>4.5743953182000444E-5</v>
      </c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</row>
    <row r="259" spans="1:35" x14ac:dyDescent="0.2">
      <c r="A259" s="67"/>
      <c r="B259" s="67"/>
      <c r="C259" s="67"/>
      <c r="D259" s="68">
        <f t="shared" si="43"/>
        <v>0</v>
      </c>
      <c r="E259" s="68">
        <f t="shared" si="43"/>
        <v>0</v>
      </c>
      <c r="F259" s="69">
        <f t="shared" si="44"/>
        <v>0</v>
      </c>
      <c r="G259" s="69">
        <f t="shared" si="44"/>
        <v>0</v>
      </c>
      <c r="H259" s="69">
        <f t="shared" si="47"/>
        <v>0</v>
      </c>
      <c r="I259" s="69">
        <f t="shared" si="48"/>
        <v>0</v>
      </c>
      <c r="J259" s="69">
        <f t="shared" si="49"/>
        <v>0</v>
      </c>
      <c r="K259" s="69">
        <f t="shared" si="50"/>
        <v>0</v>
      </c>
      <c r="L259" s="69">
        <f t="shared" si="51"/>
        <v>0</v>
      </c>
      <c r="M259" s="69">
        <f t="shared" ca="1" si="45"/>
        <v>-4.5743953182000444E-5</v>
      </c>
      <c r="N259" s="69">
        <f t="shared" ca="1" si="52"/>
        <v>0</v>
      </c>
      <c r="O259" s="81">
        <f t="shared" ca="1" si="53"/>
        <v>0</v>
      </c>
      <c r="P259" s="69">
        <f t="shared" ca="1" si="54"/>
        <v>0</v>
      </c>
      <c r="Q259" s="69">
        <f t="shared" ca="1" si="55"/>
        <v>0</v>
      </c>
      <c r="R259" s="26">
        <f t="shared" ca="1" si="46"/>
        <v>4.5743953182000444E-5</v>
      </c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</row>
    <row r="260" spans="1:35" x14ac:dyDescent="0.2">
      <c r="A260" s="67"/>
      <c r="B260" s="67"/>
      <c r="C260" s="67"/>
      <c r="D260" s="68">
        <f t="shared" si="43"/>
        <v>0</v>
      </c>
      <c r="E260" s="68">
        <f t="shared" si="43"/>
        <v>0</v>
      </c>
      <c r="F260" s="69">
        <f t="shared" si="44"/>
        <v>0</v>
      </c>
      <c r="G260" s="69">
        <f t="shared" si="44"/>
        <v>0</v>
      </c>
      <c r="H260" s="69">
        <f t="shared" si="47"/>
        <v>0</v>
      </c>
      <c r="I260" s="69">
        <f t="shared" si="48"/>
        <v>0</v>
      </c>
      <c r="J260" s="69">
        <f t="shared" si="49"/>
        <v>0</v>
      </c>
      <c r="K260" s="69">
        <f t="shared" si="50"/>
        <v>0</v>
      </c>
      <c r="L260" s="69">
        <f t="shared" si="51"/>
        <v>0</v>
      </c>
      <c r="M260" s="69">
        <f t="shared" ca="1" si="45"/>
        <v>-4.5743953182000444E-5</v>
      </c>
      <c r="N260" s="69">
        <f t="shared" ca="1" si="52"/>
        <v>0</v>
      </c>
      <c r="O260" s="81">
        <f t="shared" ca="1" si="53"/>
        <v>0</v>
      </c>
      <c r="P260" s="69">
        <f t="shared" ca="1" si="54"/>
        <v>0</v>
      </c>
      <c r="Q260" s="69">
        <f t="shared" ca="1" si="55"/>
        <v>0</v>
      </c>
      <c r="R260" s="26">
        <f t="shared" ca="1" si="46"/>
        <v>4.5743953182000444E-5</v>
      </c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</row>
    <row r="261" spans="1:35" x14ac:dyDescent="0.2">
      <c r="A261" s="67"/>
      <c r="B261" s="67"/>
      <c r="C261" s="67"/>
      <c r="D261" s="68">
        <f t="shared" si="43"/>
        <v>0</v>
      </c>
      <c r="E261" s="68">
        <f t="shared" si="43"/>
        <v>0</v>
      </c>
      <c r="F261" s="69">
        <f t="shared" si="44"/>
        <v>0</v>
      </c>
      <c r="G261" s="69">
        <f t="shared" si="44"/>
        <v>0</v>
      </c>
      <c r="H261" s="69">
        <f t="shared" si="47"/>
        <v>0</v>
      </c>
      <c r="I261" s="69">
        <f t="shared" si="48"/>
        <v>0</v>
      </c>
      <c r="J261" s="69">
        <f t="shared" si="49"/>
        <v>0</v>
      </c>
      <c r="K261" s="69">
        <f t="shared" si="50"/>
        <v>0</v>
      </c>
      <c r="L261" s="69">
        <f t="shared" si="51"/>
        <v>0</v>
      </c>
      <c r="M261" s="69">
        <f t="shared" ca="1" si="45"/>
        <v>-4.5743953182000444E-5</v>
      </c>
      <c r="N261" s="69">
        <f t="shared" ca="1" si="52"/>
        <v>0</v>
      </c>
      <c r="O261" s="81">
        <f t="shared" ca="1" si="53"/>
        <v>0</v>
      </c>
      <c r="P261" s="69">
        <f t="shared" ca="1" si="54"/>
        <v>0</v>
      </c>
      <c r="Q261" s="69">
        <f t="shared" ca="1" si="55"/>
        <v>0</v>
      </c>
      <c r="R261" s="26">
        <f t="shared" ca="1" si="46"/>
        <v>4.5743953182000444E-5</v>
      </c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</row>
    <row r="262" spans="1:35" x14ac:dyDescent="0.2">
      <c r="A262" s="67"/>
      <c r="B262" s="67"/>
      <c r="C262" s="67"/>
      <c r="D262" s="68">
        <f t="shared" si="43"/>
        <v>0</v>
      </c>
      <c r="E262" s="68">
        <f t="shared" si="43"/>
        <v>0</v>
      </c>
      <c r="F262" s="69">
        <f t="shared" si="44"/>
        <v>0</v>
      </c>
      <c r="G262" s="69">
        <f t="shared" si="44"/>
        <v>0</v>
      </c>
      <c r="H262" s="69">
        <f t="shared" si="47"/>
        <v>0</v>
      </c>
      <c r="I262" s="69">
        <f t="shared" si="48"/>
        <v>0</v>
      </c>
      <c r="J262" s="69">
        <f t="shared" si="49"/>
        <v>0</v>
      </c>
      <c r="K262" s="69">
        <f t="shared" si="50"/>
        <v>0</v>
      </c>
      <c r="L262" s="69">
        <f t="shared" si="51"/>
        <v>0</v>
      </c>
      <c r="M262" s="69">
        <f t="shared" ca="1" si="45"/>
        <v>-4.5743953182000444E-5</v>
      </c>
      <c r="N262" s="69">
        <f t="shared" ca="1" si="52"/>
        <v>0</v>
      </c>
      <c r="O262" s="81">
        <f t="shared" ca="1" si="53"/>
        <v>0</v>
      </c>
      <c r="P262" s="69">
        <f t="shared" ca="1" si="54"/>
        <v>0</v>
      </c>
      <c r="Q262" s="69">
        <f t="shared" ca="1" si="55"/>
        <v>0</v>
      </c>
      <c r="R262" s="26">
        <f t="shared" ca="1" si="46"/>
        <v>4.5743953182000444E-5</v>
      </c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</row>
    <row r="263" spans="1:35" x14ac:dyDescent="0.2">
      <c r="A263" s="67"/>
      <c r="B263" s="67"/>
      <c r="C263" s="67"/>
      <c r="D263" s="68">
        <f t="shared" si="43"/>
        <v>0</v>
      </c>
      <c r="E263" s="68">
        <f t="shared" si="43"/>
        <v>0</v>
      </c>
      <c r="F263" s="69">
        <f t="shared" si="44"/>
        <v>0</v>
      </c>
      <c r="G263" s="69">
        <f t="shared" si="44"/>
        <v>0</v>
      </c>
      <c r="H263" s="69">
        <f t="shared" si="47"/>
        <v>0</v>
      </c>
      <c r="I263" s="69">
        <f t="shared" si="48"/>
        <v>0</v>
      </c>
      <c r="J263" s="69">
        <f t="shared" si="49"/>
        <v>0</v>
      </c>
      <c r="K263" s="69">
        <f t="shared" si="50"/>
        <v>0</v>
      </c>
      <c r="L263" s="69">
        <f t="shared" si="51"/>
        <v>0</v>
      </c>
      <c r="M263" s="69">
        <f t="shared" ca="1" si="45"/>
        <v>-4.5743953182000444E-5</v>
      </c>
      <c r="N263" s="69">
        <f t="shared" ca="1" si="52"/>
        <v>0</v>
      </c>
      <c r="O263" s="81">
        <f t="shared" ca="1" si="53"/>
        <v>0</v>
      </c>
      <c r="P263" s="69">
        <f t="shared" ca="1" si="54"/>
        <v>0</v>
      </c>
      <c r="Q263" s="69">
        <f t="shared" ca="1" si="55"/>
        <v>0</v>
      </c>
      <c r="R263" s="26">
        <f t="shared" ca="1" si="46"/>
        <v>4.5743953182000444E-5</v>
      </c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</row>
    <row r="264" spans="1:35" x14ac:dyDescent="0.2">
      <c r="A264" s="67"/>
      <c r="B264" s="67"/>
      <c r="C264" s="67"/>
      <c r="D264" s="68">
        <f t="shared" si="43"/>
        <v>0</v>
      </c>
      <c r="E264" s="68">
        <f t="shared" si="43"/>
        <v>0</v>
      </c>
      <c r="F264" s="69">
        <f t="shared" si="44"/>
        <v>0</v>
      </c>
      <c r="G264" s="69">
        <f t="shared" si="44"/>
        <v>0</v>
      </c>
      <c r="H264" s="69">
        <f t="shared" si="47"/>
        <v>0</v>
      </c>
      <c r="I264" s="69">
        <f t="shared" si="48"/>
        <v>0</v>
      </c>
      <c r="J264" s="69">
        <f t="shared" si="49"/>
        <v>0</v>
      </c>
      <c r="K264" s="69">
        <f t="shared" si="50"/>
        <v>0</v>
      </c>
      <c r="L264" s="69">
        <f t="shared" si="51"/>
        <v>0</v>
      </c>
      <c r="M264" s="69">
        <f t="shared" ca="1" si="45"/>
        <v>-4.5743953182000444E-5</v>
      </c>
      <c r="N264" s="69">
        <f t="shared" ca="1" si="52"/>
        <v>0</v>
      </c>
      <c r="O264" s="81">
        <f t="shared" ca="1" si="53"/>
        <v>0</v>
      </c>
      <c r="P264" s="69">
        <f t="shared" ca="1" si="54"/>
        <v>0</v>
      </c>
      <c r="Q264" s="69">
        <f t="shared" ca="1" si="55"/>
        <v>0</v>
      </c>
      <c r="R264" s="26">
        <f t="shared" ca="1" si="46"/>
        <v>4.5743953182000444E-5</v>
      </c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</row>
    <row r="265" spans="1:35" x14ac:dyDescent="0.2">
      <c r="A265" s="67"/>
      <c r="B265" s="67"/>
      <c r="C265" s="67"/>
      <c r="D265" s="68">
        <f t="shared" si="43"/>
        <v>0</v>
      </c>
      <c r="E265" s="68">
        <f t="shared" si="43"/>
        <v>0</v>
      </c>
      <c r="F265" s="69">
        <f t="shared" si="44"/>
        <v>0</v>
      </c>
      <c r="G265" s="69">
        <f t="shared" si="44"/>
        <v>0</v>
      </c>
      <c r="H265" s="69">
        <f t="shared" si="47"/>
        <v>0</v>
      </c>
      <c r="I265" s="69">
        <f t="shared" si="48"/>
        <v>0</v>
      </c>
      <c r="J265" s="69">
        <f t="shared" si="49"/>
        <v>0</v>
      </c>
      <c r="K265" s="69">
        <f t="shared" si="50"/>
        <v>0</v>
      </c>
      <c r="L265" s="69">
        <f t="shared" si="51"/>
        <v>0</v>
      </c>
      <c r="M265" s="69">
        <f t="shared" ca="1" si="45"/>
        <v>-4.5743953182000444E-5</v>
      </c>
      <c r="N265" s="69">
        <f t="shared" ca="1" si="52"/>
        <v>0</v>
      </c>
      <c r="O265" s="81">
        <f t="shared" ca="1" si="53"/>
        <v>0</v>
      </c>
      <c r="P265" s="69">
        <f t="shared" ca="1" si="54"/>
        <v>0</v>
      </c>
      <c r="Q265" s="69">
        <f t="shared" ca="1" si="55"/>
        <v>0</v>
      </c>
      <c r="R265" s="26">
        <f t="shared" ca="1" si="46"/>
        <v>4.5743953182000444E-5</v>
      </c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</row>
    <row r="266" spans="1:35" x14ac:dyDescent="0.2">
      <c r="A266" s="67"/>
      <c r="B266" s="67"/>
      <c r="C266" s="67"/>
      <c r="D266" s="68">
        <f t="shared" si="43"/>
        <v>0</v>
      </c>
      <c r="E266" s="68">
        <f t="shared" si="43"/>
        <v>0</v>
      </c>
      <c r="F266" s="69">
        <f t="shared" si="44"/>
        <v>0</v>
      </c>
      <c r="G266" s="69">
        <f t="shared" si="44"/>
        <v>0</v>
      </c>
      <c r="H266" s="69">
        <f t="shared" si="47"/>
        <v>0</v>
      </c>
      <c r="I266" s="69">
        <f t="shared" si="48"/>
        <v>0</v>
      </c>
      <c r="J266" s="69">
        <f t="shared" si="49"/>
        <v>0</v>
      </c>
      <c r="K266" s="69">
        <f t="shared" si="50"/>
        <v>0</v>
      </c>
      <c r="L266" s="69">
        <f t="shared" si="51"/>
        <v>0</v>
      </c>
      <c r="M266" s="69">
        <f t="shared" ca="1" si="45"/>
        <v>-4.5743953182000444E-5</v>
      </c>
      <c r="N266" s="69">
        <f t="shared" ca="1" si="52"/>
        <v>0</v>
      </c>
      <c r="O266" s="81">
        <f t="shared" ca="1" si="53"/>
        <v>0</v>
      </c>
      <c r="P266" s="69">
        <f t="shared" ca="1" si="54"/>
        <v>0</v>
      </c>
      <c r="Q266" s="69">
        <f t="shared" ca="1" si="55"/>
        <v>0</v>
      </c>
      <c r="R266" s="26">
        <f t="shared" ca="1" si="46"/>
        <v>4.5743953182000444E-5</v>
      </c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</row>
    <row r="267" spans="1:35" x14ac:dyDescent="0.2">
      <c r="A267" s="67"/>
      <c r="B267" s="67"/>
      <c r="C267" s="67"/>
      <c r="D267" s="68">
        <f t="shared" si="43"/>
        <v>0</v>
      </c>
      <c r="E267" s="68">
        <f t="shared" si="43"/>
        <v>0</v>
      </c>
      <c r="F267" s="69">
        <f t="shared" si="44"/>
        <v>0</v>
      </c>
      <c r="G267" s="69">
        <f t="shared" si="44"/>
        <v>0</v>
      </c>
      <c r="H267" s="69">
        <f t="shared" si="47"/>
        <v>0</v>
      </c>
      <c r="I267" s="69">
        <f t="shared" si="48"/>
        <v>0</v>
      </c>
      <c r="J267" s="69">
        <f t="shared" si="49"/>
        <v>0</v>
      </c>
      <c r="K267" s="69">
        <f t="shared" si="50"/>
        <v>0</v>
      </c>
      <c r="L267" s="69">
        <f t="shared" si="51"/>
        <v>0</v>
      </c>
      <c r="M267" s="69">
        <f t="shared" ca="1" si="45"/>
        <v>-4.5743953182000444E-5</v>
      </c>
      <c r="N267" s="69">
        <f t="shared" ca="1" si="52"/>
        <v>0</v>
      </c>
      <c r="O267" s="81">
        <f t="shared" ca="1" si="53"/>
        <v>0</v>
      </c>
      <c r="P267" s="69">
        <f t="shared" ca="1" si="54"/>
        <v>0</v>
      </c>
      <c r="Q267" s="69">
        <f t="shared" ca="1" si="55"/>
        <v>0</v>
      </c>
      <c r="R267" s="26">
        <f t="shared" ca="1" si="46"/>
        <v>4.5743953182000444E-5</v>
      </c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</row>
    <row r="268" spans="1:35" x14ac:dyDescent="0.2">
      <c r="A268" s="67"/>
      <c r="B268" s="67"/>
      <c r="C268" s="67"/>
      <c r="D268" s="68">
        <f t="shared" si="43"/>
        <v>0</v>
      </c>
      <c r="E268" s="68">
        <f t="shared" si="43"/>
        <v>0</v>
      </c>
      <c r="F268" s="69">
        <f t="shared" si="44"/>
        <v>0</v>
      </c>
      <c r="G268" s="69">
        <f t="shared" si="44"/>
        <v>0</v>
      </c>
      <c r="H268" s="69">
        <f t="shared" si="47"/>
        <v>0</v>
      </c>
      <c r="I268" s="69">
        <f t="shared" si="48"/>
        <v>0</v>
      </c>
      <c r="J268" s="69">
        <f t="shared" si="49"/>
        <v>0</v>
      </c>
      <c r="K268" s="69">
        <f t="shared" si="50"/>
        <v>0</v>
      </c>
      <c r="L268" s="69">
        <f t="shared" si="51"/>
        <v>0</v>
      </c>
      <c r="M268" s="69">
        <f t="shared" ca="1" si="45"/>
        <v>-4.5743953182000444E-5</v>
      </c>
      <c r="N268" s="69">
        <f t="shared" ca="1" si="52"/>
        <v>0</v>
      </c>
      <c r="O268" s="81">
        <f t="shared" ca="1" si="53"/>
        <v>0</v>
      </c>
      <c r="P268" s="69">
        <f t="shared" ca="1" si="54"/>
        <v>0</v>
      </c>
      <c r="Q268" s="69">
        <f t="shared" ca="1" si="55"/>
        <v>0</v>
      </c>
      <c r="R268" s="26">
        <f t="shared" ca="1" si="46"/>
        <v>4.5743953182000444E-5</v>
      </c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</row>
    <row r="269" spans="1:35" x14ac:dyDescent="0.2">
      <c r="A269" s="67"/>
      <c r="B269" s="67"/>
      <c r="C269" s="67"/>
      <c r="D269" s="68">
        <f t="shared" si="43"/>
        <v>0</v>
      </c>
      <c r="E269" s="68">
        <f t="shared" si="43"/>
        <v>0</v>
      </c>
      <c r="F269" s="69">
        <f t="shared" si="44"/>
        <v>0</v>
      </c>
      <c r="G269" s="69">
        <f t="shared" si="44"/>
        <v>0</v>
      </c>
      <c r="H269" s="69">
        <f t="shared" si="47"/>
        <v>0</v>
      </c>
      <c r="I269" s="69">
        <f t="shared" si="48"/>
        <v>0</v>
      </c>
      <c r="J269" s="69">
        <f t="shared" si="49"/>
        <v>0</v>
      </c>
      <c r="K269" s="69">
        <f t="shared" si="50"/>
        <v>0</v>
      </c>
      <c r="L269" s="69">
        <f t="shared" si="51"/>
        <v>0</v>
      </c>
      <c r="M269" s="69">
        <f t="shared" ca="1" si="45"/>
        <v>-4.5743953182000444E-5</v>
      </c>
      <c r="N269" s="69">
        <f t="shared" ca="1" si="52"/>
        <v>0</v>
      </c>
      <c r="O269" s="81">
        <f t="shared" ca="1" si="53"/>
        <v>0</v>
      </c>
      <c r="P269" s="69">
        <f t="shared" ca="1" si="54"/>
        <v>0</v>
      </c>
      <c r="Q269" s="69">
        <f t="shared" ca="1" si="55"/>
        <v>0</v>
      </c>
      <c r="R269" s="26">
        <f t="shared" ca="1" si="46"/>
        <v>4.5743953182000444E-5</v>
      </c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</row>
    <row r="270" spans="1:35" x14ac:dyDescent="0.2">
      <c r="A270" s="67"/>
      <c r="B270" s="67"/>
      <c r="C270" s="67"/>
      <c r="D270" s="68">
        <f t="shared" si="43"/>
        <v>0</v>
      </c>
      <c r="E270" s="68">
        <f t="shared" si="43"/>
        <v>0</v>
      </c>
      <c r="F270" s="69">
        <f t="shared" si="44"/>
        <v>0</v>
      </c>
      <c r="G270" s="69">
        <f t="shared" si="44"/>
        <v>0</v>
      </c>
      <c r="H270" s="69">
        <f t="shared" si="47"/>
        <v>0</v>
      </c>
      <c r="I270" s="69">
        <f t="shared" si="48"/>
        <v>0</v>
      </c>
      <c r="J270" s="69">
        <f t="shared" si="49"/>
        <v>0</v>
      </c>
      <c r="K270" s="69">
        <f t="shared" si="50"/>
        <v>0</v>
      </c>
      <c r="L270" s="69">
        <f t="shared" si="51"/>
        <v>0</v>
      </c>
      <c r="M270" s="69">
        <f t="shared" ca="1" si="45"/>
        <v>-4.5743953182000444E-5</v>
      </c>
      <c r="N270" s="69">
        <f t="shared" ca="1" si="52"/>
        <v>0</v>
      </c>
      <c r="O270" s="81">
        <f t="shared" ca="1" si="53"/>
        <v>0</v>
      </c>
      <c r="P270" s="69">
        <f t="shared" ca="1" si="54"/>
        <v>0</v>
      </c>
      <c r="Q270" s="69">
        <f t="shared" ca="1" si="55"/>
        <v>0</v>
      </c>
      <c r="R270" s="26">
        <f t="shared" ca="1" si="46"/>
        <v>4.5743953182000444E-5</v>
      </c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</row>
    <row r="271" spans="1:35" x14ac:dyDescent="0.2">
      <c r="A271" s="67"/>
      <c r="B271" s="67"/>
      <c r="C271" s="67"/>
      <c r="D271" s="68">
        <f t="shared" si="43"/>
        <v>0</v>
      </c>
      <c r="E271" s="68">
        <f t="shared" si="43"/>
        <v>0</v>
      </c>
      <c r="F271" s="69">
        <f t="shared" si="44"/>
        <v>0</v>
      </c>
      <c r="G271" s="69">
        <f t="shared" si="44"/>
        <v>0</v>
      </c>
      <c r="H271" s="69">
        <f t="shared" si="47"/>
        <v>0</v>
      </c>
      <c r="I271" s="69">
        <f t="shared" si="48"/>
        <v>0</v>
      </c>
      <c r="J271" s="69">
        <f t="shared" si="49"/>
        <v>0</v>
      </c>
      <c r="K271" s="69">
        <f t="shared" si="50"/>
        <v>0</v>
      </c>
      <c r="L271" s="69">
        <f t="shared" si="51"/>
        <v>0</v>
      </c>
      <c r="M271" s="69">
        <f t="shared" ca="1" si="45"/>
        <v>-4.5743953182000444E-5</v>
      </c>
      <c r="N271" s="69">
        <f t="shared" ca="1" si="52"/>
        <v>0</v>
      </c>
      <c r="O271" s="81">
        <f t="shared" ca="1" si="53"/>
        <v>0</v>
      </c>
      <c r="P271" s="69">
        <f t="shared" ca="1" si="54"/>
        <v>0</v>
      </c>
      <c r="Q271" s="69">
        <f t="shared" ca="1" si="55"/>
        <v>0</v>
      </c>
      <c r="R271" s="26">
        <f t="shared" ca="1" si="46"/>
        <v>4.5743953182000444E-5</v>
      </c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</row>
    <row r="272" spans="1:35" x14ac:dyDescent="0.2">
      <c r="A272" s="67"/>
      <c r="B272" s="67"/>
      <c r="C272" s="67"/>
      <c r="D272" s="68">
        <f t="shared" ref="D272:E335" si="56">A272/A$18</f>
        <v>0</v>
      </c>
      <c r="E272" s="68">
        <f t="shared" si="56"/>
        <v>0</v>
      </c>
      <c r="F272" s="69">
        <f t="shared" ref="F272:G335" si="57">$C272*D272</f>
        <v>0</v>
      </c>
      <c r="G272" s="69">
        <f t="shared" si="57"/>
        <v>0</v>
      </c>
      <c r="H272" s="69">
        <f t="shared" si="47"/>
        <v>0</v>
      </c>
      <c r="I272" s="69">
        <f t="shared" si="48"/>
        <v>0</v>
      </c>
      <c r="J272" s="69">
        <f t="shared" si="49"/>
        <v>0</v>
      </c>
      <c r="K272" s="69">
        <f t="shared" si="50"/>
        <v>0</v>
      </c>
      <c r="L272" s="69">
        <f t="shared" si="51"/>
        <v>0</v>
      </c>
      <c r="M272" s="69">
        <f t="shared" ca="1" si="45"/>
        <v>-4.5743953182000444E-5</v>
      </c>
      <c r="N272" s="69">
        <f t="shared" ca="1" si="52"/>
        <v>0</v>
      </c>
      <c r="O272" s="81">
        <f t="shared" ca="1" si="53"/>
        <v>0</v>
      </c>
      <c r="P272" s="69">
        <f t="shared" ca="1" si="54"/>
        <v>0</v>
      </c>
      <c r="Q272" s="69">
        <f t="shared" ca="1" si="55"/>
        <v>0</v>
      </c>
      <c r="R272" s="26">
        <f t="shared" ca="1" si="46"/>
        <v>4.5743953182000444E-5</v>
      </c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</row>
    <row r="273" spans="1:35" x14ac:dyDescent="0.2">
      <c r="A273" s="67"/>
      <c r="B273" s="67"/>
      <c r="C273" s="67"/>
      <c r="D273" s="68">
        <f t="shared" si="56"/>
        <v>0</v>
      </c>
      <c r="E273" s="68">
        <f t="shared" si="56"/>
        <v>0</v>
      </c>
      <c r="F273" s="69">
        <f t="shared" si="57"/>
        <v>0</v>
      </c>
      <c r="G273" s="69">
        <f t="shared" si="57"/>
        <v>0</v>
      </c>
      <c r="H273" s="69">
        <f t="shared" si="47"/>
        <v>0</v>
      </c>
      <c r="I273" s="69">
        <f t="shared" si="48"/>
        <v>0</v>
      </c>
      <c r="J273" s="69">
        <f t="shared" si="49"/>
        <v>0</v>
      </c>
      <c r="K273" s="69">
        <f t="shared" si="50"/>
        <v>0</v>
      </c>
      <c r="L273" s="69">
        <f t="shared" si="51"/>
        <v>0</v>
      </c>
      <c r="M273" s="69">
        <f t="shared" ca="1" si="45"/>
        <v>-4.5743953182000444E-5</v>
      </c>
      <c r="N273" s="69">
        <f t="shared" ca="1" si="52"/>
        <v>0</v>
      </c>
      <c r="O273" s="81">
        <f t="shared" ca="1" si="53"/>
        <v>0</v>
      </c>
      <c r="P273" s="69">
        <f t="shared" ca="1" si="54"/>
        <v>0</v>
      </c>
      <c r="Q273" s="69">
        <f t="shared" ca="1" si="55"/>
        <v>0</v>
      </c>
      <c r="R273" s="26">
        <f t="shared" ca="1" si="46"/>
        <v>4.5743953182000444E-5</v>
      </c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</row>
    <row r="274" spans="1:35" x14ac:dyDescent="0.2">
      <c r="A274" s="67"/>
      <c r="B274" s="67"/>
      <c r="C274" s="67"/>
      <c r="D274" s="68">
        <f t="shared" si="56"/>
        <v>0</v>
      </c>
      <c r="E274" s="68">
        <f t="shared" si="56"/>
        <v>0</v>
      </c>
      <c r="F274" s="69">
        <f t="shared" si="57"/>
        <v>0</v>
      </c>
      <c r="G274" s="69">
        <f t="shared" si="57"/>
        <v>0</v>
      </c>
      <c r="H274" s="69">
        <f t="shared" si="47"/>
        <v>0</v>
      </c>
      <c r="I274" s="69">
        <f t="shared" si="48"/>
        <v>0</v>
      </c>
      <c r="J274" s="69">
        <f t="shared" si="49"/>
        <v>0</v>
      </c>
      <c r="K274" s="69">
        <f t="shared" si="50"/>
        <v>0</v>
      </c>
      <c r="L274" s="69">
        <f t="shared" si="51"/>
        <v>0</v>
      </c>
      <c r="M274" s="69">
        <f t="shared" ca="1" si="45"/>
        <v>-4.5743953182000444E-5</v>
      </c>
      <c r="N274" s="69">
        <f t="shared" ca="1" si="52"/>
        <v>0</v>
      </c>
      <c r="O274" s="81">
        <f t="shared" ca="1" si="53"/>
        <v>0</v>
      </c>
      <c r="P274" s="69">
        <f t="shared" ca="1" si="54"/>
        <v>0</v>
      </c>
      <c r="Q274" s="69">
        <f t="shared" ca="1" si="55"/>
        <v>0</v>
      </c>
      <c r="R274" s="26">
        <f t="shared" ca="1" si="46"/>
        <v>4.5743953182000444E-5</v>
      </c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</row>
    <row r="275" spans="1:35" x14ac:dyDescent="0.2">
      <c r="A275" s="67"/>
      <c r="B275" s="67"/>
      <c r="C275" s="67"/>
      <c r="D275" s="68">
        <f t="shared" si="56"/>
        <v>0</v>
      </c>
      <c r="E275" s="68">
        <f t="shared" si="56"/>
        <v>0</v>
      </c>
      <c r="F275" s="69">
        <f t="shared" si="57"/>
        <v>0</v>
      </c>
      <c r="G275" s="69">
        <f t="shared" si="57"/>
        <v>0</v>
      </c>
      <c r="H275" s="69">
        <f t="shared" si="47"/>
        <v>0</v>
      </c>
      <c r="I275" s="69">
        <f t="shared" si="48"/>
        <v>0</v>
      </c>
      <c r="J275" s="69">
        <f t="shared" si="49"/>
        <v>0</v>
      </c>
      <c r="K275" s="69">
        <f t="shared" si="50"/>
        <v>0</v>
      </c>
      <c r="L275" s="69">
        <f t="shared" si="51"/>
        <v>0</v>
      </c>
      <c r="M275" s="69">
        <f t="shared" ca="1" si="45"/>
        <v>-4.5743953182000444E-5</v>
      </c>
      <c r="N275" s="69">
        <f t="shared" ca="1" si="52"/>
        <v>0</v>
      </c>
      <c r="O275" s="81">
        <f t="shared" ca="1" si="53"/>
        <v>0</v>
      </c>
      <c r="P275" s="69">
        <f t="shared" ca="1" si="54"/>
        <v>0</v>
      </c>
      <c r="Q275" s="69">
        <f t="shared" ca="1" si="55"/>
        <v>0</v>
      </c>
      <c r="R275" s="26">
        <f t="shared" ca="1" si="46"/>
        <v>4.5743953182000444E-5</v>
      </c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</row>
    <row r="276" spans="1:35" x14ac:dyDescent="0.2">
      <c r="A276" s="67"/>
      <c r="B276" s="67"/>
      <c r="C276" s="67"/>
      <c r="D276" s="68">
        <f t="shared" si="56"/>
        <v>0</v>
      </c>
      <c r="E276" s="68">
        <f t="shared" si="56"/>
        <v>0</v>
      </c>
      <c r="F276" s="69">
        <f t="shared" si="57"/>
        <v>0</v>
      </c>
      <c r="G276" s="69">
        <f t="shared" si="57"/>
        <v>0</v>
      </c>
      <c r="H276" s="69">
        <f t="shared" si="47"/>
        <v>0</v>
      </c>
      <c r="I276" s="69">
        <f t="shared" si="48"/>
        <v>0</v>
      </c>
      <c r="J276" s="69">
        <f t="shared" si="49"/>
        <v>0</v>
      </c>
      <c r="K276" s="69">
        <f t="shared" si="50"/>
        <v>0</v>
      </c>
      <c r="L276" s="69">
        <f t="shared" si="51"/>
        <v>0</v>
      </c>
      <c r="M276" s="69">
        <f t="shared" ref="M276:M336" ca="1" si="58">+E$4+E$5*D276+E$6*D276^2</f>
        <v>-4.5743953182000444E-5</v>
      </c>
      <c r="N276" s="69">
        <f t="shared" ca="1" si="52"/>
        <v>0</v>
      </c>
      <c r="O276" s="81">
        <f t="shared" ca="1" si="53"/>
        <v>0</v>
      </c>
      <c r="P276" s="69">
        <f t="shared" ca="1" si="54"/>
        <v>0</v>
      </c>
      <c r="Q276" s="69">
        <f t="shared" ca="1" si="55"/>
        <v>0</v>
      </c>
      <c r="R276" s="26">
        <f t="shared" ref="R276:R336" ca="1" si="59">+E276-M276</f>
        <v>4.5743953182000444E-5</v>
      </c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</row>
    <row r="277" spans="1:35" x14ac:dyDescent="0.2">
      <c r="A277" s="67"/>
      <c r="B277" s="67"/>
      <c r="C277" s="67"/>
      <c r="D277" s="68">
        <f t="shared" si="56"/>
        <v>0</v>
      </c>
      <c r="E277" s="68">
        <f t="shared" si="56"/>
        <v>0</v>
      </c>
      <c r="F277" s="69">
        <f t="shared" si="57"/>
        <v>0</v>
      </c>
      <c r="G277" s="69">
        <f t="shared" si="57"/>
        <v>0</v>
      </c>
      <c r="H277" s="69">
        <f t="shared" ref="H277:H335" si="60">C277*D277*D277</f>
        <v>0</v>
      </c>
      <c r="I277" s="69">
        <f t="shared" ref="I277:I335" si="61">C277*D277*D277*D277</f>
        <v>0</v>
      </c>
      <c r="J277" s="69">
        <f t="shared" ref="J277:J335" si="62">C277*D277*D277*D277*D277</f>
        <v>0</v>
      </c>
      <c r="K277" s="69">
        <f t="shared" ref="K277:K335" si="63">C277*E277*D277</f>
        <v>0</v>
      </c>
      <c r="L277" s="69">
        <f t="shared" ref="L277:L335" si="64">C277*E277*D277*D277</f>
        <v>0</v>
      </c>
      <c r="M277" s="69">
        <f t="shared" ca="1" si="58"/>
        <v>-4.5743953182000444E-5</v>
      </c>
      <c r="N277" s="69">
        <f t="shared" ref="N277:N335" ca="1" si="65">C277*(M277-E277)^2</f>
        <v>0</v>
      </c>
      <c r="O277" s="81">
        <f t="shared" ref="O277:O335" ca="1" si="66">(C277*O$1-O$2*F277+O$3*H277)^2</f>
        <v>0</v>
      </c>
      <c r="P277" s="69">
        <f t="shared" ref="P277:P335" ca="1" si="67">(-C277*O$2+O$4*F277-O$5*H277)^2</f>
        <v>0</v>
      </c>
      <c r="Q277" s="69">
        <f t="shared" ref="Q277:Q335" ca="1" si="68">+(C277*O$3-F277*O$5+H277*O$6)^2</f>
        <v>0</v>
      </c>
      <c r="R277" s="26">
        <f t="shared" ca="1" si="59"/>
        <v>4.5743953182000444E-5</v>
      </c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</row>
    <row r="278" spans="1:35" x14ac:dyDescent="0.2">
      <c r="A278" s="67"/>
      <c r="B278" s="67"/>
      <c r="C278" s="67"/>
      <c r="D278" s="68">
        <f t="shared" si="56"/>
        <v>0</v>
      </c>
      <c r="E278" s="68">
        <f t="shared" si="56"/>
        <v>0</v>
      </c>
      <c r="F278" s="69">
        <f t="shared" si="57"/>
        <v>0</v>
      </c>
      <c r="G278" s="69">
        <f t="shared" si="57"/>
        <v>0</v>
      </c>
      <c r="H278" s="69">
        <f t="shared" si="60"/>
        <v>0</v>
      </c>
      <c r="I278" s="69">
        <f t="shared" si="61"/>
        <v>0</v>
      </c>
      <c r="J278" s="69">
        <f t="shared" si="62"/>
        <v>0</v>
      </c>
      <c r="K278" s="69">
        <f t="shared" si="63"/>
        <v>0</v>
      </c>
      <c r="L278" s="69">
        <f t="shared" si="64"/>
        <v>0</v>
      </c>
      <c r="M278" s="69">
        <f t="shared" ca="1" si="58"/>
        <v>-4.5743953182000444E-5</v>
      </c>
      <c r="N278" s="69">
        <f t="shared" ca="1" si="65"/>
        <v>0</v>
      </c>
      <c r="O278" s="81">
        <f t="shared" ca="1" si="66"/>
        <v>0</v>
      </c>
      <c r="P278" s="69">
        <f t="shared" ca="1" si="67"/>
        <v>0</v>
      </c>
      <c r="Q278" s="69">
        <f t="shared" ca="1" si="68"/>
        <v>0</v>
      </c>
      <c r="R278" s="26">
        <f t="shared" ca="1" si="59"/>
        <v>4.5743953182000444E-5</v>
      </c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</row>
    <row r="279" spans="1:35" x14ac:dyDescent="0.2">
      <c r="A279" s="67"/>
      <c r="B279" s="67"/>
      <c r="C279" s="67"/>
      <c r="D279" s="68">
        <f t="shared" si="56"/>
        <v>0</v>
      </c>
      <c r="E279" s="68">
        <f t="shared" si="56"/>
        <v>0</v>
      </c>
      <c r="F279" s="69">
        <f t="shared" si="57"/>
        <v>0</v>
      </c>
      <c r="G279" s="69">
        <f t="shared" si="57"/>
        <v>0</v>
      </c>
      <c r="H279" s="69">
        <f t="shared" si="60"/>
        <v>0</v>
      </c>
      <c r="I279" s="69">
        <f t="shared" si="61"/>
        <v>0</v>
      </c>
      <c r="J279" s="69">
        <f t="shared" si="62"/>
        <v>0</v>
      </c>
      <c r="K279" s="69">
        <f t="shared" si="63"/>
        <v>0</v>
      </c>
      <c r="L279" s="69">
        <f t="shared" si="64"/>
        <v>0</v>
      </c>
      <c r="M279" s="69">
        <f t="shared" ca="1" si="58"/>
        <v>-4.5743953182000444E-5</v>
      </c>
      <c r="N279" s="69">
        <f t="shared" ca="1" si="65"/>
        <v>0</v>
      </c>
      <c r="O279" s="81">
        <f t="shared" ca="1" si="66"/>
        <v>0</v>
      </c>
      <c r="P279" s="69">
        <f t="shared" ca="1" si="67"/>
        <v>0</v>
      </c>
      <c r="Q279" s="69">
        <f t="shared" ca="1" si="68"/>
        <v>0</v>
      </c>
      <c r="R279" s="26">
        <f t="shared" ca="1" si="59"/>
        <v>4.5743953182000444E-5</v>
      </c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</row>
    <row r="280" spans="1:35" x14ac:dyDescent="0.2">
      <c r="A280" s="67"/>
      <c r="B280" s="67"/>
      <c r="C280" s="67"/>
      <c r="D280" s="68">
        <f t="shared" si="56"/>
        <v>0</v>
      </c>
      <c r="E280" s="68">
        <f t="shared" si="56"/>
        <v>0</v>
      </c>
      <c r="F280" s="69">
        <f t="shared" si="57"/>
        <v>0</v>
      </c>
      <c r="G280" s="69">
        <f t="shared" si="57"/>
        <v>0</v>
      </c>
      <c r="H280" s="69">
        <f t="shared" si="60"/>
        <v>0</v>
      </c>
      <c r="I280" s="69">
        <f t="shared" si="61"/>
        <v>0</v>
      </c>
      <c r="J280" s="69">
        <f t="shared" si="62"/>
        <v>0</v>
      </c>
      <c r="K280" s="69">
        <f t="shared" si="63"/>
        <v>0</v>
      </c>
      <c r="L280" s="69">
        <f t="shared" si="64"/>
        <v>0</v>
      </c>
      <c r="M280" s="69">
        <f t="shared" ca="1" si="58"/>
        <v>-4.5743953182000444E-5</v>
      </c>
      <c r="N280" s="69">
        <f t="shared" ca="1" si="65"/>
        <v>0</v>
      </c>
      <c r="O280" s="81">
        <f t="shared" ca="1" si="66"/>
        <v>0</v>
      </c>
      <c r="P280" s="69">
        <f t="shared" ca="1" si="67"/>
        <v>0</v>
      </c>
      <c r="Q280" s="69">
        <f t="shared" ca="1" si="68"/>
        <v>0</v>
      </c>
      <c r="R280" s="26">
        <f t="shared" ca="1" si="59"/>
        <v>4.5743953182000444E-5</v>
      </c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</row>
    <row r="281" spans="1:35" x14ac:dyDescent="0.2">
      <c r="A281" s="67"/>
      <c r="B281" s="67"/>
      <c r="C281" s="67"/>
      <c r="D281" s="68">
        <f t="shared" si="56"/>
        <v>0</v>
      </c>
      <c r="E281" s="68">
        <f t="shared" si="56"/>
        <v>0</v>
      </c>
      <c r="F281" s="69">
        <f t="shared" si="57"/>
        <v>0</v>
      </c>
      <c r="G281" s="69">
        <f t="shared" si="57"/>
        <v>0</v>
      </c>
      <c r="H281" s="69">
        <f t="shared" si="60"/>
        <v>0</v>
      </c>
      <c r="I281" s="69">
        <f t="shared" si="61"/>
        <v>0</v>
      </c>
      <c r="J281" s="69">
        <f t="shared" si="62"/>
        <v>0</v>
      </c>
      <c r="K281" s="69">
        <f t="shared" si="63"/>
        <v>0</v>
      </c>
      <c r="L281" s="69">
        <f t="shared" si="64"/>
        <v>0</v>
      </c>
      <c r="M281" s="69">
        <f t="shared" ca="1" si="58"/>
        <v>-4.5743953182000444E-5</v>
      </c>
      <c r="N281" s="69">
        <f t="shared" ca="1" si="65"/>
        <v>0</v>
      </c>
      <c r="O281" s="81">
        <f t="shared" ca="1" si="66"/>
        <v>0</v>
      </c>
      <c r="P281" s="69">
        <f t="shared" ca="1" si="67"/>
        <v>0</v>
      </c>
      <c r="Q281" s="69">
        <f t="shared" ca="1" si="68"/>
        <v>0</v>
      </c>
      <c r="R281" s="26">
        <f t="shared" ca="1" si="59"/>
        <v>4.5743953182000444E-5</v>
      </c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</row>
    <row r="282" spans="1:35" x14ac:dyDescent="0.2">
      <c r="A282" s="67"/>
      <c r="B282" s="67"/>
      <c r="C282" s="67"/>
      <c r="D282" s="68">
        <f t="shared" si="56"/>
        <v>0</v>
      </c>
      <c r="E282" s="68">
        <f t="shared" si="56"/>
        <v>0</v>
      </c>
      <c r="F282" s="69">
        <f t="shared" si="57"/>
        <v>0</v>
      </c>
      <c r="G282" s="69">
        <f t="shared" si="57"/>
        <v>0</v>
      </c>
      <c r="H282" s="69">
        <f t="shared" si="60"/>
        <v>0</v>
      </c>
      <c r="I282" s="69">
        <f t="shared" si="61"/>
        <v>0</v>
      </c>
      <c r="J282" s="69">
        <f t="shared" si="62"/>
        <v>0</v>
      </c>
      <c r="K282" s="69">
        <f t="shared" si="63"/>
        <v>0</v>
      </c>
      <c r="L282" s="69">
        <f t="shared" si="64"/>
        <v>0</v>
      </c>
      <c r="M282" s="69">
        <f t="shared" ca="1" si="58"/>
        <v>-4.5743953182000444E-5</v>
      </c>
      <c r="N282" s="69">
        <f t="shared" ca="1" si="65"/>
        <v>0</v>
      </c>
      <c r="O282" s="81">
        <f t="shared" ca="1" si="66"/>
        <v>0</v>
      </c>
      <c r="P282" s="69">
        <f t="shared" ca="1" si="67"/>
        <v>0</v>
      </c>
      <c r="Q282" s="69">
        <f t="shared" ca="1" si="68"/>
        <v>0</v>
      </c>
      <c r="R282" s="26">
        <f t="shared" ca="1" si="59"/>
        <v>4.5743953182000444E-5</v>
      </c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</row>
    <row r="283" spans="1:35" x14ac:dyDescent="0.2">
      <c r="A283" s="67"/>
      <c r="B283" s="67"/>
      <c r="C283" s="67"/>
      <c r="D283" s="68">
        <f t="shared" si="56"/>
        <v>0</v>
      </c>
      <c r="E283" s="68">
        <f t="shared" si="56"/>
        <v>0</v>
      </c>
      <c r="F283" s="69">
        <f t="shared" si="57"/>
        <v>0</v>
      </c>
      <c r="G283" s="69">
        <f t="shared" si="57"/>
        <v>0</v>
      </c>
      <c r="H283" s="69">
        <f t="shared" si="60"/>
        <v>0</v>
      </c>
      <c r="I283" s="69">
        <f t="shared" si="61"/>
        <v>0</v>
      </c>
      <c r="J283" s="69">
        <f t="shared" si="62"/>
        <v>0</v>
      </c>
      <c r="K283" s="69">
        <f t="shared" si="63"/>
        <v>0</v>
      </c>
      <c r="L283" s="69">
        <f t="shared" si="64"/>
        <v>0</v>
      </c>
      <c r="M283" s="69">
        <f t="shared" ca="1" si="58"/>
        <v>-4.5743953182000444E-5</v>
      </c>
      <c r="N283" s="69">
        <f t="shared" ca="1" si="65"/>
        <v>0</v>
      </c>
      <c r="O283" s="81">
        <f t="shared" ca="1" si="66"/>
        <v>0</v>
      </c>
      <c r="P283" s="69">
        <f t="shared" ca="1" si="67"/>
        <v>0</v>
      </c>
      <c r="Q283" s="69">
        <f t="shared" ca="1" si="68"/>
        <v>0</v>
      </c>
      <c r="R283" s="26">
        <f t="shared" ca="1" si="59"/>
        <v>4.5743953182000444E-5</v>
      </c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</row>
    <row r="284" spans="1:35" x14ac:dyDescent="0.2">
      <c r="A284" s="67"/>
      <c r="B284" s="67"/>
      <c r="C284" s="67"/>
      <c r="D284" s="68">
        <f t="shared" si="56"/>
        <v>0</v>
      </c>
      <c r="E284" s="68">
        <f t="shared" si="56"/>
        <v>0</v>
      </c>
      <c r="F284" s="69">
        <f t="shared" si="57"/>
        <v>0</v>
      </c>
      <c r="G284" s="69">
        <f t="shared" si="57"/>
        <v>0</v>
      </c>
      <c r="H284" s="69">
        <f t="shared" si="60"/>
        <v>0</v>
      </c>
      <c r="I284" s="69">
        <f t="shared" si="61"/>
        <v>0</v>
      </c>
      <c r="J284" s="69">
        <f t="shared" si="62"/>
        <v>0</v>
      </c>
      <c r="K284" s="69">
        <f t="shared" si="63"/>
        <v>0</v>
      </c>
      <c r="L284" s="69">
        <f t="shared" si="64"/>
        <v>0</v>
      </c>
      <c r="M284" s="69">
        <f t="shared" ca="1" si="58"/>
        <v>-4.5743953182000444E-5</v>
      </c>
      <c r="N284" s="69">
        <f t="shared" ca="1" si="65"/>
        <v>0</v>
      </c>
      <c r="O284" s="81">
        <f t="shared" ca="1" si="66"/>
        <v>0</v>
      </c>
      <c r="P284" s="69">
        <f t="shared" ca="1" si="67"/>
        <v>0</v>
      </c>
      <c r="Q284" s="69">
        <f t="shared" ca="1" si="68"/>
        <v>0</v>
      </c>
      <c r="R284" s="26">
        <f t="shared" ca="1" si="59"/>
        <v>4.5743953182000444E-5</v>
      </c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</row>
    <row r="285" spans="1:35" x14ac:dyDescent="0.2">
      <c r="A285" s="67"/>
      <c r="B285" s="67"/>
      <c r="C285" s="67"/>
      <c r="D285" s="68">
        <f t="shared" si="56"/>
        <v>0</v>
      </c>
      <c r="E285" s="68">
        <f t="shared" si="56"/>
        <v>0</v>
      </c>
      <c r="F285" s="69">
        <f t="shared" si="57"/>
        <v>0</v>
      </c>
      <c r="G285" s="69">
        <f t="shared" si="57"/>
        <v>0</v>
      </c>
      <c r="H285" s="69">
        <f t="shared" si="60"/>
        <v>0</v>
      </c>
      <c r="I285" s="69">
        <f t="shared" si="61"/>
        <v>0</v>
      </c>
      <c r="J285" s="69">
        <f t="shared" si="62"/>
        <v>0</v>
      </c>
      <c r="K285" s="69">
        <f t="shared" si="63"/>
        <v>0</v>
      </c>
      <c r="L285" s="69">
        <f t="shared" si="64"/>
        <v>0</v>
      </c>
      <c r="M285" s="69">
        <f t="shared" ca="1" si="58"/>
        <v>-4.5743953182000444E-5</v>
      </c>
      <c r="N285" s="69">
        <f t="shared" ca="1" si="65"/>
        <v>0</v>
      </c>
      <c r="O285" s="81">
        <f t="shared" ca="1" si="66"/>
        <v>0</v>
      </c>
      <c r="P285" s="69">
        <f t="shared" ca="1" si="67"/>
        <v>0</v>
      </c>
      <c r="Q285" s="69">
        <f t="shared" ca="1" si="68"/>
        <v>0</v>
      </c>
      <c r="R285" s="26">
        <f t="shared" ca="1" si="59"/>
        <v>4.5743953182000444E-5</v>
      </c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</row>
    <row r="286" spans="1:35" x14ac:dyDescent="0.2">
      <c r="A286" s="67"/>
      <c r="B286" s="67"/>
      <c r="C286" s="67"/>
      <c r="D286" s="68">
        <f t="shared" si="56"/>
        <v>0</v>
      </c>
      <c r="E286" s="68">
        <f t="shared" si="56"/>
        <v>0</v>
      </c>
      <c r="F286" s="69">
        <f t="shared" si="57"/>
        <v>0</v>
      </c>
      <c r="G286" s="69">
        <f t="shared" si="57"/>
        <v>0</v>
      </c>
      <c r="H286" s="69">
        <f t="shared" si="60"/>
        <v>0</v>
      </c>
      <c r="I286" s="69">
        <f t="shared" si="61"/>
        <v>0</v>
      </c>
      <c r="J286" s="69">
        <f t="shared" si="62"/>
        <v>0</v>
      </c>
      <c r="K286" s="69">
        <f t="shared" si="63"/>
        <v>0</v>
      </c>
      <c r="L286" s="69">
        <f t="shared" si="64"/>
        <v>0</v>
      </c>
      <c r="M286" s="69">
        <f t="shared" ca="1" si="58"/>
        <v>-4.5743953182000444E-5</v>
      </c>
      <c r="N286" s="69">
        <f t="shared" ca="1" si="65"/>
        <v>0</v>
      </c>
      <c r="O286" s="81">
        <f t="shared" ca="1" si="66"/>
        <v>0</v>
      </c>
      <c r="P286" s="69">
        <f t="shared" ca="1" si="67"/>
        <v>0</v>
      </c>
      <c r="Q286" s="69">
        <f t="shared" ca="1" si="68"/>
        <v>0</v>
      </c>
      <c r="R286" s="26">
        <f t="shared" ca="1" si="59"/>
        <v>4.5743953182000444E-5</v>
      </c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</row>
    <row r="287" spans="1:35" x14ac:dyDescent="0.2">
      <c r="A287" s="67"/>
      <c r="B287" s="67"/>
      <c r="C287" s="67"/>
      <c r="D287" s="68">
        <f t="shared" si="56"/>
        <v>0</v>
      </c>
      <c r="E287" s="68">
        <f t="shared" si="56"/>
        <v>0</v>
      </c>
      <c r="F287" s="69">
        <f t="shared" si="57"/>
        <v>0</v>
      </c>
      <c r="G287" s="69">
        <f t="shared" si="57"/>
        <v>0</v>
      </c>
      <c r="H287" s="69">
        <f t="shared" si="60"/>
        <v>0</v>
      </c>
      <c r="I287" s="69">
        <f t="shared" si="61"/>
        <v>0</v>
      </c>
      <c r="J287" s="69">
        <f t="shared" si="62"/>
        <v>0</v>
      </c>
      <c r="K287" s="69">
        <f t="shared" si="63"/>
        <v>0</v>
      </c>
      <c r="L287" s="69">
        <f t="shared" si="64"/>
        <v>0</v>
      </c>
      <c r="M287" s="69">
        <f t="shared" ca="1" si="58"/>
        <v>-4.5743953182000444E-5</v>
      </c>
      <c r="N287" s="69">
        <f t="shared" ca="1" si="65"/>
        <v>0</v>
      </c>
      <c r="O287" s="81">
        <f t="shared" ca="1" si="66"/>
        <v>0</v>
      </c>
      <c r="P287" s="69">
        <f t="shared" ca="1" si="67"/>
        <v>0</v>
      </c>
      <c r="Q287" s="69">
        <f t="shared" ca="1" si="68"/>
        <v>0</v>
      </c>
      <c r="R287" s="26">
        <f t="shared" ca="1" si="59"/>
        <v>4.5743953182000444E-5</v>
      </c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</row>
    <row r="288" spans="1:35" x14ac:dyDescent="0.2">
      <c r="A288" s="67"/>
      <c r="B288" s="67"/>
      <c r="C288" s="67"/>
      <c r="D288" s="68">
        <f t="shared" si="56"/>
        <v>0</v>
      </c>
      <c r="E288" s="68">
        <f t="shared" si="56"/>
        <v>0</v>
      </c>
      <c r="F288" s="69">
        <f t="shared" si="57"/>
        <v>0</v>
      </c>
      <c r="G288" s="69">
        <f t="shared" si="57"/>
        <v>0</v>
      </c>
      <c r="H288" s="69">
        <f t="shared" si="60"/>
        <v>0</v>
      </c>
      <c r="I288" s="69">
        <f t="shared" si="61"/>
        <v>0</v>
      </c>
      <c r="J288" s="69">
        <f t="shared" si="62"/>
        <v>0</v>
      </c>
      <c r="K288" s="69">
        <f t="shared" si="63"/>
        <v>0</v>
      </c>
      <c r="L288" s="69">
        <f t="shared" si="64"/>
        <v>0</v>
      </c>
      <c r="M288" s="69">
        <f t="shared" ca="1" si="58"/>
        <v>-4.5743953182000444E-5</v>
      </c>
      <c r="N288" s="69">
        <f t="shared" ca="1" si="65"/>
        <v>0</v>
      </c>
      <c r="O288" s="81">
        <f t="shared" ca="1" si="66"/>
        <v>0</v>
      </c>
      <c r="P288" s="69">
        <f t="shared" ca="1" si="67"/>
        <v>0</v>
      </c>
      <c r="Q288" s="69">
        <f t="shared" ca="1" si="68"/>
        <v>0</v>
      </c>
      <c r="R288" s="26">
        <f t="shared" ca="1" si="59"/>
        <v>4.5743953182000444E-5</v>
      </c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</row>
    <row r="289" spans="1:35" x14ac:dyDescent="0.2">
      <c r="A289" s="67"/>
      <c r="B289" s="67"/>
      <c r="C289" s="67"/>
      <c r="D289" s="68">
        <f t="shared" si="56"/>
        <v>0</v>
      </c>
      <c r="E289" s="68">
        <f t="shared" si="56"/>
        <v>0</v>
      </c>
      <c r="F289" s="69">
        <f t="shared" si="57"/>
        <v>0</v>
      </c>
      <c r="G289" s="69">
        <f t="shared" si="57"/>
        <v>0</v>
      </c>
      <c r="H289" s="69">
        <f t="shared" si="60"/>
        <v>0</v>
      </c>
      <c r="I289" s="69">
        <f t="shared" si="61"/>
        <v>0</v>
      </c>
      <c r="J289" s="69">
        <f t="shared" si="62"/>
        <v>0</v>
      </c>
      <c r="K289" s="69">
        <f t="shared" si="63"/>
        <v>0</v>
      </c>
      <c r="L289" s="69">
        <f t="shared" si="64"/>
        <v>0</v>
      </c>
      <c r="M289" s="69">
        <f t="shared" ca="1" si="58"/>
        <v>-4.5743953182000444E-5</v>
      </c>
      <c r="N289" s="69">
        <f t="shared" ca="1" si="65"/>
        <v>0</v>
      </c>
      <c r="O289" s="81">
        <f t="shared" ca="1" si="66"/>
        <v>0</v>
      </c>
      <c r="P289" s="69">
        <f t="shared" ca="1" si="67"/>
        <v>0</v>
      </c>
      <c r="Q289" s="69">
        <f t="shared" ca="1" si="68"/>
        <v>0</v>
      </c>
      <c r="R289" s="26">
        <f t="shared" ca="1" si="59"/>
        <v>4.5743953182000444E-5</v>
      </c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</row>
    <row r="290" spans="1:35" x14ac:dyDescent="0.2">
      <c r="A290" s="67"/>
      <c r="B290" s="67"/>
      <c r="C290" s="67"/>
      <c r="D290" s="68">
        <f t="shared" si="56"/>
        <v>0</v>
      </c>
      <c r="E290" s="68">
        <f t="shared" si="56"/>
        <v>0</v>
      </c>
      <c r="F290" s="69">
        <f t="shared" si="57"/>
        <v>0</v>
      </c>
      <c r="G290" s="69">
        <f t="shared" si="57"/>
        <v>0</v>
      </c>
      <c r="H290" s="69">
        <f t="shared" si="60"/>
        <v>0</v>
      </c>
      <c r="I290" s="69">
        <f t="shared" si="61"/>
        <v>0</v>
      </c>
      <c r="J290" s="69">
        <f t="shared" si="62"/>
        <v>0</v>
      </c>
      <c r="K290" s="69">
        <f t="shared" si="63"/>
        <v>0</v>
      </c>
      <c r="L290" s="69">
        <f t="shared" si="64"/>
        <v>0</v>
      </c>
      <c r="M290" s="69">
        <f t="shared" ca="1" si="58"/>
        <v>-4.5743953182000444E-5</v>
      </c>
      <c r="N290" s="69">
        <f t="shared" ca="1" si="65"/>
        <v>0</v>
      </c>
      <c r="O290" s="81">
        <f t="shared" ca="1" si="66"/>
        <v>0</v>
      </c>
      <c r="P290" s="69">
        <f t="shared" ca="1" si="67"/>
        <v>0</v>
      </c>
      <c r="Q290" s="69">
        <f t="shared" ca="1" si="68"/>
        <v>0</v>
      </c>
      <c r="R290" s="26">
        <f t="shared" ca="1" si="59"/>
        <v>4.5743953182000444E-5</v>
      </c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</row>
    <row r="291" spans="1:35" x14ac:dyDescent="0.2">
      <c r="A291" s="67"/>
      <c r="B291" s="67"/>
      <c r="C291" s="67"/>
      <c r="D291" s="68">
        <f t="shared" si="56"/>
        <v>0</v>
      </c>
      <c r="E291" s="68">
        <f t="shared" si="56"/>
        <v>0</v>
      </c>
      <c r="F291" s="69">
        <f t="shared" si="57"/>
        <v>0</v>
      </c>
      <c r="G291" s="69">
        <f t="shared" si="57"/>
        <v>0</v>
      </c>
      <c r="H291" s="69">
        <f t="shared" si="60"/>
        <v>0</v>
      </c>
      <c r="I291" s="69">
        <f t="shared" si="61"/>
        <v>0</v>
      </c>
      <c r="J291" s="69">
        <f t="shared" si="62"/>
        <v>0</v>
      </c>
      <c r="K291" s="69">
        <f t="shared" si="63"/>
        <v>0</v>
      </c>
      <c r="L291" s="69">
        <f t="shared" si="64"/>
        <v>0</v>
      </c>
      <c r="M291" s="69">
        <f t="shared" ca="1" si="58"/>
        <v>-4.5743953182000444E-5</v>
      </c>
      <c r="N291" s="69">
        <f t="shared" ca="1" si="65"/>
        <v>0</v>
      </c>
      <c r="O291" s="81">
        <f t="shared" ca="1" si="66"/>
        <v>0</v>
      </c>
      <c r="P291" s="69">
        <f t="shared" ca="1" si="67"/>
        <v>0</v>
      </c>
      <c r="Q291" s="69">
        <f t="shared" ca="1" si="68"/>
        <v>0</v>
      </c>
      <c r="R291" s="26">
        <f t="shared" ca="1" si="59"/>
        <v>4.5743953182000444E-5</v>
      </c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</row>
    <row r="292" spans="1:35" x14ac:dyDescent="0.2">
      <c r="A292" s="67"/>
      <c r="B292" s="67"/>
      <c r="C292" s="67"/>
      <c r="D292" s="68">
        <f t="shared" si="56"/>
        <v>0</v>
      </c>
      <c r="E292" s="68">
        <f t="shared" si="56"/>
        <v>0</v>
      </c>
      <c r="F292" s="69">
        <f t="shared" si="57"/>
        <v>0</v>
      </c>
      <c r="G292" s="69">
        <f t="shared" si="57"/>
        <v>0</v>
      </c>
      <c r="H292" s="69">
        <f t="shared" si="60"/>
        <v>0</v>
      </c>
      <c r="I292" s="69">
        <f t="shared" si="61"/>
        <v>0</v>
      </c>
      <c r="J292" s="69">
        <f t="shared" si="62"/>
        <v>0</v>
      </c>
      <c r="K292" s="69">
        <f t="shared" si="63"/>
        <v>0</v>
      </c>
      <c r="L292" s="69">
        <f t="shared" si="64"/>
        <v>0</v>
      </c>
      <c r="M292" s="69">
        <f t="shared" ca="1" si="58"/>
        <v>-4.5743953182000444E-5</v>
      </c>
      <c r="N292" s="69">
        <f t="shared" ca="1" si="65"/>
        <v>0</v>
      </c>
      <c r="O292" s="81">
        <f t="shared" ca="1" si="66"/>
        <v>0</v>
      </c>
      <c r="P292" s="69">
        <f t="shared" ca="1" si="67"/>
        <v>0</v>
      </c>
      <c r="Q292" s="69">
        <f t="shared" ca="1" si="68"/>
        <v>0</v>
      </c>
      <c r="R292" s="26">
        <f t="shared" ca="1" si="59"/>
        <v>4.5743953182000444E-5</v>
      </c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</row>
    <row r="293" spans="1:35" x14ac:dyDescent="0.2">
      <c r="A293" s="67"/>
      <c r="B293" s="67"/>
      <c r="C293" s="67"/>
      <c r="D293" s="68">
        <f t="shared" si="56"/>
        <v>0</v>
      </c>
      <c r="E293" s="68">
        <f t="shared" si="56"/>
        <v>0</v>
      </c>
      <c r="F293" s="69">
        <f t="shared" si="57"/>
        <v>0</v>
      </c>
      <c r="G293" s="69">
        <f t="shared" si="57"/>
        <v>0</v>
      </c>
      <c r="H293" s="69">
        <f t="shared" si="60"/>
        <v>0</v>
      </c>
      <c r="I293" s="69">
        <f t="shared" si="61"/>
        <v>0</v>
      </c>
      <c r="J293" s="69">
        <f t="shared" si="62"/>
        <v>0</v>
      </c>
      <c r="K293" s="69">
        <f t="shared" si="63"/>
        <v>0</v>
      </c>
      <c r="L293" s="69">
        <f t="shared" si="64"/>
        <v>0</v>
      </c>
      <c r="M293" s="69">
        <f t="shared" ca="1" si="58"/>
        <v>-4.5743953182000444E-5</v>
      </c>
      <c r="N293" s="69">
        <f t="shared" ca="1" si="65"/>
        <v>0</v>
      </c>
      <c r="O293" s="81">
        <f t="shared" ca="1" si="66"/>
        <v>0</v>
      </c>
      <c r="P293" s="69">
        <f t="shared" ca="1" si="67"/>
        <v>0</v>
      </c>
      <c r="Q293" s="69">
        <f t="shared" ca="1" si="68"/>
        <v>0</v>
      </c>
      <c r="R293" s="26">
        <f t="shared" ca="1" si="59"/>
        <v>4.5743953182000444E-5</v>
      </c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</row>
    <row r="294" spans="1:35" x14ac:dyDescent="0.2">
      <c r="A294" s="67"/>
      <c r="B294" s="67"/>
      <c r="C294" s="67"/>
      <c r="D294" s="68">
        <f t="shared" si="56"/>
        <v>0</v>
      </c>
      <c r="E294" s="68">
        <f t="shared" si="56"/>
        <v>0</v>
      </c>
      <c r="F294" s="69">
        <f t="shared" si="57"/>
        <v>0</v>
      </c>
      <c r="G294" s="69">
        <f t="shared" si="57"/>
        <v>0</v>
      </c>
      <c r="H294" s="69">
        <f t="shared" si="60"/>
        <v>0</v>
      </c>
      <c r="I294" s="69">
        <f t="shared" si="61"/>
        <v>0</v>
      </c>
      <c r="J294" s="69">
        <f t="shared" si="62"/>
        <v>0</v>
      </c>
      <c r="K294" s="69">
        <f t="shared" si="63"/>
        <v>0</v>
      </c>
      <c r="L294" s="69">
        <f t="shared" si="64"/>
        <v>0</v>
      </c>
      <c r="M294" s="69">
        <f t="shared" ca="1" si="58"/>
        <v>-4.5743953182000444E-5</v>
      </c>
      <c r="N294" s="69">
        <f t="shared" ca="1" si="65"/>
        <v>0</v>
      </c>
      <c r="O294" s="81">
        <f t="shared" ca="1" si="66"/>
        <v>0</v>
      </c>
      <c r="P294" s="69">
        <f t="shared" ca="1" si="67"/>
        <v>0</v>
      </c>
      <c r="Q294" s="69">
        <f t="shared" ca="1" si="68"/>
        <v>0</v>
      </c>
      <c r="R294" s="26">
        <f t="shared" ca="1" si="59"/>
        <v>4.5743953182000444E-5</v>
      </c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</row>
    <row r="295" spans="1:35" x14ac:dyDescent="0.2">
      <c r="A295" s="67"/>
      <c r="B295" s="67"/>
      <c r="C295" s="67"/>
      <c r="D295" s="68">
        <f t="shared" si="56"/>
        <v>0</v>
      </c>
      <c r="E295" s="68">
        <f t="shared" si="56"/>
        <v>0</v>
      </c>
      <c r="F295" s="69">
        <f t="shared" si="57"/>
        <v>0</v>
      </c>
      <c r="G295" s="69">
        <f t="shared" si="57"/>
        <v>0</v>
      </c>
      <c r="H295" s="69">
        <f t="shared" si="60"/>
        <v>0</v>
      </c>
      <c r="I295" s="69">
        <f t="shared" si="61"/>
        <v>0</v>
      </c>
      <c r="J295" s="69">
        <f t="shared" si="62"/>
        <v>0</v>
      </c>
      <c r="K295" s="69">
        <f t="shared" si="63"/>
        <v>0</v>
      </c>
      <c r="L295" s="69">
        <f t="shared" si="64"/>
        <v>0</v>
      </c>
      <c r="M295" s="69">
        <f t="shared" ca="1" si="58"/>
        <v>-4.5743953182000444E-5</v>
      </c>
      <c r="N295" s="69">
        <f t="shared" ca="1" si="65"/>
        <v>0</v>
      </c>
      <c r="O295" s="81">
        <f t="shared" ca="1" si="66"/>
        <v>0</v>
      </c>
      <c r="P295" s="69">
        <f t="shared" ca="1" si="67"/>
        <v>0</v>
      </c>
      <c r="Q295" s="69">
        <f t="shared" ca="1" si="68"/>
        <v>0</v>
      </c>
      <c r="R295" s="26">
        <f t="shared" ca="1" si="59"/>
        <v>4.5743953182000444E-5</v>
      </c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</row>
    <row r="296" spans="1:35" x14ac:dyDescent="0.2">
      <c r="A296" s="67"/>
      <c r="B296" s="67"/>
      <c r="C296" s="67"/>
      <c r="D296" s="68">
        <f t="shared" si="56"/>
        <v>0</v>
      </c>
      <c r="E296" s="68">
        <f t="shared" si="56"/>
        <v>0</v>
      </c>
      <c r="F296" s="69">
        <f t="shared" si="57"/>
        <v>0</v>
      </c>
      <c r="G296" s="69">
        <f t="shared" si="57"/>
        <v>0</v>
      </c>
      <c r="H296" s="69">
        <f t="shared" si="60"/>
        <v>0</v>
      </c>
      <c r="I296" s="69">
        <f t="shared" si="61"/>
        <v>0</v>
      </c>
      <c r="J296" s="69">
        <f t="shared" si="62"/>
        <v>0</v>
      </c>
      <c r="K296" s="69">
        <f t="shared" si="63"/>
        <v>0</v>
      </c>
      <c r="L296" s="69">
        <f t="shared" si="64"/>
        <v>0</v>
      </c>
      <c r="M296" s="69">
        <f t="shared" ca="1" si="58"/>
        <v>-4.5743953182000444E-5</v>
      </c>
      <c r="N296" s="69">
        <f t="shared" ca="1" si="65"/>
        <v>0</v>
      </c>
      <c r="O296" s="81">
        <f t="shared" ca="1" si="66"/>
        <v>0</v>
      </c>
      <c r="P296" s="69">
        <f t="shared" ca="1" si="67"/>
        <v>0</v>
      </c>
      <c r="Q296" s="69">
        <f t="shared" ca="1" si="68"/>
        <v>0</v>
      </c>
      <c r="R296" s="26">
        <f t="shared" ca="1" si="59"/>
        <v>4.5743953182000444E-5</v>
      </c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</row>
    <row r="297" spans="1:35" x14ac:dyDescent="0.2">
      <c r="A297" s="67"/>
      <c r="B297" s="67"/>
      <c r="C297" s="67"/>
      <c r="D297" s="68">
        <f t="shared" si="56"/>
        <v>0</v>
      </c>
      <c r="E297" s="68">
        <f t="shared" si="56"/>
        <v>0</v>
      </c>
      <c r="F297" s="69">
        <f t="shared" si="57"/>
        <v>0</v>
      </c>
      <c r="G297" s="69">
        <f t="shared" si="57"/>
        <v>0</v>
      </c>
      <c r="H297" s="69">
        <f t="shared" si="60"/>
        <v>0</v>
      </c>
      <c r="I297" s="69">
        <f t="shared" si="61"/>
        <v>0</v>
      </c>
      <c r="J297" s="69">
        <f t="shared" si="62"/>
        <v>0</v>
      </c>
      <c r="K297" s="69">
        <f t="shared" si="63"/>
        <v>0</v>
      </c>
      <c r="L297" s="69">
        <f t="shared" si="64"/>
        <v>0</v>
      </c>
      <c r="M297" s="69">
        <f t="shared" ca="1" si="58"/>
        <v>-4.5743953182000444E-5</v>
      </c>
      <c r="N297" s="69">
        <f t="shared" ca="1" si="65"/>
        <v>0</v>
      </c>
      <c r="O297" s="81">
        <f t="shared" ca="1" si="66"/>
        <v>0</v>
      </c>
      <c r="P297" s="69">
        <f t="shared" ca="1" si="67"/>
        <v>0</v>
      </c>
      <c r="Q297" s="69">
        <f t="shared" ca="1" si="68"/>
        <v>0</v>
      </c>
      <c r="R297" s="26">
        <f t="shared" ca="1" si="59"/>
        <v>4.5743953182000444E-5</v>
      </c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</row>
    <row r="298" spans="1:35" x14ac:dyDescent="0.2">
      <c r="A298" s="67"/>
      <c r="B298" s="67"/>
      <c r="C298" s="67"/>
      <c r="D298" s="68">
        <f t="shared" si="56"/>
        <v>0</v>
      </c>
      <c r="E298" s="68">
        <f t="shared" si="56"/>
        <v>0</v>
      </c>
      <c r="F298" s="69">
        <f t="shared" si="57"/>
        <v>0</v>
      </c>
      <c r="G298" s="69">
        <f t="shared" si="57"/>
        <v>0</v>
      </c>
      <c r="H298" s="69">
        <f t="shared" si="60"/>
        <v>0</v>
      </c>
      <c r="I298" s="69">
        <f t="shared" si="61"/>
        <v>0</v>
      </c>
      <c r="J298" s="69">
        <f t="shared" si="62"/>
        <v>0</v>
      </c>
      <c r="K298" s="69">
        <f t="shared" si="63"/>
        <v>0</v>
      </c>
      <c r="L298" s="69">
        <f t="shared" si="64"/>
        <v>0</v>
      </c>
      <c r="M298" s="69">
        <f t="shared" ca="1" si="58"/>
        <v>-4.5743953182000444E-5</v>
      </c>
      <c r="N298" s="69">
        <f t="shared" ca="1" si="65"/>
        <v>0</v>
      </c>
      <c r="O298" s="81">
        <f t="shared" ca="1" si="66"/>
        <v>0</v>
      </c>
      <c r="P298" s="69">
        <f t="shared" ca="1" si="67"/>
        <v>0</v>
      </c>
      <c r="Q298" s="69">
        <f t="shared" ca="1" si="68"/>
        <v>0</v>
      </c>
      <c r="R298" s="26">
        <f t="shared" ca="1" si="59"/>
        <v>4.5743953182000444E-5</v>
      </c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</row>
    <row r="299" spans="1:35" x14ac:dyDescent="0.2">
      <c r="A299" s="67"/>
      <c r="B299" s="67"/>
      <c r="C299" s="67"/>
      <c r="D299" s="68">
        <f t="shared" si="56"/>
        <v>0</v>
      </c>
      <c r="E299" s="68">
        <f t="shared" si="56"/>
        <v>0</v>
      </c>
      <c r="F299" s="69">
        <f t="shared" si="57"/>
        <v>0</v>
      </c>
      <c r="G299" s="69">
        <f t="shared" si="57"/>
        <v>0</v>
      </c>
      <c r="H299" s="69">
        <f t="shared" si="60"/>
        <v>0</v>
      </c>
      <c r="I299" s="69">
        <f t="shared" si="61"/>
        <v>0</v>
      </c>
      <c r="J299" s="69">
        <f t="shared" si="62"/>
        <v>0</v>
      </c>
      <c r="K299" s="69">
        <f t="shared" si="63"/>
        <v>0</v>
      </c>
      <c r="L299" s="69">
        <f t="shared" si="64"/>
        <v>0</v>
      </c>
      <c r="M299" s="69">
        <f t="shared" ca="1" si="58"/>
        <v>-4.5743953182000444E-5</v>
      </c>
      <c r="N299" s="69">
        <f t="shared" ca="1" si="65"/>
        <v>0</v>
      </c>
      <c r="O299" s="81">
        <f t="shared" ca="1" si="66"/>
        <v>0</v>
      </c>
      <c r="P299" s="69">
        <f t="shared" ca="1" si="67"/>
        <v>0</v>
      </c>
      <c r="Q299" s="69">
        <f t="shared" ca="1" si="68"/>
        <v>0</v>
      </c>
      <c r="R299" s="26">
        <f t="shared" ca="1" si="59"/>
        <v>4.5743953182000444E-5</v>
      </c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</row>
    <row r="300" spans="1:35" x14ac:dyDescent="0.2">
      <c r="A300" s="67"/>
      <c r="B300" s="67"/>
      <c r="C300" s="67"/>
      <c r="D300" s="68">
        <f t="shared" si="56"/>
        <v>0</v>
      </c>
      <c r="E300" s="68">
        <f t="shared" si="56"/>
        <v>0</v>
      </c>
      <c r="F300" s="69">
        <f t="shared" si="57"/>
        <v>0</v>
      </c>
      <c r="G300" s="69">
        <f t="shared" si="57"/>
        <v>0</v>
      </c>
      <c r="H300" s="69">
        <f t="shared" si="60"/>
        <v>0</v>
      </c>
      <c r="I300" s="69">
        <f t="shared" si="61"/>
        <v>0</v>
      </c>
      <c r="J300" s="69">
        <f t="shared" si="62"/>
        <v>0</v>
      </c>
      <c r="K300" s="69">
        <f t="shared" si="63"/>
        <v>0</v>
      </c>
      <c r="L300" s="69">
        <f t="shared" si="64"/>
        <v>0</v>
      </c>
      <c r="M300" s="69">
        <f t="shared" ca="1" si="58"/>
        <v>-4.5743953182000444E-5</v>
      </c>
      <c r="N300" s="69">
        <f t="shared" ca="1" si="65"/>
        <v>0</v>
      </c>
      <c r="O300" s="81">
        <f t="shared" ca="1" si="66"/>
        <v>0</v>
      </c>
      <c r="P300" s="69">
        <f t="shared" ca="1" si="67"/>
        <v>0</v>
      </c>
      <c r="Q300" s="69">
        <f t="shared" ca="1" si="68"/>
        <v>0</v>
      </c>
      <c r="R300" s="26">
        <f t="shared" ca="1" si="59"/>
        <v>4.5743953182000444E-5</v>
      </c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</row>
    <row r="301" spans="1:35" x14ac:dyDescent="0.2">
      <c r="A301" s="67"/>
      <c r="B301" s="67"/>
      <c r="C301" s="67"/>
      <c r="D301" s="68">
        <f t="shared" si="56"/>
        <v>0</v>
      </c>
      <c r="E301" s="68">
        <f t="shared" si="56"/>
        <v>0</v>
      </c>
      <c r="F301" s="69">
        <f t="shared" si="57"/>
        <v>0</v>
      </c>
      <c r="G301" s="69">
        <f t="shared" si="57"/>
        <v>0</v>
      </c>
      <c r="H301" s="69">
        <f t="shared" si="60"/>
        <v>0</v>
      </c>
      <c r="I301" s="69">
        <f t="shared" si="61"/>
        <v>0</v>
      </c>
      <c r="J301" s="69">
        <f t="shared" si="62"/>
        <v>0</v>
      </c>
      <c r="K301" s="69">
        <f t="shared" si="63"/>
        <v>0</v>
      </c>
      <c r="L301" s="69">
        <f t="shared" si="64"/>
        <v>0</v>
      </c>
      <c r="M301" s="69">
        <f t="shared" ca="1" si="58"/>
        <v>-4.5743953182000444E-5</v>
      </c>
      <c r="N301" s="69">
        <f t="shared" ca="1" si="65"/>
        <v>0</v>
      </c>
      <c r="O301" s="81">
        <f t="shared" ca="1" si="66"/>
        <v>0</v>
      </c>
      <c r="P301" s="69">
        <f t="shared" ca="1" si="67"/>
        <v>0</v>
      </c>
      <c r="Q301" s="69">
        <f t="shared" ca="1" si="68"/>
        <v>0</v>
      </c>
      <c r="R301" s="26">
        <f t="shared" ca="1" si="59"/>
        <v>4.5743953182000444E-5</v>
      </c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</row>
    <row r="302" spans="1:35" x14ac:dyDescent="0.2">
      <c r="A302" s="67"/>
      <c r="B302" s="67"/>
      <c r="C302" s="67"/>
      <c r="D302" s="68">
        <f t="shared" si="56"/>
        <v>0</v>
      </c>
      <c r="E302" s="68">
        <f t="shared" si="56"/>
        <v>0</v>
      </c>
      <c r="F302" s="69">
        <f t="shared" si="57"/>
        <v>0</v>
      </c>
      <c r="G302" s="69">
        <f t="shared" si="57"/>
        <v>0</v>
      </c>
      <c r="H302" s="69">
        <f t="shared" si="60"/>
        <v>0</v>
      </c>
      <c r="I302" s="69">
        <f t="shared" si="61"/>
        <v>0</v>
      </c>
      <c r="J302" s="69">
        <f t="shared" si="62"/>
        <v>0</v>
      </c>
      <c r="K302" s="69">
        <f t="shared" si="63"/>
        <v>0</v>
      </c>
      <c r="L302" s="69">
        <f t="shared" si="64"/>
        <v>0</v>
      </c>
      <c r="M302" s="69">
        <f t="shared" ca="1" si="58"/>
        <v>-4.5743953182000444E-5</v>
      </c>
      <c r="N302" s="69">
        <f t="shared" ca="1" si="65"/>
        <v>0</v>
      </c>
      <c r="O302" s="81">
        <f t="shared" ca="1" si="66"/>
        <v>0</v>
      </c>
      <c r="P302" s="69">
        <f t="shared" ca="1" si="67"/>
        <v>0</v>
      </c>
      <c r="Q302" s="69">
        <f t="shared" ca="1" si="68"/>
        <v>0</v>
      </c>
      <c r="R302" s="26">
        <f t="shared" ca="1" si="59"/>
        <v>4.5743953182000444E-5</v>
      </c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</row>
    <row r="303" spans="1:35" x14ac:dyDescent="0.2">
      <c r="A303" s="67"/>
      <c r="B303" s="67"/>
      <c r="C303" s="67"/>
      <c r="D303" s="68">
        <f t="shared" si="56"/>
        <v>0</v>
      </c>
      <c r="E303" s="68">
        <f t="shared" si="56"/>
        <v>0</v>
      </c>
      <c r="F303" s="69">
        <f t="shared" si="57"/>
        <v>0</v>
      </c>
      <c r="G303" s="69">
        <f t="shared" si="57"/>
        <v>0</v>
      </c>
      <c r="H303" s="69">
        <f t="shared" si="60"/>
        <v>0</v>
      </c>
      <c r="I303" s="69">
        <f t="shared" si="61"/>
        <v>0</v>
      </c>
      <c r="J303" s="69">
        <f t="shared" si="62"/>
        <v>0</v>
      </c>
      <c r="K303" s="69">
        <f t="shared" si="63"/>
        <v>0</v>
      </c>
      <c r="L303" s="69">
        <f t="shared" si="64"/>
        <v>0</v>
      </c>
      <c r="M303" s="69">
        <f t="shared" ca="1" si="58"/>
        <v>-4.5743953182000444E-5</v>
      </c>
      <c r="N303" s="69">
        <f t="shared" ca="1" si="65"/>
        <v>0</v>
      </c>
      <c r="O303" s="81">
        <f t="shared" ca="1" si="66"/>
        <v>0</v>
      </c>
      <c r="P303" s="69">
        <f t="shared" ca="1" si="67"/>
        <v>0</v>
      </c>
      <c r="Q303" s="69">
        <f t="shared" ca="1" si="68"/>
        <v>0</v>
      </c>
      <c r="R303" s="26">
        <f t="shared" ca="1" si="59"/>
        <v>4.5743953182000444E-5</v>
      </c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</row>
    <row r="304" spans="1:35" x14ac:dyDescent="0.2">
      <c r="A304" s="67"/>
      <c r="B304" s="67"/>
      <c r="C304" s="67"/>
      <c r="D304" s="68">
        <f t="shared" si="56"/>
        <v>0</v>
      </c>
      <c r="E304" s="68">
        <f t="shared" si="56"/>
        <v>0</v>
      </c>
      <c r="F304" s="69">
        <f t="shared" si="57"/>
        <v>0</v>
      </c>
      <c r="G304" s="69">
        <f t="shared" si="57"/>
        <v>0</v>
      </c>
      <c r="H304" s="69">
        <f t="shared" si="60"/>
        <v>0</v>
      </c>
      <c r="I304" s="69">
        <f t="shared" si="61"/>
        <v>0</v>
      </c>
      <c r="J304" s="69">
        <f t="shared" si="62"/>
        <v>0</v>
      </c>
      <c r="K304" s="69">
        <f t="shared" si="63"/>
        <v>0</v>
      </c>
      <c r="L304" s="69">
        <f t="shared" si="64"/>
        <v>0</v>
      </c>
      <c r="M304" s="69">
        <f t="shared" ca="1" si="58"/>
        <v>-4.5743953182000444E-5</v>
      </c>
      <c r="N304" s="69">
        <f t="shared" ca="1" si="65"/>
        <v>0</v>
      </c>
      <c r="O304" s="81">
        <f t="shared" ca="1" si="66"/>
        <v>0</v>
      </c>
      <c r="P304" s="69">
        <f t="shared" ca="1" si="67"/>
        <v>0</v>
      </c>
      <c r="Q304" s="69">
        <f t="shared" ca="1" si="68"/>
        <v>0</v>
      </c>
      <c r="R304" s="26">
        <f t="shared" ca="1" si="59"/>
        <v>4.5743953182000444E-5</v>
      </c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</row>
    <row r="305" spans="1:35" x14ac:dyDescent="0.2">
      <c r="A305" s="67"/>
      <c r="B305" s="67"/>
      <c r="C305" s="67"/>
      <c r="D305" s="68">
        <f t="shared" si="56"/>
        <v>0</v>
      </c>
      <c r="E305" s="68">
        <f t="shared" si="56"/>
        <v>0</v>
      </c>
      <c r="F305" s="69">
        <f t="shared" si="57"/>
        <v>0</v>
      </c>
      <c r="G305" s="69">
        <f t="shared" si="57"/>
        <v>0</v>
      </c>
      <c r="H305" s="69">
        <f t="shared" si="60"/>
        <v>0</v>
      </c>
      <c r="I305" s="69">
        <f t="shared" si="61"/>
        <v>0</v>
      </c>
      <c r="J305" s="69">
        <f t="shared" si="62"/>
        <v>0</v>
      </c>
      <c r="K305" s="69">
        <f t="shared" si="63"/>
        <v>0</v>
      </c>
      <c r="L305" s="69">
        <f t="shared" si="64"/>
        <v>0</v>
      </c>
      <c r="M305" s="69">
        <f t="shared" ca="1" si="58"/>
        <v>-4.5743953182000444E-5</v>
      </c>
      <c r="N305" s="69">
        <f t="shared" ca="1" si="65"/>
        <v>0</v>
      </c>
      <c r="O305" s="81">
        <f t="shared" ca="1" si="66"/>
        <v>0</v>
      </c>
      <c r="P305" s="69">
        <f t="shared" ca="1" si="67"/>
        <v>0</v>
      </c>
      <c r="Q305" s="69">
        <f t="shared" ca="1" si="68"/>
        <v>0</v>
      </c>
      <c r="R305" s="26">
        <f t="shared" ca="1" si="59"/>
        <v>4.5743953182000444E-5</v>
      </c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</row>
    <row r="306" spans="1:35" x14ac:dyDescent="0.2">
      <c r="A306" s="67"/>
      <c r="B306" s="67"/>
      <c r="C306" s="67"/>
      <c r="D306" s="68">
        <f t="shared" si="56"/>
        <v>0</v>
      </c>
      <c r="E306" s="68">
        <f t="shared" si="56"/>
        <v>0</v>
      </c>
      <c r="F306" s="69">
        <f t="shared" si="57"/>
        <v>0</v>
      </c>
      <c r="G306" s="69">
        <f t="shared" si="57"/>
        <v>0</v>
      </c>
      <c r="H306" s="69">
        <f t="shared" si="60"/>
        <v>0</v>
      </c>
      <c r="I306" s="69">
        <f t="shared" si="61"/>
        <v>0</v>
      </c>
      <c r="J306" s="69">
        <f t="shared" si="62"/>
        <v>0</v>
      </c>
      <c r="K306" s="69">
        <f t="shared" si="63"/>
        <v>0</v>
      </c>
      <c r="L306" s="69">
        <f t="shared" si="64"/>
        <v>0</v>
      </c>
      <c r="M306" s="69">
        <f t="shared" ca="1" si="58"/>
        <v>-4.5743953182000444E-5</v>
      </c>
      <c r="N306" s="69">
        <f t="shared" ca="1" si="65"/>
        <v>0</v>
      </c>
      <c r="O306" s="81">
        <f t="shared" ca="1" si="66"/>
        <v>0</v>
      </c>
      <c r="P306" s="69">
        <f t="shared" ca="1" si="67"/>
        <v>0</v>
      </c>
      <c r="Q306" s="69">
        <f t="shared" ca="1" si="68"/>
        <v>0</v>
      </c>
      <c r="R306" s="26">
        <f t="shared" ca="1" si="59"/>
        <v>4.5743953182000444E-5</v>
      </c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</row>
    <row r="307" spans="1:35" x14ac:dyDescent="0.2">
      <c r="A307" s="67"/>
      <c r="B307" s="67"/>
      <c r="C307" s="67"/>
      <c r="D307" s="68">
        <f t="shared" si="56"/>
        <v>0</v>
      </c>
      <c r="E307" s="68">
        <f t="shared" si="56"/>
        <v>0</v>
      </c>
      <c r="F307" s="69">
        <f t="shared" si="57"/>
        <v>0</v>
      </c>
      <c r="G307" s="69">
        <f t="shared" si="57"/>
        <v>0</v>
      </c>
      <c r="H307" s="69">
        <f t="shared" si="60"/>
        <v>0</v>
      </c>
      <c r="I307" s="69">
        <f t="shared" si="61"/>
        <v>0</v>
      </c>
      <c r="J307" s="69">
        <f t="shared" si="62"/>
        <v>0</v>
      </c>
      <c r="K307" s="69">
        <f t="shared" si="63"/>
        <v>0</v>
      </c>
      <c r="L307" s="69">
        <f t="shared" si="64"/>
        <v>0</v>
      </c>
      <c r="M307" s="69">
        <f t="shared" ca="1" si="58"/>
        <v>-4.5743953182000444E-5</v>
      </c>
      <c r="N307" s="69">
        <f t="shared" ca="1" si="65"/>
        <v>0</v>
      </c>
      <c r="O307" s="81">
        <f t="shared" ca="1" si="66"/>
        <v>0</v>
      </c>
      <c r="P307" s="69">
        <f t="shared" ca="1" si="67"/>
        <v>0</v>
      </c>
      <c r="Q307" s="69">
        <f t="shared" ca="1" si="68"/>
        <v>0</v>
      </c>
      <c r="R307" s="26">
        <f t="shared" ca="1" si="59"/>
        <v>4.5743953182000444E-5</v>
      </c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</row>
    <row r="308" spans="1:35" x14ac:dyDescent="0.2">
      <c r="A308" s="67"/>
      <c r="B308" s="67"/>
      <c r="C308" s="67"/>
      <c r="D308" s="68">
        <f t="shared" si="56"/>
        <v>0</v>
      </c>
      <c r="E308" s="68">
        <f t="shared" si="56"/>
        <v>0</v>
      </c>
      <c r="F308" s="69">
        <f t="shared" si="57"/>
        <v>0</v>
      </c>
      <c r="G308" s="69">
        <f t="shared" si="57"/>
        <v>0</v>
      </c>
      <c r="H308" s="69">
        <f t="shared" si="60"/>
        <v>0</v>
      </c>
      <c r="I308" s="69">
        <f t="shared" si="61"/>
        <v>0</v>
      </c>
      <c r="J308" s="69">
        <f t="shared" si="62"/>
        <v>0</v>
      </c>
      <c r="K308" s="69">
        <f t="shared" si="63"/>
        <v>0</v>
      </c>
      <c r="L308" s="69">
        <f t="shared" si="64"/>
        <v>0</v>
      </c>
      <c r="M308" s="69">
        <f t="shared" ca="1" si="58"/>
        <v>-4.5743953182000444E-5</v>
      </c>
      <c r="N308" s="69">
        <f t="shared" ca="1" si="65"/>
        <v>0</v>
      </c>
      <c r="O308" s="81">
        <f t="shared" ca="1" si="66"/>
        <v>0</v>
      </c>
      <c r="P308" s="69">
        <f t="shared" ca="1" si="67"/>
        <v>0</v>
      </c>
      <c r="Q308" s="69">
        <f t="shared" ca="1" si="68"/>
        <v>0</v>
      </c>
      <c r="R308" s="26">
        <f t="shared" ca="1" si="59"/>
        <v>4.5743953182000444E-5</v>
      </c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</row>
    <row r="309" spans="1:35" x14ac:dyDescent="0.2">
      <c r="A309" s="67"/>
      <c r="B309" s="67"/>
      <c r="C309" s="67"/>
      <c r="D309" s="68">
        <f t="shared" si="56"/>
        <v>0</v>
      </c>
      <c r="E309" s="68">
        <f t="shared" si="56"/>
        <v>0</v>
      </c>
      <c r="F309" s="69">
        <f t="shared" si="57"/>
        <v>0</v>
      </c>
      <c r="G309" s="69">
        <f t="shared" si="57"/>
        <v>0</v>
      </c>
      <c r="H309" s="69">
        <f t="shared" si="60"/>
        <v>0</v>
      </c>
      <c r="I309" s="69">
        <f t="shared" si="61"/>
        <v>0</v>
      </c>
      <c r="J309" s="69">
        <f t="shared" si="62"/>
        <v>0</v>
      </c>
      <c r="K309" s="69">
        <f t="shared" si="63"/>
        <v>0</v>
      </c>
      <c r="L309" s="69">
        <f t="shared" si="64"/>
        <v>0</v>
      </c>
      <c r="M309" s="69">
        <f t="shared" ca="1" si="58"/>
        <v>-4.5743953182000444E-5</v>
      </c>
      <c r="N309" s="69">
        <f t="shared" ca="1" si="65"/>
        <v>0</v>
      </c>
      <c r="O309" s="81">
        <f t="shared" ca="1" si="66"/>
        <v>0</v>
      </c>
      <c r="P309" s="69">
        <f t="shared" ca="1" si="67"/>
        <v>0</v>
      </c>
      <c r="Q309" s="69">
        <f t="shared" ca="1" si="68"/>
        <v>0</v>
      </c>
      <c r="R309" s="26">
        <f t="shared" ca="1" si="59"/>
        <v>4.5743953182000444E-5</v>
      </c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</row>
    <row r="310" spans="1:35" x14ac:dyDescent="0.2">
      <c r="A310" s="67"/>
      <c r="B310" s="67"/>
      <c r="C310" s="67"/>
      <c r="D310" s="68">
        <f t="shared" si="56"/>
        <v>0</v>
      </c>
      <c r="E310" s="68">
        <f t="shared" si="56"/>
        <v>0</v>
      </c>
      <c r="F310" s="69">
        <f t="shared" si="57"/>
        <v>0</v>
      </c>
      <c r="G310" s="69">
        <f t="shared" si="57"/>
        <v>0</v>
      </c>
      <c r="H310" s="69">
        <f t="shared" si="60"/>
        <v>0</v>
      </c>
      <c r="I310" s="69">
        <f t="shared" si="61"/>
        <v>0</v>
      </c>
      <c r="J310" s="69">
        <f t="shared" si="62"/>
        <v>0</v>
      </c>
      <c r="K310" s="69">
        <f t="shared" si="63"/>
        <v>0</v>
      </c>
      <c r="L310" s="69">
        <f t="shared" si="64"/>
        <v>0</v>
      </c>
      <c r="M310" s="69">
        <f t="shared" ca="1" si="58"/>
        <v>-4.5743953182000444E-5</v>
      </c>
      <c r="N310" s="69">
        <f t="shared" ca="1" si="65"/>
        <v>0</v>
      </c>
      <c r="O310" s="81">
        <f t="shared" ca="1" si="66"/>
        <v>0</v>
      </c>
      <c r="P310" s="69">
        <f t="shared" ca="1" si="67"/>
        <v>0</v>
      </c>
      <c r="Q310" s="69">
        <f t="shared" ca="1" si="68"/>
        <v>0</v>
      </c>
      <c r="R310" s="26">
        <f t="shared" ca="1" si="59"/>
        <v>4.5743953182000444E-5</v>
      </c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</row>
    <row r="311" spans="1:35" x14ac:dyDescent="0.2">
      <c r="A311" s="67"/>
      <c r="B311" s="67"/>
      <c r="C311" s="67"/>
      <c r="D311" s="68">
        <f t="shared" si="56"/>
        <v>0</v>
      </c>
      <c r="E311" s="68">
        <f t="shared" si="56"/>
        <v>0</v>
      </c>
      <c r="F311" s="69">
        <f t="shared" si="57"/>
        <v>0</v>
      </c>
      <c r="G311" s="69">
        <f t="shared" si="57"/>
        <v>0</v>
      </c>
      <c r="H311" s="69">
        <f t="shared" si="60"/>
        <v>0</v>
      </c>
      <c r="I311" s="69">
        <f t="shared" si="61"/>
        <v>0</v>
      </c>
      <c r="J311" s="69">
        <f t="shared" si="62"/>
        <v>0</v>
      </c>
      <c r="K311" s="69">
        <f t="shared" si="63"/>
        <v>0</v>
      </c>
      <c r="L311" s="69">
        <f t="shared" si="64"/>
        <v>0</v>
      </c>
      <c r="M311" s="69">
        <f t="shared" ca="1" si="58"/>
        <v>-4.5743953182000444E-5</v>
      </c>
      <c r="N311" s="69">
        <f t="shared" ca="1" si="65"/>
        <v>0</v>
      </c>
      <c r="O311" s="81">
        <f t="shared" ca="1" si="66"/>
        <v>0</v>
      </c>
      <c r="P311" s="69">
        <f t="shared" ca="1" si="67"/>
        <v>0</v>
      </c>
      <c r="Q311" s="69">
        <f t="shared" ca="1" si="68"/>
        <v>0</v>
      </c>
      <c r="R311" s="26">
        <f t="shared" ca="1" si="59"/>
        <v>4.5743953182000444E-5</v>
      </c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</row>
    <row r="312" spans="1:35" x14ac:dyDescent="0.2">
      <c r="A312" s="67"/>
      <c r="B312" s="67"/>
      <c r="C312" s="67"/>
      <c r="D312" s="68">
        <f t="shared" si="56"/>
        <v>0</v>
      </c>
      <c r="E312" s="68">
        <f t="shared" si="56"/>
        <v>0</v>
      </c>
      <c r="F312" s="69">
        <f t="shared" si="57"/>
        <v>0</v>
      </c>
      <c r="G312" s="69">
        <f t="shared" si="57"/>
        <v>0</v>
      </c>
      <c r="H312" s="69">
        <f t="shared" si="60"/>
        <v>0</v>
      </c>
      <c r="I312" s="69">
        <f t="shared" si="61"/>
        <v>0</v>
      </c>
      <c r="J312" s="69">
        <f t="shared" si="62"/>
        <v>0</v>
      </c>
      <c r="K312" s="69">
        <f t="shared" si="63"/>
        <v>0</v>
      </c>
      <c r="L312" s="69">
        <f t="shared" si="64"/>
        <v>0</v>
      </c>
      <c r="M312" s="69">
        <f t="shared" ca="1" si="58"/>
        <v>-4.5743953182000444E-5</v>
      </c>
      <c r="N312" s="69">
        <f t="shared" ca="1" si="65"/>
        <v>0</v>
      </c>
      <c r="O312" s="81">
        <f t="shared" ca="1" si="66"/>
        <v>0</v>
      </c>
      <c r="P312" s="69">
        <f t="shared" ca="1" si="67"/>
        <v>0</v>
      </c>
      <c r="Q312" s="69">
        <f t="shared" ca="1" si="68"/>
        <v>0</v>
      </c>
      <c r="R312" s="26">
        <f t="shared" ca="1" si="59"/>
        <v>4.5743953182000444E-5</v>
      </c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</row>
    <row r="313" spans="1:35" x14ac:dyDescent="0.2">
      <c r="A313" s="67"/>
      <c r="B313" s="67"/>
      <c r="C313" s="67"/>
      <c r="D313" s="68">
        <f t="shared" si="56"/>
        <v>0</v>
      </c>
      <c r="E313" s="68">
        <f t="shared" si="56"/>
        <v>0</v>
      </c>
      <c r="F313" s="69">
        <f t="shared" si="57"/>
        <v>0</v>
      </c>
      <c r="G313" s="69">
        <f t="shared" si="57"/>
        <v>0</v>
      </c>
      <c r="H313" s="69">
        <f t="shared" si="60"/>
        <v>0</v>
      </c>
      <c r="I313" s="69">
        <f t="shared" si="61"/>
        <v>0</v>
      </c>
      <c r="J313" s="69">
        <f t="shared" si="62"/>
        <v>0</v>
      </c>
      <c r="K313" s="69">
        <f t="shared" si="63"/>
        <v>0</v>
      </c>
      <c r="L313" s="69">
        <f t="shared" si="64"/>
        <v>0</v>
      </c>
      <c r="M313" s="69">
        <f t="shared" ca="1" si="58"/>
        <v>-4.5743953182000444E-5</v>
      </c>
      <c r="N313" s="69">
        <f t="shared" ca="1" si="65"/>
        <v>0</v>
      </c>
      <c r="O313" s="81">
        <f t="shared" ca="1" si="66"/>
        <v>0</v>
      </c>
      <c r="P313" s="69">
        <f t="shared" ca="1" si="67"/>
        <v>0</v>
      </c>
      <c r="Q313" s="69">
        <f t="shared" ca="1" si="68"/>
        <v>0</v>
      </c>
      <c r="R313" s="26">
        <f t="shared" ca="1" si="59"/>
        <v>4.5743953182000444E-5</v>
      </c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</row>
    <row r="314" spans="1:35" x14ac:dyDescent="0.2">
      <c r="A314" s="67"/>
      <c r="B314" s="67"/>
      <c r="C314" s="67"/>
      <c r="D314" s="68">
        <f t="shared" si="56"/>
        <v>0</v>
      </c>
      <c r="E314" s="68">
        <f t="shared" si="56"/>
        <v>0</v>
      </c>
      <c r="F314" s="69">
        <f t="shared" si="57"/>
        <v>0</v>
      </c>
      <c r="G314" s="69">
        <f t="shared" si="57"/>
        <v>0</v>
      </c>
      <c r="H314" s="69">
        <f t="shared" si="60"/>
        <v>0</v>
      </c>
      <c r="I314" s="69">
        <f t="shared" si="61"/>
        <v>0</v>
      </c>
      <c r="J314" s="69">
        <f t="shared" si="62"/>
        <v>0</v>
      </c>
      <c r="K314" s="69">
        <f t="shared" si="63"/>
        <v>0</v>
      </c>
      <c r="L314" s="69">
        <f t="shared" si="64"/>
        <v>0</v>
      </c>
      <c r="M314" s="69">
        <f t="shared" ca="1" si="58"/>
        <v>-4.5743953182000444E-5</v>
      </c>
      <c r="N314" s="69">
        <f t="shared" ca="1" si="65"/>
        <v>0</v>
      </c>
      <c r="O314" s="81">
        <f t="shared" ca="1" si="66"/>
        <v>0</v>
      </c>
      <c r="P314" s="69">
        <f t="shared" ca="1" si="67"/>
        <v>0</v>
      </c>
      <c r="Q314" s="69">
        <f t="shared" ca="1" si="68"/>
        <v>0</v>
      </c>
      <c r="R314" s="26">
        <f t="shared" ca="1" si="59"/>
        <v>4.5743953182000444E-5</v>
      </c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</row>
    <row r="315" spans="1:35" x14ac:dyDescent="0.2">
      <c r="A315" s="67"/>
      <c r="B315" s="67"/>
      <c r="C315" s="67"/>
      <c r="D315" s="68">
        <f t="shared" si="56"/>
        <v>0</v>
      </c>
      <c r="E315" s="68">
        <f t="shared" si="56"/>
        <v>0</v>
      </c>
      <c r="F315" s="69">
        <f t="shared" si="57"/>
        <v>0</v>
      </c>
      <c r="G315" s="69">
        <f t="shared" si="57"/>
        <v>0</v>
      </c>
      <c r="H315" s="69">
        <f t="shared" si="60"/>
        <v>0</v>
      </c>
      <c r="I315" s="69">
        <f t="shared" si="61"/>
        <v>0</v>
      </c>
      <c r="J315" s="69">
        <f t="shared" si="62"/>
        <v>0</v>
      </c>
      <c r="K315" s="69">
        <f t="shared" si="63"/>
        <v>0</v>
      </c>
      <c r="L315" s="69">
        <f t="shared" si="64"/>
        <v>0</v>
      </c>
      <c r="M315" s="69">
        <f t="shared" ca="1" si="58"/>
        <v>-4.5743953182000444E-5</v>
      </c>
      <c r="N315" s="69">
        <f t="shared" ca="1" si="65"/>
        <v>0</v>
      </c>
      <c r="O315" s="81">
        <f t="shared" ca="1" si="66"/>
        <v>0</v>
      </c>
      <c r="P315" s="69">
        <f t="shared" ca="1" si="67"/>
        <v>0</v>
      </c>
      <c r="Q315" s="69">
        <f t="shared" ca="1" si="68"/>
        <v>0</v>
      </c>
      <c r="R315" s="26">
        <f t="shared" ca="1" si="59"/>
        <v>4.5743953182000444E-5</v>
      </c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</row>
    <row r="316" spans="1:35" x14ac:dyDescent="0.2">
      <c r="A316" s="67"/>
      <c r="B316" s="67"/>
      <c r="C316" s="67"/>
      <c r="D316" s="68">
        <f t="shared" si="56"/>
        <v>0</v>
      </c>
      <c r="E316" s="68">
        <f t="shared" si="56"/>
        <v>0</v>
      </c>
      <c r="F316" s="69">
        <f t="shared" si="57"/>
        <v>0</v>
      </c>
      <c r="G316" s="69">
        <f t="shared" si="57"/>
        <v>0</v>
      </c>
      <c r="H316" s="69">
        <f t="shared" si="60"/>
        <v>0</v>
      </c>
      <c r="I316" s="69">
        <f t="shared" si="61"/>
        <v>0</v>
      </c>
      <c r="J316" s="69">
        <f t="shared" si="62"/>
        <v>0</v>
      </c>
      <c r="K316" s="69">
        <f t="shared" si="63"/>
        <v>0</v>
      </c>
      <c r="L316" s="69">
        <f t="shared" si="64"/>
        <v>0</v>
      </c>
      <c r="M316" s="69">
        <f t="shared" ca="1" si="58"/>
        <v>-4.5743953182000444E-5</v>
      </c>
      <c r="N316" s="69">
        <f t="shared" ca="1" si="65"/>
        <v>0</v>
      </c>
      <c r="O316" s="81">
        <f t="shared" ca="1" si="66"/>
        <v>0</v>
      </c>
      <c r="P316" s="69">
        <f t="shared" ca="1" si="67"/>
        <v>0</v>
      </c>
      <c r="Q316" s="69">
        <f t="shared" ca="1" si="68"/>
        <v>0</v>
      </c>
      <c r="R316" s="26">
        <f t="shared" ca="1" si="59"/>
        <v>4.5743953182000444E-5</v>
      </c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</row>
    <row r="317" spans="1:35" x14ac:dyDescent="0.2">
      <c r="A317" s="67"/>
      <c r="B317" s="67"/>
      <c r="C317" s="67"/>
      <c r="D317" s="68">
        <f t="shared" si="56"/>
        <v>0</v>
      </c>
      <c r="E317" s="68">
        <f t="shared" si="56"/>
        <v>0</v>
      </c>
      <c r="F317" s="69">
        <f t="shared" si="57"/>
        <v>0</v>
      </c>
      <c r="G317" s="69">
        <f t="shared" si="57"/>
        <v>0</v>
      </c>
      <c r="H317" s="69">
        <f t="shared" si="60"/>
        <v>0</v>
      </c>
      <c r="I317" s="69">
        <f t="shared" si="61"/>
        <v>0</v>
      </c>
      <c r="J317" s="69">
        <f t="shared" si="62"/>
        <v>0</v>
      </c>
      <c r="K317" s="69">
        <f t="shared" si="63"/>
        <v>0</v>
      </c>
      <c r="L317" s="69">
        <f t="shared" si="64"/>
        <v>0</v>
      </c>
      <c r="M317" s="69">
        <f t="shared" ca="1" si="58"/>
        <v>-4.5743953182000444E-5</v>
      </c>
      <c r="N317" s="69">
        <f t="shared" ca="1" si="65"/>
        <v>0</v>
      </c>
      <c r="O317" s="81">
        <f t="shared" ca="1" si="66"/>
        <v>0</v>
      </c>
      <c r="P317" s="69">
        <f t="shared" ca="1" si="67"/>
        <v>0</v>
      </c>
      <c r="Q317" s="69">
        <f t="shared" ca="1" si="68"/>
        <v>0</v>
      </c>
      <c r="R317" s="26">
        <f t="shared" ca="1" si="59"/>
        <v>4.5743953182000444E-5</v>
      </c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</row>
    <row r="318" spans="1:35" x14ac:dyDescent="0.2">
      <c r="A318" s="67"/>
      <c r="B318" s="67"/>
      <c r="C318" s="67"/>
      <c r="D318" s="68">
        <f t="shared" si="56"/>
        <v>0</v>
      </c>
      <c r="E318" s="68">
        <f t="shared" si="56"/>
        <v>0</v>
      </c>
      <c r="F318" s="69">
        <f t="shared" si="57"/>
        <v>0</v>
      </c>
      <c r="G318" s="69">
        <f t="shared" si="57"/>
        <v>0</v>
      </c>
      <c r="H318" s="69">
        <f t="shared" si="60"/>
        <v>0</v>
      </c>
      <c r="I318" s="69">
        <f t="shared" si="61"/>
        <v>0</v>
      </c>
      <c r="J318" s="69">
        <f t="shared" si="62"/>
        <v>0</v>
      </c>
      <c r="K318" s="69">
        <f t="shared" si="63"/>
        <v>0</v>
      </c>
      <c r="L318" s="69">
        <f t="shared" si="64"/>
        <v>0</v>
      </c>
      <c r="M318" s="69">
        <f t="shared" ca="1" si="58"/>
        <v>-4.5743953182000444E-5</v>
      </c>
      <c r="N318" s="69">
        <f t="shared" ca="1" si="65"/>
        <v>0</v>
      </c>
      <c r="O318" s="81">
        <f t="shared" ca="1" si="66"/>
        <v>0</v>
      </c>
      <c r="P318" s="69">
        <f t="shared" ca="1" si="67"/>
        <v>0</v>
      </c>
      <c r="Q318" s="69">
        <f t="shared" ca="1" si="68"/>
        <v>0</v>
      </c>
      <c r="R318" s="26">
        <f t="shared" ca="1" si="59"/>
        <v>4.5743953182000444E-5</v>
      </c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</row>
    <row r="319" spans="1:35" x14ac:dyDescent="0.2">
      <c r="A319" s="67"/>
      <c r="B319" s="67"/>
      <c r="C319" s="67"/>
      <c r="D319" s="68">
        <f t="shared" si="56"/>
        <v>0</v>
      </c>
      <c r="E319" s="68">
        <f t="shared" si="56"/>
        <v>0</v>
      </c>
      <c r="F319" s="69">
        <f t="shared" si="57"/>
        <v>0</v>
      </c>
      <c r="G319" s="69">
        <f t="shared" si="57"/>
        <v>0</v>
      </c>
      <c r="H319" s="69">
        <f t="shared" si="60"/>
        <v>0</v>
      </c>
      <c r="I319" s="69">
        <f t="shared" si="61"/>
        <v>0</v>
      </c>
      <c r="J319" s="69">
        <f t="shared" si="62"/>
        <v>0</v>
      </c>
      <c r="K319" s="69">
        <f t="shared" si="63"/>
        <v>0</v>
      </c>
      <c r="L319" s="69">
        <f t="shared" si="64"/>
        <v>0</v>
      </c>
      <c r="M319" s="69">
        <f t="shared" ca="1" si="58"/>
        <v>-4.5743953182000444E-5</v>
      </c>
      <c r="N319" s="69">
        <f t="shared" ca="1" si="65"/>
        <v>0</v>
      </c>
      <c r="O319" s="81">
        <f t="shared" ca="1" si="66"/>
        <v>0</v>
      </c>
      <c r="P319" s="69">
        <f t="shared" ca="1" si="67"/>
        <v>0</v>
      </c>
      <c r="Q319" s="69">
        <f t="shared" ca="1" si="68"/>
        <v>0</v>
      </c>
      <c r="R319" s="26">
        <f t="shared" ca="1" si="59"/>
        <v>4.5743953182000444E-5</v>
      </c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</row>
    <row r="320" spans="1:35" x14ac:dyDescent="0.2">
      <c r="A320" s="67"/>
      <c r="B320" s="67"/>
      <c r="C320" s="67"/>
      <c r="D320" s="68">
        <f t="shared" si="56"/>
        <v>0</v>
      </c>
      <c r="E320" s="68">
        <f t="shared" si="56"/>
        <v>0</v>
      </c>
      <c r="F320" s="69">
        <f t="shared" si="57"/>
        <v>0</v>
      </c>
      <c r="G320" s="69">
        <f t="shared" si="57"/>
        <v>0</v>
      </c>
      <c r="H320" s="69">
        <f t="shared" si="60"/>
        <v>0</v>
      </c>
      <c r="I320" s="69">
        <f t="shared" si="61"/>
        <v>0</v>
      </c>
      <c r="J320" s="69">
        <f t="shared" si="62"/>
        <v>0</v>
      </c>
      <c r="K320" s="69">
        <f t="shared" si="63"/>
        <v>0</v>
      </c>
      <c r="L320" s="69">
        <f t="shared" si="64"/>
        <v>0</v>
      </c>
      <c r="M320" s="69">
        <f t="shared" ca="1" si="58"/>
        <v>-4.5743953182000444E-5</v>
      </c>
      <c r="N320" s="69">
        <f t="shared" ca="1" si="65"/>
        <v>0</v>
      </c>
      <c r="O320" s="81">
        <f t="shared" ca="1" si="66"/>
        <v>0</v>
      </c>
      <c r="P320" s="69">
        <f t="shared" ca="1" si="67"/>
        <v>0</v>
      </c>
      <c r="Q320" s="69">
        <f t="shared" ca="1" si="68"/>
        <v>0</v>
      </c>
      <c r="R320" s="26">
        <f t="shared" ca="1" si="59"/>
        <v>4.5743953182000444E-5</v>
      </c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</row>
    <row r="321" spans="1:35" x14ac:dyDescent="0.2">
      <c r="A321" s="67"/>
      <c r="B321" s="67"/>
      <c r="C321" s="67"/>
      <c r="D321" s="68">
        <f t="shared" si="56"/>
        <v>0</v>
      </c>
      <c r="E321" s="68">
        <f t="shared" si="56"/>
        <v>0</v>
      </c>
      <c r="F321" s="69">
        <f t="shared" si="57"/>
        <v>0</v>
      </c>
      <c r="G321" s="69">
        <f t="shared" si="57"/>
        <v>0</v>
      </c>
      <c r="H321" s="69">
        <f t="shared" si="60"/>
        <v>0</v>
      </c>
      <c r="I321" s="69">
        <f t="shared" si="61"/>
        <v>0</v>
      </c>
      <c r="J321" s="69">
        <f t="shared" si="62"/>
        <v>0</v>
      </c>
      <c r="K321" s="69">
        <f t="shared" si="63"/>
        <v>0</v>
      </c>
      <c r="L321" s="69">
        <f t="shared" si="64"/>
        <v>0</v>
      </c>
      <c r="M321" s="69">
        <f t="shared" ca="1" si="58"/>
        <v>-4.5743953182000444E-5</v>
      </c>
      <c r="N321" s="69">
        <f t="shared" ca="1" si="65"/>
        <v>0</v>
      </c>
      <c r="O321" s="81">
        <f t="shared" ca="1" si="66"/>
        <v>0</v>
      </c>
      <c r="P321" s="69">
        <f t="shared" ca="1" si="67"/>
        <v>0</v>
      </c>
      <c r="Q321" s="69">
        <f t="shared" ca="1" si="68"/>
        <v>0</v>
      </c>
      <c r="R321" s="26">
        <f t="shared" ca="1" si="59"/>
        <v>4.5743953182000444E-5</v>
      </c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</row>
    <row r="322" spans="1:35" x14ac:dyDescent="0.2">
      <c r="A322" s="67"/>
      <c r="B322" s="67"/>
      <c r="C322" s="67"/>
      <c r="D322" s="68">
        <f t="shared" si="56"/>
        <v>0</v>
      </c>
      <c r="E322" s="68">
        <f t="shared" si="56"/>
        <v>0</v>
      </c>
      <c r="F322" s="69">
        <f t="shared" si="57"/>
        <v>0</v>
      </c>
      <c r="G322" s="69">
        <f t="shared" si="57"/>
        <v>0</v>
      </c>
      <c r="H322" s="69">
        <f t="shared" si="60"/>
        <v>0</v>
      </c>
      <c r="I322" s="69">
        <f t="shared" si="61"/>
        <v>0</v>
      </c>
      <c r="J322" s="69">
        <f t="shared" si="62"/>
        <v>0</v>
      </c>
      <c r="K322" s="69">
        <f t="shared" si="63"/>
        <v>0</v>
      </c>
      <c r="L322" s="69">
        <f t="shared" si="64"/>
        <v>0</v>
      </c>
      <c r="M322" s="69">
        <f t="shared" ca="1" si="58"/>
        <v>-4.5743953182000444E-5</v>
      </c>
      <c r="N322" s="69">
        <f t="shared" ca="1" si="65"/>
        <v>0</v>
      </c>
      <c r="O322" s="81">
        <f t="shared" ca="1" si="66"/>
        <v>0</v>
      </c>
      <c r="P322" s="69">
        <f t="shared" ca="1" si="67"/>
        <v>0</v>
      </c>
      <c r="Q322" s="69">
        <f t="shared" ca="1" si="68"/>
        <v>0</v>
      </c>
      <c r="R322" s="26">
        <f t="shared" ca="1" si="59"/>
        <v>4.5743953182000444E-5</v>
      </c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</row>
    <row r="323" spans="1:35" x14ac:dyDescent="0.2">
      <c r="A323" s="67"/>
      <c r="B323" s="67"/>
      <c r="C323" s="67"/>
      <c r="D323" s="68">
        <f t="shared" si="56"/>
        <v>0</v>
      </c>
      <c r="E323" s="68">
        <f t="shared" si="56"/>
        <v>0</v>
      </c>
      <c r="F323" s="69">
        <f t="shared" si="57"/>
        <v>0</v>
      </c>
      <c r="G323" s="69">
        <f t="shared" si="57"/>
        <v>0</v>
      </c>
      <c r="H323" s="69">
        <f t="shared" si="60"/>
        <v>0</v>
      </c>
      <c r="I323" s="69">
        <f t="shared" si="61"/>
        <v>0</v>
      </c>
      <c r="J323" s="69">
        <f t="shared" si="62"/>
        <v>0</v>
      </c>
      <c r="K323" s="69">
        <f t="shared" si="63"/>
        <v>0</v>
      </c>
      <c r="L323" s="69">
        <f t="shared" si="64"/>
        <v>0</v>
      </c>
      <c r="M323" s="69">
        <f t="shared" ca="1" si="58"/>
        <v>-4.5743953182000444E-5</v>
      </c>
      <c r="N323" s="69">
        <f t="shared" ca="1" si="65"/>
        <v>0</v>
      </c>
      <c r="O323" s="81">
        <f t="shared" ca="1" si="66"/>
        <v>0</v>
      </c>
      <c r="P323" s="69">
        <f t="shared" ca="1" si="67"/>
        <v>0</v>
      </c>
      <c r="Q323" s="69">
        <f t="shared" ca="1" si="68"/>
        <v>0</v>
      </c>
      <c r="R323" s="26">
        <f t="shared" ca="1" si="59"/>
        <v>4.5743953182000444E-5</v>
      </c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</row>
    <row r="324" spans="1:35" x14ac:dyDescent="0.2">
      <c r="A324" s="67"/>
      <c r="B324" s="67"/>
      <c r="C324" s="67"/>
      <c r="D324" s="68">
        <f t="shared" si="56"/>
        <v>0</v>
      </c>
      <c r="E324" s="68">
        <f t="shared" si="56"/>
        <v>0</v>
      </c>
      <c r="F324" s="69">
        <f t="shared" si="57"/>
        <v>0</v>
      </c>
      <c r="G324" s="69">
        <f t="shared" si="57"/>
        <v>0</v>
      </c>
      <c r="H324" s="69">
        <f t="shared" si="60"/>
        <v>0</v>
      </c>
      <c r="I324" s="69">
        <f t="shared" si="61"/>
        <v>0</v>
      </c>
      <c r="J324" s="69">
        <f t="shared" si="62"/>
        <v>0</v>
      </c>
      <c r="K324" s="69">
        <f t="shared" si="63"/>
        <v>0</v>
      </c>
      <c r="L324" s="69">
        <f t="shared" si="64"/>
        <v>0</v>
      </c>
      <c r="M324" s="69">
        <f t="shared" ca="1" si="58"/>
        <v>-4.5743953182000444E-5</v>
      </c>
      <c r="N324" s="69">
        <f t="shared" ca="1" si="65"/>
        <v>0</v>
      </c>
      <c r="O324" s="81">
        <f t="shared" ca="1" si="66"/>
        <v>0</v>
      </c>
      <c r="P324" s="69">
        <f t="shared" ca="1" si="67"/>
        <v>0</v>
      </c>
      <c r="Q324" s="69">
        <f t="shared" ca="1" si="68"/>
        <v>0</v>
      </c>
      <c r="R324" s="26">
        <f t="shared" ca="1" si="59"/>
        <v>4.5743953182000444E-5</v>
      </c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</row>
    <row r="325" spans="1:35" x14ac:dyDescent="0.2">
      <c r="A325" s="67"/>
      <c r="B325" s="67"/>
      <c r="C325" s="67"/>
      <c r="D325" s="68">
        <f t="shared" si="56"/>
        <v>0</v>
      </c>
      <c r="E325" s="68">
        <f t="shared" si="56"/>
        <v>0</v>
      </c>
      <c r="F325" s="69">
        <f t="shared" si="57"/>
        <v>0</v>
      </c>
      <c r="G325" s="69">
        <f t="shared" si="57"/>
        <v>0</v>
      </c>
      <c r="H325" s="69">
        <f t="shared" si="60"/>
        <v>0</v>
      </c>
      <c r="I325" s="69">
        <f t="shared" si="61"/>
        <v>0</v>
      </c>
      <c r="J325" s="69">
        <f t="shared" si="62"/>
        <v>0</v>
      </c>
      <c r="K325" s="69">
        <f t="shared" si="63"/>
        <v>0</v>
      </c>
      <c r="L325" s="69">
        <f t="shared" si="64"/>
        <v>0</v>
      </c>
      <c r="M325" s="69">
        <f t="shared" ca="1" si="58"/>
        <v>-4.5743953182000444E-5</v>
      </c>
      <c r="N325" s="69">
        <f t="shared" ca="1" si="65"/>
        <v>0</v>
      </c>
      <c r="O325" s="81">
        <f t="shared" ca="1" si="66"/>
        <v>0</v>
      </c>
      <c r="P325" s="69">
        <f t="shared" ca="1" si="67"/>
        <v>0</v>
      </c>
      <c r="Q325" s="69">
        <f t="shared" ca="1" si="68"/>
        <v>0</v>
      </c>
      <c r="R325" s="26">
        <f t="shared" ca="1" si="59"/>
        <v>4.5743953182000444E-5</v>
      </c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</row>
    <row r="326" spans="1:35" x14ac:dyDescent="0.2">
      <c r="A326" s="67"/>
      <c r="B326" s="67"/>
      <c r="C326" s="67"/>
      <c r="D326" s="68">
        <f t="shared" si="56"/>
        <v>0</v>
      </c>
      <c r="E326" s="68">
        <f t="shared" si="56"/>
        <v>0</v>
      </c>
      <c r="F326" s="69">
        <f t="shared" si="57"/>
        <v>0</v>
      </c>
      <c r="G326" s="69">
        <f t="shared" si="57"/>
        <v>0</v>
      </c>
      <c r="H326" s="69">
        <f t="shared" si="60"/>
        <v>0</v>
      </c>
      <c r="I326" s="69">
        <f t="shared" si="61"/>
        <v>0</v>
      </c>
      <c r="J326" s="69">
        <f t="shared" si="62"/>
        <v>0</v>
      </c>
      <c r="K326" s="69">
        <f t="shared" si="63"/>
        <v>0</v>
      </c>
      <c r="L326" s="69">
        <f t="shared" si="64"/>
        <v>0</v>
      </c>
      <c r="M326" s="69">
        <f t="shared" ca="1" si="58"/>
        <v>-4.5743953182000444E-5</v>
      </c>
      <c r="N326" s="69">
        <f t="shared" ca="1" si="65"/>
        <v>0</v>
      </c>
      <c r="O326" s="81">
        <f t="shared" ca="1" si="66"/>
        <v>0</v>
      </c>
      <c r="P326" s="69">
        <f t="shared" ca="1" si="67"/>
        <v>0</v>
      </c>
      <c r="Q326" s="69">
        <f t="shared" ca="1" si="68"/>
        <v>0</v>
      </c>
      <c r="R326" s="26">
        <f t="shared" ca="1" si="59"/>
        <v>4.5743953182000444E-5</v>
      </c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</row>
    <row r="327" spans="1:35" x14ac:dyDescent="0.2">
      <c r="A327" s="67"/>
      <c r="B327" s="67"/>
      <c r="C327" s="67"/>
      <c r="D327" s="68">
        <f t="shared" si="56"/>
        <v>0</v>
      </c>
      <c r="E327" s="68">
        <f t="shared" si="56"/>
        <v>0</v>
      </c>
      <c r="F327" s="69">
        <f t="shared" si="57"/>
        <v>0</v>
      </c>
      <c r="G327" s="69">
        <f t="shared" si="57"/>
        <v>0</v>
      </c>
      <c r="H327" s="69">
        <f t="shared" si="60"/>
        <v>0</v>
      </c>
      <c r="I327" s="69">
        <f t="shared" si="61"/>
        <v>0</v>
      </c>
      <c r="J327" s="69">
        <f t="shared" si="62"/>
        <v>0</v>
      </c>
      <c r="K327" s="69">
        <f t="shared" si="63"/>
        <v>0</v>
      </c>
      <c r="L327" s="69">
        <f t="shared" si="64"/>
        <v>0</v>
      </c>
      <c r="M327" s="69">
        <f t="shared" ca="1" si="58"/>
        <v>-4.5743953182000444E-5</v>
      </c>
      <c r="N327" s="69">
        <f t="shared" ca="1" si="65"/>
        <v>0</v>
      </c>
      <c r="O327" s="81">
        <f t="shared" ca="1" si="66"/>
        <v>0</v>
      </c>
      <c r="P327" s="69">
        <f t="shared" ca="1" si="67"/>
        <v>0</v>
      </c>
      <c r="Q327" s="69">
        <f t="shared" ca="1" si="68"/>
        <v>0</v>
      </c>
      <c r="R327" s="26">
        <f t="shared" ca="1" si="59"/>
        <v>4.5743953182000444E-5</v>
      </c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</row>
    <row r="328" spans="1:35" x14ac:dyDescent="0.2">
      <c r="A328" s="67"/>
      <c r="B328" s="67"/>
      <c r="C328" s="67"/>
      <c r="D328" s="68">
        <f t="shared" si="56"/>
        <v>0</v>
      </c>
      <c r="E328" s="68">
        <f t="shared" si="56"/>
        <v>0</v>
      </c>
      <c r="F328" s="69">
        <f t="shared" si="57"/>
        <v>0</v>
      </c>
      <c r="G328" s="69">
        <f t="shared" si="57"/>
        <v>0</v>
      </c>
      <c r="H328" s="69">
        <f t="shared" si="60"/>
        <v>0</v>
      </c>
      <c r="I328" s="69">
        <f t="shared" si="61"/>
        <v>0</v>
      </c>
      <c r="J328" s="69">
        <f t="shared" si="62"/>
        <v>0</v>
      </c>
      <c r="K328" s="69">
        <f t="shared" si="63"/>
        <v>0</v>
      </c>
      <c r="L328" s="69">
        <f t="shared" si="64"/>
        <v>0</v>
      </c>
      <c r="M328" s="69">
        <f t="shared" ca="1" si="58"/>
        <v>-4.5743953182000444E-5</v>
      </c>
      <c r="N328" s="69">
        <f t="shared" ca="1" si="65"/>
        <v>0</v>
      </c>
      <c r="O328" s="81">
        <f t="shared" ca="1" si="66"/>
        <v>0</v>
      </c>
      <c r="P328" s="69">
        <f t="shared" ca="1" si="67"/>
        <v>0</v>
      </c>
      <c r="Q328" s="69">
        <f t="shared" ca="1" si="68"/>
        <v>0</v>
      </c>
      <c r="R328" s="26">
        <f t="shared" ca="1" si="59"/>
        <v>4.5743953182000444E-5</v>
      </c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</row>
    <row r="329" spans="1:35" x14ac:dyDescent="0.2">
      <c r="A329" s="67"/>
      <c r="B329" s="67"/>
      <c r="C329" s="67"/>
      <c r="D329" s="68">
        <f t="shared" si="56"/>
        <v>0</v>
      </c>
      <c r="E329" s="68">
        <f t="shared" si="56"/>
        <v>0</v>
      </c>
      <c r="F329" s="69">
        <f t="shared" si="57"/>
        <v>0</v>
      </c>
      <c r="G329" s="69">
        <f t="shared" si="57"/>
        <v>0</v>
      </c>
      <c r="H329" s="69">
        <f t="shared" si="60"/>
        <v>0</v>
      </c>
      <c r="I329" s="69">
        <f t="shared" si="61"/>
        <v>0</v>
      </c>
      <c r="J329" s="69">
        <f t="shared" si="62"/>
        <v>0</v>
      </c>
      <c r="K329" s="69">
        <f t="shared" si="63"/>
        <v>0</v>
      </c>
      <c r="L329" s="69">
        <f t="shared" si="64"/>
        <v>0</v>
      </c>
      <c r="M329" s="69">
        <f t="shared" ca="1" si="58"/>
        <v>-4.5743953182000444E-5</v>
      </c>
      <c r="N329" s="69">
        <f t="shared" ca="1" si="65"/>
        <v>0</v>
      </c>
      <c r="O329" s="81">
        <f t="shared" ca="1" si="66"/>
        <v>0</v>
      </c>
      <c r="P329" s="69">
        <f t="shared" ca="1" si="67"/>
        <v>0</v>
      </c>
      <c r="Q329" s="69">
        <f t="shared" ca="1" si="68"/>
        <v>0</v>
      </c>
      <c r="R329" s="26">
        <f t="shared" ca="1" si="59"/>
        <v>4.5743953182000444E-5</v>
      </c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</row>
    <row r="330" spans="1:35" x14ac:dyDescent="0.2">
      <c r="A330" s="67"/>
      <c r="B330" s="67"/>
      <c r="C330" s="67"/>
      <c r="D330" s="68">
        <f t="shared" si="56"/>
        <v>0</v>
      </c>
      <c r="E330" s="68">
        <f t="shared" si="56"/>
        <v>0</v>
      </c>
      <c r="F330" s="69">
        <f t="shared" si="57"/>
        <v>0</v>
      </c>
      <c r="G330" s="69">
        <f t="shared" si="57"/>
        <v>0</v>
      </c>
      <c r="H330" s="69">
        <f t="shared" si="60"/>
        <v>0</v>
      </c>
      <c r="I330" s="69">
        <f t="shared" si="61"/>
        <v>0</v>
      </c>
      <c r="J330" s="69">
        <f t="shared" si="62"/>
        <v>0</v>
      </c>
      <c r="K330" s="69">
        <f t="shared" si="63"/>
        <v>0</v>
      </c>
      <c r="L330" s="69">
        <f t="shared" si="64"/>
        <v>0</v>
      </c>
      <c r="M330" s="69">
        <f t="shared" ca="1" si="58"/>
        <v>-4.5743953182000444E-5</v>
      </c>
      <c r="N330" s="69">
        <f t="shared" ca="1" si="65"/>
        <v>0</v>
      </c>
      <c r="O330" s="81">
        <f t="shared" ca="1" si="66"/>
        <v>0</v>
      </c>
      <c r="P330" s="69">
        <f t="shared" ca="1" si="67"/>
        <v>0</v>
      </c>
      <c r="Q330" s="69">
        <f t="shared" ca="1" si="68"/>
        <v>0</v>
      </c>
      <c r="R330" s="26">
        <f t="shared" ca="1" si="59"/>
        <v>4.5743953182000444E-5</v>
      </c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</row>
    <row r="331" spans="1:35" x14ac:dyDescent="0.2">
      <c r="A331" s="67"/>
      <c r="B331" s="67"/>
      <c r="C331" s="67"/>
      <c r="D331" s="68">
        <f t="shared" si="56"/>
        <v>0</v>
      </c>
      <c r="E331" s="68">
        <f t="shared" si="56"/>
        <v>0</v>
      </c>
      <c r="F331" s="69">
        <f t="shared" si="57"/>
        <v>0</v>
      </c>
      <c r="G331" s="69">
        <f t="shared" si="57"/>
        <v>0</v>
      </c>
      <c r="H331" s="69">
        <f t="shared" si="60"/>
        <v>0</v>
      </c>
      <c r="I331" s="69">
        <f t="shared" si="61"/>
        <v>0</v>
      </c>
      <c r="J331" s="69">
        <f t="shared" si="62"/>
        <v>0</v>
      </c>
      <c r="K331" s="69">
        <f t="shared" si="63"/>
        <v>0</v>
      </c>
      <c r="L331" s="69">
        <f t="shared" si="64"/>
        <v>0</v>
      </c>
      <c r="M331" s="69">
        <f t="shared" ca="1" si="58"/>
        <v>-4.5743953182000444E-5</v>
      </c>
      <c r="N331" s="69">
        <f t="shared" ca="1" si="65"/>
        <v>0</v>
      </c>
      <c r="O331" s="81">
        <f t="shared" ca="1" si="66"/>
        <v>0</v>
      </c>
      <c r="P331" s="69">
        <f t="shared" ca="1" si="67"/>
        <v>0</v>
      </c>
      <c r="Q331" s="69">
        <f t="shared" ca="1" si="68"/>
        <v>0</v>
      </c>
      <c r="R331" s="26">
        <f t="shared" ca="1" si="59"/>
        <v>4.5743953182000444E-5</v>
      </c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</row>
    <row r="332" spans="1:35" x14ac:dyDescent="0.2">
      <c r="A332" s="67"/>
      <c r="B332" s="67"/>
      <c r="C332" s="67"/>
      <c r="D332" s="68">
        <f t="shared" si="56"/>
        <v>0</v>
      </c>
      <c r="E332" s="68">
        <f t="shared" si="56"/>
        <v>0</v>
      </c>
      <c r="F332" s="69">
        <f t="shared" si="57"/>
        <v>0</v>
      </c>
      <c r="G332" s="69">
        <f t="shared" si="57"/>
        <v>0</v>
      </c>
      <c r="H332" s="69">
        <f t="shared" si="60"/>
        <v>0</v>
      </c>
      <c r="I332" s="69">
        <f t="shared" si="61"/>
        <v>0</v>
      </c>
      <c r="J332" s="69">
        <f t="shared" si="62"/>
        <v>0</v>
      </c>
      <c r="K332" s="69">
        <f t="shared" si="63"/>
        <v>0</v>
      </c>
      <c r="L332" s="69">
        <f t="shared" si="64"/>
        <v>0</v>
      </c>
      <c r="M332" s="69">
        <f t="shared" ca="1" si="58"/>
        <v>-4.5743953182000444E-5</v>
      </c>
      <c r="N332" s="69">
        <f t="shared" ca="1" si="65"/>
        <v>0</v>
      </c>
      <c r="O332" s="81">
        <f t="shared" ca="1" si="66"/>
        <v>0</v>
      </c>
      <c r="P332" s="69">
        <f t="shared" ca="1" si="67"/>
        <v>0</v>
      </c>
      <c r="Q332" s="69">
        <f t="shared" ca="1" si="68"/>
        <v>0</v>
      </c>
      <c r="R332" s="26">
        <f t="shared" ca="1" si="59"/>
        <v>4.5743953182000444E-5</v>
      </c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</row>
    <row r="333" spans="1:35" x14ac:dyDescent="0.2">
      <c r="A333" s="67"/>
      <c r="B333" s="67"/>
      <c r="C333" s="67"/>
      <c r="D333" s="68">
        <f t="shared" si="56"/>
        <v>0</v>
      </c>
      <c r="E333" s="68">
        <f t="shared" si="56"/>
        <v>0</v>
      </c>
      <c r="F333" s="69">
        <f t="shared" si="57"/>
        <v>0</v>
      </c>
      <c r="G333" s="69">
        <f t="shared" si="57"/>
        <v>0</v>
      </c>
      <c r="H333" s="69">
        <f t="shared" si="60"/>
        <v>0</v>
      </c>
      <c r="I333" s="69">
        <f t="shared" si="61"/>
        <v>0</v>
      </c>
      <c r="J333" s="69">
        <f t="shared" si="62"/>
        <v>0</v>
      </c>
      <c r="K333" s="69">
        <f t="shared" si="63"/>
        <v>0</v>
      </c>
      <c r="L333" s="69">
        <f t="shared" si="64"/>
        <v>0</v>
      </c>
      <c r="M333" s="69">
        <f t="shared" ca="1" si="58"/>
        <v>-4.5743953182000444E-5</v>
      </c>
      <c r="N333" s="69">
        <f t="shared" ca="1" si="65"/>
        <v>0</v>
      </c>
      <c r="O333" s="81">
        <f t="shared" ca="1" si="66"/>
        <v>0</v>
      </c>
      <c r="P333" s="69">
        <f t="shared" ca="1" si="67"/>
        <v>0</v>
      </c>
      <c r="Q333" s="69">
        <f t="shared" ca="1" si="68"/>
        <v>0</v>
      </c>
      <c r="R333" s="26">
        <f t="shared" ca="1" si="59"/>
        <v>4.5743953182000444E-5</v>
      </c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</row>
    <row r="334" spans="1:35" x14ac:dyDescent="0.2">
      <c r="A334" s="67"/>
      <c r="B334" s="67"/>
      <c r="C334" s="67"/>
      <c r="D334" s="68">
        <f t="shared" si="56"/>
        <v>0</v>
      </c>
      <c r="E334" s="68">
        <f t="shared" si="56"/>
        <v>0</v>
      </c>
      <c r="F334" s="69">
        <f t="shared" si="57"/>
        <v>0</v>
      </c>
      <c r="G334" s="69">
        <f t="shared" si="57"/>
        <v>0</v>
      </c>
      <c r="H334" s="69">
        <f t="shared" si="60"/>
        <v>0</v>
      </c>
      <c r="I334" s="69">
        <f t="shared" si="61"/>
        <v>0</v>
      </c>
      <c r="J334" s="69">
        <f t="shared" si="62"/>
        <v>0</v>
      </c>
      <c r="K334" s="69">
        <f t="shared" si="63"/>
        <v>0</v>
      </c>
      <c r="L334" s="69">
        <f t="shared" si="64"/>
        <v>0</v>
      </c>
      <c r="M334" s="69">
        <f t="shared" ca="1" si="58"/>
        <v>-4.5743953182000444E-5</v>
      </c>
      <c r="N334" s="69">
        <f t="shared" ca="1" si="65"/>
        <v>0</v>
      </c>
      <c r="O334" s="81">
        <f t="shared" ca="1" si="66"/>
        <v>0</v>
      </c>
      <c r="P334" s="69">
        <f t="shared" ca="1" si="67"/>
        <v>0</v>
      </c>
      <c r="Q334" s="69">
        <f t="shared" ca="1" si="68"/>
        <v>0</v>
      </c>
      <c r="R334" s="26">
        <f t="shared" ca="1" si="59"/>
        <v>4.5743953182000444E-5</v>
      </c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</row>
    <row r="335" spans="1:35" x14ac:dyDescent="0.2">
      <c r="A335" s="67"/>
      <c r="B335" s="67"/>
      <c r="C335" s="67"/>
      <c r="D335" s="68">
        <f t="shared" si="56"/>
        <v>0</v>
      </c>
      <c r="E335" s="68">
        <f t="shared" si="56"/>
        <v>0</v>
      </c>
      <c r="F335" s="69">
        <f t="shared" si="57"/>
        <v>0</v>
      </c>
      <c r="G335" s="69">
        <f t="shared" si="57"/>
        <v>0</v>
      </c>
      <c r="H335" s="69">
        <f t="shared" si="60"/>
        <v>0</v>
      </c>
      <c r="I335" s="69">
        <f t="shared" si="61"/>
        <v>0</v>
      </c>
      <c r="J335" s="69">
        <f t="shared" si="62"/>
        <v>0</v>
      </c>
      <c r="K335" s="69">
        <f t="shared" si="63"/>
        <v>0</v>
      </c>
      <c r="L335" s="69">
        <f t="shared" si="64"/>
        <v>0</v>
      </c>
      <c r="M335" s="69">
        <f t="shared" ca="1" si="58"/>
        <v>-4.5743953182000444E-5</v>
      </c>
      <c r="N335" s="69">
        <f t="shared" ca="1" si="65"/>
        <v>0</v>
      </c>
      <c r="O335" s="81">
        <f t="shared" ca="1" si="66"/>
        <v>0</v>
      </c>
      <c r="P335" s="69">
        <f t="shared" ca="1" si="67"/>
        <v>0</v>
      </c>
      <c r="Q335" s="69">
        <f t="shared" ca="1" si="68"/>
        <v>0</v>
      </c>
      <c r="R335" s="26">
        <f t="shared" ca="1" si="59"/>
        <v>4.5743953182000444E-5</v>
      </c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</row>
    <row r="336" spans="1:35" x14ac:dyDescent="0.2">
      <c r="A336" s="67"/>
      <c r="B336" s="67"/>
      <c r="C336" s="67"/>
      <c r="D336" s="68">
        <f>A336/A$18</f>
        <v>0</v>
      </c>
      <c r="E336" s="68">
        <f>B336/B$18</f>
        <v>0</v>
      </c>
      <c r="F336" s="69">
        <f>$C336*D336</f>
        <v>0</v>
      </c>
      <c r="G336" s="69">
        <f>$C336*E336</f>
        <v>0</v>
      </c>
      <c r="H336" s="69">
        <f>C336*D336*D336</f>
        <v>0</v>
      </c>
      <c r="I336" s="69">
        <f>C336*D336*D336*D336</f>
        <v>0</v>
      </c>
      <c r="J336" s="69">
        <f>C336*D336*D336*D336*D336</f>
        <v>0</v>
      </c>
      <c r="K336" s="69">
        <f>C336*E336*D336</f>
        <v>0</v>
      </c>
      <c r="L336" s="69">
        <f>C336*E336*D336*D336</f>
        <v>0</v>
      </c>
      <c r="M336" s="69">
        <f t="shared" ca="1" si="58"/>
        <v>-4.5743953182000444E-5</v>
      </c>
      <c r="N336" s="69">
        <f ca="1">C336*(M336-E336)^2</f>
        <v>0</v>
      </c>
      <c r="O336" s="81">
        <f ca="1">(C336*O$1-O$2*F336+O$3*H336)^2</f>
        <v>0</v>
      </c>
      <c r="P336" s="69">
        <f ca="1">(-C336*O$2+O$4*F336-O$5*H336)^2</f>
        <v>0</v>
      </c>
      <c r="Q336" s="69">
        <f ca="1">+(C336*O$3-F336*O$5+H336*O$6)^2</f>
        <v>0</v>
      </c>
      <c r="R336" s="26">
        <f t="shared" ca="1" si="59"/>
        <v>4.5743953182000444E-5</v>
      </c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</row>
    <row r="337" spans="1:35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</row>
    <row r="338" spans="1:35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</row>
    <row r="339" spans="1:35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</row>
    <row r="340" spans="1:35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</row>
    <row r="341" spans="1:35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</row>
    <row r="342" spans="1:35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</row>
    <row r="343" spans="1:35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</row>
    <row r="344" spans="1:35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</row>
    <row r="345" spans="1:35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</row>
    <row r="346" spans="1:35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</row>
    <row r="347" spans="1:35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</row>
    <row r="348" spans="1:35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</row>
    <row r="349" spans="1:35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</row>
    <row r="350" spans="1:35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</row>
    <row r="351" spans="1:35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</row>
    <row r="352" spans="1:35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</row>
    <row r="353" spans="1:35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</row>
    <row r="354" spans="1:35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</row>
    <row r="355" spans="1:35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</row>
    <row r="356" spans="1:35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</row>
    <row r="357" spans="1:35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</row>
    <row r="358" spans="1:35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</row>
    <row r="359" spans="1:35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</row>
    <row r="360" spans="1:35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</row>
    <row r="361" spans="1:35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</row>
    <row r="362" spans="1:35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</row>
    <row r="363" spans="1:35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</row>
    <row r="364" spans="1:35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</row>
    <row r="365" spans="1:35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</row>
    <row r="366" spans="1:35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</row>
    <row r="367" spans="1:35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</row>
    <row r="368" spans="1:35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</row>
    <row r="369" spans="1:35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</row>
    <row r="370" spans="1:35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</row>
    <row r="371" spans="1:35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</row>
    <row r="372" spans="1:35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</row>
    <row r="373" spans="1:35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</row>
    <row r="374" spans="1:35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</row>
    <row r="375" spans="1:35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</row>
    <row r="376" spans="1:35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</row>
    <row r="377" spans="1:35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</row>
    <row r="378" spans="1:35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</row>
    <row r="379" spans="1:35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</row>
    <row r="380" spans="1:35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</row>
    <row r="381" spans="1:35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</row>
    <row r="382" spans="1:35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</row>
    <row r="383" spans="1:35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</row>
    <row r="384" spans="1:35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</row>
    <row r="385" spans="1:35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</row>
    <row r="386" spans="1:35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</row>
    <row r="387" spans="1:35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</row>
    <row r="388" spans="1:35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</row>
    <row r="389" spans="1:35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</row>
    <row r="390" spans="1:35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</row>
    <row r="391" spans="1:35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</row>
    <row r="392" spans="1:35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</row>
    <row r="393" spans="1:35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</row>
    <row r="394" spans="1:35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</row>
    <row r="395" spans="1:35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</row>
    <row r="396" spans="1:35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</row>
    <row r="397" spans="1:35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</row>
    <row r="398" spans="1:35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</row>
    <row r="399" spans="1:35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</row>
    <row r="400" spans="1:35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</row>
    <row r="401" spans="1:35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</row>
    <row r="402" spans="1:35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</row>
    <row r="403" spans="1:35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</row>
    <row r="404" spans="1:35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</row>
    <row r="405" spans="1:35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</row>
    <row r="406" spans="1:35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</row>
    <row r="407" spans="1:35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</row>
    <row r="408" spans="1:35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</row>
    <row r="409" spans="1:35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</row>
    <row r="410" spans="1:35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</row>
    <row r="411" spans="1:35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</row>
    <row r="412" spans="1:35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</row>
    <row r="413" spans="1:35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</row>
    <row r="414" spans="1:35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</row>
    <row r="415" spans="1:35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</row>
    <row r="416" spans="1:35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</row>
    <row r="417" spans="1:35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</row>
    <row r="418" spans="1:35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</row>
    <row r="419" spans="1:35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</row>
    <row r="420" spans="1:35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</row>
    <row r="421" spans="1:35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</row>
    <row r="422" spans="1:35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</row>
    <row r="423" spans="1:35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</row>
    <row r="424" spans="1:35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</row>
    <row r="425" spans="1:35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</row>
    <row r="426" spans="1:35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</row>
    <row r="427" spans="1:35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</row>
    <row r="428" spans="1:35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</row>
    <row r="429" spans="1:35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</row>
    <row r="430" spans="1:35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</row>
    <row r="431" spans="1:35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</row>
    <row r="432" spans="1:35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</row>
    <row r="433" spans="1:35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</row>
    <row r="434" spans="1:35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</row>
    <row r="435" spans="1:35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</row>
    <row r="436" spans="1:35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</row>
    <row r="437" spans="1:35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</row>
    <row r="438" spans="1:35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</row>
    <row r="439" spans="1:35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</row>
    <row r="440" spans="1:35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</row>
    <row r="441" spans="1:35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</row>
    <row r="442" spans="1:35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</row>
    <row r="443" spans="1:35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</row>
    <row r="444" spans="1:35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</row>
    <row r="445" spans="1:35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</row>
    <row r="446" spans="1:35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</row>
    <row r="447" spans="1:35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</row>
    <row r="448" spans="1:35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</row>
    <row r="449" spans="1:35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</row>
    <row r="450" spans="1:35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</row>
    <row r="451" spans="1:35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</row>
    <row r="452" spans="1:35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</row>
    <row r="453" spans="1:35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</row>
    <row r="454" spans="1:35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</row>
    <row r="455" spans="1:35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</row>
    <row r="456" spans="1:35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</row>
    <row r="457" spans="1:35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</row>
    <row r="458" spans="1:35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</row>
    <row r="459" spans="1:35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</row>
    <row r="460" spans="1:35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</row>
    <row r="461" spans="1:35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</row>
    <row r="462" spans="1:35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</row>
    <row r="463" spans="1:35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</row>
    <row r="464" spans="1:35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</row>
    <row r="465" spans="1:35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</row>
    <row r="466" spans="1:35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</row>
    <row r="467" spans="1:35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</row>
    <row r="468" spans="1:35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</row>
    <row r="469" spans="1:35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</row>
    <row r="470" spans="1:35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</row>
    <row r="471" spans="1:35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</row>
    <row r="472" spans="1:35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</row>
    <row r="473" spans="1:35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</row>
    <row r="474" spans="1:35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</row>
    <row r="475" spans="1:35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</row>
    <row r="476" spans="1:35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</row>
    <row r="477" spans="1:35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</row>
    <row r="478" spans="1:35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</row>
    <row r="479" spans="1:35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</row>
    <row r="480" spans="1:35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</row>
    <row r="481" spans="1:35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</row>
    <row r="482" spans="1:35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</row>
    <row r="483" spans="1:35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</row>
    <row r="484" spans="1:35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</row>
    <row r="485" spans="1:35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</row>
    <row r="486" spans="1:35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</row>
    <row r="487" spans="1:35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</row>
    <row r="488" spans="1:35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</row>
    <row r="489" spans="1:35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</row>
    <row r="490" spans="1:35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</row>
    <row r="491" spans="1:35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</row>
    <row r="492" spans="1:35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</row>
    <row r="493" spans="1:35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</row>
    <row r="494" spans="1:35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</row>
    <row r="495" spans="1:35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</row>
    <row r="496" spans="1:35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</row>
    <row r="497" spans="1:35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</row>
    <row r="498" spans="1:35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</row>
    <row r="499" spans="1:35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</row>
    <row r="500" spans="1:35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</row>
    <row r="501" spans="1:35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</row>
    <row r="502" spans="1:35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</row>
    <row r="503" spans="1:35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</row>
    <row r="504" spans="1:35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</row>
    <row r="505" spans="1:35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</row>
    <row r="506" spans="1:35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</row>
    <row r="507" spans="1:35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</row>
    <row r="508" spans="1:35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</row>
    <row r="509" spans="1:35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</row>
    <row r="510" spans="1:35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</row>
    <row r="511" spans="1:35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</row>
    <row r="512" spans="1:35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</row>
    <row r="513" spans="1:35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</row>
    <row r="514" spans="1:35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</row>
    <row r="515" spans="1:35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</row>
    <row r="516" spans="1:35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</row>
    <row r="517" spans="1:35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</row>
    <row r="518" spans="1:35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</row>
    <row r="519" spans="1:35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</row>
    <row r="520" spans="1:35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</row>
    <row r="521" spans="1:35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</row>
    <row r="522" spans="1:35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</row>
    <row r="523" spans="1:35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</row>
    <row r="524" spans="1:35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</row>
    <row r="525" spans="1:35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</row>
    <row r="526" spans="1:35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</row>
    <row r="527" spans="1:35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</row>
    <row r="528" spans="1:35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</row>
    <row r="529" spans="1:35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</row>
    <row r="530" spans="1:35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</row>
    <row r="531" spans="1:35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</row>
    <row r="532" spans="1:35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</row>
    <row r="533" spans="1:35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</row>
    <row r="534" spans="1:35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</row>
    <row r="535" spans="1:35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</row>
    <row r="536" spans="1:35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</row>
    <row r="537" spans="1:35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</row>
    <row r="538" spans="1:35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</row>
    <row r="539" spans="1:35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</row>
    <row r="540" spans="1:35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</row>
    <row r="541" spans="1:35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</row>
    <row r="542" spans="1:35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</row>
    <row r="543" spans="1:35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</row>
    <row r="544" spans="1:35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</row>
    <row r="545" spans="1:35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</row>
    <row r="546" spans="1:35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</row>
    <row r="547" spans="1:35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</row>
    <row r="548" spans="1:35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</row>
    <row r="549" spans="1:35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</row>
    <row r="550" spans="1:35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</row>
    <row r="551" spans="1:35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</row>
    <row r="552" spans="1:35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</row>
    <row r="553" spans="1:35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</row>
    <row r="554" spans="1:35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</row>
    <row r="555" spans="1:35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</row>
    <row r="556" spans="1:35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</row>
    <row r="557" spans="1:35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</row>
    <row r="558" spans="1:35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</row>
    <row r="559" spans="1:35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</row>
    <row r="560" spans="1:35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</row>
    <row r="561" spans="1:35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</row>
    <row r="562" spans="1:35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</row>
    <row r="563" spans="1:35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</row>
    <row r="564" spans="1:35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</row>
    <row r="565" spans="1:35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</row>
    <row r="566" spans="1:35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</row>
    <row r="567" spans="1:35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</row>
    <row r="568" spans="1:35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</row>
    <row r="569" spans="1:35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</row>
    <row r="570" spans="1:35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</row>
    <row r="571" spans="1:35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</row>
    <row r="572" spans="1:35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</row>
    <row r="573" spans="1:35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</row>
    <row r="574" spans="1:35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</row>
    <row r="575" spans="1:35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</row>
    <row r="576" spans="1:35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</row>
    <row r="577" spans="1:35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</row>
    <row r="578" spans="1:35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</row>
    <row r="579" spans="1:35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</row>
    <row r="580" spans="1:35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</row>
    <row r="581" spans="1:35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</row>
    <row r="582" spans="1:35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</row>
    <row r="583" spans="1:35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</row>
    <row r="584" spans="1:35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</row>
    <row r="585" spans="1:35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</row>
    <row r="586" spans="1:35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</row>
    <row r="587" spans="1:35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</row>
    <row r="588" spans="1:35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</row>
    <row r="589" spans="1:35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</row>
    <row r="590" spans="1:35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</row>
    <row r="591" spans="1:35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</row>
    <row r="592" spans="1:35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</row>
    <row r="593" spans="1:35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</row>
    <row r="594" spans="1:35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</row>
    <row r="595" spans="1:35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</row>
    <row r="596" spans="1:35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</row>
    <row r="597" spans="1:35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</row>
    <row r="598" spans="1:35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</row>
    <row r="599" spans="1:35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</row>
    <row r="600" spans="1:35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</row>
    <row r="601" spans="1:35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</row>
    <row r="602" spans="1:35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</row>
    <row r="603" spans="1:35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</row>
    <row r="604" spans="1:35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</row>
    <row r="605" spans="1:35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</row>
    <row r="606" spans="1:35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</row>
    <row r="607" spans="1:35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</row>
    <row r="608" spans="1:35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</row>
    <row r="609" spans="1:35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</row>
    <row r="610" spans="1:35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</row>
    <row r="611" spans="1:35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</row>
    <row r="612" spans="1:35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</row>
    <row r="613" spans="1:35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</row>
    <row r="614" spans="1:35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</row>
    <row r="615" spans="1:35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</row>
    <row r="616" spans="1:35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</row>
    <row r="617" spans="1:35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</row>
    <row r="618" spans="1:35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</row>
    <row r="619" spans="1:35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</row>
    <row r="620" spans="1:35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</row>
    <row r="621" spans="1:35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</row>
    <row r="622" spans="1:35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</row>
    <row r="623" spans="1:35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</row>
    <row r="624" spans="1:35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</row>
    <row r="625" spans="1:35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</row>
    <row r="626" spans="1:35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</row>
    <row r="627" spans="1:35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</row>
    <row r="628" spans="1:35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</row>
    <row r="629" spans="1:35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</row>
    <row r="630" spans="1:35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</row>
    <row r="631" spans="1:35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</row>
    <row r="632" spans="1:35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</row>
    <row r="633" spans="1:35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</row>
    <row r="634" spans="1:35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</row>
    <row r="635" spans="1:35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</row>
    <row r="636" spans="1:35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</row>
    <row r="637" spans="1:35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</row>
    <row r="638" spans="1:35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</row>
    <row r="639" spans="1:35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</row>
    <row r="640" spans="1:35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</row>
    <row r="641" spans="1:35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</row>
    <row r="642" spans="1:35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</row>
    <row r="643" spans="1:35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</row>
    <row r="644" spans="1:35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</row>
    <row r="645" spans="1:35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</row>
    <row r="646" spans="1:35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</row>
    <row r="647" spans="1:35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</row>
    <row r="648" spans="1:35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</row>
    <row r="649" spans="1:35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</row>
    <row r="650" spans="1:35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</row>
    <row r="651" spans="1:35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</row>
    <row r="652" spans="1:35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</row>
    <row r="653" spans="1:35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</row>
    <row r="654" spans="1:35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</row>
    <row r="655" spans="1:35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</row>
    <row r="656" spans="1:35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</row>
    <row r="657" spans="1:35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</row>
    <row r="658" spans="1:35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</row>
    <row r="659" spans="1:35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</row>
    <row r="660" spans="1:35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</row>
    <row r="661" spans="1:35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</row>
    <row r="662" spans="1:35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</row>
    <row r="663" spans="1:35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</row>
    <row r="664" spans="1:35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</row>
    <row r="665" spans="1:35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</row>
    <row r="666" spans="1:35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</row>
    <row r="667" spans="1:35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</row>
    <row r="668" spans="1:35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</row>
    <row r="669" spans="1:35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</row>
    <row r="670" spans="1:35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</row>
    <row r="671" spans="1:35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</row>
    <row r="672" spans="1:35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</row>
    <row r="673" spans="1:35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</row>
    <row r="674" spans="1:35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</row>
    <row r="675" spans="1:35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</row>
    <row r="676" spans="1:35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</row>
    <row r="677" spans="1:35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</row>
    <row r="678" spans="1:35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</row>
    <row r="679" spans="1:35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</row>
    <row r="680" spans="1:35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</row>
    <row r="681" spans="1:35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</row>
    <row r="682" spans="1:35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</row>
    <row r="683" spans="1:35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</row>
    <row r="684" spans="1:35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</row>
    <row r="685" spans="1:35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</row>
    <row r="686" spans="1:35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</row>
    <row r="687" spans="1:35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</row>
    <row r="688" spans="1:35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</row>
    <row r="689" spans="1:35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</row>
    <row r="690" spans="1:35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</row>
    <row r="691" spans="1:35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</row>
    <row r="692" spans="1:35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</row>
    <row r="693" spans="1:35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</row>
    <row r="694" spans="1:35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</row>
    <row r="695" spans="1:35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</row>
    <row r="696" spans="1:35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</row>
    <row r="697" spans="1:35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</row>
    <row r="698" spans="1:35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</row>
    <row r="699" spans="1:35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</row>
    <row r="700" spans="1:35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</row>
    <row r="701" spans="1:35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</row>
    <row r="702" spans="1:35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</row>
    <row r="703" spans="1:35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</row>
    <row r="704" spans="1:35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</row>
    <row r="705" spans="1:35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</row>
    <row r="706" spans="1:35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</row>
    <row r="707" spans="1:35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</row>
    <row r="708" spans="1:35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</row>
    <row r="709" spans="1:35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</row>
    <row r="710" spans="1:35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</row>
    <row r="711" spans="1:35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</row>
    <row r="712" spans="1:35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</row>
    <row r="713" spans="1:35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</row>
    <row r="714" spans="1:35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</row>
    <row r="715" spans="1:35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</row>
    <row r="716" spans="1:35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</row>
    <row r="717" spans="1:35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</row>
    <row r="718" spans="1:35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</row>
    <row r="719" spans="1:35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</row>
    <row r="720" spans="1:35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</row>
    <row r="721" spans="1:35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</row>
    <row r="722" spans="1:35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</row>
    <row r="723" spans="1:35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</row>
    <row r="724" spans="1:35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</row>
    <row r="725" spans="1:35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</row>
    <row r="726" spans="1:35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</row>
    <row r="727" spans="1:35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</row>
    <row r="728" spans="1:35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</row>
    <row r="729" spans="1:35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</row>
    <row r="730" spans="1:35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</row>
    <row r="731" spans="1:35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</row>
    <row r="732" spans="1:35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</row>
    <row r="733" spans="1:35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</row>
    <row r="734" spans="1:35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</row>
    <row r="735" spans="1:35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</row>
    <row r="736" spans="1:35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</row>
    <row r="737" spans="1:35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</row>
    <row r="738" spans="1:35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</row>
    <row r="739" spans="1:35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</row>
    <row r="740" spans="1:35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</row>
    <row r="741" spans="1:35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</row>
    <row r="742" spans="1:35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</row>
    <row r="743" spans="1:35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</row>
    <row r="744" spans="1:35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</row>
    <row r="745" spans="1:35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</row>
    <row r="746" spans="1:35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</row>
    <row r="747" spans="1:35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</row>
    <row r="748" spans="1:35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</row>
    <row r="749" spans="1:35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</row>
    <row r="750" spans="1:35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</row>
    <row r="751" spans="1:35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</row>
    <row r="752" spans="1:35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</row>
    <row r="753" spans="1:35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</row>
    <row r="754" spans="1:35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</row>
    <row r="755" spans="1:35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</row>
    <row r="756" spans="1:35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</row>
    <row r="757" spans="1:35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</row>
    <row r="758" spans="1:35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</row>
    <row r="759" spans="1:35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</row>
    <row r="760" spans="1:35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</row>
    <row r="761" spans="1:35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</row>
    <row r="762" spans="1:35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</row>
    <row r="763" spans="1:35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</row>
    <row r="764" spans="1:35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</row>
    <row r="765" spans="1:35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</row>
    <row r="766" spans="1:35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</row>
    <row r="767" spans="1:35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</row>
    <row r="768" spans="1:35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</row>
    <row r="769" spans="1:35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</row>
    <row r="770" spans="1:35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</row>
    <row r="771" spans="1:35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</row>
    <row r="772" spans="1:35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</row>
    <row r="773" spans="1:35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</row>
    <row r="774" spans="1:35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</row>
    <row r="775" spans="1:35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</row>
    <row r="776" spans="1:35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</row>
    <row r="777" spans="1:35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</row>
    <row r="778" spans="1:35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</row>
    <row r="779" spans="1:35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</row>
    <row r="780" spans="1:35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</row>
    <row r="781" spans="1:35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</row>
    <row r="782" spans="1:35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</row>
    <row r="783" spans="1:35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</row>
    <row r="784" spans="1:35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</row>
    <row r="785" spans="1:35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</row>
    <row r="786" spans="1:35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</row>
    <row r="787" spans="1:35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</row>
    <row r="788" spans="1:35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</row>
    <row r="789" spans="1:35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</row>
    <row r="790" spans="1:35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</row>
    <row r="791" spans="1:35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</row>
    <row r="792" spans="1:35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</row>
    <row r="793" spans="1:35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</row>
    <row r="794" spans="1:35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</row>
    <row r="795" spans="1:35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</row>
    <row r="796" spans="1:35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</row>
    <row r="797" spans="1:35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</row>
    <row r="798" spans="1:35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</row>
    <row r="799" spans="1:35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</row>
    <row r="800" spans="1:35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</row>
    <row r="801" spans="1:35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</row>
    <row r="802" spans="1:35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</row>
    <row r="803" spans="1:35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</row>
    <row r="804" spans="1:35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</row>
    <row r="805" spans="1:35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</row>
    <row r="806" spans="1:35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  <c r="AI806" s="26"/>
    </row>
    <row r="807" spans="1:35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</row>
    <row r="808" spans="1:35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</row>
    <row r="809" spans="1:35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</row>
    <row r="810" spans="1:35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</row>
    <row r="811" spans="1:35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</row>
    <row r="812" spans="1:35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</row>
    <row r="813" spans="1:35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</row>
    <row r="814" spans="1:35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</row>
    <row r="815" spans="1:35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</row>
    <row r="816" spans="1:35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</row>
    <row r="817" spans="1:35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</row>
    <row r="818" spans="1:35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</row>
    <row r="819" spans="1:35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</row>
    <row r="820" spans="1:35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</row>
    <row r="821" spans="1:35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</row>
    <row r="822" spans="1:35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</row>
    <row r="823" spans="1:35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</row>
    <row r="824" spans="1:35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</row>
    <row r="825" spans="1:35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</row>
    <row r="826" spans="1:35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</row>
    <row r="827" spans="1:35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</row>
    <row r="828" spans="1:35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</row>
    <row r="829" spans="1:35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</row>
    <row r="830" spans="1:35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</row>
    <row r="831" spans="1:35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</row>
    <row r="832" spans="1:35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</row>
    <row r="833" spans="1:35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</row>
    <row r="834" spans="1:35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</row>
    <row r="835" spans="1:35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</row>
    <row r="836" spans="1:35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</row>
    <row r="837" spans="1:35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</row>
    <row r="838" spans="1:35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</row>
    <row r="839" spans="1:35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</row>
    <row r="840" spans="1:35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</row>
    <row r="841" spans="1:35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</row>
    <row r="842" spans="1:35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</row>
    <row r="843" spans="1:35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</row>
    <row r="844" spans="1:35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</row>
    <row r="845" spans="1:35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</row>
    <row r="846" spans="1:35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</row>
    <row r="847" spans="1:35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</row>
    <row r="848" spans="1:35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</row>
    <row r="849" spans="1:35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</row>
    <row r="850" spans="1:35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</row>
    <row r="851" spans="1:35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</row>
    <row r="852" spans="1:35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</row>
    <row r="853" spans="1:35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</row>
    <row r="854" spans="1:35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</row>
    <row r="855" spans="1:35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</row>
    <row r="856" spans="1:35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</row>
    <row r="857" spans="1:35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</row>
    <row r="858" spans="1:35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</row>
    <row r="859" spans="1:35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</row>
    <row r="860" spans="1:35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</row>
    <row r="861" spans="1:35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</row>
    <row r="862" spans="1:35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</row>
    <row r="863" spans="1:35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</row>
    <row r="864" spans="1:35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</row>
    <row r="865" spans="1:35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</row>
    <row r="866" spans="1:35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</row>
    <row r="867" spans="1:35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</row>
    <row r="868" spans="1:35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</row>
    <row r="869" spans="1:35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</row>
    <row r="870" spans="1:35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</row>
    <row r="871" spans="1:35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</row>
    <row r="872" spans="1:35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</row>
    <row r="873" spans="1:35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</row>
    <row r="874" spans="1:35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</row>
    <row r="875" spans="1:35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</row>
    <row r="876" spans="1:35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</row>
    <row r="877" spans="1:35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</row>
    <row r="878" spans="1:35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</row>
    <row r="879" spans="1:35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</row>
    <row r="880" spans="1:35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</row>
    <row r="881" spans="1:35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</row>
    <row r="882" spans="1:35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</row>
    <row r="883" spans="1:35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</row>
    <row r="884" spans="1:35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</row>
    <row r="885" spans="1:35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</row>
    <row r="886" spans="1:35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</row>
    <row r="887" spans="1:35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</row>
    <row r="888" spans="1:35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</row>
    <row r="889" spans="1:35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</row>
    <row r="890" spans="1:35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</row>
    <row r="891" spans="1:35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</row>
    <row r="892" spans="1:35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</row>
    <row r="893" spans="1:35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</row>
    <row r="894" spans="1:35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</row>
    <row r="895" spans="1:35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</row>
    <row r="896" spans="1:35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</row>
    <row r="897" spans="1:35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</row>
    <row r="898" spans="1:35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</row>
    <row r="899" spans="1:35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</row>
    <row r="900" spans="1:35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</row>
    <row r="901" spans="1:35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</row>
    <row r="902" spans="1:35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</row>
    <row r="903" spans="1:35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</row>
    <row r="904" spans="1:35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</row>
    <row r="905" spans="1:35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</row>
    <row r="906" spans="1:35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</row>
    <row r="907" spans="1:35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</row>
    <row r="908" spans="1:35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</row>
    <row r="909" spans="1:35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</row>
    <row r="910" spans="1:35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</row>
    <row r="911" spans="1:35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</row>
    <row r="912" spans="1:35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</row>
    <row r="913" spans="1:35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</row>
    <row r="914" spans="1:35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</row>
    <row r="915" spans="1:35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</row>
    <row r="916" spans="1:35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</row>
    <row r="917" spans="1:35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</row>
    <row r="918" spans="1:35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</row>
    <row r="919" spans="1:35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</row>
    <row r="920" spans="1:35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</row>
    <row r="921" spans="1:35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</row>
    <row r="922" spans="1:35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</row>
    <row r="923" spans="1:35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</row>
    <row r="924" spans="1:35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</row>
    <row r="925" spans="1:35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</row>
    <row r="926" spans="1:35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</row>
    <row r="927" spans="1:35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</row>
    <row r="928" spans="1:35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</row>
    <row r="929" spans="1:35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</row>
    <row r="930" spans="1:35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</row>
    <row r="931" spans="1:35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</row>
    <row r="932" spans="1:35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</row>
    <row r="933" spans="1:35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</row>
    <row r="934" spans="1:35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</row>
    <row r="935" spans="1:35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</row>
    <row r="936" spans="1:35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</row>
    <row r="937" spans="1:35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</row>
    <row r="938" spans="1:35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</row>
    <row r="939" spans="1:35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</row>
    <row r="940" spans="1:35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</row>
    <row r="941" spans="1:35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</row>
    <row r="942" spans="1:35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</row>
    <row r="943" spans="1:35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</row>
    <row r="944" spans="1:35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  <c r="AI944" s="26"/>
    </row>
    <row r="945" spans="1:35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</row>
    <row r="946" spans="1:35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</row>
    <row r="947" spans="1:35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</row>
    <row r="948" spans="1:35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39"/>
  <sheetViews>
    <sheetView topLeftCell="A3" workbookViewId="0">
      <selection activeCell="A11" sqref="A11:D11"/>
    </sheetView>
  </sheetViews>
  <sheetFormatPr defaultRowHeight="12.75" x14ac:dyDescent="0.2"/>
  <cols>
    <col min="1" max="1" width="19.7109375" style="20" customWidth="1"/>
    <col min="2" max="2" width="4.42578125" style="26" customWidth="1"/>
    <col min="3" max="3" width="12.7109375" style="20" customWidth="1"/>
    <col min="4" max="4" width="5.42578125" style="26" customWidth="1"/>
    <col min="5" max="5" width="14.85546875" style="26" customWidth="1"/>
    <col min="6" max="6" width="9.140625" style="26"/>
    <col min="7" max="7" width="12" style="26" customWidth="1"/>
    <col min="8" max="8" width="14.140625" style="20" customWidth="1"/>
    <col min="9" max="9" width="22.5703125" style="26" customWidth="1"/>
    <col min="10" max="10" width="25.140625" style="26" customWidth="1"/>
    <col min="11" max="11" width="15.7109375" style="26" customWidth="1"/>
    <col min="12" max="12" width="14.140625" style="26" customWidth="1"/>
    <col min="13" max="13" width="9.5703125" style="26" customWidth="1"/>
    <col min="14" max="14" width="14.140625" style="26" customWidth="1"/>
    <col min="15" max="15" width="23.42578125" style="26" customWidth="1"/>
    <col min="16" max="16" width="16.5703125" style="26" customWidth="1"/>
    <col min="17" max="17" width="41" style="26" customWidth="1"/>
    <col min="18" max="16384" width="9.140625" style="26"/>
  </cols>
  <sheetData>
    <row r="1" spans="1:16" ht="15.75" x14ac:dyDescent="0.25">
      <c r="A1" s="92" t="s">
        <v>157</v>
      </c>
      <c r="I1" s="93" t="s">
        <v>57</v>
      </c>
      <c r="J1" s="94" t="s">
        <v>158</v>
      </c>
    </row>
    <row r="2" spans="1:16" x14ac:dyDescent="0.2">
      <c r="I2" s="95" t="s">
        <v>68</v>
      </c>
      <c r="J2" s="96" t="s">
        <v>159</v>
      </c>
    </row>
    <row r="3" spans="1:16" x14ac:dyDescent="0.2">
      <c r="A3" s="97" t="s">
        <v>160</v>
      </c>
      <c r="I3" s="95" t="s">
        <v>72</v>
      </c>
      <c r="J3" s="96" t="s">
        <v>161</v>
      </c>
    </row>
    <row r="4" spans="1:16" x14ac:dyDescent="0.2">
      <c r="I4" s="95" t="s">
        <v>86</v>
      </c>
      <c r="J4" s="96" t="s">
        <v>161</v>
      </c>
    </row>
    <row r="5" spans="1:16" ht="13.5" thickBot="1" x14ac:dyDescent="0.25">
      <c r="I5" s="98" t="s">
        <v>110</v>
      </c>
      <c r="J5" s="99" t="s">
        <v>162</v>
      </c>
    </row>
    <row r="10" spans="1:16" ht="13.5" thickBot="1" x14ac:dyDescent="0.25"/>
    <row r="11" spans="1:16" ht="12.75" customHeight="1" thickBot="1" x14ac:dyDescent="0.25">
      <c r="A11" s="20" t="str">
        <f t="shared" ref="A11:A29" si="0">P11</f>
        <v>BAVM 186 </v>
      </c>
      <c r="B11" s="3" t="str">
        <f t="shared" ref="B11:B29" si="1">IF(H11=INT(H11),"I","II")</f>
        <v>II</v>
      </c>
      <c r="C11" s="20">
        <f t="shared" ref="C11:C29" si="2">1*G11</f>
        <v>53990.345600000001</v>
      </c>
      <c r="D11" s="26" t="str">
        <f t="shared" ref="D11:D29" si="3">VLOOKUP(F11,I$1:J$5,2,FALSE)</f>
        <v>vis</v>
      </c>
      <c r="E11" s="100" t="e">
        <f>VLOOKUP(C10,Active!C$21:E$973,3,FALSE)</f>
        <v>#N/A</v>
      </c>
      <c r="F11" s="3" t="s">
        <v>110</v>
      </c>
      <c r="G11" s="26" t="str">
        <f t="shared" ref="G11:G29" si="4">MID(I11,3,LEN(I11)-3)</f>
        <v>53990.3456</v>
      </c>
      <c r="H11" s="20">
        <f t="shared" ref="H11:H29" si="5">1*K11</f>
        <v>5288.5</v>
      </c>
      <c r="I11" s="101" t="s">
        <v>163</v>
      </c>
      <c r="J11" s="102" t="s">
        <v>164</v>
      </c>
      <c r="K11" s="101">
        <v>5288.5</v>
      </c>
      <c r="L11" s="101" t="s">
        <v>165</v>
      </c>
      <c r="M11" s="102" t="s">
        <v>166</v>
      </c>
      <c r="N11" s="102" t="s">
        <v>167</v>
      </c>
      <c r="O11" s="103" t="s">
        <v>168</v>
      </c>
      <c r="P11" s="104" t="s">
        <v>169</v>
      </c>
    </row>
    <row r="12" spans="1:16" ht="12.75" customHeight="1" thickBot="1" x14ac:dyDescent="0.25">
      <c r="A12" s="20" t="str">
        <f t="shared" si="0"/>
        <v>IBVS 5781 </v>
      </c>
      <c r="B12" s="3" t="str">
        <f t="shared" si="1"/>
        <v>II</v>
      </c>
      <c r="C12" s="20">
        <f t="shared" si="2"/>
        <v>54197.451300000001</v>
      </c>
      <c r="D12" s="26" t="str">
        <f t="shared" si="3"/>
        <v>vis</v>
      </c>
      <c r="E12" s="100">
        <f>VLOOKUP(C11,Active!C$21:E$973,3,FALSE)</f>
        <v>4835.5012501971087</v>
      </c>
      <c r="F12" s="3" t="s">
        <v>110</v>
      </c>
      <c r="G12" s="26" t="str">
        <f t="shared" si="4"/>
        <v>54197.4513</v>
      </c>
      <c r="H12" s="20">
        <f t="shared" si="5"/>
        <v>5960.5</v>
      </c>
      <c r="I12" s="101" t="s">
        <v>170</v>
      </c>
      <c r="J12" s="102" t="s">
        <v>171</v>
      </c>
      <c r="K12" s="101" t="s">
        <v>172</v>
      </c>
      <c r="L12" s="101" t="s">
        <v>165</v>
      </c>
      <c r="M12" s="102" t="s">
        <v>166</v>
      </c>
      <c r="N12" s="102" t="s">
        <v>173</v>
      </c>
      <c r="O12" s="103" t="s">
        <v>174</v>
      </c>
      <c r="P12" s="104" t="s">
        <v>175</v>
      </c>
    </row>
    <row r="13" spans="1:16" ht="12.75" customHeight="1" thickBot="1" x14ac:dyDescent="0.25">
      <c r="A13" s="20" t="str">
        <f t="shared" si="0"/>
        <v>BAVM 201 </v>
      </c>
      <c r="B13" s="3" t="str">
        <f t="shared" si="1"/>
        <v>I</v>
      </c>
      <c r="C13" s="20">
        <f t="shared" si="2"/>
        <v>54207.465700000001</v>
      </c>
      <c r="D13" s="26" t="str">
        <f t="shared" si="3"/>
        <v>vis</v>
      </c>
      <c r="E13" s="100">
        <f>VLOOKUP(C12,Active!C$21:E$973,3,FALSE)</f>
        <v>5507.5047519171439</v>
      </c>
      <c r="F13" s="3" t="s">
        <v>110</v>
      </c>
      <c r="G13" s="26" t="str">
        <f t="shared" si="4"/>
        <v>54207.4657</v>
      </c>
      <c r="H13" s="20">
        <f t="shared" si="5"/>
        <v>5993</v>
      </c>
      <c r="I13" s="101" t="s">
        <v>176</v>
      </c>
      <c r="J13" s="102" t="s">
        <v>177</v>
      </c>
      <c r="K13" s="101" t="s">
        <v>178</v>
      </c>
      <c r="L13" s="101" t="s">
        <v>179</v>
      </c>
      <c r="M13" s="102" t="s">
        <v>166</v>
      </c>
      <c r="N13" s="102" t="s">
        <v>167</v>
      </c>
      <c r="O13" s="103" t="s">
        <v>180</v>
      </c>
      <c r="P13" s="104" t="s">
        <v>181</v>
      </c>
    </row>
    <row r="14" spans="1:16" ht="12.75" customHeight="1" thickBot="1" x14ac:dyDescent="0.25">
      <c r="A14" s="20" t="str">
        <f t="shared" si="0"/>
        <v>IBVS 5871 </v>
      </c>
      <c r="B14" s="3" t="str">
        <f t="shared" si="1"/>
        <v>II</v>
      </c>
      <c r="C14" s="20">
        <f t="shared" si="2"/>
        <v>54684.390899999999</v>
      </c>
      <c r="D14" s="26" t="str">
        <f t="shared" si="3"/>
        <v>vis</v>
      </c>
      <c r="E14" s="100">
        <f>VLOOKUP(C13,Active!C$21:E$973,3,FALSE)</f>
        <v>5539.998844873664</v>
      </c>
      <c r="F14" s="3" t="s">
        <v>110</v>
      </c>
      <c r="G14" s="26" t="str">
        <f t="shared" si="4"/>
        <v>54684.3909</v>
      </c>
      <c r="H14" s="20">
        <f t="shared" si="5"/>
        <v>7540.5</v>
      </c>
      <c r="I14" s="101" t="s">
        <v>182</v>
      </c>
      <c r="J14" s="102" t="s">
        <v>183</v>
      </c>
      <c r="K14" s="101" t="s">
        <v>184</v>
      </c>
      <c r="L14" s="101" t="s">
        <v>185</v>
      </c>
      <c r="M14" s="102" t="s">
        <v>166</v>
      </c>
      <c r="N14" s="102" t="s">
        <v>57</v>
      </c>
      <c r="O14" s="103" t="s">
        <v>174</v>
      </c>
      <c r="P14" s="104" t="s">
        <v>186</v>
      </c>
    </row>
    <row r="15" spans="1:16" ht="12.75" customHeight="1" thickBot="1" x14ac:dyDescent="0.25">
      <c r="A15" s="20" t="str">
        <f t="shared" si="0"/>
        <v>BAVM 214 </v>
      </c>
      <c r="B15" s="3" t="str">
        <f t="shared" si="1"/>
        <v>I</v>
      </c>
      <c r="C15" s="20">
        <f t="shared" si="2"/>
        <v>54934.488499999999</v>
      </c>
      <c r="D15" s="26" t="str">
        <f t="shared" si="3"/>
        <v>vis</v>
      </c>
      <c r="E15" s="100">
        <f>VLOOKUP(C14,Active!C$21:E$973,3,FALSE)</f>
        <v>7087.4956277170459</v>
      </c>
      <c r="F15" s="3" t="s">
        <v>110</v>
      </c>
      <c r="G15" s="26" t="str">
        <f t="shared" si="4"/>
        <v>54934.4885</v>
      </c>
      <c r="H15" s="20">
        <f t="shared" si="5"/>
        <v>8352</v>
      </c>
      <c r="I15" s="101" t="s">
        <v>187</v>
      </c>
      <c r="J15" s="102" t="s">
        <v>188</v>
      </c>
      <c r="K15" s="101" t="s">
        <v>189</v>
      </c>
      <c r="L15" s="101" t="s">
        <v>190</v>
      </c>
      <c r="M15" s="102" t="s">
        <v>166</v>
      </c>
      <c r="N15" s="102" t="s">
        <v>191</v>
      </c>
      <c r="O15" s="103" t="s">
        <v>192</v>
      </c>
      <c r="P15" s="104" t="s">
        <v>193</v>
      </c>
    </row>
    <row r="16" spans="1:16" ht="12.75" customHeight="1" thickBot="1" x14ac:dyDescent="0.25">
      <c r="A16" s="20" t="str">
        <f t="shared" si="0"/>
        <v>BAVM 209 </v>
      </c>
      <c r="B16" s="3" t="str">
        <f t="shared" si="1"/>
        <v>I</v>
      </c>
      <c r="C16" s="20">
        <f t="shared" si="2"/>
        <v>54943.427199999998</v>
      </c>
      <c r="D16" s="26" t="str">
        <f t="shared" si="3"/>
        <v>vis</v>
      </c>
      <c r="E16" s="100">
        <f>VLOOKUP(C15,Active!C$21:E$973,3,FALSE)</f>
        <v>7898.9965326741631</v>
      </c>
      <c r="F16" s="3" t="s">
        <v>110</v>
      </c>
      <c r="G16" s="26" t="str">
        <f t="shared" si="4"/>
        <v>54943.4272</v>
      </c>
      <c r="H16" s="20">
        <f t="shared" si="5"/>
        <v>8381</v>
      </c>
      <c r="I16" s="101" t="s">
        <v>194</v>
      </c>
      <c r="J16" s="102" t="s">
        <v>195</v>
      </c>
      <c r="K16" s="101" t="s">
        <v>196</v>
      </c>
      <c r="L16" s="101" t="s">
        <v>197</v>
      </c>
      <c r="M16" s="102" t="s">
        <v>166</v>
      </c>
      <c r="N16" s="102" t="s">
        <v>167</v>
      </c>
      <c r="O16" s="103" t="s">
        <v>198</v>
      </c>
      <c r="P16" s="104" t="s">
        <v>199</v>
      </c>
    </row>
    <row r="17" spans="1:37" ht="12.75" customHeight="1" thickBot="1" x14ac:dyDescent="0.25">
      <c r="A17" s="20" t="str">
        <f t="shared" si="0"/>
        <v>BAVM 209 </v>
      </c>
      <c r="B17" s="3" t="str">
        <f t="shared" si="1"/>
        <v>II</v>
      </c>
      <c r="C17" s="20">
        <f t="shared" si="2"/>
        <v>54943.5789</v>
      </c>
      <c r="D17" s="26" t="str">
        <f t="shared" si="3"/>
        <v>vis</v>
      </c>
      <c r="E17" s="100">
        <f>VLOOKUP(C16,Active!C$21:E$973,3,FALSE)</f>
        <v>7928.0002621747235</v>
      </c>
      <c r="F17" s="3" t="s">
        <v>110</v>
      </c>
      <c r="G17" s="26" t="str">
        <f t="shared" si="4"/>
        <v>54943.5789</v>
      </c>
      <c r="H17" s="20">
        <f t="shared" si="5"/>
        <v>8381.5</v>
      </c>
      <c r="I17" s="101" t="s">
        <v>200</v>
      </c>
      <c r="J17" s="102" t="s">
        <v>201</v>
      </c>
      <c r="K17" s="101" t="s">
        <v>202</v>
      </c>
      <c r="L17" s="101" t="s">
        <v>203</v>
      </c>
      <c r="M17" s="102" t="s">
        <v>166</v>
      </c>
      <c r="N17" s="102" t="s">
        <v>167</v>
      </c>
      <c r="O17" s="103" t="s">
        <v>198</v>
      </c>
      <c r="P17" s="104" t="s">
        <v>199</v>
      </c>
    </row>
    <row r="18" spans="1:37" ht="12.75" customHeight="1" thickBot="1" x14ac:dyDescent="0.25">
      <c r="A18" s="20" t="str">
        <f t="shared" si="0"/>
        <v>IBVS 5929 </v>
      </c>
      <c r="B18" s="3" t="str">
        <f t="shared" si="1"/>
        <v>II</v>
      </c>
      <c r="C18" s="20">
        <f t="shared" si="2"/>
        <v>54948.8171</v>
      </c>
      <c r="D18" s="26" t="str">
        <f t="shared" si="3"/>
        <v>vis</v>
      </c>
      <c r="E18" s="100">
        <f>VLOOKUP(C17,Active!C$21:E$973,3,FALSE)</f>
        <v>7928.4924887585994</v>
      </c>
      <c r="F18" s="3" t="s">
        <v>110</v>
      </c>
      <c r="G18" s="26" t="str">
        <f t="shared" si="4"/>
        <v>54948.8171</v>
      </c>
      <c r="H18" s="20">
        <f t="shared" si="5"/>
        <v>8398.5</v>
      </c>
      <c r="I18" s="101" t="s">
        <v>204</v>
      </c>
      <c r="J18" s="102" t="s">
        <v>205</v>
      </c>
      <c r="K18" s="101" t="s">
        <v>206</v>
      </c>
      <c r="L18" s="101" t="s">
        <v>207</v>
      </c>
      <c r="M18" s="102" t="s">
        <v>166</v>
      </c>
      <c r="N18" s="102" t="s">
        <v>90</v>
      </c>
      <c r="O18" s="103" t="s">
        <v>208</v>
      </c>
      <c r="P18" s="104" t="s">
        <v>209</v>
      </c>
    </row>
    <row r="19" spans="1:37" ht="12.75" customHeight="1" thickBot="1" x14ac:dyDescent="0.25">
      <c r="A19" s="20" t="str">
        <f t="shared" si="0"/>
        <v>BAVM 209 </v>
      </c>
      <c r="B19" s="3" t="str">
        <f t="shared" si="1"/>
        <v>I</v>
      </c>
      <c r="C19" s="20">
        <f t="shared" si="2"/>
        <v>54968.3894</v>
      </c>
      <c r="D19" s="26" t="str">
        <f t="shared" si="3"/>
        <v>vis</v>
      </c>
      <c r="E19" s="100">
        <f>VLOOKUP(C18,Active!C$21:E$973,3,FALSE)</f>
        <v>7945.4890694548803</v>
      </c>
      <c r="F19" s="3" t="s">
        <v>110</v>
      </c>
      <c r="G19" s="26" t="str">
        <f t="shared" si="4"/>
        <v>54968.3894</v>
      </c>
      <c r="H19" s="20">
        <f t="shared" si="5"/>
        <v>8462</v>
      </c>
      <c r="I19" s="101" t="s">
        <v>210</v>
      </c>
      <c r="J19" s="102" t="s">
        <v>211</v>
      </c>
      <c r="K19" s="101" t="s">
        <v>212</v>
      </c>
      <c r="L19" s="101" t="s">
        <v>213</v>
      </c>
      <c r="M19" s="102" t="s">
        <v>166</v>
      </c>
      <c r="N19" s="102" t="s">
        <v>167</v>
      </c>
      <c r="O19" s="103" t="s">
        <v>198</v>
      </c>
      <c r="P19" s="104" t="s">
        <v>199</v>
      </c>
    </row>
    <row r="20" spans="1:37" ht="12.75" customHeight="1" thickBot="1" x14ac:dyDescent="0.25">
      <c r="A20" s="20" t="str">
        <f t="shared" si="0"/>
        <v>BAVM 209 </v>
      </c>
      <c r="B20" s="3" t="str">
        <f t="shared" si="1"/>
        <v>II</v>
      </c>
      <c r="C20" s="20">
        <f t="shared" si="2"/>
        <v>54968.542099999999</v>
      </c>
      <c r="D20" s="26" t="str">
        <f t="shared" si="3"/>
        <v>vis</v>
      </c>
      <c r="E20" s="100">
        <f>VLOOKUP(C19,Active!C$21:E$973,3,FALSE)</f>
        <v>8008.9960329846863</v>
      </c>
      <c r="F20" s="3" t="s">
        <v>110</v>
      </c>
      <c r="G20" s="26" t="str">
        <f t="shared" si="4"/>
        <v>54968.5421</v>
      </c>
      <c r="H20" s="20">
        <f t="shared" si="5"/>
        <v>8462.5</v>
      </c>
      <c r="I20" s="101" t="s">
        <v>214</v>
      </c>
      <c r="J20" s="102" t="s">
        <v>215</v>
      </c>
      <c r="K20" s="101" t="s">
        <v>216</v>
      </c>
      <c r="L20" s="101" t="s">
        <v>217</v>
      </c>
      <c r="M20" s="102" t="s">
        <v>166</v>
      </c>
      <c r="N20" s="102" t="s">
        <v>167</v>
      </c>
      <c r="O20" s="103" t="s">
        <v>198</v>
      </c>
      <c r="P20" s="104" t="s">
        <v>199</v>
      </c>
    </row>
    <row r="21" spans="1:37" ht="12.75" customHeight="1" thickBot="1" x14ac:dyDescent="0.25">
      <c r="A21" s="20" t="str">
        <f t="shared" si="0"/>
        <v>BAVM 214 </v>
      </c>
      <c r="B21" s="3" t="str">
        <f t="shared" si="1"/>
        <v>II</v>
      </c>
      <c r="C21" s="20">
        <f t="shared" si="2"/>
        <v>54974.397499999999</v>
      </c>
      <c r="D21" s="26" t="str">
        <f t="shared" si="3"/>
        <v>vis</v>
      </c>
      <c r="E21" s="100">
        <f>VLOOKUP(C20,Active!C$21:E$973,3,FALSE)</f>
        <v>8009.491504305427</v>
      </c>
      <c r="F21" s="3" t="s">
        <v>110</v>
      </c>
      <c r="G21" s="26" t="str">
        <f t="shared" si="4"/>
        <v>54974.3975</v>
      </c>
      <c r="H21" s="20">
        <f t="shared" si="5"/>
        <v>8481.5</v>
      </c>
      <c r="I21" s="101" t="s">
        <v>218</v>
      </c>
      <c r="J21" s="102" t="s">
        <v>219</v>
      </c>
      <c r="K21" s="101" t="s">
        <v>220</v>
      </c>
      <c r="L21" s="101" t="s">
        <v>221</v>
      </c>
      <c r="M21" s="102" t="s">
        <v>166</v>
      </c>
      <c r="N21" s="102" t="s">
        <v>191</v>
      </c>
      <c r="O21" s="103" t="s">
        <v>192</v>
      </c>
      <c r="P21" s="104" t="s">
        <v>193</v>
      </c>
    </row>
    <row r="22" spans="1:37" ht="12.75" customHeight="1" thickBot="1" x14ac:dyDescent="0.25">
      <c r="A22" s="20" t="str">
        <f t="shared" si="0"/>
        <v>IBVS 5920 </v>
      </c>
      <c r="B22" s="3" t="str">
        <f t="shared" si="1"/>
        <v>II</v>
      </c>
      <c r="C22" s="20">
        <f t="shared" si="2"/>
        <v>55038.503599999996</v>
      </c>
      <c r="D22" s="26" t="str">
        <f t="shared" si="3"/>
        <v>vis</v>
      </c>
      <c r="E22" s="100">
        <f>VLOOKUP(C21,Active!C$21:E$973,3,FALSE)</f>
        <v>8028.4907366006837</v>
      </c>
      <c r="F22" s="3" t="s">
        <v>110</v>
      </c>
      <c r="G22" s="26" t="str">
        <f t="shared" si="4"/>
        <v>55038.5036</v>
      </c>
      <c r="H22" s="20">
        <f t="shared" si="5"/>
        <v>8689.5</v>
      </c>
      <c r="I22" s="101" t="s">
        <v>222</v>
      </c>
      <c r="J22" s="102" t="s">
        <v>223</v>
      </c>
      <c r="K22" s="101" t="s">
        <v>224</v>
      </c>
      <c r="L22" s="101" t="s">
        <v>225</v>
      </c>
      <c r="M22" s="102" t="s">
        <v>166</v>
      </c>
      <c r="N22" s="102" t="s">
        <v>57</v>
      </c>
      <c r="O22" s="103" t="s">
        <v>174</v>
      </c>
      <c r="P22" s="104" t="s">
        <v>226</v>
      </c>
    </row>
    <row r="23" spans="1:37" ht="12.75" customHeight="1" thickBot="1" x14ac:dyDescent="0.25">
      <c r="A23" s="20" t="str">
        <f t="shared" si="0"/>
        <v>IBVS 5945 </v>
      </c>
      <c r="B23" s="3" t="str">
        <f t="shared" si="1"/>
        <v>I</v>
      </c>
      <c r="C23" s="20">
        <f t="shared" si="2"/>
        <v>55276.884899999997</v>
      </c>
      <c r="D23" s="26" t="str">
        <f t="shared" si="3"/>
        <v>vis</v>
      </c>
      <c r="E23" s="100">
        <f>VLOOKUP(C22,Active!C$21:E$973,3,FALSE)</f>
        <v>8236.4981631544324</v>
      </c>
      <c r="F23" s="3" t="s">
        <v>110</v>
      </c>
      <c r="G23" s="26" t="str">
        <f t="shared" si="4"/>
        <v>55276.8849</v>
      </c>
      <c r="H23" s="20">
        <f t="shared" si="5"/>
        <v>9463</v>
      </c>
      <c r="I23" s="101" t="s">
        <v>227</v>
      </c>
      <c r="J23" s="102" t="s">
        <v>228</v>
      </c>
      <c r="K23" s="101" t="s">
        <v>229</v>
      </c>
      <c r="L23" s="101" t="s">
        <v>230</v>
      </c>
      <c r="M23" s="102" t="s">
        <v>166</v>
      </c>
      <c r="N23" s="102" t="s">
        <v>110</v>
      </c>
      <c r="O23" s="103" t="s">
        <v>231</v>
      </c>
      <c r="P23" s="104" t="s">
        <v>232</v>
      </c>
    </row>
    <row r="24" spans="1:37" ht="12.75" customHeight="1" thickBot="1" x14ac:dyDescent="0.25">
      <c r="A24" s="20" t="str">
        <f t="shared" si="0"/>
        <v>BAVM 214 </v>
      </c>
      <c r="B24" s="3" t="str">
        <f t="shared" si="1"/>
        <v>II</v>
      </c>
      <c r="C24" s="20">
        <f t="shared" si="2"/>
        <v>55340.529799999997</v>
      </c>
      <c r="D24" s="26" t="str">
        <f t="shared" si="3"/>
        <v>vis</v>
      </c>
      <c r="E24" s="100">
        <f>VLOOKUP(C23,Active!C$21:E$973,3,FALSE)</f>
        <v>9009.9827574682295</v>
      </c>
      <c r="F24" s="3" t="s">
        <v>110</v>
      </c>
      <c r="G24" s="26" t="str">
        <f t="shared" si="4"/>
        <v>55340.5298</v>
      </c>
      <c r="H24" s="20">
        <f t="shared" si="5"/>
        <v>9669.5</v>
      </c>
      <c r="I24" s="101" t="s">
        <v>233</v>
      </c>
      <c r="J24" s="102" t="s">
        <v>234</v>
      </c>
      <c r="K24" s="101" t="s">
        <v>235</v>
      </c>
      <c r="L24" s="101" t="s">
        <v>236</v>
      </c>
      <c r="M24" s="102" t="s">
        <v>166</v>
      </c>
      <c r="N24" s="102" t="s">
        <v>167</v>
      </c>
      <c r="O24" s="103" t="s">
        <v>198</v>
      </c>
      <c r="P24" s="104" t="s">
        <v>193</v>
      </c>
    </row>
    <row r="25" spans="1:37" ht="12.75" customHeight="1" thickBot="1" x14ac:dyDescent="0.25">
      <c r="A25" s="20" t="str">
        <f t="shared" si="0"/>
        <v>BAVM 220 </v>
      </c>
      <c r="B25" s="3" t="str">
        <f t="shared" si="1"/>
        <v>II</v>
      </c>
      <c r="C25" s="20">
        <f t="shared" si="2"/>
        <v>55629.612200000003</v>
      </c>
      <c r="D25" s="26" t="str">
        <f t="shared" si="3"/>
        <v>vis</v>
      </c>
      <c r="E25" s="100">
        <f>VLOOKUP(C24,Active!C$21:E$973,3,FALSE)</f>
        <v>9216.4937113754422</v>
      </c>
      <c r="F25" s="3" t="s">
        <v>110</v>
      </c>
      <c r="G25" s="26" t="str">
        <f t="shared" si="4"/>
        <v>55629.6122</v>
      </c>
      <c r="H25" s="20">
        <f t="shared" si="5"/>
        <v>10607.5</v>
      </c>
      <c r="I25" s="101" t="s">
        <v>237</v>
      </c>
      <c r="J25" s="102" t="s">
        <v>238</v>
      </c>
      <c r="K25" s="101" t="s">
        <v>239</v>
      </c>
      <c r="L25" s="101" t="s">
        <v>240</v>
      </c>
      <c r="M25" s="102" t="s">
        <v>166</v>
      </c>
      <c r="N25" s="102" t="s">
        <v>167</v>
      </c>
      <c r="O25" s="103" t="s">
        <v>198</v>
      </c>
      <c r="P25" s="104" t="s">
        <v>241</v>
      </c>
    </row>
    <row r="26" spans="1:37" ht="12.75" customHeight="1" thickBot="1" x14ac:dyDescent="0.25">
      <c r="A26" s="20" t="str">
        <f t="shared" si="0"/>
        <v>BAVM 220 </v>
      </c>
      <c r="B26" s="3" t="str">
        <f t="shared" si="1"/>
        <v>II</v>
      </c>
      <c r="C26" s="20">
        <f t="shared" si="2"/>
        <v>55659.5075</v>
      </c>
      <c r="D26" s="26" t="str">
        <f t="shared" si="3"/>
        <v>vis</v>
      </c>
      <c r="E26" s="100">
        <f>VLOOKUP(C25,Active!C$21:E$973,3,FALSE)</f>
        <v>10154.490034439637</v>
      </c>
      <c r="F26" s="3" t="s">
        <v>110</v>
      </c>
      <c r="G26" s="26" t="str">
        <f t="shared" si="4"/>
        <v>55659.5075</v>
      </c>
      <c r="H26" s="20">
        <f t="shared" si="5"/>
        <v>10704.5</v>
      </c>
      <c r="I26" s="101" t="s">
        <v>242</v>
      </c>
      <c r="J26" s="102" t="s">
        <v>243</v>
      </c>
      <c r="K26" s="101" t="s">
        <v>244</v>
      </c>
      <c r="L26" s="101" t="s">
        <v>245</v>
      </c>
      <c r="M26" s="102" t="s">
        <v>166</v>
      </c>
      <c r="N26" s="102" t="s">
        <v>167</v>
      </c>
      <c r="O26" s="103" t="s">
        <v>198</v>
      </c>
      <c r="P26" s="104" t="s">
        <v>241</v>
      </c>
    </row>
    <row r="27" spans="1:37" ht="12.75" customHeight="1" thickBot="1" x14ac:dyDescent="0.25">
      <c r="A27" s="20" t="str">
        <f t="shared" si="0"/>
        <v>IBVS 5992 </v>
      </c>
      <c r="B27" s="3" t="str">
        <f t="shared" si="1"/>
        <v>II</v>
      </c>
      <c r="C27" s="20">
        <f t="shared" si="2"/>
        <v>55666.902099999999</v>
      </c>
      <c r="D27" s="26" t="str">
        <f t="shared" si="3"/>
        <v>vis</v>
      </c>
      <c r="E27" s="100">
        <f>VLOOKUP(C26,Active!C$21:E$973,3,FALSE)</f>
        <v>10251.492416725439</v>
      </c>
      <c r="F27" s="3" t="s">
        <v>110</v>
      </c>
      <c r="G27" s="26" t="str">
        <f t="shared" si="4"/>
        <v>55666.9021</v>
      </c>
      <c r="H27" s="20">
        <f t="shared" si="5"/>
        <v>10728.5</v>
      </c>
      <c r="I27" s="101" t="s">
        <v>246</v>
      </c>
      <c r="J27" s="102" t="s">
        <v>247</v>
      </c>
      <c r="K27" s="101" t="s">
        <v>248</v>
      </c>
      <c r="L27" s="101" t="s">
        <v>249</v>
      </c>
      <c r="M27" s="102" t="s">
        <v>166</v>
      </c>
      <c r="N27" s="102" t="s">
        <v>110</v>
      </c>
      <c r="O27" s="103" t="s">
        <v>231</v>
      </c>
      <c r="P27" s="104" t="s">
        <v>250</v>
      </c>
    </row>
    <row r="28" spans="1:37" ht="12.75" customHeight="1" thickBot="1" x14ac:dyDescent="0.25">
      <c r="A28" s="20" t="str">
        <f t="shared" si="0"/>
        <v>IBVS 6029 </v>
      </c>
      <c r="B28" s="3" t="str">
        <f t="shared" si="1"/>
        <v>II</v>
      </c>
      <c r="C28" s="20">
        <f t="shared" si="2"/>
        <v>56042.893199999999</v>
      </c>
      <c r="D28" s="26" t="str">
        <f t="shared" si="3"/>
        <v>vis</v>
      </c>
      <c r="E28" s="100">
        <f>VLOOKUP(C27,Active!C$21:E$973,3,FALSE)</f>
        <v>10275.485948018004</v>
      </c>
      <c r="F28" s="3" t="s">
        <v>110</v>
      </c>
      <c r="G28" s="26" t="str">
        <f t="shared" si="4"/>
        <v>56042.8932</v>
      </c>
      <c r="H28" s="20">
        <f t="shared" si="5"/>
        <v>11948.5</v>
      </c>
      <c r="I28" s="101" t="s">
        <v>251</v>
      </c>
      <c r="J28" s="102" t="s">
        <v>252</v>
      </c>
      <c r="K28" s="101" t="s">
        <v>253</v>
      </c>
      <c r="L28" s="101" t="s">
        <v>254</v>
      </c>
      <c r="M28" s="102" t="s">
        <v>166</v>
      </c>
      <c r="N28" s="102" t="s">
        <v>110</v>
      </c>
      <c r="O28" s="103" t="s">
        <v>231</v>
      </c>
      <c r="P28" s="104" t="s">
        <v>255</v>
      </c>
    </row>
    <row r="29" spans="1:37" ht="12.75" customHeight="1" x14ac:dyDescent="0.2">
      <c r="A29" s="20" t="str">
        <f t="shared" si="0"/>
        <v>IBVS 6092 </v>
      </c>
      <c r="B29" s="3" t="str">
        <f t="shared" si="1"/>
        <v>II</v>
      </c>
      <c r="C29" s="20">
        <f t="shared" si="2"/>
        <v>56340.911899999999</v>
      </c>
      <c r="D29" s="26" t="str">
        <f t="shared" si="3"/>
        <v>vis</v>
      </c>
      <c r="E29" s="100">
        <f>VLOOKUP(C28,Active!C$21:E$973,3,FALSE)</f>
        <v>11495.478134691608</v>
      </c>
      <c r="F29" s="3" t="s">
        <v>110</v>
      </c>
      <c r="G29" s="26" t="str">
        <f t="shared" si="4"/>
        <v>56340.9119</v>
      </c>
      <c r="H29" s="20">
        <f t="shared" si="5"/>
        <v>12915.5</v>
      </c>
      <c r="I29" s="105" t="s">
        <v>256</v>
      </c>
      <c r="J29" s="106" t="s">
        <v>257</v>
      </c>
      <c r="K29" s="105" t="s">
        <v>258</v>
      </c>
      <c r="L29" s="105" t="s">
        <v>259</v>
      </c>
      <c r="M29" s="106" t="s">
        <v>166</v>
      </c>
      <c r="N29" s="106" t="s">
        <v>57</v>
      </c>
      <c r="O29" s="107" t="s">
        <v>208</v>
      </c>
      <c r="P29" s="108" t="s">
        <v>260</v>
      </c>
    </row>
    <row r="30" spans="1:37" ht="12.75" customHeight="1" x14ac:dyDescent="0.2">
      <c r="A30" s="109"/>
      <c r="B30" s="110"/>
      <c r="C30" s="109"/>
      <c r="D30" s="111"/>
      <c r="E30" s="112"/>
      <c r="F30" s="110"/>
      <c r="G30" s="111"/>
      <c r="H30" s="109"/>
      <c r="I30" s="113"/>
      <c r="J30" s="114"/>
      <c r="K30" s="113"/>
      <c r="L30" s="113"/>
      <c r="M30" s="114"/>
      <c r="N30" s="114"/>
      <c r="O30" s="115"/>
      <c r="P30" s="115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</row>
    <row r="31" spans="1:37" ht="12.75" customHeight="1" x14ac:dyDescent="0.2">
      <c r="A31" s="109"/>
      <c r="B31" s="110"/>
      <c r="C31" s="109"/>
      <c r="D31" s="111"/>
      <c r="E31" s="112"/>
      <c r="F31" s="110"/>
      <c r="G31" s="111"/>
      <c r="H31" s="109"/>
      <c r="I31" s="113"/>
      <c r="J31" s="114"/>
      <c r="K31" s="113"/>
      <c r="L31" s="113"/>
      <c r="M31" s="114"/>
      <c r="N31" s="114"/>
      <c r="O31" s="115"/>
      <c r="P31" s="115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</row>
    <row r="32" spans="1:37" ht="12.75" customHeight="1" x14ac:dyDescent="0.2">
      <c r="A32" s="109"/>
      <c r="B32" s="110"/>
      <c r="C32" s="109"/>
      <c r="D32" s="111"/>
      <c r="E32" s="112"/>
      <c r="F32" s="110"/>
      <c r="G32" s="111"/>
      <c r="H32" s="109"/>
      <c r="I32" s="113"/>
      <c r="J32" s="114"/>
      <c r="K32" s="113"/>
      <c r="L32" s="113"/>
      <c r="M32" s="114"/>
      <c r="N32" s="114"/>
      <c r="O32" s="115"/>
      <c r="P32" s="115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</row>
    <row r="33" spans="1:37" ht="12.75" customHeight="1" x14ac:dyDescent="0.2">
      <c r="A33" s="109"/>
      <c r="B33" s="110"/>
      <c r="C33" s="109"/>
      <c r="D33" s="111"/>
      <c r="E33" s="112"/>
      <c r="F33" s="110"/>
      <c r="G33" s="111"/>
      <c r="H33" s="109"/>
      <c r="I33" s="113"/>
      <c r="J33" s="114"/>
      <c r="K33" s="113"/>
      <c r="L33" s="113"/>
      <c r="M33" s="114"/>
      <c r="N33" s="114"/>
      <c r="O33" s="115"/>
      <c r="P33" s="115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</row>
    <row r="34" spans="1:37" ht="12.75" customHeight="1" x14ac:dyDescent="0.2">
      <c r="A34" s="109"/>
      <c r="B34" s="110"/>
      <c r="C34" s="109"/>
      <c r="D34" s="111"/>
      <c r="E34" s="112"/>
      <c r="F34" s="110"/>
      <c r="G34" s="111"/>
      <c r="H34" s="109"/>
      <c r="I34" s="113"/>
      <c r="J34" s="114"/>
      <c r="K34" s="113"/>
      <c r="L34" s="113"/>
      <c r="M34" s="114"/>
      <c r="N34" s="114"/>
      <c r="O34" s="115"/>
      <c r="P34" s="115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</row>
    <row r="35" spans="1:37" ht="12.75" customHeight="1" x14ac:dyDescent="0.2">
      <c r="A35" s="109"/>
      <c r="B35" s="110"/>
      <c r="C35" s="109"/>
      <c r="D35" s="111"/>
      <c r="E35" s="112"/>
      <c r="F35" s="110"/>
      <c r="G35" s="111"/>
      <c r="H35" s="109"/>
      <c r="I35" s="113"/>
      <c r="J35" s="114"/>
      <c r="K35" s="113"/>
      <c r="L35" s="113"/>
      <c r="M35" s="114"/>
      <c r="N35" s="114"/>
      <c r="O35" s="115"/>
      <c r="P35" s="115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</row>
    <row r="36" spans="1:37" ht="12.75" customHeight="1" x14ac:dyDescent="0.2">
      <c r="A36" s="109"/>
      <c r="B36" s="110"/>
      <c r="C36" s="109"/>
      <c r="D36" s="111"/>
      <c r="E36" s="112"/>
      <c r="F36" s="110"/>
      <c r="G36" s="111"/>
      <c r="H36" s="109"/>
      <c r="I36" s="113"/>
      <c r="J36" s="114"/>
      <c r="K36" s="113"/>
      <c r="L36" s="113"/>
      <c r="M36" s="114"/>
      <c r="N36" s="114"/>
      <c r="O36" s="115"/>
      <c r="P36" s="115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</row>
    <row r="37" spans="1:37" ht="12.75" customHeight="1" x14ac:dyDescent="0.2">
      <c r="A37" s="109"/>
      <c r="B37" s="110"/>
      <c r="C37" s="109"/>
      <c r="D37" s="111"/>
      <c r="E37" s="112"/>
      <c r="F37" s="110"/>
      <c r="G37" s="111"/>
      <c r="H37" s="109"/>
      <c r="I37" s="113"/>
      <c r="J37" s="114"/>
      <c r="K37" s="113"/>
      <c r="L37" s="113"/>
      <c r="M37" s="114"/>
      <c r="N37" s="114"/>
      <c r="O37" s="115"/>
      <c r="P37" s="115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</row>
    <row r="38" spans="1:37" ht="12.75" customHeight="1" x14ac:dyDescent="0.2">
      <c r="A38" s="109"/>
      <c r="B38" s="110"/>
      <c r="C38" s="109"/>
      <c r="D38" s="111"/>
      <c r="E38" s="112"/>
      <c r="F38" s="110"/>
      <c r="G38" s="111"/>
      <c r="H38" s="109"/>
      <c r="I38" s="113"/>
      <c r="J38" s="114"/>
      <c r="K38" s="113"/>
      <c r="L38" s="113"/>
      <c r="M38" s="114"/>
      <c r="N38" s="114"/>
      <c r="O38" s="115"/>
      <c r="P38" s="115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</row>
    <row r="39" spans="1:37" ht="12.75" customHeight="1" x14ac:dyDescent="0.2">
      <c r="A39" s="109"/>
      <c r="B39" s="110"/>
      <c r="C39" s="109"/>
      <c r="D39" s="111"/>
      <c r="E39" s="112"/>
      <c r="F39" s="110"/>
      <c r="G39" s="111"/>
      <c r="H39" s="109"/>
      <c r="I39" s="113"/>
      <c r="J39" s="114"/>
      <c r="K39" s="113"/>
      <c r="L39" s="113"/>
      <c r="M39" s="114"/>
      <c r="N39" s="114"/>
      <c r="O39" s="115"/>
      <c r="P39" s="115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</row>
    <row r="40" spans="1:37" ht="12.75" customHeight="1" x14ac:dyDescent="0.2">
      <c r="A40" s="109"/>
      <c r="B40" s="110"/>
      <c r="C40" s="109"/>
      <c r="D40" s="111"/>
      <c r="E40" s="112"/>
      <c r="F40" s="110"/>
      <c r="G40" s="111"/>
      <c r="H40" s="109"/>
      <c r="I40" s="113"/>
      <c r="J40" s="114"/>
      <c r="K40" s="113"/>
      <c r="L40" s="113"/>
      <c r="M40" s="114"/>
      <c r="N40" s="114"/>
      <c r="O40" s="115"/>
      <c r="P40" s="115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</row>
    <row r="41" spans="1:37" ht="12.75" customHeight="1" x14ac:dyDescent="0.2">
      <c r="A41" s="109"/>
      <c r="B41" s="110"/>
      <c r="C41" s="109"/>
      <c r="D41" s="111"/>
      <c r="E41" s="112"/>
      <c r="F41" s="110"/>
      <c r="G41" s="111"/>
      <c r="H41" s="109"/>
      <c r="I41" s="113"/>
      <c r="J41" s="114"/>
      <c r="K41" s="113"/>
      <c r="L41" s="113"/>
      <c r="M41" s="114"/>
      <c r="N41" s="114"/>
      <c r="O41" s="115"/>
      <c r="P41" s="115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</row>
    <row r="42" spans="1:37" ht="12.75" customHeight="1" x14ac:dyDescent="0.2">
      <c r="A42" s="109"/>
      <c r="B42" s="110"/>
      <c r="C42" s="109"/>
      <c r="D42" s="111"/>
      <c r="E42" s="112"/>
      <c r="F42" s="110"/>
      <c r="G42" s="111"/>
      <c r="H42" s="109"/>
      <c r="I42" s="113"/>
      <c r="J42" s="114"/>
      <c r="K42" s="113"/>
      <c r="L42" s="113"/>
      <c r="M42" s="114"/>
      <c r="N42" s="114"/>
      <c r="O42" s="115"/>
      <c r="P42" s="115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</row>
    <row r="43" spans="1:37" ht="12.75" customHeight="1" x14ac:dyDescent="0.2">
      <c r="A43" s="109"/>
      <c r="B43" s="110"/>
      <c r="C43" s="109"/>
      <c r="D43" s="111"/>
      <c r="E43" s="112"/>
      <c r="F43" s="110"/>
      <c r="G43" s="111"/>
      <c r="H43" s="109"/>
      <c r="I43" s="113"/>
      <c r="J43" s="114"/>
      <c r="K43" s="113"/>
      <c r="L43" s="113"/>
      <c r="M43" s="114"/>
      <c r="N43" s="114"/>
      <c r="O43" s="115"/>
      <c r="P43" s="115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</row>
    <row r="44" spans="1:37" ht="12.75" customHeight="1" x14ac:dyDescent="0.2">
      <c r="A44" s="109"/>
      <c r="B44" s="110"/>
      <c r="C44" s="109"/>
      <c r="D44" s="111"/>
      <c r="E44" s="112"/>
      <c r="F44" s="110"/>
      <c r="G44" s="111"/>
      <c r="H44" s="109"/>
      <c r="I44" s="113"/>
      <c r="J44" s="114"/>
      <c r="K44" s="113"/>
      <c r="L44" s="113"/>
      <c r="M44" s="114"/>
      <c r="N44" s="114"/>
      <c r="O44" s="115"/>
      <c r="P44" s="115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</row>
    <row r="45" spans="1:37" ht="12.75" customHeight="1" x14ac:dyDescent="0.2">
      <c r="A45" s="109"/>
      <c r="B45" s="110"/>
      <c r="C45" s="109"/>
      <c r="D45" s="111"/>
      <c r="E45" s="112"/>
      <c r="F45" s="110"/>
      <c r="G45" s="111"/>
      <c r="H45" s="109"/>
      <c r="I45" s="113"/>
      <c r="J45" s="114"/>
      <c r="K45" s="113"/>
      <c r="L45" s="113"/>
      <c r="M45" s="114"/>
      <c r="N45" s="114"/>
      <c r="O45" s="115"/>
      <c r="P45" s="115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</row>
    <row r="46" spans="1:37" ht="12.75" customHeight="1" x14ac:dyDescent="0.2">
      <c r="A46" s="109"/>
      <c r="B46" s="110"/>
      <c r="C46" s="109"/>
      <c r="D46" s="111"/>
      <c r="E46" s="112"/>
      <c r="F46" s="110"/>
      <c r="G46" s="111"/>
      <c r="H46" s="109"/>
      <c r="I46" s="113"/>
      <c r="J46" s="114"/>
      <c r="K46" s="113"/>
      <c r="L46" s="113"/>
      <c r="M46" s="114"/>
      <c r="N46" s="114"/>
      <c r="O46" s="115"/>
      <c r="P46" s="115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</row>
    <row r="47" spans="1:37" ht="12.75" customHeight="1" x14ac:dyDescent="0.2">
      <c r="A47" s="109"/>
      <c r="B47" s="110"/>
      <c r="C47" s="109"/>
      <c r="D47" s="111"/>
      <c r="E47" s="112"/>
      <c r="F47" s="110"/>
      <c r="G47" s="111"/>
      <c r="H47" s="109"/>
      <c r="I47" s="113"/>
      <c r="J47" s="114"/>
      <c r="K47" s="113"/>
      <c r="L47" s="113"/>
      <c r="M47" s="114"/>
      <c r="N47" s="114"/>
      <c r="O47" s="115"/>
      <c r="P47" s="115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</row>
    <row r="48" spans="1:37" ht="12.75" customHeight="1" x14ac:dyDescent="0.2">
      <c r="A48" s="109"/>
      <c r="B48" s="110"/>
      <c r="C48" s="109"/>
      <c r="D48" s="111"/>
      <c r="E48" s="112"/>
      <c r="F48" s="110"/>
      <c r="G48" s="111"/>
      <c r="H48" s="109"/>
      <c r="I48" s="113"/>
      <c r="J48" s="114"/>
      <c r="K48" s="113"/>
      <c r="L48" s="113"/>
      <c r="M48" s="114"/>
      <c r="N48" s="114"/>
      <c r="O48" s="115"/>
      <c r="P48" s="115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</row>
    <row r="49" spans="1:37" ht="12.75" customHeight="1" x14ac:dyDescent="0.2">
      <c r="A49" s="109"/>
      <c r="B49" s="110"/>
      <c r="C49" s="109"/>
      <c r="D49" s="111"/>
      <c r="E49" s="112"/>
      <c r="F49" s="110"/>
      <c r="G49" s="111"/>
      <c r="H49" s="109"/>
      <c r="I49" s="113"/>
      <c r="J49" s="114"/>
      <c r="K49" s="113"/>
      <c r="L49" s="113"/>
      <c r="M49" s="114"/>
      <c r="N49" s="114"/>
      <c r="O49" s="115"/>
      <c r="P49" s="115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</row>
    <row r="50" spans="1:37" ht="12.75" customHeight="1" x14ac:dyDescent="0.2">
      <c r="A50" s="109"/>
      <c r="B50" s="110"/>
      <c r="C50" s="109"/>
      <c r="D50" s="111"/>
      <c r="E50" s="112"/>
      <c r="F50" s="110"/>
      <c r="G50" s="111"/>
      <c r="H50" s="109"/>
      <c r="I50" s="113"/>
      <c r="J50" s="114"/>
      <c r="K50" s="113"/>
      <c r="L50" s="113"/>
      <c r="M50" s="114"/>
      <c r="N50" s="114"/>
      <c r="O50" s="115"/>
      <c r="P50" s="115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</row>
    <row r="51" spans="1:37" ht="12.75" customHeight="1" x14ac:dyDescent="0.2">
      <c r="A51" s="109"/>
      <c r="B51" s="110"/>
      <c r="C51" s="109"/>
      <c r="D51" s="111"/>
      <c r="E51" s="112"/>
      <c r="F51" s="110"/>
      <c r="G51" s="111"/>
      <c r="H51" s="109"/>
      <c r="I51" s="113"/>
      <c r="J51" s="114"/>
      <c r="K51" s="113"/>
      <c r="L51" s="113"/>
      <c r="M51" s="114"/>
      <c r="N51" s="114"/>
      <c r="O51" s="115"/>
      <c r="P51" s="115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</row>
    <row r="52" spans="1:37" ht="12.75" customHeight="1" x14ac:dyDescent="0.2">
      <c r="A52" s="109"/>
      <c r="B52" s="110"/>
      <c r="C52" s="109"/>
      <c r="D52" s="111"/>
      <c r="E52" s="112"/>
      <c r="F52" s="110"/>
      <c r="G52" s="111"/>
      <c r="H52" s="109"/>
      <c r="I52" s="113"/>
      <c r="J52" s="114"/>
      <c r="K52" s="113"/>
      <c r="L52" s="113"/>
      <c r="M52" s="114"/>
      <c r="N52" s="114"/>
      <c r="O52" s="115"/>
      <c r="P52" s="115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</row>
    <row r="53" spans="1:37" ht="12.75" customHeight="1" x14ac:dyDescent="0.2">
      <c r="A53" s="109"/>
      <c r="B53" s="110"/>
      <c r="C53" s="109"/>
      <c r="D53" s="111"/>
      <c r="E53" s="112"/>
      <c r="F53" s="110"/>
      <c r="G53" s="111"/>
      <c r="H53" s="109"/>
      <c r="I53" s="113"/>
      <c r="J53" s="114"/>
      <c r="K53" s="113"/>
      <c r="L53" s="113"/>
      <c r="M53" s="114"/>
      <c r="N53" s="114"/>
      <c r="O53" s="115"/>
      <c r="P53" s="115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</row>
    <row r="54" spans="1:37" ht="12.75" customHeight="1" x14ac:dyDescent="0.2">
      <c r="A54" s="109"/>
      <c r="B54" s="110"/>
      <c r="C54" s="109"/>
      <c r="D54" s="111"/>
      <c r="E54" s="112"/>
      <c r="F54" s="110"/>
      <c r="G54" s="111"/>
      <c r="H54" s="109"/>
      <c r="I54" s="113"/>
      <c r="J54" s="114"/>
      <c r="K54" s="113"/>
      <c r="L54" s="113"/>
      <c r="M54" s="114"/>
      <c r="N54" s="114"/>
      <c r="O54" s="115"/>
      <c r="P54" s="115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</row>
    <row r="55" spans="1:37" ht="12.75" customHeight="1" x14ac:dyDescent="0.2">
      <c r="A55" s="109"/>
      <c r="B55" s="110"/>
      <c r="C55" s="109"/>
      <c r="D55" s="111"/>
      <c r="E55" s="112"/>
      <c r="F55" s="110"/>
      <c r="G55" s="111"/>
      <c r="H55" s="109"/>
      <c r="I55" s="113"/>
      <c r="J55" s="114"/>
      <c r="K55" s="113"/>
      <c r="L55" s="113"/>
      <c r="M55" s="114"/>
      <c r="N55" s="114"/>
      <c r="O55" s="115"/>
      <c r="P55" s="115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</row>
    <row r="56" spans="1:37" ht="12.75" customHeight="1" x14ac:dyDescent="0.2">
      <c r="A56" s="109"/>
      <c r="B56" s="110"/>
      <c r="C56" s="109"/>
      <c r="D56" s="111"/>
      <c r="E56" s="112"/>
      <c r="F56" s="110"/>
      <c r="G56" s="111"/>
      <c r="H56" s="109"/>
      <c r="I56" s="113"/>
      <c r="J56" s="114"/>
      <c r="K56" s="113"/>
      <c r="L56" s="113"/>
      <c r="M56" s="114"/>
      <c r="N56" s="114"/>
      <c r="O56" s="115"/>
      <c r="P56" s="115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</row>
    <row r="57" spans="1:37" ht="12.75" customHeight="1" x14ac:dyDescent="0.2">
      <c r="A57" s="109"/>
      <c r="B57" s="110"/>
      <c r="C57" s="109"/>
      <c r="D57" s="111"/>
      <c r="E57" s="112"/>
      <c r="F57" s="110"/>
      <c r="G57" s="111"/>
      <c r="H57" s="109"/>
      <c r="I57" s="113"/>
      <c r="J57" s="114"/>
      <c r="K57" s="113"/>
      <c r="L57" s="113"/>
      <c r="M57" s="114"/>
      <c r="N57" s="114"/>
      <c r="O57" s="115"/>
      <c r="P57" s="115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</row>
    <row r="58" spans="1:37" ht="12.75" customHeight="1" x14ac:dyDescent="0.2">
      <c r="A58" s="109"/>
      <c r="B58" s="110"/>
      <c r="C58" s="109"/>
      <c r="D58" s="111"/>
      <c r="E58" s="112"/>
      <c r="F58" s="110"/>
      <c r="G58" s="111"/>
      <c r="H58" s="109"/>
      <c r="I58" s="113"/>
      <c r="J58" s="114"/>
      <c r="K58" s="113"/>
      <c r="L58" s="113"/>
      <c r="M58" s="114"/>
      <c r="N58" s="114"/>
      <c r="O58" s="115"/>
      <c r="P58" s="115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</row>
    <row r="59" spans="1:37" ht="12.75" customHeight="1" x14ac:dyDescent="0.2">
      <c r="A59" s="109"/>
      <c r="B59" s="110"/>
      <c r="C59" s="109"/>
      <c r="D59" s="111"/>
      <c r="E59" s="112"/>
      <c r="F59" s="110"/>
      <c r="G59" s="111"/>
      <c r="H59" s="109"/>
      <c r="I59" s="113"/>
      <c r="J59" s="114"/>
      <c r="K59" s="113"/>
      <c r="L59" s="113"/>
      <c r="M59" s="114"/>
      <c r="N59" s="114"/>
      <c r="O59" s="115"/>
      <c r="P59" s="115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</row>
    <row r="60" spans="1:37" ht="12.75" customHeight="1" x14ac:dyDescent="0.2">
      <c r="A60" s="109"/>
      <c r="B60" s="110"/>
      <c r="C60" s="109"/>
      <c r="D60" s="111"/>
      <c r="E60" s="112"/>
      <c r="F60" s="110"/>
      <c r="G60" s="111"/>
      <c r="H60" s="109"/>
      <c r="I60" s="113"/>
      <c r="J60" s="114"/>
      <c r="K60" s="113"/>
      <c r="L60" s="113"/>
      <c r="M60" s="114"/>
      <c r="N60" s="114"/>
      <c r="O60" s="115"/>
      <c r="P60" s="115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</row>
    <row r="61" spans="1:37" ht="12.75" customHeight="1" x14ac:dyDescent="0.2">
      <c r="A61" s="109"/>
      <c r="B61" s="110"/>
      <c r="C61" s="109"/>
      <c r="D61" s="111"/>
      <c r="E61" s="112"/>
      <c r="F61" s="110"/>
      <c r="G61" s="111"/>
      <c r="H61" s="109"/>
      <c r="I61" s="113"/>
      <c r="J61" s="114"/>
      <c r="K61" s="113"/>
      <c r="L61" s="113"/>
      <c r="M61" s="114"/>
      <c r="N61" s="114"/>
      <c r="O61" s="115"/>
      <c r="P61" s="115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</row>
    <row r="62" spans="1:37" ht="12.75" customHeight="1" x14ac:dyDescent="0.2">
      <c r="A62" s="109"/>
      <c r="B62" s="110"/>
      <c r="C62" s="109"/>
      <c r="D62" s="111"/>
      <c r="E62" s="112"/>
      <c r="F62" s="110"/>
      <c r="G62" s="111"/>
      <c r="H62" s="109"/>
      <c r="I62" s="113"/>
      <c r="J62" s="114"/>
      <c r="K62" s="113"/>
      <c r="L62" s="113"/>
      <c r="M62" s="114"/>
      <c r="N62" s="114"/>
      <c r="O62" s="115"/>
      <c r="P62" s="115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</row>
    <row r="63" spans="1:37" ht="12.75" customHeight="1" x14ac:dyDescent="0.2">
      <c r="A63" s="109"/>
      <c r="B63" s="110"/>
      <c r="C63" s="109"/>
      <c r="D63" s="111"/>
      <c r="E63" s="112"/>
      <c r="F63" s="110"/>
      <c r="G63" s="111"/>
      <c r="H63" s="109"/>
      <c r="I63" s="113"/>
      <c r="J63" s="114"/>
      <c r="K63" s="113"/>
      <c r="L63" s="113"/>
      <c r="M63" s="114"/>
      <c r="N63" s="114"/>
      <c r="O63" s="115"/>
      <c r="P63" s="115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</row>
    <row r="64" spans="1:37" ht="12.75" customHeight="1" x14ac:dyDescent="0.2">
      <c r="A64" s="109"/>
      <c r="B64" s="110"/>
      <c r="C64" s="109"/>
      <c r="D64" s="111"/>
      <c r="E64" s="112"/>
      <c r="F64" s="110"/>
      <c r="G64" s="111"/>
      <c r="H64" s="109"/>
      <c r="I64" s="113"/>
      <c r="J64" s="114"/>
      <c r="K64" s="113"/>
      <c r="L64" s="113"/>
      <c r="M64" s="114"/>
      <c r="N64" s="114"/>
      <c r="O64" s="115"/>
      <c r="P64" s="115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</row>
    <row r="65" spans="1:37" ht="12.75" customHeight="1" x14ac:dyDescent="0.2">
      <c r="A65" s="109"/>
      <c r="B65" s="110"/>
      <c r="C65" s="109"/>
      <c r="D65" s="111"/>
      <c r="E65" s="112"/>
      <c r="F65" s="110"/>
      <c r="G65" s="111"/>
      <c r="H65" s="109"/>
      <c r="I65" s="113"/>
      <c r="J65" s="114"/>
      <c r="K65" s="113"/>
      <c r="L65" s="113"/>
      <c r="M65" s="114"/>
      <c r="N65" s="114"/>
      <c r="O65" s="115"/>
      <c r="P65" s="115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</row>
    <row r="66" spans="1:37" ht="12.75" customHeight="1" x14ac:dyDescent="0.2">
      <c r="A66" s="109"/>
      <c r="B66" s="110"/>
      <c r="C66" s="109"/>
      <c r="D66" s="111"/>
      <c r="E66" s="112"/>
      <c r="F66" s="110"/>
      <c r="G66" s="111"/>
      <c r="H66" s="109"/>
      <c r="I66" s="113"/>
      <c r="J66" s="114"/>
      <c r="K66" s="113"/>
      <c r="L66" s="113"/>
      <c r="M66" s="114"/>
      <c r="N66" s="114"/>
      <c r="O66" s="115"/>
      <c r="P66" s="115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</row>
    <row r="67" spans="1:37" ht="12.75" customHeight="1" x14ac:dyDescent="0.2">
      <c r="A67" s="109"/>
      <c r="B67" s="110"/>
      <c r="C67" s="109"/>
      <c r="D67" s="111"/>
      <c r="E67" s="112"/>
      <c r="F67" s="110"/>
      <c r="G67" s="111"/>
      <c r="H67" s="109"/>
      <c r="I67" s="113"/>
      <c r="J67" s="114"/>
      <c r="K67" s="113"/>
      <c r="L67" s="113"/>
      <c r="M67" s="114"/>
      <c r="N67" s="114"/>
      <c r="O67" s="115"/>
      <c r="P67" s="115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</row>
    <row r="68" spans="1:37" ht="12.75" customHeight="1" x14ac:dyDescent="0.2">
      <c r="A68" s="109"/>
      <c r="B68" s="110"/>
      <c r="C68" s="109"/>
      <c r="D68" s="111"/>
      <c r="E68" s="112"/>
      <c r="F68" s="110"/>
      <c r="G68" s="111"/>
      <c r="H68" s="109"/>
      <c r="I68" s="113"/>
      <c r="J68" s="114"/>
      <c r="K68" s="113"/>
      <c r="L68" s="113"/>
      <c r="M68" s="114"/>
      <c r="N68" s="114"/>
      <c r="O68" s="115"/>
      <c r="P68" s="115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</row>
    <row r="69" spans="1:37" ht="12.75" customHeight="1" x14ac:dyDescent="0.2">
      <c r="A69" s="109"/>
      <c r="B69" s="110"/>
      <c r="C69" s="109"/>
      <c r="D69" s="111"/>
      <c r="E69" s="112"/>
      <c r="F69" s="110"/>
      <c r="G69" s="111"/>
      <c r="H69" s="109"/>
      <c r="I69" s="113"/>
      <c r="J69" s="114"/>
      <c r="K69" s="113"/>
      <c r="L69" s="113"/>
      <c r="M69" s="114"/>
      <c r="N69" s="114"/>
      <c r="O69" s="115"/>
      <c r="P69" s="115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</row>
    <row r="70" spans="1:37" ht="12.75" customHeight="1" x14ac:dyDescent="0.2">
      <c r="A70" s="109"/>
      <c r="B70" s="110"/>
      <c r="C70" s="109"/>
      <c r="D70" s="111"/>
      <c r="E70" s="112"/>
      <c r="F70" s="110"/>
      <c r="G70" s="111"/>
      <c r="H70" s="109"/>
      <c r="I70" s="113"/>
      <c r="J70" s="114"/>
      <c r="K70" s="113"/>
      <c r="L70" s="113"/>
      <c r="M70" s="114"/>
      <c r="N70" s="114"/>
      <c r="O70" s="115"/>
      <c r="P70" s="115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</row>
    <row r="71" spans="1:37" ht="12.75" customHeight="1" x14ac:dyDescent="0.2">
      <c r="A71" s="109"/>
      <c r="B71" s="110"/>
      <c r="C71" s="109"/>
      <c r="D71" s="111"/>
      <c r="E71" s="112"/>
      <c r="F71" s="110"/>
      <c r="G71" s="111"/>
      <c r="H71" s="109"/>
      <c r="I71" s="113"/>
      <c r="J71" s="114"/>
      <c r="K71" s="113"/>
      <c r="L71" s="113"/>
      <c r="M71" s="114"/>
      <c r="N71" s="114"/>
      <c r="O71" s="115"/>
      <c r="P71" s="115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</row>
    <row r="72" spans="1:37" ht="12.75" customHeight="1" x14ac:dyDescent="0.2">
      <c r="A72" s="109"/>
      <c r="B72" s="110"/>
      <c r="C72" s="109"/>
      <c r="D72" s="111"/>
      <c r="E72" s="112"/>
      <c r="F72" s="110"/>
      <c r="G72" s="111"/>
      <c r="H72" s="109"/>
      <c r="I72" s="113"/>
      <c r="J72" s="114"/>
      <c r="K72" s="113"/>
      <c r="L72" s="113"/>
      <c r="M72" s="114"/>
      <c r="N72" s="114"/>
      <c r="O72" s="115"/>
      <c r="P72" s="115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</row>
    <row r="73" spans="1:37" ht="12.75" customHeight="1" x14ac:dyDescent="0.2">
      <c r="A73" s="109"/>
      <c r="B73" s="110"/>
      <c r="C73" s="109"/>
      <c r="D73" s="111"/>
      <c r="E73" s="112"/>
      <c r="F73" s="110"/>
      <c r="G73" s="111"/>
      <c r="H73" s="109"/>
      <c r="I73" s="113"/>
      <c r="J73" s="114"/>
      <c r="K73" s="113"/>
      <c r="L73" s="113"/>
      <c r="M73" s="114"/>
      <c r="N73" s="114"/>
      <c r="O73" s="115"/>
      <c r="P73" s="115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</row>
    <row r="74" spans="1:37" ht="12.75" customHeight="1" x14ac:dyDescent="0.2">
      <c r="A74" s="109"/>
      <c r="B74" s="110"/>
      <c r="C74" s="109"/>
      <c r="D74" s="111"/>
      <c r="E74" s="112"/>
      <c r="F74" s="110"/>
      <c r="G74" s="111"/>
      <c r="H74" s="109"/>
      <c r="I74" s="113"/>
      <c r="J74" s="114"/>
      <c r="K74" s="113"/>
      <c r="L74" s="113"/>
      <c r="M74" s="114"/>
      <c r="N74" s="114"/>
      <c r="O74" s="115"/>
      <c r="P74" s="115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</row>
    <row r="75" spans="1:37" ht="12.75" customHeight="1" x14ac:dyDescent="0.2">
      <c r="A75" s="109"/>
      <c r="B75" s="110"/>
      <c r="C75" s="109"/>
      <c r="D75" s="111"/>
      <c r="E75" s="112"/>
      <c r="F75" s="110"/>
      <c r="G75" s="111"/>
      <c r="H75" s="109"/>
      <c r="I75" s="113"/>
      <c r="J75" s="114"/>
      <c r="K75" s="113"/>
      <c r="L75" s="113"/>
      <c r="M75" s="114"/>
      <c r="N75" s="114"/>
      <c r="O75" s="115"/>
      <c r="P75" s="115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</row>
    <row r="76" spans="1:37" ht="12.75" customHeight="1" x14ac:dyDescent="0.2">
      <c r="A76" s="109"/>
      <c r="B76" s="110"/>
      <c r="C76" s="109"/>
      <c r="D76" s="111"/>
      <c r="E76" s="112"/>
      <c r="F76" s="110"/>
      <c r="G76" s="111"/>
      <c r="H76" s="109"/>
      <c r="I76" s="113"/>
      <c r="J76" s="114"/>
      <c r="K76" s="113"/>
      <c r="L76" s="113"/>
      <c r="M76" s="114"/>
      <c r="N76" s="114"/>
      <c r="O76" s="115"/>
      <c r="P76" s="115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</row>
    <row r="77" spans="1:37" ht="12.75" customHeight="1" x14ac:dyDescent="0.2">
      <c r="A77" s="109"/>
      <c r="B77" s="110"/>
      <c r="C77" s="109"/>
      <c r="D77" s="111"/>
      <c r="E77" s="112"/>
      <c r="F77" s="110"/>
      <c r="G77" s="111"/>
      <c r="H77" s="109"/>
      <c r="I77" s="113"/>
      <c r="J77" s="114"/>
      <c r="K77" s="113"/>
      <c r="L77" s="113"/>
      <c r="M77" s="114"/>
      <c r="N77" s="114"/>
      <c r="O77" s="115"/>
      <c r="P77" s="115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</row>
    <row r="78" spans="1:37" ht="12.75" customHeight="1" x14ac:dyDescent="0.2">
      <c r="A78" s="109"/>
      <c r="B78" s="110"/>
      <c r="C78" s="109"/>
      <c r="D78" s="111"/>
      <c r="E78" s="112"/>
      <c r="F78" s="110"/>
      <c r="G78" s="111"/>
      <c r="H78" s="109"/>
      <c r="I78" s="113"/>
      <c r="J78" s="114"/>
      <c r="K78" s="113"/>
      <c r="L78" s="113"/>
      <c r="M78" s="114"/>
      <c r="N78" s="114"/>
      <c r="O78" s="115"/>
      <c r="P78" s="115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</row>
    <row r="79" spans="1:37" ht="12.75" customHeight="1" x14ac:dyDescent="0.2">
      <c r="A79" s="109"/>
      <c r="B79" s="110"/>
      <c r="C79" s="109"/>
      <c r="D79" s="111"/>
      <c r="E79" s="112"/>
      <c r="F79" s="110"/>
      <c r="G79" s="111"/>
      <c r="H79" s="109"/>
      <c r="I79" s="113"/>
      <c r="J79" s="114"/>
      <c r="K79" s="113"/>
      <c r="L79" s="113"/>
      <c r="M79" s="114"/>
      <c r="N79" s="114"/>
      <c r="O79" s="115"/>
      <c r="P79" s="115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</row>
    <row r="80" spans="1:37" ht="12.75" customHeight="1" x14ac:dyDescent="0.2">
      <c r="A80" s="109"/>
      <c r="B80" s="110"/>
      <c r="C80" s="109"/>
      <c r="D80" s="111"/>
      <c r="E80" s="112"/>
      <c r="F80" s="110"/>
      <c r="G80" s="111"/>
      <c r="H80" s="109"/>
      <c r="I80" s="113"/>
      <c r="J80" s="114"/>
      <c r="K80" s="113"/>
      <c r="L80" s="113"/>
      <c r="M80" s="114"/>
      <c r="N80" s="114"/>
      <c r="O80" s="115"/>
      <c r="P80" s="115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</row>
    <row r="81" spans="1:37" ht="12.75" customHeight="1" x14ac:dyDescent="0.2">
      <c r="A81" s="109"/>
      <c r="B81" s="110"/>
      <c r="C81" s="109"/>
      <c r="D81" s="111"/>
      <c r="E81" s="112"/>
      <c r="F81" s="110"/>
      <c r="G81" s="111"/>
      <c r="H81" s="109"/>
      <c r="I81" s="113"/>
      <c r="J81" s="114"/>
      <c r="K81" s="113"/>
      <c r="L81" s="113"/>
      <c r="M81" s="114"/>
      <c r="N81" s="114"/>
      <c r="O81" s="115"/>
      <c r="P81" s="115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</row>
    <row r="82" spans="1:37" ht="12.75" customHeight="1" x14ac:dyDescent="0.2">
      <c r="A82" s="109"/>
      <c r="B82" s="110"/>
      <c r="C82" s="109"/>
      <c r="D82" s="111"/>
      <c r="E82" s="112"/>
      <c r="F82" s="110"/>
      <c r="G82" s="111"/>
      <c r="H82" s="109"/>
      <c r="I82" s="113"/>
      <c r="J82" s="114"/>
      <c r="K82" s="113"/>
      <c r="L82" s="113"/>
      <c r="M82" s="114"/>
      <c r="N82" s="114"/>
      <c r="O82" s="115"/>
      <c r="P82" s="115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</row>
    <row r="83" spans="1:37" ht="12.75" customHeight="1" x14ac:dyDescent="0.2">
      <c r="A83" s="109"/>
      <c r="B83" s="110"/>
      <c r="C83" s="109"/>
      <c r="D83" s="111"/>
      <c r="E83" s="112"/>
      <c r="F83" s="110"/>
      <c r="G83" s="111"/>
      <c r="H83" s="109"/>
      <c r="I83" s="113"/>
      <c r="J83" s="114"/>
      <c r="K83" s="113"/>
      <c r="L83" s="113"/>
      <c r="M83" s="114"/>
      <c r="N83" s="114"/>
      <c r="O83" s="115"/>
      <c r="P83" s="115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</row>
    <row r="84" spans="1:37" ht="12.75" customHeight="1" x14ac:dyDescent="0.2">
      <c r="A84" s="109"/>
      <c r="B84" s="110"/>
      <c r="C84" s="109"/>
      <c r="D84" s="111"/>
      <c r="E84" s="112"/>
      <c r="F84" s="110"/>
      <c r="G84" s="111"/>
      <c r="H84" s="109"/>
      <c r="I84" s="113"/>
      <c r="J84" s="114"/>
      <c r="K84" s="113"/>
      <c r="L84" s="113"/>
      <c r="M84" s="114"/>
      <c r="N84" s="114"/>
      <c r="O84" s="115"/>
      <c r="P84" s="115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</row>
    <row r="85" spans="1:37" ht="12.75" customHeight="1" x14ac:dyDescent="0.2">
      <c r="A85" s="109"/>
      <c r="B85" s="110"/>
      <c r="C85" s="109"/>
      <c r="D85" s="111"/>
      <c r="E85" s="112"/>
      <c r="F85" s="110"/>
      <c r="G85" s="111"/>
      <c r="H85" s="109"/>
      <c r="I85" s="113"/>
      <c r="J85" s="114"/>
      <c r="K85" s="113"/>
      <c r="L85" s="113"/>
      <c r="M85" s="114"/>
      <c r="N85" s="114"/>
      <c r="O85" s="115"/>
      <c r="P85" s="115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</row>
    <row r="86" spans="1:37" ht="12.75" customHeight="1" x14ac:dyDescent="0.2">
      <c r="A86" s="109"/>
      <c r="B86" s="110"/>
      <c r="C86" s="109"/>
      <c r="D86" s="111"/>
      <c r="E86" s="112"/>
      <c r="F86" s="110"/>
      <c r="G86" s="111"/>
      <c r="H86" s="109"/>
      <c r="I86" s="113"/>
      <c r="J86" s="114"/>
      <c r="K86" s="113"/>
      <c r="L86" s="113"/>
      <c r="M86" s="114"/>
      <c r="N86" s="114"/>
      <c r="O86" s="115"/>
      <c r="P86" s="115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</row>
    <row r="87" spans="1:37" ht="12.75" customHeight="1" x14ac:dyDescent="0.2">
      <c r="A87" s="109"/>
      <c r="B87" s="110"/>
      <c r="C87" s="109"/>
      <c r="D87" s="111"/>
      <c r="E87" s="112"/>
      <c r="F87" s="110"/>
      <c r="G87" s="111"/>
      <c r="H87" s="109"/>
      <c r="I87" s="113"/>
      <c r="J87" s="114"/>
      <c r="K87" s="113"/>
      <c r="L87" s="113"/>
      <c r="M87" s="114"/>
      <c r="N87" s="114"/>
      <c r="O87" s="115"/>
      <c r="P87" s="115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</row>
    <row r="88" spans="1:37" ht="12.75" customHeight="1" x14ac:dyDescent="0.2">
      <c r="A88" s="109"/>
      <c r="B88" s="110"/>
      <c r="C88" s="109"/>
      <c r="D88" s="111"/>
      <c r="E88" s="112"/>
      <c r="F88" s="110"/>
      <c r="G88" s="111"/>
      <c r="H88" s="109"/>
      <c r="I88" s="113"/>
      <c r="J88" s="114"/>
      <c r="K88" s="113"/>
      <c r="L88" s="113"/>
      <c r="M88" s="114"/>
      <c r="N88" s="114"/>
      <c r="O88" s="115"/>
      <c r="P88" s="115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</row>
    <row r="89" spans="1:37" ht="12.75" customHeight="1" x14ac:dyDescent="0.2">
      <c r="A89" s="109"/>
      <c r="B89" s="110"/>
      <c r="C89" s="109"/>
      <c r="D89" s="111"/>
      <c r="E89" s="112"/>
      <c r="F89" s="110"/>
      <c r="G89" s="111"/>
      <c r="H89" s="109"/>
      <c r="I89" s="113"/>
      <c r="J89" s="114"/>
      <c r="K89" s="113"/>
      <c r="L89" s="113"/>
      <c r="M89" s="114"/>
      <c r="N89" s="114"/>
      <c r="O89" s="115"/>
      <c r="P89" s="115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</row>
    <row r="90" spans="1:37" ht="12.75" customHeight="1" x14ac:dyDescent="0.2">
      <c r="A90" s="109"/>
      <c r="B90" s="110"/>
      <c r="C90" s="109"/>
      <c r="D90" s="111"/>
      <c r="E90" s="112"/>
      <c r="F90" s="110"/>
      <c r="G90" s="111"/>
      <c r="H90" s="109"/>
      <c r="I90" s="113"/>
      <c r="J90" s="114"/>
      <c r="K90" s="113"/>
      <c r="L90" s="113"/>
      <c r="M90" s="114"/>
      <c r="N90" s="114"/>
      <c r="O90" s="115"/>
      <c r="P90" s="115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</row>
    <row r="91" spans="1:37" ht="12.75" customHeight="1" x14ac:dyDescent="0.2">
      <c r="A91" s="109"/>
      <c r="B91" s="110"/>
      <c r="C91" s="109"/>
      <c r="D91" s="111"/>
      <c r="E91" s="112"/>
      <c r="F91" s="110"/>
      <c r="G91" s="111"/>
      <c r="H91" s="109"/>
      <c r="I91" s="113"/>
      <c r="J91" s="114"/>
      <c r="K91" s="113"/>
      <c r="L91" s="113"/>
      <c r="M91" s="114"/>
      <c r="N91" s="114"/>
      <c r="O91" s="115"/>
      <c r="P91" s="115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</row>
    <row r="92" spans="1:37" ht="12.75" customHeight="1" x14ac:dyDescent="0.2">
      <c r="A92" s="109"/>
      <c r="B92" s="110"/>
      <c r="C92" s="109"/>
      <c r="D92" s="111"/>
      <c r="E92" s="112"/>
      <c r="F92" s="110"/>
      <c r="G92" s="111"/>
      <c r="H92" s="109"/>
      <c r="I92" s="113"/>
      <c r="J92" s="114"/>
      <c r="K92" s="113"/>
      <c r="L92" s="113"/>
      <c r="M92" s="114"/>
      <c r="N92" s="114"/>
      <c r="O92" s="115"/>
      <c r="P92" s="115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</row>
    <row r="93" spans="1:37" ht="12.75" customHeight="1" x14ac:dyDescent="0.2">
      <c r="A93" s="109"/>
      <c r="B93" s="110"/>
      <c r="C93" s="109"/>
      <c r="D93" s="111"/>
      <c r="E93" s="112"/>
      <c r="F93" s="110"/>
      <c r="G93" s="111"/>
      <c r="H93" s="109"/>
      <c r="I93" s="113"/>
      <c r="J93" s="114"/>
      <c r="K93" s="113"/>
      <c r="L93" s="113"/>
      <c r="M93" s="114"/>
      <c r="N93" s="114"/>
      <c r="O93" s="115"/>
      <c r="P93" s="115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</row>
    <row r="94" spans="1:37" ht="12.75" customHeight="1" x14ac:dyDescent="0.2">
      <c r="A94" s="109"/>
      <c r="B94" s="110"/>
      <c r="C94" s="109"/>
      <c r="D94" s="111"/>
      <c r="E94" s="112"/>
      <c r="F94" s="110"/>
      <c r="G94" s="111"/>
      <c r="H94" s="109"/>
      <c r="I94" s="113"/>
      <c r="J94" s="114"/>
      <c r="K94" s="113"/>
      <c r="L94" s="113"/>
      <c r="M94" s="114"/>
      <c r="N94" s="114"/>
      <c r="O94" s="115"/>
      <c r="P94" s="115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</row>
    <row r="95" spans="1:37" ht="12.75" customHeight="1" x14ac:dyDescent="0.2">
      <c r="A95" s="109"/>
      <c r="B95" s="110"/>
      <c r="C95" s="109"/>
      <c r="D95" s="111"/>
      <c r="E95" s="112"/>
      <c r="F95" s="110"/>
      <c r="G95" s="111"/>
      <c r="H95" s="109"/>
      <c r="I95" s="113"/>
      <c r="J95" s="114"/>
      <c r="K95" s="113"/>
      <c r="L95" s="113"/>
      <c r="M95" s="114"/>
      <c r="N95" s="114"/>
      <c r="O95" s="115"/>
      <c r="P95" s="115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</row>
    <row r="96" spans="1:37" ht="12.75" customHeight="1" x14ac:dyDescent="0.2">
      <c r="A96" s="109"/>
      <c r="B96" s="110"/>
      <c r="C96" s="109"/>
      <c r="D96" s="111"/>
      <c r="E96" s="112"/>
      <c r="F96" s="110"/>
      <c r="G96" s="111"/>
      <c r="H96" s="109"/>
      <c r="I96" s="113"/>
      <c r="J96" s="114"/>
      <c r="K96" s="113"/>
      <c r="L96" s="113"/>
      <c r="M96" s="114"/>
      <c r="N96" s="114"/>
      <c r="O96" s="115"/>
      <c r="P96" s="115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</row>
    <row r="97" spans="1:37" ht="12.75" customHeight="1" x14ac:dyDescent="0.2">
      <c r="A97" s="109"/>
      <c r="B97" s="110"/>
      <c r="C97" s="109"/>
      <c r="D97" s="111"/>
      <c r="E97" s="112"/>
      <c r="F97" s="110"/>
      <c r="G97" s="111"/>
      <c r="H97" s="109"/>
      <c r="I97" s="113"/>
      <c r="J97" s="114"/>
      <c r="K97" s="113"/>
      <c r="L97" s="113"/>
      <c r="M97" s="114"/>
      <c r="N97" s="114"/>
      <c r="O97" s="115"/>
      <c r="P97" s="115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</row>
    <row r="98" spans="1:37" ht="12.75" customHeight="1" x14ac:dyDescent="0.2">
      <c r="A98" s="109"/>
      <c r="B98" s="110"/>
      <c r="C98" s="109"/>
      <c r="D98" s="111"/>
      <c r="E98" s="112"/>
      <c r="F98" s="110"/>
      <c r="G98" s="111"/>
      <c r="H98" s="109"/>
      <c r="I98" s="113"/>
      <c r="J98" s="114"/>
      <c r="K98" s="113"/>
      <c r="L98" s="113"/>
      <c r="M98" s="114"/>
      <c r="N98" s="114"/>
      <c r="O98" s="115"/>
      <c r="P98" s="115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</row>
    <row r="99" spans="1:37" ht="12.75" customHeight="1" x14ac:dyDescent="0.2">
      <c r="A99" s="109"/>
      <c r="B99" s="110"/>
      <c r="C99" s="109"/>
      <c r="D99" s="111"/>
      <c r="E99" s="112"/>
      <c r="F99" s="110"/>
      <c r="G99" s="111"/>
      <c r="H99" s="109"/>
      <c r="I99" s="113"/>
      <c r="J99" s="114"/>
      <c r="K99" s="113"/>
      <c r="L99" s="113"/>
      <c r="M99" s="114"/>
      <c r="N99" s="114"/>
      <c r="O99" s="115"/>
      <c r="P99" s="115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</row>
    <row r="100" spans="1:37" ht="12.75" customHeight="1" x14ac:dyDescent="0.2">
      <c r="A100" s="109"/>
      <c r="B100" s="110"/>
      <c r="C100" s="109"/>
      <c r="D100" s="111"/>
      <c r="E100" s="112"/>
      <c r="F100" s="110"/>
      <c r="G100" s="111"/>
      <c r="H100" s="109"/>
      <c r="I100" s="113"/>
      <c r="J100" s="114"/>
      <c r="K100" s="113"/>
      <c r="L100" s="113"/>
      <c r="M100" s="114"/>
      <c r="N100" s="114"/>
      <c r="O100" s="115"/>
      <c r="P100" s="115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</row>
    <row r="101" spans="1:37" ht="12.75" customHeight="1" x14ac:dyDescent="0.2">
      <c r="A101" s="109"/>
      <c r="B101" s="110"/>
      <c r="C101" s="109"/>
      <c r="D101" s="111"/>
      <c r="E101" s="112"/>
      <c r="F101" s="110"/>
      <c r="G101" s="111"/>
      <c r="H101" s="109"/>
      <c r="I101" s="113"/>
      <c r="J101" s="114"/>
      <c r="K101" s="113"/>
      <c r="L101" s="113"/>
      <c r="M101" s="114"/>
      <c r="N101" s="114"/>
      <c r="O101" s="115"/>
      <c r="P101" s="115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</row>
    <row r="102" spans="1:37" ht="12.75" customHeight="1" x14ac:dyDescent="0.2">
      <c r="A102" s="109"/>
      <c r="B102" s="110"/>
      <c r="C102" s="109"/>
      <c r="D102" s="111"/>
      <c r="E102" s="112"/>
      <c r="F102" s="110"/>
      <c r="G102" s="111"/>
      <c r="H102" s="109"/>
      <c r="I102" s="113"/>
      <c r="J102" s="114"/>
      <c r="K102" s="113"/>
      <c r="L102" s="113"/>
      <c r="M102" s="114"/>
      <c r="N102" s="114"/>
      <c r="O102" s="115"/>
      <c r="P102" s="115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</row>
    <row r="103" spans="1:37" ht="12.75" customHeight="1" x14ac:dyDescent="0.2">
      <c r="A103" s="109"/>
      <c r="B103" s="110"/>
      <c r="C103" s="109"/>
      <c r="D103" s="111"/>
      <c r="E103" s="112"/>
      <c r="F103" s="110"/>
      <c r="G103" s="111"/>
      <c r="H103" s="109"/>
      <c r="I103" s="113"/>
      <c r="J103" s="114"/>
      <c r="K103" s="113"/>
      <c r="L103" s="113"/>
      <c r="M103" s="114"/>
      <c r="N103" s="114"/>
      <c r="O103" s="115"/>
      <c r="P103" s="115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</row>
    <row r="104" spans="1:37" ht="12.75" customHeight="1" x14ac:dyDescent="0.2">
      <c r="A104" s="109"/>
      <c r="B104" s="110"/>
      <c r="C104" s="109"/>
      <c r="D104" s="111"/>
      <c r="E104" s="112"/>
      <c r="F104" s="110"/>
      <c r="G104" s="111"/>
      <c r="H104" s="109"/>
      <c r="I104" s="113"/>
      <c r="J104" s="114"/>
      <c r="K104" s="113"/>
      <c r="L104" s="113"/>
      <c r="M104" s="114"/>
      <c r="N104" s="114"/>
      <c r="O104" s="115"/>
      <c r="P104" s="115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</row>
    <row r="105" spans="1:37" ht="12.75" customHeight="1" x14ac:dyDescent="0.2">
      <c r="A105" s="109"/>
      <c r="B105" s="110"/>
      <c r="C105" s="109"/>
      <c r="D105" s="111"/>
      <c r="E105" s="112"/>
      <c r="F105" s="110"/>
      <c r="G105" s="111"/>
      <c r="H105" s="109"/>
      <c r="I105" s="113"/>
      <c r="J105" s="114"/>
      <c r="K105" s="113"/>
      <c r="L105" s="113"/>
      <c r="M105" s="114"/>
      <c r="N105" s="114"/>
      <c r="O105" s="115"/>
      <c r="P105" s="115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</row>
    <row r="106" spans="1:37" ht="12.75" customHeight="1" x14ac:dyDescent="0.2">
      <c r="A106" s="109"/>
      <c r="B106" s="110"/>
      <c r="C106" s="109"/>
      <c r="D106" s="111"/>
      <c r="E106" s="112"/>
      <c r="F106" s="110"/>
      <c r="G106" s="111"/>
      <c r="H106" s="109"/>
      <c r="I106" s="113"/>
      <c r="J106" s="114"/>
      <c r="K106" s="113"/>
      <c r="L106" s="113"/>
      <c r="M106" s="114"/>
      <c r="N106" s="114"/>
      <c r="O106" s="115"/>
      <c r="P106" s="115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</row>
    <row r="107" spans="1:37" ht="12.75" customHeight="1" x14ac:dyDescent="0.2">
      <c r="A107" s="109"/>
      <c r="B107" s="110"/>
      <c r="C107" s="109"/>
      <c r="D107" s="111"/>
      <c r="E107" s="112"/>
      <c r="F107" s="110"/>
      <c r="G107" s="111"/>
      <c r="H107" s="109"/>
      <c r="I107" s="113"/>
      <c r="J107" s="114"/>
      <c r="K107" s="113"/>
      <c r="L107" s="113"/>
      <c r="M107" s="114"/>
      <c r="N107" s="114"/>
      <c r="O107" s="115"/>
      <c r="P107" s="115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</row>
    <row r="108" spans="1:37" ht="12.75" customHeight="1" x14ac:dyDescent="0.2">
      <c r="A108" s="109"/>
      <c r="B108" s="110"/>
      <c r="C108" s="109"/>
      <c r="D108" s="111"/>
      <c r="E108" s="112"/>
      <c r="F108" s="110"/>
      <c r="G108" s="111"/>
      <c r="H108" s="109"/>
      <c r="I108" s="113"/>
      <c r="J108" s="114"/>
      <c r="K108" s="113"/>
      <c r="L108" s="113"/>
      <c r="M108" s="114"/>
      <c r="N108" s="114"/>
      <c r="O108" s="115"/>
      <c r="P108" s="115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</row>
    <row r="109" spans="1:37" ht="12.75" customHeight="1" x14ac:dyDescent="0.2">
      <c r="A109" s="109"/>
      <c r="B109" s="110"/>
      <c r="C109" s="109"/>
      <c r="D109" s="111"/>
      <c r="E109" s="112"/>
      <c r="F109" s="110"/>
      <c r="G109" s="111"/>
      <c r="H109" s="109"/>
      <c r="I109" s="113"/>
      <c r="J109" s="114"/>
      <c r="K109" s="113"/>
      <c r="L109" s="113"/>
      <c r="M109" s="114"/>
      <c r="N109" s="114"/>
      <c r="O109" s="115"/>
      <c r="P109" s="115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</row>
    <row r="110" spans="1:37" ht="12.75" customHeight="1" x14ac:dyDescent="0.2">
      <c r="A110" s="109"/>
      <c r="B110" s="110"/>
      <c r="C110" s="109"/>
      <c r="D110" s="111"/>
      <c r="E110" s="112"/>
      <c r="F110" s="110"/>
      <c r="G110" s="111"/>
      <c r="H110" s="109"/>
      <c r="I110" s="113"/>
      <c r="J110" s="114"/>
      <c r="K110" s="113"/>
      <c r="L110" s="113"/>
      <c r="M110" s="114"/>
      <c r="N110" s="114"/>
      <c r="O110" s="115"/>
      <c r="P110" s="115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</row>
    <row r="111" spans="1:37" ht="12.75" customHeight="1" x14ac:dyDescent="0.2">
      <c r="A111" s="109"/>
      <c r="B111" s="110"/>
      <c r="C111" s="109"/>
      <c r="D111" s="111"/>
      <c r="E111" s="112"/>
      <c r="F111" s="110"/>
      <c r="G111" s="111"/>
      <c r="H111" s="109"/>
      <c r="I111" s="113"/>
      <c r="J111" s="114"/>
      <c r="K111" s="113"/>
      <c r="L111" s="113"/>
      <c r="M111" s="114"/>
      <c r="N111" s="114"/>
      <c r="O111" s="115"/>
      <c r="P111" s="115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</row>
    <row r="112" spans="1:37" ht="12.75" customHeight="1" x14ac:dyDescent="0.2">
      <c r="A112" s="109"/>
      <c r="B112" s="110"/>
      <c r="C112" s="109"/>
      <c r="D112" s="111"/>
      <c r="E112" s="112"/>
      <c r="F112" s="110"/>
      <c r="G112" s="111"/>
      <c r="H112" s="109"/>
      <c r="I112" s="113"/>
      <c r="J112" s="114"/>
      <c r="K112" s="113"/>
      <c r="L112" s="113"/>
      <c r="M112" s="114"/>
      <c r="N112" s="114"/>
      <c r="O112" s="115"/>
      <c r="P112" s="115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</row>
    <row r="113" spans="1:37" ht="12.75" customHeight="1" x14ac:dyDescent="0.2">
      <c r="A113" s="109"/>
      <c r="B113" s="110"/>
      <c r="C113" s="109"/>
      <c r="D113" s="111"/>
      <c r="E113" s="112"/>
      <c r="F113" s="110"/>
      <c r="G113" s="111"/>
      <c r="H113" s="109"/>
      <c r="I113" s="113"/>
      <c r="J113" s="114"/>
      <c r="K113" s="113"/>
      <c r="L113" s="113"/>
      <c r="M113" s="114"/>
      <c r="N113" s="114"/>
      <c r="O113" s="115"/>
      <c r="P113" s="115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</row>
    <row r="114" spans="1:37" ht="12.75" customHeight="1" x14ac:dyDescent="0.2">
      <c r="A114" s="109"/>
      <c r="B114" s="110"/>
      <c r="C114" s="109"/>
      <c r="D114" s="111"/>
      <c r="E114" s="112"/>
      <c r="F114" s="110"/>
      <c r="G114" s="111"/>
      <c r="H114" s="109"/>
      <c r="I114" s="113"/>
      <c r="J114" s="114"/>
      <c r="K114" s="113"/>
      <c r="L114" s="113"/>
      <c r="M114" s="114"/>
      <c r="N114" s="114"/>
      <c r="O114" s="115"/>
      <c r="P114" s="115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</row>
    <row r="115" spans="1:37" ht="12.75" customHeight="1" x14ac:dyDescent="0.2">
      <c r="A115" s="109"/>
      <c r="B115" s="110"/>
      <c r="C115" s="109"/>
      <c r="D115" s="111"/>
      <c r="E115" s="112"/>
      <c r="F115" s="110"/>
      <c r="G115" s="111"/>
      <c r="H115" s="109"/>
      <c r="I115" s="113"/>
      <c r="J115" s="114"/>
      <c r="K115" s="113"/>
      <c r="L115" s="113"/>
      <c r="M115" s="114"/>
      <c r="N115" s="114"/>
      <c r="O115" s="115"/>
      <c r="P115" s="115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</row>
    <row r="116" spans="1:37" ht="12.75" customHeight="1" x14ac:dyDescent="0.2">
      <c r="A116" s="109"/>
      <c r="B116" s="110"/>
      <c r="C116" s="109"/>
      <c r="D116" s="111"/>
      <c r="E116" s="112"/>
      <c r="F116" s="110"/>
      <c r="G116" s="111"/>
      <c r="H116" s="109"/>
      <c r="I116" s="113"/>
      <c r="J116" s="114"/>
      <c r="K116" s="113"/>
      <c r="L116" s="113"/>
      <c r="M116" s="114"/>
      <c r="N116" s="114"/>
      <c r="O116" s="115"/>
      <c r="P116" s="115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</row>
    <row r="117" spans="1:37" ht="12.75" customHeight="1" x14ac:dyDescent="0.2">
      <c r="A117" s="109"/>
      <c r="B117" s="110"/>
      <c r="C117" s="109"/>
      <c r="D117" s="111"/>
      <c r="E117" s="112"/>
      <c r="F117" s="110"/>
      <c r="G117" s="111"/>
      <c r="H117" s="109"/>
      <c r="I117" s="113"/>
      <c r="J117" s="114"/>
      <c r="K117" s="113"/>
      <c r="L117" s="113"/>
      <c r="M117" s="114"/>
      <c r="N117" s="114"/>
      <c r="O117" s="115"/>
      <c r="P117" s="115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</row>
    <row r="118" spans="1:37" ht="12.75" customHeight="1" x14ac:dyDescent="0.2">
      <c r="A118" s="109"/>
      <c r="B118" s="110"/>
      <c r="C118" s="109"/>
      <c r="D118" s="111"/>
      <c r="E118" s="112"/>
      <c r="F118" s="110"/>
      <c r="G118" s="111"/>
      <c r="H118" s="109"/>
      <c r="I118" s="113"/>
      <c r="J118" s="114"/>
      <c r="K118" s="113"/>
      <c r="L118" s="113"/>
      <c r="M118" s="114"/>
      <c r="N118" s="114"/>
      <c r="O118" s="115"/>
      <c r="P118" s="115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</row>
    <row r="119" spans="1:37" ht="12.75" customHeight="1" x14ac:dyDescent="0.2">
      <c r="A119" s="109"/>
      <c r="B119" s="110"/>
      <c r="C119" s="109"/>
      <c r="D119" s="111"/>
      <c r="E119" s="112"/>
      <c r="F119" s="110"/>
      <c r="G119" s="111"/>
      <c r="H119" s="109"/>
      <c r="I119" s="113"/>
      <c r="J119" s="114"/>
      <c r="K119" s="113"/>
      <c r="L119" s="113"/>
      <c r="M119" s="114"/>
      <c r="N119" s="114"/>
      <c r="O119" s="115"/>
      <c r="P119" s="115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</row>
    <row r="120" spans="1:37" ht="12.75" customHeight="1" x14ac:dyDescent="0.2">
      <c r="A120" s="109"/>
      <c r="B120" s="110"/>
      <c r="C120" s="109"/>
      <c r="D120" s="111"/>
      <c r="E120" s="112"/>
      <c r="F120" s="110"/>
      <c r="G120" s="111"/>
      <c r="H120" s="109"/>
      <c r="I120" s="113"/>
      <c r="J120" s="114"/>
      <c r="K120" s="113"/>
      <c r="L120" s="113"/>
      <c r="M120" s="114"/>
      <c r="N120" s="114"/>
      <c r="O120" s="115"/>
      <c r="P120" s="115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</row>
    <row r="121" spans="1:37" ht="12.75" customHeight="1" x14ac:dyDescent="0.2">
      <c r="A121" s="109"/>
      <c r="B121" s="110"/>
      <c r="C121" s="109"/>
      <c r="D121" s="111"/>
      <c r="E121" s="112"/>
      <c r="F121" s="110"/>
      <c r="G121" s="111"/>
      <c r="H121" s="109"/>
      <c r="I121" s="113"/>
      <c r="J121" s="114"/>
      <c r="K121" s="113"/>
      <c r="L121" s="113"/>
      <c r="M121" s="114"/>
      <c r="N121" s="114"/>
      <c r="O121" s="115"/>
      <c r="P121" s="115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</row>
    <row r="122" spans="1:37" ht="12.75" customHeight="1" x14ac:dyDescent="0.2">
      <c r="A122" s="109"/>
      <c r="B122" s="110"/>
      <c r="C122" s="109"/>
      <c r="D122" s="111"/>
      <c r="E122" s="112"/>
      <c r="F122" s="110"/>
      <c r="G122" s="111"/>
      <c r="H122" s="109"/>
      <c r="I122" s="113"/>
      <c r="J122" s="114"/>
      <c r="K122" s="113"/>
      <c r="L122" s="113"/>
      <c r="M122" s="114"/>
      <c r="N122" s="114"/>
      <c r="O122" s="115"/>
      <c r="P122" s="115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</row>
    <row r="123" spans="1:37" ht="12.75" customHeight="1" x14ac:dyDescent="0.2">
      <c r="A123" s="109"/>
      <c r="B123" s="110"/>
      <c r="C123" s="109"/>
      <c r="D123" s="111"/>
      <c r="E123" s="112"/>
      <c r="F123" s="110"/>
      <c r="G123" s="111"/>
      <c r="H123" s="109"/>
      <c r="I123" s="113"/>
      <c r="J123" s="114"/>
      <c r="K123" s="113"/>
      <c r="L123" s="113"/>
      <c r="M123" s="114"/>
      <c r="N123" s="114"/>
      <c r="O123" s="115"/>
      <c r="P123" s="115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</row>
    <row r="124" spans="1:37" ht="12.75" customHeight="1" x14ac:dyDescent="0.2">
      <c r="A124" s="109"/>
      <c r="B124" s="110"/>
      <c r="C124" s="109"/>
      <c r="D124" s="111"/>
      <c r="E124" s="112"/>
      <c r="F124" s="110"/>
      <c r="G124" s="111"/>
      <c r="H124" s="109"/>
      <c r="I124" s="113"/>
      <c r="J124" s="114"/>
      <c r="K124" s="113"/>
      <c r="L124" s="113"/>
      <c r="M124" s="114"/>
      <c r="N124" s="114"/>
      <c r="O124" s="115"/>
      <c r="P124" s="115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</row>
    <row r="125" spans="1:37" ht="12.75" customHeight="1" x14ac:dyDescent="0.2">
      <c r="A125" s="109"/>
      <c r="B125" s="110"/>
      <c r="C125" s="109"/>
      <c r="D125" s="111"/>
      <c r="E125" s="112"/>
      <c r="F125" s="110"/>
      <c r="G125" s="111"/>
      <c r="H125" s="109"/>
      <c r="I125" s="113"/>
      <c r="J125" s="114"/>
      <c r="K125" s="113"/>
      <c r="L125" s="113"/>
      <c r="M125" s="114"/>
      <c r="N125" s="114"/>
      <c r="O125" s="115"/>
      <c r="P125" s="115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</row>
    <row r="126" spans="1:37" ht="12.75" customHeight="1" x14ac:dyDescent="0.2">
      <c r="A126" s="109"/>
      <c r="B126" s="110"/>
      <c r="C126" s="109"/>
      <c r="D126" s="111"/>
      <c r="E126" s="112"/>
      <c r="F126" s="110"/>
      <c r="G126" s="111"/>
      <c r="H126" s="109"/>
      <c r="I126" s="113"/>
      <c r="J126" s="114"/>
      <c r="K126" s="113"/>
      <c r="L126" s="113"/>
      <c r="M126" s="114"/>
      <c r="N126" s="114"/>
      <c r="O126" s="115"/>
      <c r="P126" s="115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</row>
    <row r="127" spans="1:37" ht="12.75" customHeight="1" x14ac:dyDescent="0.2">
      <c r="A127" s="109"/>
      <c r="B127" s="110"/>
      <c r="C127" s="109"/>
      <c r="D127" s="111"/>
      <c r="E127" s="112"/>
      <c r="F127" s="110"/>
      <c r="G127" s="111"/>
      <c r="H127" s="109"/>
      <c r="I127" s="113"/>
      <c r="J127" s="114"/>
      <c r="K127" s="113"/>
      <c r="L127" s="113"/>
      <c r="M127" s="114"/>
      <c r="N127" s="114"/>
      <c r="O127" s="115"/>
      <c r="P127" s="115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</row>
    <row r="128" spans="1:37" ht="12.75" customHeight="1" x14ac:dyDescent="0.2">
      <c r="A128" s="109"/>
      <c r="B128" s="110"/>
      <c r="C128" s="109"/>
      <c r="D128" s="111"/>
      <c r="E128" s="112"/>
      <c r="F128" s="110"/>
      <c r="G128" s="111"/>
      <c r="H128" s="109"/>
      <c r="I128" s="113"/>
      <c r="J128" s="114"/>
      <c r="K128" s="113"/>
      <c r="L128" s="113"/>
      <c r="M128" s="114"/>
      <c r="N128" s="114"/>
      <c r="O128" s="115"/>
      <c r="P128" s="115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</row>
    <row r="129" spans="1:37" ht="12.75" customHeight="1" x14ac:dyDescent="0.2">
      <c r="A129" s="109"/>
      <c r="B129" s="110"/>
      <c r="C129" s="109"/>
      <c r="D129" s="111"/>
      <c r="E129" s="112"/>
      <c r="F129" s="110"/>
      <c r="G129" s="111"/>
      <c r="H129" s="109"/>
      <c r="I129" s="113"/>
      <c r="J129" s="114"/>
      <c r="K129" s="113"/>
      <c r="L129" s="113"/>
      <c r="M129" s="114"/>
      <c r="N129" s="114"/>
      <c r="O129" s="115"/>
      <c r="P129" s="115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</row>
    <row r="130" spans="1:37" ht="12.75" customHeight="1" x14ac:dyDescent="0.2">
      <c r="A130" s="109"/>
      <c r="B130" s="110"/>
      <c r="C130" s="109"/>
      <c r="D130" s="111"/>
      <c r="E130" s="112"/>
      <c r="F130" s="110"/>
      <c r="G130" s="111"/>
      <c r="H130" s="109"/>
      <c r="I130" s="113"/>
      <c r="J130" s="114"/>
      <c r="K130" s="113"/>
      <c r="L130" s="113"/>
      <c r="M130" s="114"/>
      <c r="N130" s="114"/>
      <c r="O130" s="115"/>
      <c r="P130" s="115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</row>
    <row r="131" spans="1:37" ht="12.75" customHeight="1" x14ac:dyDescent="0.2">
      <c r="A131" s="109"/>
      <c r="B131" s="110"/>
      <c r="C131" s="109"/>
      <c r="D131" s="111"/>
      <c r="E131" s="112"/>
      <c r="F131" s="110"/>
      <c r="G131" s="111"/>
      <c r="H131" s="109"/>
      <c r="I131" s="113"/>
      <c r="J131" s="114"/>
      <c r="K131" s="113"/>
      <c r="L131" s="113"/>
      <c r="M131" s="114"/>
      <c r="N131" s="114"/>
      <c r="O131" s="115"/>
      <c r="P131" s="115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</row>
    <row r="132" spans="1:37" ht="12.75" customHeight="1" x14ac:dyDescent="0.2">
      <c r="A132" s="109"/>
      <c r="B132" s="110"/>
      <c r="C132" s="109"/>
      <c r="D132" s="111"/>
      <c r="E132" s="112"/>
      <c r="F132" s="110"/>
      <c r="G132" s="111"/>
      <c r="H132" s="109"/>
      <c r="I132" s="113"/>
      <c r="J132" s="114"/>
      <c r="K132" s="113"/>
      <c r="L132" s="113"/>
      <c r="M132" s="114"/>
      <c r="N132" s="114"/>
      <c r="O132" s="115"/>
      <c r="P132" s="115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1"/>
      <c r="AH132" s="111"/>
      <c r="AI132" s="111"/>
      <c r="AJ132" s="111"/>
      <c r="AK132" s="111"/>
    </row>
    <row r="133" spans="1:37" ht="12.75" customHeight="1" x14ac:dyDescent="0.2">
      <c r="A133" s="109"/>
      <c r="B133" s="110"/>
      <c r="C133" s="109"/>
      <c r="D133" s="111"/>
      <c r="E133" s="112"/>
      <c r="F133" s="110"/>
      <c r="G133" s="111"/>
      <c r="H133" s="109"/>
      <c r="I133" s="113"/>
      <c r="J133" s="114"/>
      <c r="K133" s="113"/>
      <c r="L133" s="113"/>
      <c r="M133" s="114"/>
      <c r="N133" s="114"/>
      <c r="O133" s="115"/>
      <c r="P133" s="115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</row>
    <row r="134" spans="1:37" ht="12.75" customHeight="1" x14ac:dyDescent="0.2">
      <c r="A134" s="109"/>
      <c r="B134" s="110"/>
      <c r="C134" s="109"/>
      <c r="D134" s="111"/>
      <c r="E134" s="112"/>
      <c r="F134" s="110"/>
      <c r="G134" s="111"/>
      <c r="H134" s="109"/>
      <c r="I134" s="113"/>
      <c r="J134" s="114"/>
      <c r="K134" s="113"/>
      <c r="L134" s="113"/>
      <c r="M134" s="114"/>
      <c r="N134" s="114"/>
      <c r="O134" s="115"/>
      <c r="P134" s="115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</row>
    <row r="135" spans="1:37" ht="12.75" customHeight="1" x14ac:dyDescent="0.2">
      <c r="A135" s="109"/>
      <c r="B135" s="110"/>
      <c r="C135" s="109"/>
      <c r="D135" s="111"/>
      <c r="E135" s="112"/>
      <c r="F135" s="110"/>
      <c r="G135" s="111"/>
      <c r="H135" s="109"/>
      <c r="I135" s="113"/>
      <c r="J135" s="114"/>
      <c r="K135" s="113"/>
      <c r="L135" s="113"/>
      <c r="M135" s="114"/>
      <c r="N135" s="114"/>
      <c r="O135" s="115"/>
      <c r="P135" s="115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</row>
    <row r="136" spans="1:37" ht="12.75" customHeight="1" x14ac:dyDescent="0.2">
      <c r="A136" s="109"/>
      <c r="B136" s="110"/>
      <c r="C136" s="109"/>
      <c r="D136" s="111"/>
      <c r="E136" s="112"/>
      <c r="F136" s="110"/>
      <c r="G136" s="111"/>
      <c r="H136" s="109"/>
      <c r="I136" s="113"/>
      <c r="J136" s="114"/>
      <c r="K136" s="113"/>
      <c r="L136" s="113"/>
      <c r="M136" s="114"/>
      <c r="N136" s="114"/>
      <c r="O136" s="115"/>
      <c r="P136" s="115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</row>
    <row r="137" spans="1:37" ht="12.75" customHeight="1" x14ac:dyDescent="0.2">
      <c r="A137" s="109"/>
      <c r="B137" s="110"/>
      <c r="C137" s="109"/>
      <c r="D137" s="111"/>
      <c r="E137" s="112"/>
      <c r="F137" s="110"/>
      <c r="G137" s="111"/>
      <c r="H137" s="109"/>
      <c r="I137" s="113"/>
      <c r="J137" s="114"/>
      <c r="K137" s="113"/>
      <c r="L137" s="113"/>
      <c r="M137" s="114"/>
      <c r="N137" s="114"/>
      <c r="O137" s="115"/>
      <c r="P137" s="115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</row>
    <row r="138" spans="1:37" ht="12.75" customHeight="1" x14ac:dyDescent="0.2">
      <c r="A138" s="109"/>
      <c r="B138" s="110"/>
      <c r="C138" s="109"/>
      <c r="D138" s="111"/>
      <c r="E138" s="112"/>
      <c r="F138" s="110"/>
      <c r="G138" s="111"/>
      <c r="H138" s="109"/>
      <c r="I138" s="113"/>
      <c r="J138" s="114"/>
      <c r="K138" s="113"/>
      <c r="L138" s="113"/>
      <c r="M138" s="114"/>
      <c r="N138" s="114"/>
      <c r="O138" s="115"/>
      <c r="P138" s="115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</row>
    <row r="139" spans="1:37" ht="12.75" customHeight="1" x14ac:dyDescent="0.2">
      <c r="A139" s="109"/>
      <c r="B139" s="110"/>
      <c r="C139" s="109"/>
      <c r="D139" s="111"/>
      <c r="E139" s="112"/>
      <c r="F139" s="110"/>
      <c r="G139" s="111"/>
      <c r="H139" s="109"/>
      <c r="I139" s="113"/>
      <c r="J139" s="114"/>
      <c r="K139" s="113"/>
      <c r="L139" s="113"/>
      <c r="M139" s="114"/>
      <c r="N139" s="114"/>
      <c r="O139" s="115"/>
      <c r="P139" s="115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</row>
    <row r="140" spans="1:37" ht="12.75" customHeight="1" x14ac:dyDescent="0.2">
      <c r="A140" s="109"/>
      <c r="B140" s="110"/>
      <c r="C140" s="109"/>
      <c r="D140" s="111"/>
      <c r="E140" s="112"/>
      <c r="F140" s="110"/>
      <c r="G140" s="111"/>
      <c r="H140" s="109"/>
      <c r="I140" s="113"/>
      <c r="J140" s="114"/>
      <c r="K140" s="113"/>
      <c r="L140" s="113"/>
      <c r="M140" s="114"/>
      <c r="N140" s="114"/>
      <c r="O140" s="115"/>
      <c r="P140" s="115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</row>
    <row r="141" spans="1:37" ht="12.75" customHeight="1" x14ac:dyDescent="0.2">
      <c r="A141" s="109"/>
      <c r="B141" s="110"/>
      <c r="C141" s="109"/>
      <c r="D141" s="111"/>
      <c r="E141" s="112"/>
      <c r="F141" s="110"/>
      <c r="G141" s="111"/>
      <c r="H141" s="109"/>
      <c r="I141" s="113"/>
      <c r="J141" s="114"/>
      <c r="K141" s="113"/>
      <c r="L141" s="113"/>
      <c r="M141" s="114"/>
      <c r="N141" s="114"/>
      <c r="O141" s="115"/>
      <c r="P141" s="115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</row>
    <row r="142" spans="1:37" ht="12.75" customHeight="1" x14ac:dyDescent="0.2">
      <c r="A142" s="109"/>
      <c r="B142" s="110"/>
      <c r="C142" s="109"/>
      <c r="D142" s="111"/>
      <c r="E142" s="112"/>
      <c r="F142" s="110"/>
      <c r="G142" s="111"/>
      <c r="H142" s="109"/>
      <c r="I142" s="113"/>
      <c r="J142" s="114"/>
      <c r="K142" s="113"/>
      <c r="L142" s="113"/>
      <c r="M142" s="114"/>
      <c r="N142" s="114"/>
      <c r="O142" s="115"/>
      <c r="P142" s="115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</row>
    <row r="143" spans="1:37" ht="12.75" customHeight="1" x14ac:dyDescent="0.2">
      <c r="A143" s="109"/>
      <c r="B143" s="110"/>
      <c r="C143" s="109"/>
      <c r="D143" s="111"/>
      <c r="E143" s="112"/>
      <c r="F143" s="110"/>
      <c r="G143" s="111"/>
      <c r="H143" s="109"/>
      <c r="I143" s="113"/>
      <c r="J143" s="114"/>
      <c r="K143" s="113"/>
      <c r="L143" s="113"/>
      <c r="M143" s="114"/>
      <c r="N143" s="114"/>
      <c r="O143" s="115"/>
      <c r="P143" s="115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</row>
    <row r="144" spans="1:37" ht="12.75" customHeight="1" x14ac:dyDescent="0.2">
      <c r="A144" s="109"/>
      <c r="B144" s="110"/>
      <c r="C144" s="109"/>
      <c r="D144" s="111"/>
      <c r="E144" s="112"/>
      <c r="F144" s="110"/>
      <c r="G144" s="111"/>
      <c r="H144" s="109"/>
      <c r="I144" s="113"/>
      <c r="J144" s="114"/>
      <c r="K144" s="113"/>
      <c r="L144" s="113"/>
      <c r="M144" s="114"/>
      <c r="N144" s="114"/>
      <c r="O144" s="115"/>
      <c r="P144" s="115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11"/>
    </row>
    <row r="145" spans="1:37" ht="12.75" customHeight="1" x14ac:dyDescent="0.2">
      <c r="A145" s="109"/>
      <c r="B145" s="110"/>
      <c r="C145" s="109"/>
      <c r="D145" s="111"/>
      <c r="E145" s="112"/>
      <c r="F145" s="110"/>
      <c r="G145" s="111"/>
      <c r="H145" s="109"/>
      <c r="I145" s="113"/>
      <c r="J145" s="114"/>
      <c r="K145" s="113"/>
      <c r="L145" s="113"/>
      <c r="M145" s="114"/>
      <c r="N145" s="114"/>
      <c r="O145" s="115"/>
      <c r="P145" s="116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</row>
    <row r="146" spans="1:37" ht="12.75" customHeight="1" x14ac:dyDescent="0.2">
      <c r="A146" s="109"/>
      <c r="B146" s="110"/>
      <c r="C146" s="109"/>
      <c r="D146" s="111"/>
      <c r="E146" s="112"/>
      <c r="F146" s="110"/>
      <c r="G146" s="111"/>
      <c r="H146" s="109"/>
      <c r="I146" s="113"/>
      <c r="J146" s="114"/>
      <c r="K146" s="113"/>
      <c r="L146" s="113"/>
      <c r="M146" s="114"/>
      <c r="N146" s="114"/>
      <c r="O146" s="115"/>
      <c r="P146" s="115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</row>
    <row r="147" spans="1:37" ht="12.75" customHeight="1" x14ac:dyDescent="0.2">
      <c r="A147" s="109"/>
      <c r="B147" s="110"/>
      <c r="C147" s="109"/>
      <c r="D147" s="111"/>
      <c r="E147" s="112"/>
      <c r="F147" s="110"/>
      <c r="G147" s="111"/>
      <c r="H147" s="109"/>
      <c r="I147" s="113"/>
      <c r="J147" s="114"/>
      <c r="K147" s="113"/>
      <c r="L147" s="113"/>
      <c r="M147" s="114"/>
      <c r="N147" s="114"/>
      <c r="O147" s="115"/>
      <c r="P147" s="116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</row>
    <row r="148" spans="1:37" ht="12.75" customHeight="1" x14ac:dyDescent="0.2">
      <c r="A148" s="109"/>
      <c r="B148" s="110"/>
      <c r="C148" s="109"/>
      <c r="D148" s="111"/>
      <c r="E148" s="112"/>
      <c r="F148" s="110"/>
      <c r="G148" s="111"/>
      <c r="H148" s="109"/>
      <c r="I148" s="113"/>
      <c r="J148" s="114"/>
      <c r="K148" s="113"/>
      <c r="L148" s="113"/>
      <c r="M148" s="114"/>
      <c r="N148" s="114"/>
      <c r="O148" s="115"/>
      <c r="P148" s="115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</row>
    <row r="149" spans="1:37" ht="12.75" customHeight="1" x14ac:dyDescent="0.2">
      <c r="A149" s="109"/>
      <c r="B149" s="110"/>
      <c r="C149" s="109"/>
      <c r="D149" s="111"/>
      <c r="E149" s="112"/>
      <c r="F149" s="110"/>
      <c r="G149" s="111"/>
      <c r="H149" s="109"/>
      <c r="I149" s="113"/>
      <c r="J149" s="114"/>
      <c r="K149" s="113"/>
      <c r="L149" s="113"/>
      <c r="M149" s="114"/>
      <c r="N149" s="114"/>
      <c r="O149" s="115"/>
      <c r="P149" s="115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</row>
    <row r="150" spans="1:37" ht="12.75" customHeight="1" x14ac:dyDescent="0.2">
      <c r="A150" s="109"/>
      <c r="B150" s="110"/>
      <c r="C150" s="109"/>
      <c r="D150" s="111"/>
      <c r="E150" s="112"/>
      <c r="F150" s="110"/>
      <c r="G150" s="111"/>
      <c r="H150" s="109"/>
      <c r="I150" s="113"/>
      <c r="J150" s="114"/>
      <c r="K150" s="113"/>
      <c r="L150" s="113"/>
      <c r="M150" s="114"/>
      <c r="N150" s="114"/>
      <c r="O150" s="115"/>
      <c r="P150" s="115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1"/>
      <c r="AH150" s="111"/>
      <c r="AI150" s="111"/>
      <c r="AJ150" s="111"/>
      <c r="AK150" s="111"/>
    </row>
    <row r="151" spans="1:37" ht="12.75" customHeight="1" x14ac:dyDescent="0.2">
      <c r="A151" s="109"/>
      <c r="B151" s="110"/>
      <c r="C151" s="109"/>
      <c r="D151" s="111"/>
      <c r="E151" s="112"/>
      <c r="F151" s="110"/>
      <c r="G151" s="111"/>
      <c r="H151" s="109"/>
      <c r="I151" s="113"/>
      <c r="J151" s="114"/>
      <c r="K151" s="113"/>
      <c r="L151" s="113"/>
      <c r="M151" s="114"/>
      <c r="N151" s="114"/>
      <c r="O151" s="115"/>
      <c r="P151" s="115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11"/>
      <c r="AK151" s="111"/>
    </row>
    <row r="152" spans="1:37" ht="12.75" customHeight="1" x14ac:dyDescent="0.2">
      <c r="A152" s="109"/>
      <c r="B152" s="110"/>
      <c r="C152" s="109"/>
      <c r="D152" s="111"/>
      <c r="E152" s="112"/>
      <c r="F152" s="110"/>
      <c r="G152" s="111"/>
      <c r="H152" s="109"/>
      <c r="I152" s="113"/>
      <c r="J152" s="114"/>
      <c r="K152" s="113"/>
      <c r="L152" s="113"/>
      <c r="M152" s="114"/>
      <c r="N152" s="114"/>
      <c r="O152" s="115"/>
      <c r="P152" s="115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</row>
    <row r="153" spans="1:37" ht="12.75" customHeight="1" x14ac:dyDescent="0.2">
      <c r="A153" s="109"/>
      <c r="B153" s="110"/>
      <c r="C153" s="109"/>
      <c r="D153" s="111"/>
      <c r="E153" s="112"/>
      <c r="F153" s="110"/>
      <c r="G153" s="111"/>
      <c r="H153" s="109"/>
      <c r="I153" s="113"/>
      <c r="J153" s="114"/>
      <c r="K153" s="113"/>
      <c r="L153" s="113"/>
      <c r="M153" s="114"/>
      <c r="N153" s="114"/>
      <c r="O153" s="115"/>
      <c r="P153" s="115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</row>
    <row r="154" spans="1:37" ht="12.75" customHeight="1" x14ac:dyDescent="0.2">
      <c r="A154" s="109"/>
      <c r="B154" s="110"/>
      <c r="C154" s="109"/>
      <c r="D154" s="111"/>
      <c r="E154" s="112"/>
      <c r="F154" s="110"/>
      <c r="G154" s="111"/>
      <c r="H154" s="109"/>
      <c r="I154" s="113"/>
      <c r="J154" s="114"/>
      <c r="K154" s="113"/>
      <c r="L154" s="113"/>
      <c r="M154" s="114"/>
      <c r="N154" s="114"/>
      <c r="O154" s="115"/>
      <c r="P154" s="115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</row>
    <row r="155" spans="1:37" ht="12.75" customHeight="1" x14ac:dyDescent="0.2">
      <c r="A155" s="109"/>
      <c r="B155" s="110"/>
      <c r="C155" s="109"/>
      <c r="D155" s="111"/>
      <c r="E155" s="112"/>
      <c r="F155" s="110"/>
      <c r="G155" s="111"/>
      <c r="H155" s="109"/>
      <c r="I155" s="113"/>
      <c r="J155" s="114"/>
      <c r="K155" s="113"/>
      <c r="L155" s="113"/>
      <c r="M155" s="114"/>
      <c r="N155" s="114"/>
      <c r="O155" s="115"/>
      <c r="P155" s="115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</row>
    <row r="156" spans="1:37" ht="12.75" customHeight="1" x14ac:dyDescent="0.2">
      <c r="A156" s="109"/>
      <c r="B156" s="110"/>
      <c r="C156" s="109"/>
      <c r="D156" s="111"/>
      <c r="E156" s="112"/>
      <c r="F156" s="110"/>
      <c r="G156" s="111"/>
      <c r="H156" s="109"/>
      <c r="I156" s="113"/>
      <c r="J156" s="114"/>
      <c r="K156" s="113"/>
      <c r="L156" s="113"/>
      <c r="M156" s="114"/>
      <c r="N156" s="114"/>
      <c r="O156" s="115"/>
      <c r="P156" s="115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1"/>
      <c r="AH156" s="111"/>
      <c r="AI156" s="111"/>
      <c r="AJ156" s="111"/>
      <c r="AK156" s="111"/>
    </row>
    <row r="157" spans="1:37" ht="12.75" customHeight="1" x14ac:dyDescent="0.2">
      <c r="A157" s="109"/>
      <c r="B157" s="110"/>
      <c r="C157" s="109"/>
      <c r="D157" s="111"/>
      <c r="E157" s="112"/>
      <c r="F157" s="110"/>
      <c r="G157" s="111"/>
      <c r="H157" s="109"/>
      <c r="I157" s="113"/>
      <c r="J157" s="114"/>
      <c r="K157" s="113"/>
      <c r="L157" s="113"/>
      <c r="M157" s="114"/>
      <c r="N157" s="114"/>
      <c r="O157" s="115"/>
      <c r="P157" s="115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111"/>
      <c r="AJ157" s="111"/>
      <c r="AK157" s="111"/>
    </row>
    <row r="158" spans="1:37" ht="12.75" customHeight="1" x14ac:dyDescent="0.2">
      <c r="A158" s="109"/>
      <c r="B158" s="110"/>
      <c r="C158" s="109"/>
      <c r="D158" s="111"/>
      <c r="E158" s="112"/>
      <c r="F158" s="110"/>
      <c r="G158" s="111"/>
      <c r="H158" s="109"/>
      <c r="I158" s="113"/>
      <c r="J158" s="114"/>
      <c r="K158" s="113"/>
      <c r="L158" s="113"/>
      <c r="M158" s="114"/>
      <c r="N158" s="114"/>
      <c r="O158" s="115"/>
      <c r="P158" s="115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111"/>
    </row>
    <row r="159" spans="1:37" ht="12.75" customHeight="1" x14ac:dyDescent="0.2">
      <c r="A159" s="109"/>
      <c r="B159" s="110"/>
      <c r="C159" s="109"/>
      <c r="D159" s="111"/>
      <c r="E159" s="112"/>
      <c r="F159" s="110"/>
      <c r="G159" s="111"/>
      <c r="H159" s="109"/>
      <c r="I159" s="113"/>
      <c r="J159" s="114"/>
      <c r="K159" s="113"/>
      <c r="L159" s="113"/>
      <c r="M159" s="114"/>
      <c r="N159" s="114"/>
      <c r="O159" s="115"/>
      <c r="P159" s="115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</row>
    <row r="160" spans="1:37" ht="12.75" customHeight="1" x14ac:dyDescent="0.2">
      <c r="A160" s="109"/>
      <c r="B160" s="110"/>
      <c r="C160" s="109"/>
      <c r="D160" s="111"/>
      <c r="E160" s="112"/>
      <c r="F160" s="110"/>
      <c r="G160" s="111"/>
      <c r="H160" s="109"/>
      <c r="I160" s="113"/>
      <c r="J160" s="114"/>
      <c r="K160" s="113"/>
      <c r="L160" s="113"/>
      <c r="M160" s="114"/>
      <c r="N160" s="114"/>
      <c r="O160" s="115"/>
      <c r="P160" s="115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</row>
    <row r="161" spans="1:37" ht="12.75" customHeight="1" x14ac:dyDescent="0.2">
      <c r="A161" s="109"/>
      <c r="B161" s="110"/>
      <c r="C161" s="109"/>
      <c r="D161" s="111"/>
      <c r="E161" s="112"/>
      <c r="F161" s="110"/>
      <c r="G161" s="111"/>
      <c r="H161" s="109"/>
      <c r="I161" s="113"/>
      <c r="J161" s="114"/>
      <c r="K161" s="113"/>
      <c r="L161" s="113"/>
      <c r="M161" s="114"/>
      <c r="N161" s="114"/>
      <c r="O161" s="115"/>
      <c r="P161" s="115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</row>
    <row r="162" spans="1:37" ht="12.75" customHeight="1" x14ac:dyDescent="0.2">
      <c r="A162" s="109"/>
      <c r="B162" s="110"/>
      <c r="C162" s="109"/>
      <c r="D162" s="111"/>
      <c r="E162" s="112"/>
      <c r="F162" s="110"/>
      <c r="G162" s="111"/>
      <c r="H162" s="109"/>
      <c r="I162" s="113"/>
      <c r="J162" s="114"/>
      <c r="K162" s="113"/>
      <c r="L162" s="113"/>
      <c r="M162" s="114"/>
      <c r="N162" s="114"/>
      <c r="O162" s="115"/>
      <c r="P162" s="115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</row>
    <row r="163" spans="1:37" ht="12.75" customHeight="1" x14ac:dyDescent="0.2">
      <c r="A163" s="109"/>
      <c r="B163" s="110"/>
      <c r="C163" s="109"/>
      <c r="D163" s="111"/>
      <c r="E163" s="112"/>
      <c r="F163" s="110"/>
      <c r="G163" s="111"/>
      <c r="H163" s="109"/>
      <c r="I163" s="113"/>
      <c r="J163" s="114"/>
      <c r="K163" s="113"/>
      <c r="L163" s="113"/>
      <c r="M163" s="114"/>
      <c r="N163" s="114"/>
      <c r="O163" s="115"/>
      <c r="P163" s="115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</row>
    <row r="164" spans="1:37" ht="12.75" customHeight="1" x14ac:dyDescent="0.2">
      <c r="A164" s="109"/>
      <c r="B164" s="110"/>
      <c r="C164" s="109"/>
      <c r="D164" s="111"/>
      <c r="E164" s="112"/>
      <c r="F164" s="110"/>
      <c r="G164" s="111"/>
      <c r="H164" s="109"/>
      <c r="I164" s="113"/>
      <c r="J164" s="114"/>
      <c r="K164" s="113"/>
      <c r="L164" s="113"/>
      <c r="M164" s="114"/>
      <c r="N164" s="114"/>
      <c r="O164" s="115"/>
      <c r="P164" s="115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</row>
    <row r="165" spans="1:37" ht="12.75" customHeight="1" x14ac:dyDescent="0.2">
      <c r="A165" s="109"/>
      <c r="B165" s="110"/>
      <c r="C165" s="109"/>
      <c r="D165" s="111"/>
      <c r="E165" s="112"/>
      <c r="F165" s="110"/>
      <c r="G165" s="111"/>
      <c r="H165" s="109"/>
      <c r="I165" s="113"/>
      <c r="J165" s="114"/>
      <c r="K165" s="113"/>
      <c r="L165" s="113"/>
      <c r="M165" s="114"/>
      <c r="N165" s="114"/>
      <c r="O165" s="115"/>
      <c r="P165" s="115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</row>
    <row r="166" spans="1:37" ht="12.75" customHeight="1" x14ac:dyDescent="0.2">
      <c r="A166" s="109"/>
      <c r="B166" s="110"/>
      <c r="C166" s="109"/>
      <c r="D166" s="111"/>
      <c r="E166" s="112"/>
      <c r="F166" s="110"/>
      <c r="G166" s="111"/>
      <c r="H166" s="109"/>
      <c r="I166" s="113"/>
      <c r="J166" s="114"/>
      <c r="K166" s="113"/>
      <c r="L166" s="113"/>
      <c r="M166" s="114"/>
      <c r="N166" s="114"/>
      <c r="O166" s="115"/>
      <c r="P166" s="115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</row>
    <row r="167" spans="1:37" ht="12.75" customHeight="1" x14ac:dyDescent="0.2">
      <c r="A167" s="109"/>
      <c r="B167" s="110"/>
      <c r="C167" s="109"/>
      <c r="D167" s="111"/>
      <c r="E167" s="112"/>
      <c r="F167" s="110"/>
      <c r="G167" s="111"/>
      <c r="H167" s="109"/>
      <c r="I167" s="113"/>
      <c r="J167" s="114"/>
      <c r="K167" s="113"/>
      <c r="L167" s="113"/>
      <c r="M167" s="114"/>
      <c r="N167" s="114"/>
      <c r="O167" s="115"/>
      <c r="P167" s="115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</row>
    <row r="168" spans="1:37" ht="12.75" customHeight="1" x14ac:dyDescent="0.2">
      <c r="A168" s="109"/>
      <c r="B168" s="110"/>
      <c r="C168" s="109"/>
      <c r="D168" s="111"/>
      <c r="E168" s="112"/>
      <c r="F168" s="110"/>
      <c r="G168" s="111"/>
      <c r="H168" s="109"/>
      <c r="I168" s="113"/>
      <c r="J168" s="114"/>
      <c r="K168" s="113"/>
      <c r="L168" s="113"/>
      <c r="M168" s="114"/>
      <c r="N168" s="114"/>
      <c r="O168" s="115"/>
      <c r="P168" s="115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</row>
    <row r="169" spans="1:37" ht="12.75" customHeight="1" x14ac:dyDescent="0.2">
      <c r="A169" s="109"/>
      <c r="B169" s="110"/>
      <c r="C169" s="109"/>
      <c r="D169" s="111"/>
      <c r="E169" s="112"/>
      <c r="F169" s="110"/>
      <c r="G169" s="111"/>
      <c r="H169" s="109"/>
      <c r="I169" s="113"/>
      <c r="J169" s="114"/>
      <c r="K169" s="113"/>
      <c r="L169" s="113"/>
      <c r="M169" s="114"/>
      <c r="N169" s="114"/>
      <c r="O169" s="115"/>
      <c r="P169" s="115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</row>
    <row r="170" spans="1:37" ht="12.75" customHeight="1" x14ac:dyDescent="0.2">
      <c r="A170" s="109"/>
      <c r="B170" s="110"/>
      <c r="C170" s="109"/>
      <c r="D170" s="111"/>
      <c r="E170" s="112"/>
      <c r="F170" s="110"/>
      <c r="G170" s="111"/>
      <c r="H170" s="109"/>
      <c r="I170" s="113"/>
      <c r="J170" s="114"/>
      <c r="K170" s="113"/>
      <c r="L170" s="113"/>
      <c r="M170" s="114"/>
      <c r="N170" s="114"/>
      <c r="O170" s="115"/>
      <c r="P170" s="115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</row>
    <row r="171" spans="1:37" ht="12.75" customHeight="1" x14ac:dyDescent="0.2">
      <c r="A171" s="109"/>
      <c r="B171" s="110"/>
      <c r="C171" s="109"/>
      <c r="D171" s="111"/>
      <c r="E171" s="112"/>
      <c r="F171" s="110"/>
      <c r="G171" s="111"/>
      <c r="H171" s="109"/>
      <c r="I171" s="113"/>
      <c r="J171" s="114"/>
      <c r="K171" s="113"/>
      <c r="L171" s="113"/>
      <c r="M171" s="114"/>
      <c r="N171" s="114"/>
      <c r="O171" s="115"/>
      <c r="P171" s="116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111"/>
      <c r="AG171" s="111"/>
      <c r="AH171" s="111"/>
      <c r="AI171" s="111"/>
      <c r="AJ171" s="111"/>
      <c r="AK171" s="111"/>
    </row>
    <row r="172" spans="1:37" ht="12.75" customHeight="1" x14ac:dyDescent="0.2">
      <c r="A172" s="109"/>
      <c r="B172" s="110"/>
      <c r="C172" s="109"/>
      <c r="D172" s="111"/>
      <c r="E172" s="112"/>
      <c r="F172" s="110"/>
      <c r="G172" s="111"/>
      <c r="H172" s="109"/>
      <c r="I172" s="113"/>
      <c r="J172" s="114"/>
      <c r="K172" s="113"/>
      <c r="L172" s="113"/>
      <c r="M172" s="114"/>
      <c r="N172" s="114"/>
      <c r="O172" s="115"/>
      <c r="P172" s="115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  <c r="AJ172" s="111"/>
      <c r="AK172" s="111"/>
    </row>
    <row r="173" spans="1:37" ht="12.75" customHeight="1" x14ac:dyDescent="0.2">
      <c r="A173" s="109"/>
      <c r="B173" s="110"/>
      <c r="C173" s="109"/>
      <c r="D173" s="111"/>
      <c r="E173" s="112"/>
      <c r="F173" s="110"/>
      <c r="G173" s="111"/>
      <c r="H173" s="109"/>
      <c r="I173" s="113"/>
      <c r="J173" s="114"/>
      <c r="K173" s="113"/>
      <c r="L173" s="113"/>
      <c r="M173" s="114"/>
      <c r="N173" s="114"/>
      <c r="O173" s="115"/>
      <c r="P173" s="116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11"/>
      <c r="AK173" s="111"/>
    </row>
    <row r="174" spans="1:37" ht="12.75" customHeight="1" x14ac:dyDescent="0.2">
      <c r="A174" s="109"/>
      <c r="B174" s="110"/>
      <c r="C174" s="109"/>
      <c r="D174" s="111"/>
      <c r="E174" s="112"/>
      <c r="F174" s="110"/>
      <c r="G174" s="111"/>
      <c r="H174" s="109"/>
      <c r="I174" s="113"/>
      <c r="J174" s="114"/>
      <c r="K174" s="113"/>
      <c r="L174" s="113"/>
      <c r="M174" s="114"/>
      <c r="N174" s="114"/>
      <c r="O174" s="115"/>
      <c r="P174" s="115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111"/>
    </row>
    <row r="175" spans="1:37" ht="12.75" customHeight="1" x14ac:dyDescent="0.2">
      <c r="A175" s="109"/>
      <c r="B175" s="110"/>
      <c r="C175" s="109"/>
      <c r="D175" s="111"/>
      <c r="E175" s="112"/>
      <c r="F175" s="110"/>
      <c r="G175" s="111"/>
      <c r="H175" s="109"/>
      <c r="I175" s="113"/>
      <c r="J175" s="114"/>
      <c r="K175" s="113"/>
      <c r="L175" s="113"/>
      <c r="M175" s="114"/>
      <c r="N175" s="114"/>
      <c r="O175" s="115"/>
      <c r="P175" s="116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11"/>
    </row>
    <row r="176" spans="1:37" ht="12.75" customHeight="1" x14ac:dyDescent="0.2">
      <c r="A176" s="109"/>
      <c r="B176" s="110"/>
      <c r="C176" s="109"/>
      <c r="D176" s="111"/>
      <c r="E176" s="112"/>
      <c r="F176" s="110"/>
      <c r="G176" s="111"/>
      <c r="H176" s="109"/>
      <c r="I176" s="113"/>
      <c r="J176" s="114"/>
      <c r="K176" s="113"/>
      <c r="L176" s="113"/>
      <c r="M176" s="114"/>
      <c r="N176" s="114"/>
      <c r="O176" s="115"/>
      <c r="P176" s="116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1"/>
      <c r="AH176" s="111"/>
      <c r="AI176" s="111"/>
      <c r="AJ176" s="111"/>
      <c r="AK176" s="111"/>
    </row>
    <row r="177" spans="1:37" ht="12.75" customHeight="1" x14ac:dyDescent="0.2">
      <c r="A177" s="109"/>
      <c r="B177" s="110"/>
      <c r="C177" s="109"/>
      <c r="D177" s="111"/>
      <c r="E177" s="112"/>
      <c r="F177" s="110"/>
      <c r="G177" s="111"/>
      <c r="H177" s="109"/>
      <c r="I177" s="113"/>
      <c r="J177" s="114"/>
      <c r="K177" s="113"/>
      <c r="L177" s="113"/>
      <c r="M177" s="114"/>
      <c r="N177" s="114"/>
      <c r="O177" s="115"/>
      <c r="P177" s="116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</row>
    <row r="178" spans="1:37" ht="12.75" customHeight="1" x14ac:dyDescent="0.2">
      <c r="A178" s="109"/>
      <c r="B178" s="110"/>
      <c r="C178" s="109"/>
      <c r="D178" s="111"/>
      <c r="E178" s="112"/>
      <c r="F178" s="110"/>
      <c r="G178" s="111"/>
      <c r="H178" s="109"/>
      <c r="I178" s="113"/>
      <c r="J178" s="114"/>
      <c r="K178" s="113"/>
      <c r="L178" s="113"/>
      <c r="M178" s="114"/>
      <c r="N178" s="114"/>
      <c r="O178" s="115"/>
      <c r="P178" s="116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</row>
    <row r="179" spans="1:37" ht="12.75" customHeight="1" x14ac:dyDescent="0.2">
      <c r="A179" s="109"/>
      <c r="B179" s="110"/>
      <c r="C179" s="109"/>
      <c r="D179" s="111"/>
      <c r="E179" s="112"/>
      <c r="F179" s="110"/>
      <c r="G179" s="111"/>
      <c r="H179" s="109"/>
      <c r="I179" s="113"/>
      <c r="J179" s="114"/>
      <c r="K179" s="113"/>
      <c r="L179" s="113"/>
      <c r="M179" s="114"/>
      <c r="N179" s="114"/>
      <c r="O179" s="115"/>
      <c r="P179" s="116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</row>
    <row r="180" spans="1:37" ht="12.75" customHeight="1" x14ac:dyDescent="0.2">
      <c r="A180" s="109"/>
      <c r="B180" s="110"/>
      <c r="C180" s="109"/>
      <c r="D180" s="111"/>
      <c r="E180" s="112"/>
      <c r="F180" s="110"/>
      <c r="G180" s="111"/>
      <c r="H180" s="109"/>
      <c r="I180" s="113"/>
      <c r="J180" s="114"/>
      <c r="K180" s="113"/>
      <c r="L180" s="113"/>
      <c r="M180" s="114"/>
      <c r="N180" s="114"/>
      <c r="O180" s="115"/>
      <c r="P180" s="116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</row>
    <row r="181" spans="1:37" ht="12.75" customHeight="1" x14ac:dyDescent="0.2">
      <c r="A181" s="109"/>
      <c r="B181" s="110"/>
      <c r="C181" s="109"/>
      <c r="D181" s="111"/>
      <c r="E181" s="112"/>
      <c r="F181" s="110"/>
      <c r="G181" s="111"/>
      <c r="H181" s="109"/>
      <c r="I181" s="113"/>
      <c r="J181" s="114"/>
      <c r="K181" s="113"/>
      <c r="L181" s="113"/>
      <c r="M181" s="114"/>
      <c r="N181" s="114"/>
      <c r="O181" s="115"/>
      <c r="P181" s="115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11"/>
    </row>
    <row r="182" spans="1:37" ht="12.75" customHeight="1" x14ac:dyDescent="0.2">
      <c r="A182" s="109"/>
      <c r="B182" s="110"/>
      <c r="C182" s="109"/>
      <c r="D182" s="111"/>
      <c r="E182" s="112"/>
      <c r="F182" s="110"/>
      <c r="G182" s="111"/>
      <c r="H182" s="109"/>
      <c r="I182" s="113"/>
      <c r="J182" s="114"/>
      <c r="K182" s="113"/>
      <c r="L182" s="113"/>
      <c r="M182" s="114"/>
      <c r="N182" s="114"/>
      <c r="O182" s="115"/>
      <c r="P182" s="116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111"/>
      <c r="AH182" s="111"/>
      <c r="AI182" s="111"/>
      <c r="AJ182" s="111"/>
      <c r="AK182" s="111"/>
    </row>
    <row r="183" spans="1:37" ht="12.75" customHeight="1" x14ac:dyDescent="0.2">
      <c r="A183" s="109"/>
      <c r="B183" s="110"/>
      <c r="C183" s="109"/>
      <c r="D183" s="111"/>
      <c r="E183" s="112"/>
      <c r="F183" s="110"/>
      <c r="G183" s="111"/>
      <c r="H183" s="109"/>
      <c r="I183" s="113"/>
      <c r="J183" s="114"/>
      <c r="K183" s="113"/>
      <c r="L183" s="113"/>
      <c r="M183" s="114"/>
      <c r="N183" s="114"/>
      <c r="O183" s="115"/>
      <c r="P183" s="115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</row>
    <row r="184" spans="1:37" ht="12.75" customHeight="1" x14ac:dyDescent="0.2">
      <c r="A184" s="109"/>
      <c r="B184" s="110"/>
      <c r="C184" s="109"/>
      <c r="D184" s="111"/>
      <c r="E184" s="112"/>
      <c r="F184" s="110"/>
      <c r="G184" s="111"/>
      <c r="H184" s="109"/>
      <c r="I184" s="113"/>
      <c r="J184" s="114"/>
      <c r="K184" s="113"/>
      <c r="L184" s="113"/>
      <c r="M184" s="114"/>
      <c r="N184" s="114"/>
      <c r="O184" s="115"/>
      <c r="P184" s="115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</row>
    <row r="185" spans="1:37" ht="12.75" customHeight="1" x14ac:dyDescent="0.2">
      <c r="A185" s="109"/>
      <c r="B185" s="110"/>
      <c r="C185" s="109"/>
      <c r="D185" s="111"/>
      <c r="E185" s="112"/>
      <c r="F185" s="110"/>
      <c r="G185" s="111"/>
      <c r="H185" s="109"/>
      <c r="I185" s="113"/>
      <c r="J185" s="114"/>
      <c r="K185" s="113"/>
      <c r="L185" s="113"/>
      <c r="M185" s="114"/>
      <c r="N185" s="114"/>
      <c r="O185" s="115"/>
      <c r="P185" s="115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</row>
    <row r="186" spans="1:37" ht="12.75" customHeight="1" x14ac:dyDescent="0.2">
      <c r="A186" s="109"/>
      <c r="B186" s="110"/>
      <c r="C186" s="109"/>
      <c r="D186" s="111"/>
      <c r="E186" s="112"/>
      <c r="F186" s="110"/>
      <c r="G186" s="111"/>
      <c r="H186" s="109"/>
      <c r="I186" s="113"/>
      <c r="J186" s="114"/>
      <c r="K186" s="113"/>
      <c r="L186" s="113"/>
      <c r="M186" s="114"/>
      <c r="N186" s="114"/>
      <c r="O186" s="115"/>
      <c r="P186" s="115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</row>
    <row r="187" spans="1:37" ht="12.75" customHeight="1" x14ac:dyDescent="0.2">
      <c r="A187" s="109"/>
      <c r="B187" s="110"/>
      <c r="C187" s="109"/>
      <c r="D187" s="111"/>
      <c r="E187" s="112"/>
      <c r="F187" s="110"/>
      <c r="G187" s="111"/>
      <c r="H187" s="109"/>
      <c r="I187" s="113"/>
      <c r="J187" s="114"/>
      <c r="K187" s="113"/>
      <c r="L187" s="113"/>
      <c r="M187" s="114"/>
      <c r="N187" s="114"/>
      <c r="O187" s="115"/>
      <c r="P187" s="116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</row>
    <row r="188" spans="1:37" ht="12.75" customHeight="1" x14ac:dyDescent="0.2">
      <c r="A188" s="109"/>
      <c r="B188" s="110"/>
      <c r="C188" s="109"/>
      <c r="D188" s="111"/>
      <c r="E188" s="112"/>
      <c r="F188" s="110"/>
      <c r="G188" s="111"/>
      <c r="H188" s="109"/>
      <c r="I188" s="113"/>
      <c r="J188" s="114"/>
      <c r="K188" s="113"/>
      <c r="L188" s="113"/>
      <c r="M188" s="114"/>
      <c r="N188" s="114"/>
      <c r="O188" s="115"/>
      <c r="P188" s="116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</row>
    <row r="189" spans="1:37" x14ac:dyDescent="0.2">
      <c r="A189" s="109"/>
      <c r="B189" s="110"/>
      <c r="C189" s="109"/>
      <c r="D189" s="111"/>
      <c r="E189" s="112"/>
      <c r="F189" s="110"/>
      <c r="G189" s="111"/>
      <c r="H189" s="109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</row>
    <row r="190" spans="1:37" x14ac:dyDescent="0.2">
      <c r="A190" s="109"/>
      <c r="B190" s="110"/>
      <c r="C190" s="109"/>
      <c r="D190" s="111"/>
      <c r="E190" s="112"/>
      <c r="F190" s="110"/>
      <c r="G190" s="111"/>
      <c r="H190" s="109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</row>
    <row r="191" spans="1:37" x14ac:dyDescent="0.2">
      <c r="A191" s="109"/>
      <c r="B191" s="110"/>
      <c r="C191" s="109"/>
      <c r="D191" s="111"/>
      <c r="E191" s="112"/>
      <c r="F191" s="110"/>
      <c r="G191" s="111"/>
      <c r="H191" s="109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</row>
    <row r="192" spans="1:37" x14ac:dyDescent="0.2">
      <c r="A192" s="109"/>
      <c r="B192" s="110"/>
      <c r="C192" s="109"/>
      <c r="D192" s="111"/>
      <c r="E192" s="112"/>
      <c r="F192" s="110"/>
      <c r="G192" s="111"/>
      <c r="H192" s="109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</row>
    <row r="193" spans="1:37" x14ac:dyDescent="0.2">
      <c r="A193" s="109"/>
      <c r="B193" s="110"/>
      <c r="C193" s="109"/>
      <c r="D193" s="111"/>
      <c r="E193" s="112"/>
      <c r="F193" s="110"/>
      <c r="G193" s="111"/>
      <c r="H193" s="109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111"/>
      <c r="AG193" s="111"/>
      <c r="AH193" s="111"/>
      <c r="AI193" s="111"/>
      <c r="AJ193" s="111"/>
      <c r="AK193" s="111"/>
    </row>
    <row r="194" spans="1:37" x14ac:dyDescent="0.2">
      <c r="A194" s="109"/>
      <c r="B194" s="110"/>
      <c r="C194" s="109"/>
      <c r="D194" s="111"/>
      <c r="E194" s="112"/>
      <c r="F194" s="110"/>
      <c r="G194" s="111"/>
      <c r="H194" s="109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1"/>
      <c r="AC194" s="111"/>
      <c r="AD194" s="111"/>
      <c r="AE194" s="111"/>
      <c r="AF194" s="111"/>
      <c r="AG194" s="111"/>
      <c r="AH194" s="111"/>
      <c r="AI194" s="111"/>
      <c r="AJ194" s="111"/>
      <c r="AK194" s="111"/>
    </row>
    <row r="195" spans="1:37" x14ac:dyDescent="0.2">
      <c r="A195" s="109"/>
      <c r="B195" s="110"/>
      <c r="C195" s="109"/>
      <c r="D195" s="111"/>
      <c r="E195" s="112"/>
      <c r="F195" s="110"/>
      <c r="G195" s="111"/>
      <c r="H195" s="109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1"/>
      <c r="AC195" s="111"/>
      <c r="AD195" s="111"/>
      <c r="AE195" s="111"/>
      <c r="AF195" s="111"/>
      <c r="AG195" s="111"/>
      <c r="AH195" s="111"/>
      <c r="AI195" s="111"/>
      <c r="AJ195" s="111"/>
      <c r="AK195" s="111"/>
    </row>
    <row r="196" spans="1:37" x14ac:dyDescent="0.2">
      <c r="A196" s="109"/>
      <c r="B196" s="110"/>
      <c r="C196" s="109"/>
      <c r="D196" s="111"/>
      <c r="E196" s="112"/>
      <c r="F196" s="110"/>
      <c r="G196" s="111"/>
      <c r="H196" s="109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  <c r="Z196" s="111"/>
      <c r="AA196" s="111"/>
      <c r="AB196" s="111"/>
      <c r="AC196" s="111"/>
      <c r="AD196" s="111"/>
      <c r="AE196" s="111"/>
      <c r="AF196" s="111"/>
      <c r="AG196" s="111"/>
      <c r="AH196" s="111"/>
      <c r="AI196" s="111"/>
      <c r="AJ196" s="111"/>
      <c r="AK196" s="111"/>
    </row>
    <row r="197" spans="1:37" x14ac:dyDescent="0.2">
      <c r="A197" s="109"/>
      <c r="B197" s="110"/>
      <c r="C197" s="109"/>
      <c r="D197" s="111"/>
      <c r="E197" s="112"/>
      <c r="F197" s="110"/>
      <c r="G197" s="111"/>
      <c r="H197" s="109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1"/>
      <c r="AC197" s="111"/>
      <c r="AD197" s="111"/>
      <c r="AE197" s="111"/>
      <c r="AF197" s="111"/>
      <c r="AG197" s="111"/>
      <c r="AH197" s="111"/>
      <c r="AI197" s="111"/>
      <c r="AJ197" s="111"/>
      <c r="AK197" s="111"/>
    </row>
    <row r="198" spans="1:37" x14ac:dyDescent="0.2">
      <c r="A198" s="109"/>
      <c r="B198" s="110"/>
      <c r="C198" s="109"/>
      <c r="D198" s="111"/>
      <c r="E198" s="112"/>
      <c r="F198" s="110"/>
      <c r="G198" s="111"/>
      <c r="H198" s="109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  <c r="Z198" s="111"/>
      <c r="AA198" s="111"/>
      <c r="AB198" s="111"/>
      <c r="AC198" s="111"/>
      <c r="AD198" s="111"/>
      <c r="AE198" s="111"/>
      <c r="AF198" s="111"/>
      <c r="AG198" s="111"/>
      <c r="AH198" s="111"/>
      <c r="AI198" s="111"/>
      <c r="AJ198" s="111"/>
      <c r="AK198" s="111"/>
    </row>
    <row r="199" spans="1:37" x14ac:dyDescent="0.2">
      <c r="A199" s="109"/>
      <c r="B199" s="110"/>
      <c r="C199" s="109"/>
      <c r="D199" s="111"/>
      <c r="E199" s="112"/>
      <c r="F199" s="110"/>
      <c r="G199" s="111"/>
      <c r="H199" s="109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/>
      <c r="AK199" s="111"/>
    </row>
    <row r="200" spans="1:37" x14ac:dyDescent="0.2">
      <c r="A200" s="109"/>
      <c r="B200" s="110"/>
      <c r="C200" s="109"/>
      <c r="D200" s="111"/>
      <c r="E200" s="112"/>
      <c r="F200" s="110"/>
      <c r="G200" s="111"/>
      <c r="H200" s="109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K200" s="111"/>
    </row>
    <row r="201" spans="1:37" x14ac:dyDescent="0.2">
      <c r="A201" s="109"/>
      <c r="B201" s="110"/>
      <c r="C201" s="109"/>
      <c r="D201" s="111"/>
      <c r="E201" s="112"/>
      <c r="F201" s="110"/>
      <c r="G201" s="111"/>
      <c r="H201" s="109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111"/>
      <c r="AG201" s="111"/>
      <c r="AH201" s="111"/>
      <c r="AI201" s="111"/>
      <c r="AJ201" s="111"/>
      <c r="AK201" s="111"/>
    </row>
    <row r="202" spans="1:37" x14ac:dyDescent="0.2">
      <c r="A202" s="109"/>
      <c r="B202" s="110"/>
      <c r="C202" s="109"/>
      <c r="D202" s="111"/>
      <c r="E202" s="112"/>
      <c r="F202" s="110"/>
      <c r="G202" s="111"/>
      <c r="H202" s="109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1"/>
      <c r="AK202" s="111"/>
    </row>
    <row r="203" spans="1:37" x14ac:dyDescent="0.2">
      <c r="A203" s="109"/>
      <c r="B203" s="110"/>
      <c r="C203" s="109"/>
      <c r="D203" s="111"/>
      <c r="E203" s="112"/>
      <c r="F203" s="110"/>
      <c r="G203" s="111"/>
      <c r="H203" s="109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1"/>
      <c r="AK203" s="111"/>
    </row>
    <row r="204" spans="1:37" x14ac:dyDescent="0.2">
      <c r="A204" s="109"/>
      <c r="B204" s="110"/>
      <c r="C204" s="109"/>
      <c r="D204" s="111"/>
      <c r="E204" s="112"/>
      <c r="F204" s="110"/>
      <c r="G204" s="111"/>
      <c r="H204" s="109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1"/>
      <c r="AH204" s="111"/>
      <c r="AI204" s="111"/>
      <c r="AJ204" s="111"/>
      <c r="AK204" s="111"/>
    </row>
    <row r="205" spans="1:37" x14ac:dyDescent="0.2">
      <c r="A205" s="109"/>
      <c r="B205" s="110"/>
      <c r="C205" s="109"/>
      <c r="D205" s="111"/>
      <c r="E205" s="112"/>
      <c r="F205" s="110"/>
      <c r="G205" s="111"/>
      <c r="H205" s="109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</row>
    <row r="206" spans="1:37" x14ac:dyDescent="0.2">
      <c r="A206" s="109"/>
      <c r="B206" s="110"/>
      <c r="C206" s="109"/>
      <c r="D206" s="111"/>
      <c r="E206" s="112"/>
      <c r="F206" s="110"/>
      <c r="G206" s="111"/>
      <c r="H206" s="109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  <c r="Y206" s="111"/>
      <c r="Z206" s="111"/>
      <c r="AA206" s="111"/>
      <c r="AB206" s="111"/>
      <c r="AC206" s="111"/>
      <c r="AD206" s="111"/>
      <c r="AE206" s="111"/>
      <c r="AF206" s="111"/>
      <c r="AG206" s="111"/>
      <c r="AH206" s="111"/>
      <c r="AI206" s="111"/>
      <c r="AJ206" s="111"/>
      <c r="AK206" s="111"/>
    </row>
    <row r="207" spans="1:37" x14ac:dyDescent="0.2">
      <c r="A207" s="109"/>
      <c r="B207" s="110"/>
      <c r="C207" s="109"/>
      <c r="D207" s="111"/>
      <c r="E207" s="112"/>
      <c r="F207" s="110"/>
      <c r="G207" s="111"/>
      <c r="H207" s="109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1"/>
      <c r="AH207" s="111"/>
      <c r="AI207" s="111"/>
      <c r="AJ207" s="111"/>
      <c r="AK207" s="111"/>
    </row>
    <row r="208" spans="1:37" x14ac:dyDescent="0.2">
      <c r="A208" s="109"/>
      <c r="B208" s="110"/>
      <c r="C208" s="109"/>
      <c r="D208" s="111"/>
      <c r="E208" s="112"/>
      <c r="F208" s="110"/>
      <c r="G208" s="111"/>
      <c r="H208" s="109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  <c r="AI208" s="111"/>
      <c r="AJ208" s="111"/>
      <c r="AK208" s="111"/>
    </row>
    <row r="209" spans="1:37" x14ac:dyDescent="0.2">
      <c r="A209" s="109"/>
      <c r="B209" s="110"/>
      <c r="C209" s="109"/>
      <c r="D209" s="111"/>
      <c r="E209" s="112"/>
      <c r="F209" s="110"/>
      <c r="G209" s="111"/>
      <c r="H209" s="109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  <c r="Z209" s="111"/>
      <c r="AA209" s="111"/>
      <c r="AB209" s="111"/>
      <c r="AC209" s="111"/>
      <c r="AD209" s="111"/>
      <c r="AE209" s="111"/>
      <c r="AF209" s="111"/>
      <c r="AG209" s="111"/>
      <c r="AH209" s="111"/>
      <c r="AI209" s="111"/>
      <c r="AJ209" s="111"/>
      <c r="AK209" s="111"/>
    </row>
    <row r="210" spans="1:37" x14ac:dyDescent="0.2">
      <c r="A210" s="109"/>
      <c r="B210" s="110"/>
      <c r="C210" s="109"/>
      <c r="D210" s="111"/>
      <c r="E210" s="112"/>
      <c r="F210" s="110"/>
      <c r="G210" s="111"/>
      <c r="H210" s="109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111"/>
      <c r="AG210" s="111"/>
      <c r="AH210" s="111"/>
      <c r="AI210" s="111"/>
      <c r="AJ210" s="111"/>
      <c r="AK210" s="111"/>
    </row>
    <row r="211" spans="1:37" x14ac:dyDescent="0.2">
      <c r="A211" s="109"/>
      <c r="B211" s="110"/>
      <c r="C211" s="109"/>
      <c r="D211" s="111"/>
      <c r="E211" s="112"/>
      <c r="F211" s="110"/>
      <c r="G211" s="111"/>
      <c r="H211" s="109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111"/>
      <c r="AG211" s="111"/>
      <c r="AH211" s="111"/>
      <c r="AI211" s="111"/>
      <c r="AJ211" s="111"/>
      <c r="AK211" s="111"/>
    </row>
    <row r="212" spans="1:37" x14ac:dyDescent="0.2">
      <c r="A212" s="109"/>
      <c r="B212" s="110"/>
      <c r="C212" s="109"/>
      <c r="D212" s="111"/>
      <c r="E212" s="112"/>
      <c r="F212" s="110"/>
      <c r="G212" s="111"/>
      <c r="H212" s="109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  <c r="AG212" s="111"/>
      <c r="AH212" s="111"/>
      <c r="AI212" s="111"/>
      <c r="AJ212" s="111"/>
      <c r="AK212" s="111"/>
    </row>
    <row r="213" spans="1:37" x14ac:dyDescent="0.2">
      <c r="A213" s="109"/>
      <c r="B213" s="110"/>
      <c r="C213" s="109"/>
      <c r="D213" s="111"/>
      <c r="E213" s="112"/>
      <c r="F213" s="110"/>
      <c r="G213" s="111"/>
      <c r="H213" s="109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1"/>
      <c r="AK213" s="111"/>
    </row>
    <row r="214" spans="1:37" x14ac:dyDescent="0.2">
      <c r="A214" s="109"/>
      <c r="B214" s="110"/>
      <c r="C214" s="109"/>
      <c r="D214" s="111"/>
      <c r="E214" s="112"/>
      <c r="F214" s="110"/>
      <c r="G214" s="111"/>
      <c r="H214" s="109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</row>
    <row r="215" spans="1:37" x14ac:dyDescent="0.2">
      <c r="A215" s="109"/>
      <c r="B215" s="110"/>
      <c r="C215" s="109"/>
      <c r="D215" s="111"/>
      <c r="E215" s="112"/>
      <c r="F215" s="110"/>
      <c r="G215" s="111"/>
      <c r="H215" s="109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1"/>
      <c r="AH215" s="111"/>
      <c r="AI215" s="111"/>
      <c r="AJ215" s="111"/>
      <c r="AK215" s="111"/>
    </row>
    <row r="216" spans="1:37" x14ac:dyDescent="0.2">
      <c r="A216" s="109"/>
      <c r="B216" s="110"/>
      <c r="C216" s="109"/>
      <c r="D216" s="111"/>
      <c r="E216" s="112"/>
      <c r="F216" s="110"/>
      <c r="G216" s="111"/>
      <c r="H216" s="109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111"/>
      <c r="AG216" s="111"/>
      <c r="AH216" s="111"/>
      <c r="AI216" s="111"/>
      <c r="AJ216" s="111"/>
      <c r="AK216" s="111"/>
    </row>
    <row r="217" spans="1:37" x14ac:dyDescent="0.2">
      <c r="A217" s="109"/>
      <c r="B217" s="110"/>
      <c r="C217" s="109"/>
      <c r="D217" s="111"/>
      <c r="E217" s="112"/>
      <c r="F217" s="110"/>
      <c r="G217" s="111"/>
      <c r="H217" s="109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1"/>
      <c r="AH217" s="111"/>
      <c r="AI217" s="111"/>
      <c r="AJ217" s="111"/>
      <c r="AK217" s="111"/>
    </row>
    <row r="218" spans="1:37" x14ac:dyDescent="0.2">
      <c r="A218" s="109"/>
      <c r="B218" s="110"/>
      <c r="C218" s="109"/>
      <c r="D218" s="111"/>
      <c r="E218" s="112"/>
      <c r="F218" s="110"/>
      <c r="G218" s="111"/>
      <c r="H218" s="109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1"/>
      <c r="AH218" s="111"/>
      <c r="AI218" s="111"/>
      <c r="AJ218" s="111"/>
      <c r="AK218" s="111"/>
    </row>
    <row r="219" spans="1:37" x14ac:dyDescent="0.2">
      <c r="A219" s="109"/>
      <c r="B219" s="110"/>
      <c r="C219" s="109"/>
      <c r="D219" s="111"/>
      <c r="E219" s="112"/>
      <c r="F219" s="110"/>
      <c r="G219" s="111"/>
      <c r="H219" s="109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  <c r="AF219" s="111"/>
      <c r="AG219" s="111"/>
      <c r="AH219" s="111"/>
      <c r="AI219" s="111"/>
      <c r="AJ219" s="111"/>
      <c r="AK219" s="111"/>
    </row>
    <row r="220" spans="1:37" x14ac:dyDescent="0.2">
      <c r="A220" s="109"/>
      <c r="B220" s="110"/>
      <c r="C220" s="109"/>
      <c r="D220" s="111"/>
      <c r="E220" s="112"/>
      <c r="F220" s="110"/>
      <c r="G220" s="111"/>
      <c r="H220" s="109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1"/>
      <c r="AH220" s="111"/>
      <c r="AI220" s="111"/>
      <c r="AJ220" s="111"/>
      <c r="AK220" s="111"/>
    </row>
    <row r="221" spans="1:37" x14ac:dyDescent="0.2">
      <c r="A221" s="109"/>
      <c r="B221" s="110"/>
      <c r="C221" s="109"/>
      <c r="D221" s="111"/>
      <c r="E221" s="112"/>
      <c r="F221" s="110"/>
      <c r="G221" s="111"/>
      <c r="H221" s="109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  <c r="AF221" s="111"/>
      <c r="AG221" s="111"/>
      <c r="AH221" s="111"/>
      <c r="AI221" s="111"/>
      <c r="AJ221" s="111"/>
      <c r="AK221" s="111"/>
    </row>
    <row r="222" spans="1:37" x14ac:dyDescent="0.2">
      <c r="A222" s="109"/>
      <c r="B222" s="110"/>
      <c r="C222" s="109"/>
      <c r="D222" s="111"/>
      <c r="E222" s="112"/>
      <c r="F222" s="110"/>
      <c r="G222" s="111"/>
      <c r="H222" s="109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  <c r="AG222" s="111"/>
      <c r="AH222" s="111"/>
      <c r="AI222" s="111"/>
      <c r="AJ222" s="111"/>
      <c r="AK222" s="111"/>
    </row>
    <row r="223" spans="1:37" x14ac:dyDescent="0.2">
      <c r="A223" s="109"/>
      <c r="B223" s="110"/>
      <c r="C223" s="109"/>
      <c r="D223" s="111"/>
      <c r="E223" s="112"/>
      <c r="F223" s="110"/>
      <c r="G223" s="111"/>
      <c r="H223" s="109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  <c r="AG223" s="111"/>
      <c r="AH223" s="111"/>
      <c r="AI223" s="111"/>
      <c r="AJ223" s="111"/>
      <c r="AK223" s="111"/>
    </row>
    <row r="224" spans="1:37" x14ac:dyDescent="0.2">
      <c r="A224" s="109"/>
      <c r="B224" s="110"/>
      <c r="C224" s="109"/>
      <c r="D224" s="111"/>
      <c r="E224" s="112"/>
      <c r="F224" s="110"/>
      <c r="G224" s="111"/>
      <c r="H224" s="109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  <c r="Z224" s="111"/>
      <c r="AA224" s="111"/>
      <c r="AB224" s="111"/>
      <c r="AC224" s="111"/>
      <c r="AD224" s="111"/>
      <c r="AE224" s="111"/>
      <c r="AF224" s="111"/>
      <c r="AG224" s="111"/>
      <c r="AH224" s="111"/>
      <c r="AI224" s="111"/>
      <c r="AJ224" s="111"/>
      <c r="AK224" s="111"/>
    </row>
    <row r="225" spans="1:37" x14ac:dyDescent="0.2">
      <c r="A225" s="109"/>
      <c r="B225" s="110"/>
      <c r="C225" s="109"/>
      <c r="D225" s="111"/>
      <c r="E225" s="112"/>
      <c r="F225" s="110"/>
      <c r="G225" s="111"/>
      <c r="H225" s="109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111"/>
      <c r="AG225" s="111"/>
      <c r="AH225" s="111"/>
      <c r="AI225" s="111"/>
      <c r="AJ225" s="111"/>
      <c r="AK225" s="111"/>
    </row>
    <row r="226" spans="1:37" x14ac:dyDescent="0.2">
      <c r="A226" s="109"/>
      <c r="B226" s="110"/>
      <c r="C226" s="109"/>
      <c r="D226" s="111"/>
      <c r="E226" s="112"/>
      <c r="F226" s="110"/>
      <c r="G226" s="111"/>
      <c r="H226" s="109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11"/>
      <c r="AJ226" s="111"/>
      <c r="AK226" s="111"/>
    </row>
    <row r="227" spans="1:37" x14ac:dyDescent="0.2">
      <c r="A227" s="109"/>
      <c r="B227" s="110"/>
      <c r="C227" s="109"/>
      <c r="D227" s="111"/>
      <c r="E227" s="112"/>
      <c r="F227" s="110"/>
      <c r="G227" s="111"/>
      <c r="H227" s="109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  <c r="AG227" s="111"/>
      <c r="AH227" s="111"/>
      <c r="AI227" s="111"/>
      <c r="AJ227" s="111"/>
      <c r="AK227" s="111"/>
    </row>
    <row r="228" spans="1:37" x14ac:dyDescent="0.2">
      <c r="A228" s="109"/>
      <c r="B228" s="110"/>
      <c r="C228" s="109"/>
      <c r="D228" s="111"/>
      <c r="E228" s="112"/>
      <c r="F228" s="110"/>
      <c r="G228" s="111"/>
      <c r="H228" s="109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111"/>
    </row>
    <row r="229" spans="1:37" x14ac:dyDescent="0.2">
      <c r="A229" s="109"/>
      <c r="B229" s="110"/>
      <c r="C229" s="109"/>
      <c r="D229" s="111"/>
      <c r="E229" s="112"/>
      <c r="F229" s="110"/>
      <c r="G229" s="111"/>
      <c r="H229" s="109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  <c r="Z229" s="111"/>
      <c r="AA229" s="111"/>
      <c r="AB229" s="111"/>
      <c r="AC229" s="111"/>
      <c r="AD229" s="111"/>
      <c r="AE229" s="111"/>
      <c r="AF229" s="111"/>
      <c r="AG229" s="111"/>
      <c r="AH229" s="111"/>
      <c r="AI229" s="111"/>
      <c r="AJ229" s="111"/>
      <c r="AK229" s="111"/>
    </row>
    <row r="230" spans="1:37" x14ac:dyDescent="0.2">
      <c r="A230" s="109"/>
      <c r="B230" s="110"/>
      <c r="C230" s="109"/>
      <c r="D230" s="111"/>
      <c r="E230" s="112"/>
      <c r="F230" s="110"/>
      <c r="G230" s="111"/>
      <c r="H230" s="109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</row>
    <row r="231" spans="1:37" x14ac:dyDescent="0.2">
      <c r="A231" s="109"/>
      <c r="B231" s="110"/>
      <c r="C231" s="109"/>
      <c r="D231" s="111"/>
      <c r="E231" s="112"/>
      <c r="F231" s="110"/>
      <c r="G231" s="111"/>
      <c r="H231" s="109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111"/>
      <c r="AG231" s="111"/>
      <c r="AH231" s="111"/>
      <c r="AI231" s="111"/>
      <c r="AJ231" s="111"/>
      <c r="AK231" s="111"/>
    </row>
    <row r="232" spans="1:37" x14ac:dyDescent="0.2">
      <c r="A232" s="109"/>
      <c r="B232" s="110"/>
      <c r="C232" s="109"/>
      <c r="D232" s="111"/>
      <c r="E232" s="112"/>
      <c r="F232" s="110"/>
      <c r="G232" s="111"/>
      <c r="H232" s="109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1"/>
      <c r="AH232" s="111"/>
      <c r="AI232" s="111"/>
      <c r="AJ232" s="111"/>
      <c r="AK232" s="111"/>
    </row>
    <row r="233" spans="1:37" x14ac:dyDescent="0.2">
      <c r="A233" s="109"/>
      <c r="B233" s="110"/>
      <c r="C233" s="109"/>
      <c r="D233" s="111"/>
      <c r="E233" s="112"/>
      <c r="F233" s="110"/>
      <c r="G233" s="111"/>
      <c r="H233" s="109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  <c r="AE233" s="111"/>
      <c r="AF233" s="111"/>
      <c r="AG233" s="111"/>
      <c r="AH233" s="111"/>
      <c r="AI233" s="111"/>
      <c r="AJ233" s="111"/>
      <c r="AK233" s="111"/>
    </row>
    <row r="234" spans="1:37" x14ac:dyDescent="0.2">
      <c r="A234" s="109"/>
      <c r="B234" s="110"/>
      <c r="C234" s="109"/>
      <c r="D234" s="111"/>
      <c r="E234" s="112"/>
      <c r="F234" s="110"/>
      <c r="G234" s="111"/>
      <c r="H234" s="109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111"/>
      <c r="AG234" s="111"/>
      <c r="AH234" s="111"/>
      <c r="AI234" s="111"/>
      <c r="AJ234" s="111"/>
      <c r="AK234" s="111"/>
    </row>
    <row r="235" spans="1:37" x14ac:dyDescent="0.2">
      <c r="A235" s="109"/>
      <c r="B235" s="110"/>
      <c r="C235" s="109"/>
      <c r="D235" s="111"/>
      <c r="E235" s="112"/>
      <c r="F235" s="110"/>
      <c r="G235" s="111"/>
      <c r="H235" s="109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111"/>
      <c r="AG235" s="111"/>
      <c r="AH235" s="111"/>
      <c r="AI235" s="111"/>
      <c r="AJ235" s="111"/>
      <c r="AK235" s="111"/>
    </row>
    <row r="236" spans="1:37" x14ac:dyDescent="0.2">
      <c r="A236" s="109"/>
      <c r="B236" s="110"/>
      <c r="C236" s="109"/>
      <c r="D236" s="111"/>
      <c r="E236" s="112"/>
      <c r="F236" s="110"/>
      <c r="G236" s="111"/>
      <c r="H236" s="109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  <c r="AG236" s="111"/>
      <c r="AH236" s="111"/>
      <c r="AI236" s="111"/>
      <c r="AJ236" s="111"/>
      <c r="AK236" s="111"/>
    </row>
    <row r="237" spans="1:37" x14ac:dyDescent="0.2">
      <c r="A237" s="109"/>
      <c r="B237" s="110"/>
      <c r="C237" s="109"/>
      <c r="D237" s="111"/>
      <c r="E237" s="112"/>
      <c r="F237" s="110"/>
      <c r="G237" s="111"/>
      <c r="H237" s="109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1"/>
      <c r="AK237" s="111"/>
    </row>
    <row r="238" spans="1:37" x14ac:dyDescent="0.2">
      <c r="A238" s="109"/>
      <c r="B238" s="110"/>
      <c r="C238" s="109"/>
      <c r="D238" s="111"/>
      <c r="E238" s="112"/>
      <c r="F238" s="110"/>
      <c r="G238" s="111"/>
      <c r="H238" s="109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  <c r="AG238" s="111"/>
      <c r="AH238" s="111"/>
      <c r="AI238" s="111"/>
      <c r="AJ238" s="111"/>
      <c r="AK238" s="111"/>
    </row>
    <row r="239" spans="1:37" x14ac:dyDescent="0.2">
      <c r="A239" s="109"/>
      <c r="B239" s="110"/>
      <c r="C239" s="109"/>
      <c r="D239" s="111"/>
      <c r="E239" s="112"/>
      <c r="F239" s="110"/>
      <c r="G239" s="111"/>
      <c r="H239" s="109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  <c r="Z239" s="111"/>
      <c r="AA239" s="111"/>
      <c r="AB239" s="111"/>
      <c r="AC239" s="111"/>
      <c r="AD239" s="111"/>
      <c r="AE239" s="111"/>
      <c r="AF239" s="111"/>
      <c r="AG239" s="111"/>
      <c r="AH239" s="111"/>
      <c r="AI239" s="111"/>
      <c r="AJ239" s="111"/>
      <c r="AK239" s="111"/>
    </row>
    <row r="240" spans="1:37" x14ac:dyDescent="0.2">
      <c r="A240" s="109"/>
      <c r="B240" s="110"/>
      <c r="C240" s="109"/>
      <c r="D240" s="111"/>
      <c r="E240" s="112"/>
      <c r="F240" s="110"/>
      <c r="G240" s="111"/>
      <c r="H240" s="109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  <c r="Y240" s="111"/>
      <c r="Z240" s="111"/>
      <c r="AA240" s="111"/>
      <c r="AB240" s="111"/>
      <c r="AC240" s="111"/>
      <c r="AD240" s="111"/>
      <c r="AE240" s="111"/>
      <c r="AF240" s="111"/>
      <c r="AG240" s="111"/>
      <c r="AH240" s="111"/>
      <c r="AI240" s="111"/>
      <c r="AJ240" s="111"/>
      <c r="AK240" s="111"/>
    </row>
    <row r="241" spans="1:37" x14ac:dyDescent="0.2">
      <c r="A241" s="109"/>
      <c r="B241" s="110"/>
      <c r="C241" s="109"/>
      <c r="D241" s="111"/>
      <c r="E241" s="112"/>
      <c r="F241" s="110"/>
      <c r="G241" s="111"/>
      <c r="H241" s="109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  <c r="Z241" s="111"/>
      <c r="AA241" s="111"/>
      <c r="AB241" s="111"/>
      <c r="AC241" s="111"/>
      <c r="AD241" s="111"/>
      <c r="AE241" s="111"/>
      <c r="AF241" s="111"/>
      <c r="AG241" s="111"/>
      <c r="AH241" s="111"/>
      <c r="AI241" s="111"/>
      <c r="AJ241" s="111"/>
      <c r="AK241" s="111"/>
    </row>
    <row r="242" spans="1:37" x14ac:dyDescent="0.2">
      <c r="A242" s="109"/>
      <c r="B242" s="110"/>
      <c r="C242" s="109"/>
      <c r="D242" s="111"/>
      <c r="E242" s="112"/>
      <c r="F242" s="110"/>
      <c r="G242" s="111"/>
      <c r="H242" s="109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  <c r="Y242" s="111"/>
      <c r="Z242" s="111"/>
      <c r="AA242" s="111"/>
      <c r="AB242" s="111"/>
      <c r="AC242" s="111"/>
      <c r="AD242" s="111"/>
      <c r="AE242" s="111"/>
      <c r="AF242" s="111"/>
      <c r="AG242" s="111"/>
      <c r="AH242" s="111"/>
      <c r="AI242" s="111"/>
      <c r="AJ242" s="111"/>
      <c r="AK242" s="111"/>
    </row>
    <row r="243" spans="1:37" x14ac:dyDescent="0.2">
      <c r="A243" s="109"/>
      <c r="B243" s="110"/>
      <c r="C243" s="109"/>
      <c r="D243" s="111"/>
      <c r="E243" s="112"/>
      <c r="F243" s="110"/>
      <c r="G243" s="111"/>
      <c r="H243" s="109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  <c r="AA243" s="111"/>
      <c r="AB243" s="111"/>
      <c r="AC243" s="111"/>
      <c r="AD243" s="111"/>
      <c r="AE243" s="111"/>
      <c r="AF243" s="111"/>
      <c r="AG243" s="111"/>
      <c r="AH243" s="111"/>
      <c r="AI243" s="111"/>
      <c r="AJ243" s="111"/>
      <c r="AK243" s="111"/>
    </row>
    <row r="244" spans="1:37" x14ac:dyDescent="0.2">
      <c r="A244" s="109"/>
      <c r="B244" s="110"/>
      <c r="C244" s="109"/>
      <c r="D244" s="111"/>
      <c r="E244" s="112"/>
      <c r="F244" s="110"/>
      <c r="G244" s="111"/>
      <c r="H244" s="109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111"/>
      <c r="AG244" s="111"/>
      <c r="AH244" s="111"/>
      <c r="AI244" s="111"/>
      <c r="AJ244" s="111"/>
      <c r="AK244" s="111"/>
    </row>
    <row r="245" spans="1:37" x14ac:dyDescent="0.2">
      <c r="A245" s="109"/>
      <c r="B245" s="110"/>
      <c r="C245" s="109"/>
      <c r="D245" s="111"/>
      <c r="E245" s="112"/>
      <c r="F245" s="110"/>
      <c r="G245" s="111"/>
      <c r="H245" s="109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  <c r="AG245" s="111"/>
      <c r="AH245" s="111"/>
      <c r="AI245" s="111"/>
      <c r="AJ245" s="111"/>
      <c r="AK245" s="111"/>
    </row>
    <row r="246" spans="1:37" x14ac:dyDescent="0.2">
      <c r="A246" s="109"/>
      <c r="B246" s="110"/>
      <c r="C246" s="109"/>
      <c r="D246" s="111"/>
      <c r="E246" s="112"/>
      <c r="F246" s="110"/>
      <c r="G246" s="111"/>
      <c r="H246" s="109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  <c r="AA246" s="111"/>
      <c r="AB246" s="111"/>
      <c r="AC246" s="111"/>
      <c r="AD246" s="111"/>
      <c r="AE246" s="111"/>
      <c r="AF246" s="111"/>
      <c r="AG246" s="111"/>
      <c r="AH246" s="111"/>
      <c r="AI246" s="111"/>
      <c r="AJ246" s="111"/>
      <c r="AK246" s="111"/>
    </row>
    <row r="247" spans="1:37" x14ac:dyDescent="0.2">
      <c r="A247" s="109"/>
      <c r="B247" s="110"/>
      <c r="C247" s="109"/>
      <c r="D247" s="111"/>
      <c r="E247" s="112"/>
      <c r="F247" s="110"/>
      <c r="G247" s="111"/>
      <c r="H247" s="109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  <c r="Y247" s="111"/>
      <c r="Z247" s="111"/>
      <c r="AA247" s="111"/>
      <c r="AB247" s="111"/>
      <c r="AC247" s="111"/>
      <c r="AD247" s="111"/>
      <c r="AE247" s="111"/>
      <c r="AF247" s="111"/>
      <c r="AG247" s="111"/>
      <c r="AH247" s="111"/>
      <c r="AI247" s="111"/>
      <c r="AJ247" s="111"/>
      <c r="AK247" s="111"/>
    </row>
    <row r="248" spans="1:37" x14ac:dyDescent="0.2">
      <c r="A248" s="109"/>
      <c r="B248" s="110"/>
      <c r="C248" s="109"/>
      <c r="D248" s="111"/>
      <c r="E248" s="112"/>
      <c r="F248" s="110"/>
      <c r="G248" s="111"/>
      <c r="H248" s="109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  <c r="AE248" s="111"/>
      <c r="AF248" s="111"/>
      <c r="AG248" s="111"/>
      <c r="AH248" s="111"/>
      <c r="AI248" s="111"/>
      <c r="AJ248" s="111"/>
      <c r="AK248" s="111"/>
    </row>
    <row r="249" spans="1:37" x14ac:dyDescent="0.2">
      <c r="A249" s="109"/>
      <c r="B249" s="110"/>
      <c r="C249" s="109"/>
      <c r="D249" s="111"/>
      <c r="E249" s="112"/>
      <c r="F249" s="110"/>
      <c r="G249" s="111"/>
      <c r="H249" s="109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111"/>
      <c r="AB249" s="111"/>
      <c r="AC249" s="111"/>
      <c r="AD249" s="111"/>
      <c r="AE249" s="111"/>
      <c r="AF249" s="111"/>
      <c r="AG249" s="111"/>
      <c r="AH249" s="111"/>
      <c r="AI249" s="111"/>
      <c r="AJ249" s="111"/>
      <c r="AK249" s="111"/>
    </row>
    <row r="250" spans="1:37" x14ac:dyDescent="0.2">
      <c r="A250" s="109"/>
      <c r="B250" s="110"/>
      <c r="C250" s="109"/>
      <c r="D250" s="111"/>
      <c r="E250" s="112"/>
      <c r="F250" s="110"/>
      <c r="G250" s="111"/>
      <c r="H250" s="109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  <c r="Y250" s="111"/>
      <c r="Z250" s="111"/>
      <c r="AA250" s="111"/>
      <c r="AB250" s="111"/>
      <c r="AC250" s="111"/>
      <c r="AD250" s="111"/>
      <c r="AE250" s="111"/>
      <c r="AF250" s="111"/>
      <c r="AG250" s="111"/>
      <c r="AH250" s="111"/>
      <c r="AI250" s="111"/>
      <c r="AJ250" s="111"/>
      <c r="AK250" s="111"/>
    </row>
    <row r="251" spans="1:37" x14ac:dyDescent="0.2">
      <c r="A251" s="109"/>
      <c r="B251" s="110"/>
      <c r="C251" s="109"/>
      <c r="D251" s="111"/>
      <c r="E251" s="112"/>
      <c r="F251" s="110"/>
      <c r="G251" s="111"/>
      <c r="H251" s="109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  <c r="Z251" s="111"/>
      <c r="AA251" s="111"/>
      <c r="AB251" s="111"/>
      <c r="AC251" s="111"/>
      <c r="AD251" s="111"/>
      <c r="AE251" s="111"/>
      <c r="AF251" s="111"/>
      <c r="AG251" s="111"/>
      <c r="AH251" s="111"/>
      <c r="AI251" s="111"/>
      <c r="AJ251" s="111"/>
      <c r="AK251" s="111"/>
    </row>
    <row r="252" spans="1:37" x14ac:dyDescent="0.2">
      <c r="A252" s="109"/>
      <c r="B252" s="110"/>
      <c r="C252" s="109"/>
      <c r="D252" s="111"/>
      <c r="E252" s="112"/>
      <c r="F252" s="110"/>
      <c r="G252" s="111"/>
      <c r="H252" s="109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  <c r="Z252" s="111"/>
      <c r="AA252" s="111"/>
      <c r="AB252" s="111"/>
      <c r="AC252" s="111"/>
      <c r="AD252" s="111"/>
      <c r="AE252" s="111"/>
      <c r="AF252" s="111"/>
      <c r="AG252" s="111"/>
      <c r="AH252" s="111"/>
      <c r="AI252" s="111"/>
      <c r="AJ252" s="111"/>
      <c r="AK252" s="111"/>
    </row>
    <row r="253" spans="1:37" x14ac:dyDescent="0.2">
      <c r="A253" s="109"/>
      <c r="B253" s="110"/>
      <c r="C253" s="109"/>
      <c r="D253" s="111"/>
      <c r="E253" s="112"/>
      <c r="F253" s="110"/>
      <c r="G253" s="111"/>
      <c r="H253" s="109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  <c r="Z253" s="111"/>
      <c r="AA253" s="111"/>
      <c r="AB253" s="111"/>
      <c r="AC253" s="111"/>
      <c r="AD253" s="111"/>
      <c r="AE253" s="111"/>
      <c r="AF253" s="111"/>
      <c r="AG253" s="111"/>
      <c r="AH253" s="111"/>
      <c r="AI253" s="111"/>
      <c r="AJ253" s="111"/>
      <c r="AK253" s="111"/>
    </row>
    <row r="254" spans="1:37" x14ac:dyDescent="0.2">
      <c r="A254" s="109"/>
      <c r="B254" s="110"/>
      <c r="C254" s="109"/>
      <c r="D254" s="111"/>
      <c r="E254" s="112"/>
      <c r="F254" s="110"/>
      <c r="G254" s="111"/>
      <c r="H254" s="109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  <c r="Z254" s="111"/>
      <c r="AA254" s="111"/>
      <c r="AB254" s="111"/>
      <c r="AC254" s="111"/>
      <c r="AD254" s="111"/>
      <c r="AE254" s="111"/>
      <c r="AF254" s="111"/>
      <c r="AG254" s="111"/>
      <c r="AH254" s="111"/>
      <c r="AI254" s="111"/>
      <c r="AJ254" s="111"/>
      <c r="AK254" s="111"/>
    </row>
    <row r="255" spans="1:37" x14ac:dyDescent="0.2">
      <c r="A255" s="109"/>
      <c r="B255" s="110"/>
      <c r="C255" s="109"/>
      <c r="D255" s="111"/>
      <c r="E255" s="112"/>
      <c r="F255" s="110"/>
      <c r="G255" s="111"/>
      <c r="H255" s="109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  <c r="Z255" s="111"/>
      <c r="AA255" s="111"/>
      <c r="AB255" s="111"/>
      <c r="AC255" s="111"/>
      <c r="AD255" s="111"/>
      <c r="AE255" s="111"/>
      <c r="AF255" s="111"/>
      <c r="AG255" s="111"/>
      <c r="AH255" s="111"/>
      <c r="AI255" s="111"/>
      <c r="AJ255" s="111"/>
      <c r="AK255" s="111"/>
    </row>
    <row r="256" spans="1:37" x14ac:dyDescent="0.2">
      <c r="A256" s="109"/>
      <c r="B256" s="110"/>
      <c r="C256" s="109"/>
      <c r="D256" s="111"/>
      <c r="E256" s="112"/>
      <c r="F256" s="110"/>
      <c r="G256" s="111"/>
      <c r="H256" s="109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111"/>
      <c r="AG256" s="111"/>
      <c r="AH256" s="111"/>
      <c r="AI256" s="111"/>
      <c r="AJ256" s="111"/>
      <c r="AK256" s="111"/>
    </row>
    <row r="257" spans="1:37" x14ac:dyDescent="0.2">
      <c r="A257" s="109"/>
      <c r="B257" s="110"/>
      <c r="C257" s="109"/>
      <c r="D257" s="111"/>
      <c r="E257" s="112"/>
      <c r="F257" s="110"/>
      <c r="G257" s="111"/>
      <c r="H257" s="109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  <c r="AB257" s="111"/>
      <c r="AC257" s="111"/>
      <c r="AD257" s="111"/>
      <c r="AE257" s="111"/>
      <c r="AF257" s="111"/>
      <c r="AG257" s="111"/>
      <c r="AH257" s="111"/>
      <c r="AI257" s="111"/>
      <c r="AJ257" s="111"/>
      <c r="AK257" s="111"/>
    </row>
    <row r="258" spans="1:37" x14ac:dyDescent="0.2">
      <c r="A258" s="109"/>
      <c r="B258" s="110"/>
      <c r="C258" s="109"/>
      <c r="D258" s="111"/>
      <c r="E258" s="112"/>
      <c r="F258" s="110"/>
      <c r="G258" s="111"/>
      <c r="H258" s="109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  <c r="Z258" s="111"/>
      <c r="AA258" s="111"/>
      <c r="AB258" s="111"/>
      <c r="AC258" s="111"/>
      <c r="AD258" s="111"/>
      <c r="AE258" s="111"/>
      <c r="AF258" s="111"/>
      <c r="AG258" s="111"/>
      <c r="AH258" s="111"/>
      <c r="AI258" s="111"/>
      <c r="AJ258" s="111"/>
      <c r="AK258" s="111"/>
    </row>
    <row r="259" spans="1:37" x14ac:dyDescent="0.2">
      <c r="A259" s="109"/>
      <c r="B259" s="110"/>
      <c r="C259" s="109"/>
      <c r="D259" s="111"/>
      <c r="E259" s="112"/>
      <c r="F259" s="110"/>
      <c r="G259" s="111"/>
      <c r="H259" s="109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D259" s="111"/>
      <c r="AE259" s="111"/>
      <c r="AF259" s="111"/>
      <c r="AG259" s="111"/>
      <c r="AH259" s="111"/>
      <c r="AI259" s="111"/>
      <c r="AJ259" s="111"/>
      <c r="AK259" s="111"/>
    </row>
    <row r="260" spans="1:37" x14ac:dyDescent="0.2">
      <c r="A260" s="109"/>
      <c r="B260" s="110"/>
      <c r="C260" s="109"/>
      <c r="D260" s="111"/>
      <c r="E260" s="112"/>
      <c r="F260" s="110"/>
      <c r="G260" s="111"/>
      <c r="H260" s="109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  <c r="Z260" s="111"/>
      <c r="AA260" s="111"/>
      <c r="AB260" s="111"/>
      <c r="AC260" s="111"/>
      <c r="AD260" s="111"/>
      <c r="AE260" s="111"/>
      <c r="AF260" s="111"/>
      <c r="AG260" s="111"/>
      <c r="AH260" s="111"/>
      <c r="AI260" s="111"/>
      <c r="AJ260" s="111"/>
      <c r="AK260" s="111"/>
    </row>
    <row r="261" spans="1:37" x14ac:dyDescent="0.2">
      <c r="A261" s="109"/>
      <c r="B261" s="110"/>
      <c r="C261" s="109"/>
      <c r="D261" s="111"/>
      <c r="E261" s="112"/>
      <c r="F261" s="110"/>
      <c r="G261" s="111"/>
      <c r="H261" s="109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  <c r="Y261" s="111"/>
      <c r="Z261" s="111"/>
      <c r="AA261" s="111"/>
      <c r="AB261" s="111"/>
      <c r="AC261" s="111"/>
      <c r="AD261" s="111"/>
      <c r="AE261" s="111"/>
      <c r="AF261" s="111"/>
      <c r="AG261" s="111"/>
      <c r="AH261" s="111"/>
      <c r="AI261" s="111"/>
      <c r="AJ261" s="111"/>
      <c r="AK261" s="111"/>
    </row>
    <row r="262" spans="1:37" x14ac:dyDescent="0.2">
      <c r="A262" s="109"/>
      <c r="B262" s="110"/>
      <c r="C262" s="109"/>
      <c r="D262" s="111"/>
      <c r="E262" s="112"/>
      <c r="F262" s="110"/>
      <c r="G262" s="111"/>
      <c r="H262" s="109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111"/>
      <c r="AG262" s="111"/>
      <c r="AH262" s="111"/>
      <c r="AI262" s="111"/>
      <c r="AJ262" s="111"/>
      <c r="AK262" s="111"/>
    </row>
    <row r="263" spans="1:37" x14ac:dyDescent="0.2">
      <c r="A263" s="109"/>
      <c r="B263" s="110"/>
      <c r="C263" s="109"/>
      <c r="D263" s="111"/>
      <c r="E263" s="112"/>
      <c r="F263" s="110"/>
      <c r="G263" s="111"/>
      <c r="H263" s="109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  <c r="Z263" s="111"/>
      <c r="AA263" s="111"/>
      <c r="AB263" s="111"/>
      <c r="AC263" s="111"/>
      <c r="AD263" s="111"/>
      <c r="AE263" s="111"/>
      <c r="AF263" s="111"/>
      <c r="AG263" s="111"/>
      <c r="AH263" s="111"/>
      <c r="AI263" s="111"/>
      <c r="AJ263" s="111"/>
      <c r="AK263" s="111"/>
    </row>
    <row r="264" spans="1:37" x14ac:dyDescent="0.2">
      <c r="A264" s="109"/>
      <c r="B264" s="110"/>
      <c r="C264" s="109"/>
      <c r="D264" s="111"/>
      <c r="E264" s="112"/>
      <c r="F264" s="110"/>
      <c r="G264" s="111"/>
      <c r="H264" s="109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  <c r="AB264" s="111"/>
      <c r="AC264" s="111"/>
      <c r="AD264" s="111"/>
      <c r="AE264" s="111"/>
      <c r="AF264" s="111"/>
      <c r="AG264" s="111"/>
      <c r="AH264" s="111"/>
      <c r="AI264" s="111"/>
      <c r="AJ264" s="111"/>
      <c r="AK264" s="111"/>
    </row>
    <row r="265" spans="1:37" x14ac:dyDescent="0.2">
      <c r="A265" s="109"/>
      <c r="B265" s="110"/>
      <c r="C265" s="109"/>
      <c r="D265" s="111"/>
      <c r="E265" s="112"/>
      <c r="F265" s="110"/>
      <c r="G265" s="111"/>
      <c r="H265" s="109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111"/>
      <c r="AA265" s="111"/>
      <c r="AB265" s="111"/>
      <c r="AC265" s="111"/>
      <c r="AD265" s="111"/>
      <c r="AE265" s="111"/>
      <c r="AF265" s="111"/>
      <c r="AG265" s="111"/>
      <c r="AH265" s="111"/>
      <c r="AI265" s="111"/>
      <c r="AJ265" s="111"/>
      <c r="AK265" s="111"/>
    </row>
    <row r="266" spans="1:37" x14ac:dyDescent="0.2">
      <c r="A266" s="109"/>
      <c r="B266" s="110"/>
      <c r="C266" s="109"/>
      <c r="D266" s="111"/>
      <c r="E266" s="112"/>
      <c r="F266" s="110"/>
      <c r="G266" s="111"/>
      <c r="H266" s="109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  <c r="Z266" s="111"/>
      <c r="AA266" s="111"/>
      <c r="AB266" s="111"/>
      <c r="AC266" s="111"/>
      <c r="AD266" s="111"/>
      <c r="AE266" s="111"/>
      <c r="AF266" s="111"/>
      <c r="AG266" s="111"/>
      <c r="AH266" s="111"/>
      <c r="AI266" s="111"/>
      <c r="AJ266" s="111"/>
      <c r="AK266" s="111"/>
    </row>
    <row r="267" spans="1:37" x14ac:dyDescent="0.2">
      <c r="A267" s="109"/>
      <c r="B267" s="110"/>
      <c r="C267" s="109"/>
      <c r="D267" s="111"/>
      <c r="E267" s="112"/>
      <c r="F267" s="110"/>
      <c r="G267" s="111"/>
      <c r="H267" s="109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  <c r="AB267" s="111"/>
      <c r="AC267" s="111"/>
      <c r="AD267" s="111"/>
      <c r="AE267" s="111"/>
      <c r="AF267" s="111"/>
      <c r="AG267" s="111"/>
      <c r="AH267" s="111"/>
      <c r="AI267" s="111"/>
      <c r="AJ267" s="111"/>
      <c r="AK267" s="111"/>
    </row>
    <row r="268" spans="1:37" x14ac:dyDescent="0.2">
      <c r="A268" s="109"/>
      <c r="B268" s="110"/>
      <c r="C268" s="109"/>
      <c r="D268" s="111"/>
      <c r="E268" s="112"/>
      <c r="F268" s="110"/>
      <c r="G268" s="111"/>
      <c r="H268" s="109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  <c r="Z268" s="111"/>
      <c r="AA268" s="111"/>
      <c r="AB268" s="111"/>
      <c r="AC268" s="111"/>
      <c r="AD268" s="111"/>
      <c r="AE268" s="111"/>
      <c r="AF268" s="111"/>
      <c r="AG268" s="111"/>
      <c r="AH268" s="111"/>
      <c r="AI268" s="111"/>
      <c r="AJ268" s="111"/>
      <c r="AK268" s="111"/>
    </row>
    <row r="269" spans="1:37" x14ac:dyDescent="0.2">
      <c r="A269" s="109"/>
      <c r="B269" s="110"/>
      <c r="C269" s="109"/>
      <c r="D269" s="111"/>
      <c r="E269" s="112"/>
      <c r="F269" s="110"/>
      <c r="G269" s="111"/>
      <c r="H269" s="109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  <c r="Z269" s="111"/>
      <c r="AA269" s="111"/>
      <c r="AB269" s="111"/>
      <c r="AC269" s="111"/>
      <c r="AD269" s="111"/>
      <c r="AE269" s="111"/>
      <c r="AF269" s="111"/>
      <c r="AG269" s="111"/>
      <c r="AH269" s="111"/>
      <c r="AI269" s="111"/>
      <c r="AJ269" s="111"/>
      <c r="AK269" s="111"/>
    </row>
    <row r="270" spans="1:37" x14ac:dyDescent="0.2">
      <c r="A270" s="109"/>
      <c r="B270" s="110"/>
      <c r="C270" s="109"/>
      <c r="D270" s="111"/>
      <c r="E270" s="112"/>
      <c r="F270" s="110"/>
      <c r="G270" s="111"/>
      <c r="H270" s="109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  <c r="AA270" s="111"/>
      <c r="AB270" s="111"/>
      <c r="AC270" s="111"/>
      <c r="AD270" s="111"/>
      <c r="AE270" s="111"/>
      <c r="AF270" s="111"/>
      <c r="AG270" s="111"/>
      <c r="AH270" s="111"/>
      <c r="AI270" s="111"/>
      <c r="AJ270" s="111"/>
      <c r="AK270" s="111"/>
    </row>
    <row r="271" spans="1:37" x14ac:dyDescent="0.2">
      <c r="A271" s="109"/>
      <c r="B271" s="110"/>
      <c r="C271" s="109"/>
      <c r="D271" s="111"/>
      <c r="E271" s="112"/>
      <c r="F271" s="110"/>
      <c r="G271" s="111"/>
      <c r="H271" s="109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/>
      <c r="AD271" s="111"/>
      <c r="AE271" s="111"/>
      <c r="AF271" s="111"/>
      <c r="AG271" s="111"/>
      <c r="AH271" s="111"/>
      <c r="AI271" s="111"/>
      <c r="AJ271" s="111"/>
      <c r="AK271" s="111"/>
    </row>
    <row r="272" spans="1:37" x14ac:dyDescent="0.2">
      <c r="A272" s="109"/>
      <c r="B272" s="110"/>
      <c r="C272" s="109"/>
      <c r="D272" s="111"/>
      <c r="E272" s="112"/>
      <c r="F272" s="110"/>
      <c r="G272" s="111"/>
      <c r="H272" s="109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  <c r="AA272" s="111"/>
      <c r="AB272" s="111"/>
      <c r="AC272" s="111"/>
      <c r="AD272" s="111"/>
      <c r="AE272" s="111"/>
      <c r="AF272" s="111"/>
      <c r="AG272" s="111"/>
      <c r="AH272" s="111"/>
      <c r="AI272" s="111"/>
      <c r="AJ272" s="111"/>
      <c r="AK272" s="111"/>
    </row>
    <row r="273" spans="1:37" x14ac:dyDescent="0.2">
      <c r="A273" s="109"/>
      <c r="B273" s="110"/>
      <c r="C273" s="109"/>
      <c r="D273" s="111"/>
      <c r="E273" s="112"/>
      <c r="F273" s="110"/>
      <c r="G273" s="111"/>
      <c r="H273" s="109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  <c r="AA273" s="111"/>
      <c r="AB273" s="111"/>
      <c r="AC273" s="111"/>
      <c r="AD273" s="111"/>
      <c r="AE273" s="111"/>
      <c r="AF273" s="111"/>
      <c r="AG273" s="111"/>
      <c r="AH273" s="111"/>
      <c r="AI273" s="111"/>
      <c r="AJ273" s="111"/>
      <c r="AK273" s="111"/>
    </row>
    <row r="274" spans="1:37" x14ac:dyDescent="0.2">
      <c r="A274" s="109"/>
      <c r="B274" s="110"/>
      <c r="C274" s="109"/>
      <c r="D274" s="111"/>
      <c r="E274" s="112"/>
      <c r="F274" s="110"/>
      <c r="G274" s="111"/>
      <c r="H274" s="109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</row>
    <row r="275" spans="1:37" x14ac:dyDescent="0.2">
      <c r="A275" s="109"/>
      <c r="B275" s="110"/>
      <c r="C275" s="109"/>
      <c r="D275" s="111"/>
      <c r="E275" s="112"/>
      <c r="F275" s="110"/>
      <c r="G275" s="111"/>
      <c r="H275" s="109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  <c r="AA275" s="111"/>
      <c r="AB275" s="111"/>
      <c r="AC275" s="111"/>
      <c r="AD275" s="111"/>
      <c r="AE275" s="111"/>
      <c r="AF275" s="111"/>
      <c r="AG275" s="111"/>
      <c r="AH275" s="111"/>
      <c r="AI275" s="111"/>
      <c r="AJ275" s="111"/>
      <c r="AK275" s="111"/>
    </row>
    <row r="276" spans="1:37" x14ac:dyDescent="0.2">
      <c r="A276" s="109"/>
      <c r="B276" s="110"/>
      <c r="C276" s="109"/>
      <c r="D276" s="111"/>
      <c r="E276" s="112"/>
      <c r="F276" s="110"/>
      <c r="G276" s="111"/>
      <c r="H276" s="109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  <c r="AB276" s="111"/>
      <c r="AC276" s="111"/>
      <c r="AD276" s="111"/>
      <c r="AE276" s="111"/>
      <c r="AF276" s="111"/>
      <c r="AG276" s="111"/>
      <c r="AH276" s="111"/>
      <c r="AI276" s="111"/>
      <c r="AJ276" s="111"/>
      <c r="AK276" s="111"/>
    </row>
    <row r="277" spans="1:37" x14ac:dyDescent="0.2">
      <c r="A277" s="109"/>
      <c r="B277" s="110"/>
      <c r="C277" s="109"/>
      <c r="D277" s="111"/>
      <c r="E277" s="112"/>
      <c r="F277" s="110"/>
      <c r="G277" s="111"/>
      <c r="H277" s="109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  <c r="AA277" s="111"/>
      <c r="AB277" s="111"/>
      <c r="AC277" s="111"/>
      <c r="AD277" s="111"/>
      <c r="AE277" s="111"/>
      <c r="AF277" s="111"/>
      <c r="AG277" s="111"/>
      <c r="AH277" s="111"/>
      <c r="AI277" s="111"/>
      <c r="AJ277" s="111"/>
      <c r="AK277" s="111"/>
    </row>
    <row r="278" spans="1:37" x14ac:dyDescent="0.2">
      <c r="A278" s="109"/>
      <c r="B278" s="110"/>
      <c r="C278" s="109"/>
      <c r="D278" s="111"/>
      <c r="E278" s="112"/>
      <c r="F278" s="110"/>
      <c r="G278" s="111"/>
      <c r="H278" s="109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  <c r="AA278" s="111"/>
      <c r="AB278" s="111"/>
      <c r="AC278" s="111"/>
      <c r="AD278" s="111"/>
      <c r="AE278" s="111"/>
      <c r="AF278" s="111"/>
      <c r="AG278" s="111"/>
      <c r="AH278" s="111"/>
      <c r="AI278" s="111"/>
      <c r="AJ278" s="111"/>
      <c r="AK278" s="111"/>
    </row>
    <row r="279" spans="1:37" x14ac:dyDescent="0.2">
      <c r="A279" s="109"/>
      <c r="B279" s="110"/>
      <c r="C279" s="109"/>
      <c r="D279" s="111"/>
      <c r="E279" s="112"/>
      <c r="F279" s="110"/>
      <c r="G279" s="111"/>
      <c r="H279" s="109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  <c r="Y279" s="111"/>
      <c r="Z279" s="111"/>
      <c r="AA279" s="111"/>
      <c r="AB279" s="111"/>
      <c r="AC279" s="111"/>
      <c r="AD279" s="111"/>
      <c r="AE279" s="111"/>
      <c r="AF279" s="111"/>
      <c r="AG279" s="111"/>
      <c r="AH279" s="111"/>
      <c r="AI279" s="111"/>
      <c r="AJ279" s="111"/>
      <c r="AK279" s="111"/>
    </row>
    <row r="280" spans="1:37" x14ac:dyDescent="0.2">
      <c r="A280" s="109"/>
      <c r="B280" s="110"/>
      <c r="C280" s="109"/>
      <c r="D280" s="111"/>
      <c r="E280" s="112"/>
      <c r="F280" s="110"/>
      <c r="G280" s="111"/>
      <c r="H280" s="109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  <c r="AA280" s="111"/>
      <c r="AB280" s="111"/>
      <c r="AC280" s="111"/>
      <c r="AD280" s="111"/>
      <c r="AE280" s="111"/>
      <c r="AF280" s="111"/>
      <c r="AG280" s="111"/>
      <c r="AH280" s="111"/>
      <c r="AI280" s="111"/>
      <c r="AJ280" s="111"/>
      <c r="AK280" s="111"/>
    </row>
    <row r="281" spans="1:37" x14ac:dyDescent="0.2">
      <c r="A281" s="109"/>
      <c r="B281" s="110"/>
      <c r="C281" s="109"/>
      <c r="D281" s="111"/>
      <c r="E281" s="112"/>
      <c r="F281" s="110"/>
      <c r="G281" s="111"/>
      <c r="H281" s="109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  <c r="X281" s="111"/>
      <c r="Y281" s="111"/>
      <c r="Z281" s="111"/>
      <c r="AA281" s="111"/>
      <c r="AB281" s="111"/>
      <c r="AC281" s="111"/>
      <c r="AD281" s="111"/>
      <c r="AE281" s="111"/>
      <c r="AF281" s="111"/>
      <c r="AG281" s="111"/>
      <c r="AH281" s="111"/>
      <c r="AI281" s="111"/>
      <c r="AJ281" s="111"/>
      <c r="AK281" s="111"/>
    </row>
    <row r="282" spans="1:37" x14ac:dyDescent="0.2">
      <c r="A282" s="109"/>
      <c r="B282" s="110"/>
      <c r="C282" s="109"/>
      <c r="D282" s="111"/>
      <c r="E282" s="112"/>
      <c r="F282" s="110"/>
      <c r="G282" s="111"/>
      <c r="H282" s="109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  <c r="Y282" s="111"/>
      <c r="Z282" s="111"/>
      <c r="AA282" s="111"/>
      <c r="AB282" s="111"/>
      <c r="AC282" s="111"/>
      <c r="AD282" s="111"/>
      <c r="AE282" s="111"/>
      <c r="AF282" s="111"/>
      <c r="AG282" s="111"/>
      <c r="AH282" s="111"/>
      <c r="AI282" s="111"/>
      <c r="AJ282" s="111"/>
      <c r="AK282" s="111"/>
    </row>
    <row r="283" spans="1:37" x14ac:dyDescent="0.2">
      <c r="A283" s="109"/>
      <c r="B283" s="110"/>
      <c r="C283" s="109"/>
      <c r="D283" s="111"/>
      <c r="E283" s="112"/>
      <c r="F283" s="110"/>
      <c r="G283" s="111"/>
      <c r="H283" s="109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  <c r="X283" s="111"/>
      <c r="Y283" s="111"/>
      <c r="Z283" s="111"/>
      <c r="AA283" s="111"/>
      <c r="AB283" s="111"/>
      <c r="AC283" s="111"/>
      <c r="AD283" s="111"/>
      <c r="AE283" s="111"/>
      <c r="AF283" s="111"/>
      <c r="AG283" s="111"/>
      <c r="AH283" s="111"/>
      <c r="AI283" s="111"/>
      <c r="AJ283" s="111"/>
      <c r="AK283" s="111"/>
    </row>
    <row r="284" spans="1:37" x14ac:dyDescent="0.2">
      <c r="A284" s="109"/>
      <c r="B284" s="110"/>
      <c r="C284" s="109"/>
      <c r="D284" s="111"/>
      <c r="E284" s="112"/>
      <c r="F284" s="110"/>
      <c r="G284" s="111"/>
      <c r="H284" s="109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  <c r="Z284" s="111"/>
      <c r="AA284" s="111"/>
      <c r="AB284" s="111"/>
      <c r="AC284" s="111"/>
      <c r="AD284" s="111"/>
      <c r="AE284" s="111"/>
      <c r="AF284" s="111"/>
      <c r="AG284" s="111"/>
      <c r="AH284" s="111"/>
      <c r="AI284" s="111"/>
      <c r="AJ284" s="111"/>
      <c r="AK284" s="111"/>
    </row>
    <row r="285" spans="1:37" x14ac:dyDescent="0.2">
      <c r="A285" s="109"/>
      <c r="B285" s="110"/>
      <c r="C285" s="109"/>
      <c r="D285" s="111"/>
      <c r="E285" s="112"/>
      <c r="F285" s="110"/>
      <c r="G285" s="111"/>
      <c r="H285" s="109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  <c r="Y285" s="111"/>
      <c r="Z285" s="111"/>
      <c r="AA285" s="111"/>
      <c r="AB285" s="111"/>
      <c r="AC285" s="111"/>
      <c r="AD285" s="111"/>
      <c r="AE285" s="111"/>
      <c r="AF285" s="111"/>
      <c r="AG285" s="111"/>
      <c r="AH285" s="111"/>
      <c r="AI285" s="111"/>
      <c r="AJ285" s="111"/>
      <c r="AK285" s="111"/>
    </row>
    <row r="286" spans="1:37" x14ac:dyDescent="0.2">
      <c r="A286" s="109"/>
      <c r="B286" s="110"/>
      <c r="C286" s="109"/>
      <c r="D286" s="111"/>
      <c r="E286" s="112"/>
      <c r="F286" s="110"/>
      <c r="G286" s="111"/>
      <c r="H286" s="109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  <c r="Y286" s="111"/>
      <c r="Z286" s="111"/>
      <c r="AA286" s="111"/>
      <c r="AB286" s="111"/>
      <c r="AC286" s="111"/>
      <c r="AD286" s="111"/>
      <c r="AE286" s="111"/>
      <c r="AF286" s="111"/>
      <c r="AG286" s="111"/>
      <c r="AH286" s="111"/>
      <c r="AI286" s="111"/>
      <c r="AJ286" s="111"/>
      <c r="AK286" s="111"/>
    </row>
    <row r="287" spans="1:37" x14ac:dyDescent="0.2">
      <c r="A287" s="109"/>
      <c r="B287" s="110"/>
      <c r="C287" s="109"/>
      <c r="D287" s="111"/>
      <c r="E287" s="112"/>
      <c r="F287" s="110"/>
      <c r="G287" s="111"/>
      <c r="H287" s="109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  <c r="Y287" s="111"/>
      <c r="Z287" s="111"/>
      <c r="AA287" s="111"/>
      <c r="AB287" s="111"/>
      <c r="AC287" s="111"/>
      <c r="AD287" s="111"/>
      <c r="AE287" s="111"/>
      <c r="AF287" s="111"/>
      <c r="AG287" s="111"/>
      <c r="AH287" s="111"/>
      <c r="AI287" s="111"/>
      <c r="AJ287" s="111"/>
      <c r="AK287" s="111"/>
    </row>
    <row r="288" spans="1:37" x14ac:dyDescent="0.2">
      <c r="A288" s="109"/>
      <c r="B288" s="110"/>
      <c r="C288" s="109"/>
      <c r="D288" s="111"/>
      <c r="E288" s="112"/>
      <c r="F288" s="110"/>
      <c r="G288" s="111"/>
      <c r="H288" s="109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  <c r="Y288" s="111"/>
      <c r="Z288" s="111"/>
      <c r="AA288" s="111"/>
      <c r="AB288" s="111"/>
      <c r="AC288" s="111"/>
      <c r="AD288" s="111"/>
      <c r="AE288" s="111"/>
      <c r="AF288" s="111"/>
      <c r="AG288" s="111"/>
      <c r="AH288" s="111"/>
      <c r="AI288" s="111"/>
      <c r="AJ288" s="111"/>
      <c r="AK288" s="111"/>
    </row>
    <row r="289" spans="1:37" x14ac:dyDescent="0.2">
      <c r="A289" s="109"/>
      <c r="B289" s="110"/>
      <c r="C289" s="109"/>
      <c r="D289" s="111"/>
      <c r="E289" s="112"/>
      <c r="F289" s="110"/>
      <c r="G289" s="111"/>
      <c r="H289" s="109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  <c r="Z289" s="111"/>
      <c r="AA289" s="111"/>
      <c r="AB289" s="111"/>
      <c r="AC289" s="111"/>
      <c r="AD289" s="111"/>
      <c r="AE289" s="111"/>
      <c r="AF289" s="111"/>
      <c r="AG289" s="111"/>
      <c r="AH289" s="111"/>
      <c r="AI289" s="111"/>
      <c r="AJ289" s="111"/>
      <c r="AK289" s="111"/>
    </row>
    <row r="290" spans="1:37" x14ac:dyDescent="0.2">
      <c r="A290" s="109"/>
      <c r="B290" s="110"/>
      <c r="C290" s="109"/>
      <c r="D290" s="111"/>
      <c r="E290" s="112"/>
      <c r="F290" s="110"/>
      <c r="G290" s="111"/>
      <c r="H290" s="109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  <c r="Y290" s="111"/>
      <c r="Z290" s="111"/>
      <c r="AA290" s="111"/>
      <c r="AB290" s="111"/>
      <c r="AC290" s="111"/>
      <c r="AD290" s="111"/>
      <c r="AE290" s="111"/>
      <c r="AF290" s="111"/>
      <c r="AG290" s="111"/>
      <c r="AH290" s="111"/>
      <c r="AI290" s="111"/>
      <c r="AJ290" s="111"/>
      <c r="AK290" s="111"/>
    </row>
    <row r="291" spans="1:37" x14ac:dyDescent="0.2">
      <c r="A291" s="109"/>
      <c r="B291" s="110"/>
      <c r="C291" s="109"/>
      <c r="D291" s="111"/>
      <c r="E291" s="112"/>
      <c r="F291" s="110"/>
      <c r="G291" s="111"/>
      <c r="H291" s="109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  <c r="Y291" s="111"/>
      <c r="Z291" s="111"/>
      <c r="AA291" s="111"/>
      <c r="AB291" s="111"/>
      <c r="AC291" s="111"/>
      <c r="AD291" s="111"/>
      <c r="AE291" s="111"/>
      <c r="AF291" s="111"/>
      <c r="AG291" s="111"/>
      <c r="AH291" s="111"/>
      <c r="AI291" s="111"/>
      <c r="AJ291" s="111"/>
      <c r="AK291" s="111"/>
    </row>
    <row r="292" spans="1:37" x14ac:dyDescent="0.2">
      <c r="A292" s="109"/>
      <c r="B292" s="110"/>
      <c r="C292" s="109"/>
      <c r="D292" s="111"/>
      <c r="E292" s="112"/>
      <c r="F292" s="110"/>
      <c r="G292" s="111"/>
      <c r="H292" s="109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  <c r="X292" s="111"/>
      <c r="Y292" s="111"/>
      <c r="Z292" s="111"/>
      <c r="AA292" s="111"/>
      <c r="AB292" s="111"/>
      <c r="AC292" s="111"/>
      <c r="AD292" s="111"/>
      <c r="AE292" s="111"/>
      <c r="AF292" s="111"/>
      <c r="AG292" s="111"/>
      <c r="AH292" s="111"/>
      <c r="AI292" s="111"/>
      <c r="AJ292" s="111"/>
      <c r="AK292" s="111"/>
    </row>
    <row r="293" spans="1:37" x14ac:dyDescent="0.2">
      <c r="A293" s="109"/>
      <c r="B293" s="110"/>
      <c r="C293" s="109"/>
      <c r="D293" s="111"/>
      <c r="E293" s="112"/>
      <c r="F293" s="110"/>
      <c r="G293" s="111"/>
      <c r="H293" s="109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  <c r="Y293" s="111"/>
      <c r="Z293" s="111"/>
      <c r="AA293" s="111"/>
      <c r="AB293" s="111"/>
      <c r="AC293" s="111"/>
      <c r="AD293" s="111"/>
      <c r="AE293" s="111"/>
      <c r="AF293" s="111"/>
      <c r="AG293" s="111"/>
      <c r="AH293" s="111"/>
      <c r="AI293" s="111"/>
      <c r="AJ293" s="111"/>
      <c r="AK293" s="111"/>
    </row>
    <row r="294" spans="1:37" x14ac:dyDescent="0.2">
      <c r="A294" s="109"/>
      <c r="B294" s="110"/>
      <c r="C294" s="109"/>
      <c r="D294" s="111"/>
      <c r="E294" s="112"/>
      <c r="F294" s="110"/>
      <c r="G294" s="111"/>
      <c r="H294" s="109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  <c r="X294" s="111"/>
      <c r="Y294" s="111"/>
      <c r="Z294" s="111"/>
      <c r="AA294" s="111"/>
      <c r="AB294" s="111"/>
      <c r="AC294" s="111"/>
      <c r="AD294" s="111"/>
      <c r="AE294" s="111"/>
      <c r="AF294" s="111"/>
      <c r="AG294" s="111"/>
      <c r="AH294" s="111"/>
      <c r="AI294" s="111"/>
      <c r="AJ294" s="111"/>
      <c r="AK294" s="111"/>
    </row>
    <row r="295" spans="1:37" x14ac:dyDescent="0.2">
      <c r="A295" s="109"/>
      <c r="B295" s="110"/>
      <c r="C295" s="109"/>
      <c r="D295" s="111"/>
      <c r="E295" s="112"/>
      <c r="F295" s="110"/>
      <c r="G295" s="111"/>
      <c r="H295" s="109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  <c r="Z295" s="111"/>
      <c r="AA295" s="111"/>
      <c r="AB295" s="111"/>
      <c r="AC295" s="111"/>
      <c r="AD295" s="111"/>
      <c r="AE295" s="111"/>
      <c r="AF295" s="111"/>
      <c r="AG295" s="111"/>
      <c r="AH295" s="111"/>
      <c r="AI295" s="111"/>
      <c r="AJ295" s="111"/>
      <c r="AK295" s="111"/>
    </row>
    <row r="296" spans="1:37" x14ac:dyDescent="0.2">
      <c r="A296" s="109"/>
      <c r="B296" s="110"/>
      <c r="C296" s="109"/>
      <c r="D296" s="111"/>
      <c r="E296" s="112"/>
      <c r="F296" s="110"/>
      <c r="G296" s="111"/>
      <c r="H296" s="109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11"/>
      <c r="Y296" s="111"/>
      <c r="Z296" s="111"/>
      <c r="AA296" s="111"/>
      <c r="AB296" s="111"/>
      <c r="AC296" s="111"/>
      <c r="AD296" s="111"/>
      <c r="AE296" s="111"/>
      <c r="AF296" s="111"/>
      <c r="AG296" s="111"/>
      <c r="AH296" s="111"/>
      <c r="AI296" s="111"/>
      <c r="AJ296" s="111"/>
      <c r="AK296" s="111"/>
    </row>
    <row r="297" spans="1:37" x14ac:dyDescent="0.2">
      <c r="A297" s="109"/>
      <c r="B297" s="110"/>
      <c r="C297" s="109"/>
      <c r="D297" s="111"/>
      <c r="E297" s="112"/>
      <c r="F297" s="110"/>
      <c r="G297" s="111"/>
      <c r="H297" s="109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  <c r="Z297" s="111"/>
      <c r="AA297" s="111"/>
      <c r="AB297" s="111"/>
      <c r="AC297" s="111"/>
      <c r="AD297" s="111"/>
      <c r="AE297" s="111"/>
      <c r="AF297" s="111"/>
      <c r="AG297" s="111"/>
      <c r="AH297" s="111"/>
      <c r="AI297" s="111"/>
      <c r="AJ297" s="111"/>
      <c r="AK297" s="111"/>
    </row>
    <row r="298" spans="1:37" x14ac:dyDescent="0.2">
      <c r="A298" s="109"/>
      <c r="B298" s="110"/>
      <c r="C298" s="109"/>
      <c r="D298" s="111"/>
      <c r="E298" s="112"/>
      <c r="F298" s="110"/>
      <c r="G298" s="111"/>
      <c r="H298" s="109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  <c r="AB298" s="111"/>
      <c r="AC298" s="111"/>
      <c r="AD298" s="111"/>
      <c r="AE298" s="111"/>
      <c r="AF298" s="111"/>
      <c r="AG298" s="111"/>
      <c r="AH298" s="111"/>
      <c r="AI298" s="111"/>
      <c r="AJ298" s="111"/>
      <c r="AK298" s="111"/>
    </row>
    <row r="299" spans="1:37" x14ac:dyDescent="0.2">
      <c r="A299" s="109"/>
      <c r="B299" s="110"/>
      <c r="C299" s="109"/>
      <c r="D299" s="111"/>
      <c r="E299" s="112"/>
      <c r="F299" s="110"/>
      <c r="G299" s="111"/>
      <c r="H299" s="109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  <c r="Y299" s="111"/>
      <c r="Z299" s="111"/>
      <c r="AA299" s="111"/>
      <c r="AB299" s="111"/>
      <c r="AC299" s="111"/>
      <c r="AD299" s="111"/>
      <c r="AE299" s="111"/>
      <c r="AF299" s="111"/>
      <c r="AG299" s="111"/>
      <c r="AH299" s="111"/>
      <c r="AI299" s="111"/>
      <c r="AJ299" s="111"/>
      <c r="AK299" s="111"/>
    </row>
    <row r="300" spans="1:37" x14ac:dyDescent="0.2">
      <c r="A300" s="109"/>
      <c r="B300" s="110"/>
      <c r="C300" s="109"/>
      <c r="D300" s="111"/>
      <c r="E300" s="112"/>
      <c r="F300" s="110"/>
      <c r="G300" s="111"/>
      <c r="H300" s="109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  <c r="X300" s="111"/>
      <c r="Y300" s="111"/>
      <c r="Z300" s="111"/>
      <c r="AA300" s="111"/>
      <c r="AB300" s="111"/>
      <c r="AC300" s="111"/>
      <c r="AD300" s="111"/>
      <c r="AE300" s="111"/>
      <c r="AF300" s="111"/>
      <c r="AG300" s="111"/>
      <c r="AH300" s="111"/>
      <c r="AI300" s="111"/>
      <c r="AJ300" s="111"/>
      <c r="AK300" s="111"/>
    </row>
    <row r="301" spans="1:37" x14ac:dyDescent="0.2">
      <c r="A301" s="109"/>
      <c r="B301" s="110"/>
      <c r="C301" s="109"/>
      <c r="D301" s="111"/>
      <c r="E301" s="112"/>
      <c r="F301" s="110"/>
      <c r="G301" s="111"/>
      <c r="H301" s="109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  <c r="X301" s="111"/>
      <c r="Y301" s="111"/>
      <c r="Z301" s="111"/>
      <c r="AA301" s="111"/>
      <c r="AB301" s="111"/>
      <c r="AC301" s="111"/>
      <c r="AD301" s="111"/>
      <c r="AE301" s="111"/>
      <c r="AF301" s="111"/>
      <c r="AG301" s="111"/>
      <c r="AH301" s="111"/>
      <c r="AI301" s="111"/>
      <c r="AJ301" s="111"/>
      <c r="AK301" s="111"/>
    </row>
    <row r="302" spans="1:37" x14ac:dyDescent="0.2">
      <c r="A302" s="109"/>
      <c r="B302" s="110"/>
      <c r="C302" s="109"/>
      <c r="D302" s="111"/>
      <c r="E302" s="112"/>
      <c r="F302" s="110"/>
      <c r="G302" s="111"/>
      <c r="H302" s="109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  <c r="X302" s="111"/>
      <c r="Y302" s="111"/>
      <c r="Z302" s="111"/>
      <c r="AA302" s="111"/>
      <c r="AB302" s="111"/>
      <c r="AC302" s="111"/>
      <c r="AD302" s="111"/>
      <c r="AE302" s="111"/>
      <c r="AF302" s="111"/>
      <c r="AG302" s="111"/>
      <c r="AH302" s="111"/>
      <c r="AI302" s="111"/>
      <c r="AJ302" s="111"/>
      <c r="AK302" s="111"/>
    </row>
    <row r="303" spans="1:37" x14ac:dyDescent="0.2">
      <c r="A303" s="109"/>
      <c r="B303" s="110"/>
      <c r="C303" s="109"/>
      <c r="D303" s="111"/>
      <c r="E303" s="112"/>
      <c r="F303" s="110"/>
      <c r="G303" s="111"/>
      <c r="H303" s="109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H303" s="111"/>
      <c r="AI303" s="111"/>
      <c r="AJ303" s="111"/>
      <c r="AK303" s="111"/>
    </row>
    <row r="304" spans="1:37" x14ac:dyDescent="0.2">
      <c r="A304" s="109"/>
      <c r="B304" s="110"/>
      <c r="C304" s="109"/>
      <c r="D304" s="111"/>
      <c r="E304" s="112"/>
      <c r="F304" s="110"/>
      <c r="G304" s="111"/>
      <c r="H304" s="109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  <c r="X304" s="111"/>
      <c r="Y304" s="111"/>
      <c r="Z304" s="111"/>
      <c r="AA304" s="111"/>
      <c r="AB304" s="111"/>
      <c r="AC304" s="111"/>
      <c r="AD304" s="111"/>
      <c r="AE304" s="111"/>
      <c r="AF304" s="111"/>
      <c r="AG304" s="111"/>
      <c r="AH304" s="111"/>
      <c r="AI304" s="111"/>
      <c r="AJ304" s="111"/>
      <c r="AK304" s="111"/>
    </row>
    <row r="305" spans="1:37" x14ac:dyDescent="0.2">
      <c r="A305" s="109"/>
      <c r="B305" s="110"/>
      <c r="C305" s="109"/>
      <c r="D305" s="111"/>
      <c r="E305" s="112"/>
      <c r="F305" s="110"/>
      <c r="G305" s="111"/>
      <c r="H305" s="109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  <c r="Z305" s="111"/>
      <c r="AA305" s="111"/>
      <c r="AB305" s="111"/>
      <c r="AC305" s="111"/>
      <c r="AD305" s="111"/>
      <c r="AE305" s="111"/>
      <c r="AF305" s="111"/>
      <c r="AG305" s="111"/>
      <c r="AH305" s="111"/>
      <c r="AI305" s="111"/>
      <c r="AJ305" s="111"/>
      <c r="AK305" s="111"/>
    </row>
    <row r="306" spans="1:37" x14ac:dyDescent="0.2">
      <c r="A306" s="109"/>
      <c r="B306" s="110"/>
      <c r="C306" s="109"/>
      <c r="D306" s="111"/>
      <c r="E306" s="112"/>
      <c r="F306" s="110"/>
      <c r="G306" s="111"/>
      <c r="H306" s="109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  <c r="X306" s="111"/>
      <c r="Y306" s="111"/>
      <c r="Z306" s="111"/>
      <c r="AA306" s="111"/>
      <c r="AB306" s="111"/>
      <c r="AC306" s="111"/>
      <c r="AD306" s="111"/>
      <c r="AE306" s="111"/>
      <c r="AF306" s="111"/>
      <c r="AG306" s="111"/>
      <c r="AH306" s="111"/>
      <c r="AI306" s="111"/>
      <c r="AJ306" s="111"/>
      <c r="AK306" s="111"/>
    </row>
    <row r="307" spans="1:37" x14ac:dyDescent="0.2">
      <c r="A307" s="109"/>
      <c r="B307" s="110"/>
      <c r="C307" s="109"/>
      <c r="D307" s="111"/>
      <c r="E307" s="112"/>
      <c r="F307" s="110"/>
      <c r="G307" s="111"/>
      <c r="H307" s="109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  <c r="X307" s="111"/>
      <c r="Y307" s="111"/>
      <c r="Z307" s="111"/>
      <c r="AA307" s="111"/>
      <c r="AB307" s="111"/>
      <c r="AC307" s="111"/>
      <c r="AD307" s="111"/>
      <c r="AE307" s="111"/>
      <c r="AF307" s="111"/>
      <c r="AG307" s="111"/>
      <c r="AH307" s="111"/>
      <c r="AI307" s="111"/>
      <c r="AJ307" s="111"/>
      <c r="AK307" s="111"/>
    </row>
    <row r="308" spans="1:37" x14ac:dyDescent="0.2">
      <c r="A308" s="109"/>
      <c r="B308" s="110"/>
      <c r="C308" s="109"/>
      <c r="D308" s="111"/>
      <c r="E308" s="112"/>
      <c r="F308" s="110"/>
      <c r="G308" s="111"/>
      <c r="H308" s="109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  <c r="X308" s="111"/>
      <c r="Y308" s="111"/>
      <c r="Z308" s="111"/>
      <c r="AA308" s="111"/>
      <c r="AB308" s="111"/>
      <c r="AC308" s="111"/>
      <c r="AD308" s="111"/>
      <c r="AE308" s="111"/>
      <c r="AF308" s="111"/>
      <c r="AG308" s="111"/>
      <c r="AH308" s="111"/>
      <c r="AI308" s="111"/>
      <c r="AJ308" s="111"/>
      <c r="AK308" s="111"/>
    </row>
    <row r="309" spans="1:37" x14ac:dyDescent="0.2">
      <c r="A309" s="109"/>
      <c r="B309" s="110"/>
      <c r="C309" s="109"/>
      <c r="D309" s="111"/>
      <c r="E309" s="112"/>
      <c r="F309" s="110"/>
      <c r="G309" s="111"/>
      <c r="H309" s="109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  <c r="X309" s="111"/>
      <c r="Y309" s="111"/>
      <c r="Z309" s="111"/>
      <c r="AA309" s="111"/>
      <c r="AB309" s="111"/>
      <c r="AC309" s="111"/>
      <c r="AD309" s="111"/>
      <c r="AE309" s="111"/>
      <c r="AF309" s="111"/>
      <c r="AG309" s="111"/>
      <c r="AH309" s="111"/>
      <c r="AI309" s="111"/>
      <c r="AJ309" s="111"/>
      <c r="AK309" s="111"/>
    </row>
    <row r="310" spans="1:37" x14ac:dyDescent="0.2">
      <c r="A310" s="109"/>
      <c r="B310" s="110"/>
      <c r="C310" s="109"/>
      <c r="D310" s="111"/>
      <c r="E310" s="112"/>
      <c r="F310" s="110"/>
      <c r="G310" s="111"/>
      <c r="H310" s="109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  <c r="U310" s="111"/>
      <c r="V310" s="111"/>
      <c r="W310" s="111"/>
      <c r="X310" s="111"/>
      <c r="Y310" s="111"/>
      <c r="Z310" s="111"/>
      <c r="AA310" s="111"/>
      <c r="AB310" s="111"/>
      <c r="AC310" s="111"/>
      <c r="AD310" s="111"/>
      <c r="AE310" s="111"/>
      <c r="AF310" s="111"/>
      <c r="AG310" s="111"/>
      <c r="AH310" s="111"/>
      <c r="AI310" s="111"/>
      <c r="AJ310" s="111"/>
      <c r="AK310" s="111"/>
    </row>
    <row r="311" spans="1:37" x14ac:dyDescent="0.2">
      <c r="A311" s="109"/>
      <c r="B311" s="110"/>
      <c r="C311" s="109"/>
      <c r="D311" s="111"/>
      <c r="E311" s="112"/>
      <c r="F311" s="110"/>
      <c r="G311" s="111"/>
      <c r="H311" s="109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  <c r="X311" s="111"/>
      <c r="Y311" s="111"/>
      <c r="Z311" s="111"/>
      <c r="AA311" s="111"/>
      <c r="AB311" s="111"/>
      <c r="AC311" s="111"/>
      <c r="AD311" s="111"/>
      <c r="AE311" s="111"/>
      <c r="AF311" s="111"/>
      <c r="AG311" s="111"/>
      <c r="AH311" s="111"/>
      <c r="AI311" s="111"/>
      <c r="AJ311" s="111"/>
      <c r="AK311" s="111"/>
    </row>
    <row r="312" spans="1:37" x14ac:dyDescent="0.2">
      <c r="A312" s="109"/>
      <c r="B312" s="110"/>
      <c r="C312" s="109"/>
      <c r="D312" s="111"/>
      <c r="E312" s="112"/>
      <c r="F312" s="110"/>
      <c r="G312" s="111"/>
      <c r="H312" s="109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  <c r="X312" s="111"/>
      <c r="Y312" s="111"/>
      <c r="Z312" s="111"/>
      <c r="AA312" s="111"/>
      <c r="AB312" s="111"/>
      <c r="AC312" s="111"/>
      <c r="AD312" s="111"/>
      <c r="AE312" s="111"/>
      <c r="AF312" s="111"/>
      <c r="AG312" s="111"/>
      <c r="AH312" s="111"/>
      <c r="AI312" s="111"/>
      <c r="AJ312" s="111"/>
      <c r="AK312" s="111"/>
    </row>
    <row r="313" spans="1:37" x14ac:dyDescent="0.2">
      <c r="A313" s="109"/>
      <c r="B313" s="110"/>
      <c r="C313" s="109"/>
      <c r="D313" s="111"/>
      <c r="E313" s="112"/>
      <c r="F313" s="110"/>
      <c r="G313" s="111"/>
      <c r="H313" s="109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  <c r="X313" s="111"/>
      <c r="Y313" s="111"/>
      <c r="Z313" s="111"/>
      <c r="AA313" s="111"/>
      <c r="AB313" s="111"/>
      <c r="AC313" s="111"/>
      <c r="AD313" s="111"/>
      <c r="AE313" s="111"/>
      <c r="AF313" s="111"/>
      <c r="AG313" s="111"/>
      <c r="AH313" s="111"/>
      <c r="AI313" s="111"/>
      <c r="AJ313" s="111"/>
      <c r="AK313" s="111"/>
    </row>
    <row r="314" spans="1:37" x14ac:dyDescent="0.2">
      <c r="A314" s="109"/>
      <c r="B314" s="110"/>
      <c r="C314" s="109"/>
      <c r="D314" s="111"/>
      <c r="E314" s="112"/>
      <c r="F314" s="110"/>
      <c r="G314" s="111"/>
      <c r="H314" s="109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  <c r="Y314" s="111"/>
      <c r="Z314" s="111"/>
      <c r="AA314" s="111"/>
      <c r="AB314" s="111"/>
      <c r="AC314" s="111"/>
      <c r="AD314" s="111"/>
      <c r="AE314" s="111"/>
      <c r="AF314" s="111"/>
      <c r="AG314" s="111"/>
      <c r="AH314" s="111"/>
      <c r="AI314" s="111"/>
      <c r="AJ314" s="111"/>
      <c r="AK314" s="111"/>
    </row>
    <row r="315" spans="1:37" x14ac:dyDescent="0.2">
      <c r="A315" s="109"/>
      <c r="B315" s="110"/>
      <c r="C315" s="109"/>
      <c r="D315" s="111"/>
      <c r="E315" s="112"/>
      <c r="F315" s="110"/>
      <c r="G315" s="111"/>
      <c r="H315" s="109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  <c r="X315" s="111"/>
      <c r="Y315" s="111"/>
      <c r="Z315" s="111"/>
      <c r="AA315" s="111"/>
      <c r="AB315" s="111"/>
      <c r="AC315" s="111"/>
      <c r="AD315" s="111"/>
      <c r="AE315" s="111"/>
      <c r="AF315" s="111"/>
      <c r="AG315" s="111"/>
      <c r="AH315" s="111"/>
      <c r="AI315" s="111"/>
      <c r="AJ315" s="111"/>
      <c r="AK315" s="111"/>
    </row>
    <row r="316" spans="1:37" x14ac:dyDescent="0.2">
      <c r="A316" s="109"/>
      <c r="B316" s="110"/>
      <c r="C316" s="109"/>
      <c r="D316" s="111"/>
      <c r="E316" s="112"/>
      <c r="F316" s="110"/>
      <c r="G316" s="111"/>
      <c r="H316" s="109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  <c r="Z316" s="111"/>
      <c r="AA316" s="111"/>
      <c r="AB316" s="111"/>
      <c r="AC316" s="111"/>
      <c r="AD316" s="111"/>
      <c r="AE316" s="111"/>
      <c r="AF316" s="111"/>
      <c r="AG316" s="111"/>
      <c r="AH316" s="111"/>
      <c r="AI316" s="111"/>
      <c r="AJ316" s="111"/>
      <c r="AK316" s="111"/>
    </row>
    <row r="317" spans="1:37" x14ac:dyDescent="0.2">
      <c r="A317" s="109"/>
      <c r="B317" s="110"/>
      <c r="C317" s="109"/>
      <c r="D317" s="111"/>
      <c r="E317" s="112"/>
      <c r="F317" s="110"/>
      <c r="G317" s="111"/>
      <c r="H317" s="109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  <c r="Z317" s="111"/>
      <c r="AA317" s="111"/>
      <c r="AB317" s="111"/>
      <c r="AC317" s="111"/>
      <c r="AD317" s="111"/>
      <c r="AE317" s="111"/>
      <c r="AF317" s="111"/>
      <c r="AG317" s="111"/>
      <c r="AH317" s="111"/>
      <c r="AI317" s="111"/>
      <c r="AJ317" s="111"/>
      <c r="AK317" s="111"/>
    </row>
    <row r="318" spans="1:37" x14ac:dyDescent="0.2">
      <c r="A318" s="109"/>
      <c r="B318" s="110"/>
      <c r="C318" s="109"/>
      <c r="D318" s="111"/>
      <c r="E318" s="112"/>
      <c r="F318" s="110"/>
      <c r="G318" s="111"/>
      <c r="H318" s="109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  <c r="X318" s="111"/>
      <c r="Y318" s="111"/>
      <c r="Z318" s="111"/>
      <c r="AA318" s="111"/>
      <c r="AB318" s="111"/>
      <c r="AC318" s="111"/>
      <c r="AD318" s="111"/>
      <c r="AE318" s="111"/>
      <c r="AF318" s="111"/>
      <c r="AG318" s="111"/>
      <c r="AH318" s="111"/>
      <c r="AI318" s="111"/>
      <c r="AJ318" s="111"/>
      <c r="AK318" s="111"/>
    </row>
    <row r="319" spans="1:37" x14ac:dyDescent="0.2">
      <c r="A319" s="109"/>
      <c r="B319" s="110"/>
      <c r="C319" s="109"/>
      <c r="D319" s="111"/>
      <c r="E319" s="112"/>
      <c r="F319" s="110"/>
      <c r="G319" s="111"/>
      <c r="H319" s="109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  <c r="Y319" s="111"/>
      <c r="Z319" s="111"/>
      <c r="AA319" s="111"/>
      <c r="AB319" s="111"/>
      <c r="AC319" s="111"/>
      <c r="AD319" s="111"/>
      <c r="AE319" s="111"/>
      <c r="AF319" s="111"/>
      <c r="AG319" s="111"/>
      <c r="AH319" s="111"/>
      <c r="AI319" s="111"/>
      <c r="AJ319" s="111"/>
      <c r="AK319" s="111"/>
    </row>
    <row r="320" spans="1:37" x14ac:dyDescent="0.2">
      <c r="A320" s="109"/>
      <c r="B320" s="110"/>
      <c r="C320" s="109"/>
      <c r="D320" s="111"/>
      <c r="E320" s="112"/>
      <c r="F320" s="110"/>
      <c r="G320" s="111"/>
      <c r="H320" s="109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  <c r="Y320" s="111"/>
      <c r="Z320" s="111"/>
      <c r="AA320" s="111"/>
      <c r="AB320" s="111"/>
      <c r="AC320" s="111"/>
      <c r="AD320" s="111"/>
      <c r="AE320" s="111"/>
      <c r="AF320" s="111"/>
      <c r="AG320" s="111"/>
      <c r="AH320" s="111"/>
      <c r="AI320" s="111"/>
      <c r="AJ320" s="111"/>
      <c r="AK320" s="111"/>
    </row>
    <row r="321" spans="1:37" x14ac:dyDescent="0.2">
      <c r="A321" s="109"/>
      <c r="B321" s="110"/>
      <c r="C321" s="109"/>
      <c r="D321" s="111"/>
      <c r="E321" s="112"/>
      <c r="F321" s="110"/>
      <c r="G321" s="111"/>
      <c r="H321" s="109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  <c r="Z321" s="111"/>
      <c r="AA321" s="111"/>
      <c r="AB321" s="111"/>
      <c r="AC321" s="111"/>
      <c r="AD321" s="111"/>
      <c r="AE321" s="111"/>
      <c r="AF321" s="111"/>
      <c r="AG321" s="111"/>
      <c r="AH321" s="111"/>
      <c r="AI321" s="111"/>
      <c r="AJ321" s="111"/>
      <c r="AK321" s="111"/>
    </row>
    <row r="322" spans="1:37" x14ac:dyDescent="0.2">
      <c r="A322" s="109"/>
      <c r="B322" s="110"/>
      <c r="C322" s="109"/>
      <c r="D322" s="111"/>
      <c r="E322" s="112"/>
      <c r="F322" s="110"/>
      <c r="G322" s="111"/>
      <c r="H322" s="109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  <c r="Z322" s="111"/>
      <c r="AA322" s="111"/>
      <c r="AB322" s="111"/>
      <c r="AC322" s="111"/>
      <c r="AD322" s="111"/>
      <c r="AE322" s="111"/>
      <c r="AF322" s="111"/>
      <c r="AG322" s="111"/>
      <c r="AH322" s="111"/>
      <c r="AI322" s="111"/>
      <c r="AJ322" s="111"/>
      <c r="AK322" s="111"/>
    </row>
    <row r="323" spans="1:37" x14ac:dyDescent="0.2">
      <c r="A323" s="109"/>
      <c r="B323" s="110"/>
      <c r="C323" s="109"/>
      <c r="D323" s="111"/>
      <c r="E323" s="112"/>
      <c r="F323" s="110"/>
      <c r="G323" s="111"/>
      <c r="H323" s="109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  <c r="Z323" s="111"/>
      <c r="AA323" s="111"/>
      <c r="AB323" s="111"/>
      <c r="AC323" s="111"/>
      <c r="AD323" s="111"/>
      <c r="AE323" s="111"/>
      <c r="AF323" s="111"/>
      <c r="AG323" s="111"/>
      <c r="AH323" s="111"/>
      <c r="AI323" s="111"/>
      <c r="AJ323" s="111"/>
      <c r="AK323" s="111"/>
    </row>
    <row r="324" spans="1:37" x14ac:dyDescent="0.2">
      <c r="A324" s="109"/>
      <c r="B324" s="110"/>
      <c r="C324" s="109"/>
      <c r="D324" s="111"/>
      <c r="E324" s="112"/>
      <c r="F324" s="110"/>
      <c r="G324" s="111"/>
      <c r="H324" s="109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  <c r="Z324" s="111"/>
      <c r="AA324" s="111"/>
      <c r="AB324" s="111"/>
      <c r="AC324" s="111"/>
      <c r="AD324" s="111"/>
      <c r="AE324" s="111"/>
      <c r="AF324" s="111"/>
      <c r="AG324" s="111"/>
      <c r="AH324" s="111"/>
      <c r="AI324" s="111"/>
      <c r="AJ324" s="111"/>
      <c r="AK324" s="111"/>
    </row>
    <row r="325" spans="1:37" x14ac:dyDescent="0.2">
      <c r="A325" s="109"/>
      <c r="B325" s="110"/>
      <c r="C325" s="109"/>
      <c r="D325" s="111"/>
      <c r="E325" s="112"/>
      <c r="F325" s="110"/>
      <c r="G325" s="111"/>
      <c r="H325" s="109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  <c r="AB325" s="111"/>
      <c r="AC325" s="111"/>
      <c r="AD325" s="111"/>
      <c r="AE325" s="111"/>
      <c r="AF325" s="111"/>
      <c r="AG325" s="111"/>
      <c r="AH325" s="111"/>
      <c r="AI325" s="111"/>
      <c r="AJ325" s="111"/>
      <c r="AK325" s="111"/>
    </row>
    <row r="326" spans="1:37" x14ac:dyDescent="0.2">
      <c r="A326" s="109"/>
      <c r="B326" s="110"/>
      <c r="C326" s="109"/>
      <c r="D326" s="111"/>
      <c r="E326" s="112"/>
      <c r="F326" s="110"/>
      <c r="G326" s="111"/>
      <c r="H326" s="109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  <c r="Z326" s="111"/>
      <c r="AA326" s="111"/>
      <c r="AB326" s="111"/>
      <c r="AC326" s="111"/>
      <c r="AD326" s="111"/>
      <c r="AE326" s="111"/>
      <c r="AF326" s="111"/>
      <c r="AG326" s="111"/>
      <c r="AH326" s="111"/>
      <c r="AI326" s="111"/>
      <c r="AJ326" s="111"/>
      <c r="AK326" s="111"/>
    </row>
    <row r="327" spans="1:37" x14ac:dyDescent="0.2">
      <c r="A327" s="109"/>
      <c r="B327" s="110"/>
      <c r="C327" s="109"/>
      <c r="D327" s="111"/>
      <c r="E327" s="112"/>
      <c r="F327" s="110"/>
      <c r="G327" s="111"/>
      <c r="H327" s="109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  <c r="AA327" s="111"/>
      <c r="AB327" s="111"/>
      <c r="AC327" s="111"/>
      <c r="AD327" s="111"/>
      <c r="AE327" s="111"/>
      <c r="AF327" s="111"/>
      <c r="AG327" s="111"/>
      <c r="AH327" s="111"/>
      <c r="AI327" s="111"/>
      <c r="AJ327" s="111"/>
      <c r="AK327" s="111"/>
    </row>
    <row r="328" spans="1:37" x14ac:dyDescent="0.2">
      <c r="A328" s="109"/>
      <c r="B328" s="110"/>
      <c r="C328" s="109"/>
      <c r="D328" s="111"/>
      <c r="E328" s="112"/>
      <c r="F328" s="110"/>
      <c r="G328" s="111"/>
      <c r="H328" s="109"/>
      <c r="I328" s="111"/>
      <c r="J328" s="111"/>
      <c r="K328" s="111"/>
      <c r="L328" s="111"/>
      <c r="M328" s="111"/>
      <c r="N328" s="111"/>
      <c r="O328" s="111"/>
      <c r="P328" s="111"/>
      <c r="Q328" s="111"/>
      <c r="R328" s="111"/>
      <c r="S328" s="111"/>
      <c r="T328" s="111"/>
      <c r="U328" s="111"/>
      <c r="V328" s="111"/>
      <c r="W328" s="111"/>
      <c r="X328" s="111"/>
      <c r="Y328" s="111"/>
      <c r="Z328" s="111"/>
      <c r="AA328" s="111"/>
      <c r="AB328" s="111"/>
      <c r="AC328" s="111"/>
      <c r="AD328" s="111"/>
      <c r="AE328" s="111"/>
      <c r="AF328" s="111"/>
      <c r="AG328" s="111"/>
      <c r="AH328" s="111"/>
      <c r="AI328" s="111"/>
      <c r="AJ328" s="111"/>
      <c r="AK328" s="111"/>
    </row>
    <row r="329" spans="1:37" x14ac:dyDescent="0.2">
      <c r="A329" s="109"/>
      <c r="B329" s="110"/>
      <c r="C329" s="109"/>
      <c r="D329" s="111"/>
      <c r="E329" s="112"/>
      <c r="F329" s="110"/>
      <c r="G329" s="111"/>
      <c r="H329" s="109"/>
      <c r="I329" s="111"/>
      <c r="J329" s="111"/>
      <c r="K329" s="111"/>
      <c r="L329" s="111"/>
      <c r="M329" s="111"/>
      <c r="N329" s="111"/>
      <c r="O329" s="111"/>
      <c r="P329" s="111"/>
      <c r="Q329" s="111"/>
      <c r="R329" s="111"/>
      <c r="S329" s="111"/>
      <c r="T329" s="111"/>
      <c r="U329" s="111"/>
      <c r="V329" s="111"/>
      <c r="W329" s="111"/>
      <c r="X329" s="111"/>
      <c r="Y329" s="111"/>
      <c r="Z329" s="111"/>
      <c r="AA329" s="111"/>
      <c r="AB329" s="111"/>
      <c r="AC329" s="111"/>
      <c r="AD329" s="111"/>
      <c r="AE329" s="111"/>
      <c r="AF329" s="111"/>
      <c r="AG329" s="111"/>
      <c r="AH329" s="111"/>
      <c r="AI329" s="111"/>
      <c r="AJ329" s="111"/>
      <c r="AK329" s="111"/>
    </row>
    <row r="330" spans="1:37" x14ac:dyDescent="0.2">
      <c r="A330" s="109"/>
      <c r="B330" s="110"/>
      <c r="C330" s="109"/>
      <c r="D330" s="111"/>
      <c r="E330" s="112"/>
      <c r="F330" s="110"/>
      <c r="G330" s="111"/>
      <c r="H330" s="109"/>
      <c r="I330" s="111"/>
      <c r="J330" s="111"/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  <c r="Z330" s="111"/>
      <c r="AA330" s="111"/>
      <c r="AB330" s="111"/>
      <c r="AC330" s="111"/>
      <c r="AD330" s="111"/>
      <c r="AE330" s="111"/>
      <c r="AF330" s="111"/>
      <c r="AG330" s="111"/>
      <c r="AH330" s="111"/>
      <c r="AI330" s="111"/>
      <c r="AJ330" s="111"/>
      <c r="AK330" s="111"/>
    </row>
    <row r="331" spans="1:37" x14ac:dyDescent="0.2">
      <c r="A331" s="109"/>
      <c r="B331" s="110"/>
      <c r="C331" s="109"/>
      <c r="D331" s="111"/>
      <c r="E331" s="112"/>
      <c r="F331" s="110"/>
      <c r="G331" s="111"/>
      <c r="H331" s="109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11"/>
      <c r="AA331" s="111"/>
      <c r="AB331" s="111"/>
      <c r="AC331" s="111"/>
      <c r="AD331" s="111"/>
      <c r="AE331" s="111"/>
      <c r="AF331" s="111"/>
      <c r="AG331" s="111"/>
      <c r="AH331" s="111"/>
      <c r="AI331" s="111"/>
      <c r="AJ331" s="111"/>
      <c r="AK331" s="111"/>
    </row>
    <row r="332" spans="1:37" x14ac:dyDescent="0.2">
      <c r="A332" s="109"/>
      <c r="B332" s="110"/>
      <c r="C332" s="109"/>
      <c r="D332" s="111"/>
      <c r="E332" s="112"/>
      <c r="F332" s="110"/>
      <c r="G332" s="111"/>
      <c r="H332" s="109"/>
      <c r="I332" s="111"/>
      <c r="J332" s="111"/>
      <c r="K332" s="111"/>
      <c r="L332" s="111"/>
      <c r="M332" s="111"/>
      <c r="N332" s="111"/>
      <c r="O332" s="111"/>
      <c r="P332" s="111"/>
      <c r="Q332" s="111"/>
      <c r="R332" s="111"/>
      <c r="S332" s="111"/>
      <c r="T332" s="111"/>
      <c r="U332" s="111"/>
      <c r="V332" s="111"/>
      <c r="W332" s="111"/>
      <c r="X332" s="111"/>
      <c r="Y332" s="111"/>
      <c r="Z332" s="111"/>
      <c r="AA332" s="111"/>
      <c r="AB332" s="111"/>
      <c r="AC332" s="111"/>
      <c r="AD332" s="111"/>
      <c r="AE332" s="111"/>
      <c r="AF332" s="111"/>
      <c r="AG332" s="111"/>
      <c r="AH332" s="111"/>
      <c r="AI332" s="111"/>
      <c r="AJ332" s="111"/>
      <c r="AK332" s="111"/>
    </row>
    <row r="333" spans="1:37" x14ac:dyDescent="0.2">
      <c r="A333" s="109"/>
      <c r="B333" s="110"/>
      <c r="C333" s="109"/>
      <c r="D333" s="111"/>
      <c r="E333" s="112"/>
      <c r="F333" s="110"/>
      <c r="G333" s="111"/>
      <c r="H333" s="109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  <c r="Z333" s="111"/>
      <c r="AA333" s="111"/>
      <c r="AB333" s="111"/>
      <c r="AC333" s="111"/>
      <c r="AD333" s="111"/>
      <c r="AE333" s="111"/>
      <c r="AF333" s="111"/>
      <c r="AG333" s="111"/>
      <c r="AH333" s="111"/>
      <c r="AI333" s="111"/>
      <c r="AJ333" s="111"/>
      <c r="AK333" s="111"/>
    </row>
    <row r="334" spans="1:37" x14ac:dyDescent="0.2">
      <c r="A334" s="109"/>
      <c r="B334" s="110"/>
      <c r="C334" s="109"/>
      <c r="D334" s="111"/>
      <c r="E334" s="112"/>
      <c r="F334" s="110"/>
      <c r="G334" s="111"/>
      <c r="H334" s="109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  <c r="Z334" s="111"/>
      <c r="AA334" s="111"/>
      <c r="AB334" s="111"/>
      <c r="AC334" s="111"/>
      <c r="AD334" s="111"/>
      <c r="AE334" s="111"/>
      <c r="AF334" s="111"/>
      <c r="AG334" s="111"/>
      <c r="AH334" s="111"/>
      <c r="AI334" s="111"/>
      <c r="AJ334" s="111"/>
      <c r="AK334" s="111"/>
    </row>
    <row r="335" spans="1:37" x14ac:dyDescent="0.2">
      <c r="A335" s="109"/>
      <c r="B335" s="110"/>
      <c r="C335" s="109"/>
      <c r="D335" s="111"/>
      <c r="E335" s="112"/>
      <c r="F335" s="110"/>
      <c r="G335" s="111"/>
      <c r="H335" s="109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  <c r="Z335" s="111"/>
      <c r="AA335" s="111"/>
      <c r="AB335" s="111"/>
      <c r="AC335" s="111"/>
      <c r="AD335" s="111"/>
      <c r="AE335" s="111"/>
      <c r="AF335" s="111"/>
      <c r="AG335" s="111"/>
      <c r="AH335" s="111"/>
      <c r="AI335" s="111"/>
      <c r="AJ335" s="111"/>
      <c r="AK335" s="111"/>
    </row>
    <row r="336" spans="1:37" x14ac:dyDescent="0.2">
      <c r="A336" s="109"/>
      <c r="B336" s="110"/>
      <c r="C336" s="109"/>
      <c r="D336" s="111"/>
      <c r="E336" s="112"/>
      <c r="F336" s="110"/>
      <c r="G336" s="111"/>
      <c r="H336" s="109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  <c r="Y336" s="111"/>
      <c r="Z336" s="111"/>
      <c r="AA336" s="111"/>
      <c r="AB336" s="111"/>
      <c r="AC336" s="111"/>
      <c r="AD336" s="111"/>
      <c r="AE336" s="111"/>
      <c r="AF336" s="111"/>
      <c r="AG336" s="111"/>
      <c r="AH336" s="111"/>
      <c r="AI336" s="111"/>
      <c r="AJ336" s="111"/>
      <c r="AK336" s="111"/>
    </row>
    <row r="337" spans="1:37" x14ac:dyDescent="0.2">
      <c r="A337" s="109"/>
      <c r="B337" s="110"/>
      <c r="C337" s="109"/>
      <c r="D337" s="111"/>
      <c r="E337" s="112"/>
      <c r="F337" s="110"/>
      <c r="G337" s="111"/>
      <c r="H337" s="109"/>
      <c r="I337" s="111"/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11"/>
      <c r="Z337" s="111"/>
      <c r="AA337" s="111"/>
      <c r="AB337" s="111"/>
      <c r="AC337" s="111"/>
      <c r="AD337" s="111"/>
      <c r="AE337" s="111"/>
      <c r="AF337" s="111"/>
      <c r="AG337" s="111"/>
      <c r="AH337" s="111"/>
      <c r="AI337" s="111"/>
      <c r="AJ337" s="111"/>
      <c r="AK337" s="111"/>
    </row>
    <row r="338" spans="1:37" x14ac:dyDescent="0.2">
      <c r="A338" s="109"/>
      <c r="B338" s="110"/>
      <c r="C338" s="109"/>
      <c r="D338" s="111"/>
      <c r="E338" s="112"/>
      <c r="F338" s="110"/>
      <c r="G338" s="111"/>
      <c r="H338" s="109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  <c r="U338" s="111"/>
      <c r="V338" s="111"/>
      <c r="W338" s="111"/>
      <c r="X338" s="111"/>
      <c r="Y338" s="111"/>
      <c r="Z338" s="111"/>
      <c r="AA338" s="111"/>
      <c r="AB338" s="111"/>
      <c r="AC338" s="111"/>
      <c r="AD338" s="111"/>
      <c r="AE338" s="111"/>
      <c r="AF338" s="111"/>
      <c r="AG338" s="111"/>
      <c r="AH338" s="111"/>
      <c r="AI338" s="111"/>
      <c r="AJ338" s="111"/>
      <c r="AK338" s="111"/>
    </row>
    <row r="339" spans="1:37" x14ac:dyDescent="0.2">
      <c r="A339" s="109"/>
      <c r="B339" s="110"/>
      <c r="C339" s="109"/>
      <c r="D339" s="111"/>
      <c r="E339" s="112"/>
      <c r="F339" s="110"/>
      <c r="G339" s="111"/>
      <c r="H339" s="109"/>
      <c r="I339" s="111"/>
      <c r="J339" s="111"/>
      <c r="K339" s="111"/>
      <c r="L339" s="111"/>
      <c r="M339" s="111"/>
      <c r="N339" s="111"/>
      <c r="O339" s="111"/>
      <c r="P339" s="111"/>
      <c r="Q339" s="111"/>
      <c r="R339" s="111"/>
      <c r="S339" s="111"/>
      <c r="T339" s="111"/>
      <c r="U339" s="111"/>
      <c r="V339" s="111"/>
      <c r="W339" s="111"/>
      <c r="X339" s="111"/>
      <c r="Y339" s="111"/>
      <c r="Z339" s="111"/>
      <c r="AA339" s="111"/>
      <c r="AB339" s="111"/>
      <c r="AC339" s="111"/>
      <c r="AD339" s="111"/>
      <c r="AE339" s="111"/>
      <c r="AF339" s="111"/>
      <c r="AG339" s="111"/>
      <c r="AH339" s="111"/>
      <c r="AI339" s="111"/>
      <c r="AJ339" s="111"/>
      <c r="AK339" s="111"/>
    </row>
    <row r="340" spans="1:37" x14ac:dyDescent="0.2">
      <c r="A340" s="109"/>
      <c r="B340" s="110"/>
      <c r="C340" s="109"/>
      <c r="D340" s="111"/>
      <c r="E340" s="112"/>
      <c r="F340" s="110"/>
      <c r="G340" s="111"/>
      <c r="H340" s="109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  <c r="Z340" s="111"/>
      <c r="AA340" s="111"/>
      <c r="AB340" s="111"/>
      <c r="AC340" s="111"/>
      <c r="AD340" s="111"/>
      <c r="AE340" s="111"/>
      <c r="AF340" s="111"/>
      <c r="AG340" s="111"/>
      <c r="AH340" s="111"/>
      <c r="AI340" s="111"/>
      <c r="AJ340" s="111"/>
      <c r="AK340" s="111"/>
    </row>
    <row r="341" spans="1:37" x14ac:dyDescent="0.2">
      <c r="A341" s="109"/>
      <c r="B341" s="110"/>
      <c r="C341" s="109"/>
      <c r="D341" s="111"/>
      <c r="E341" s="112"/>
      <c r="F341" s="110"/>
      <c r="G341" s="111"/>
      <c r="H341" s="109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  <c r="Z341" s="111"/>
      <c r="AA341" s="111"/>
      <c r="AB341" s="111"/>
      <c r="AC341" s="111"/>
      <c r="AD341" s="111"/>
      <c r="AE341" s="111"/>
      <c r="AF341" s="111"/>
      <c r="AG341" s="111"/>
      <c r="AH341" s="111"/>
      <c r="AI341" s="111"/>
      <c r="AJ341" s="111"/>
      <c r="AK341" s="111"/>
    </row>
    <row r="342" spans="1:37" x14ac:dyDescent="0.2">
      <c r="A342" s="109"/>
      <c r="B342" s="110"/>
      <c r="C342" s="109"/>
      <c r="D342" s="111"/>
      <c r="E342" s="112"/>
      <c r="F342" s="110"/>
      <c r="G342" s="111"/>
      <c r="H342" s="109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  <c r="Z342" s="111"/>
      <c r="AA342" s="111"/>
      <c r="AB342" s="111"/>
      <c r="AC342" s="111"/>
      <c r="AD342" s="111"/>
      <c r="AE342" s="111"/>
      <c r="AF342" s="111"/>
      <c r="AG342" s="111"/>
      <c r="AH342" s="111"/>
      <c r="AI342" s="111"/>
      <c r="AJ342" s="111"/>
      <c r="AK342" s="111"/>
    </row>
    <row r="343" spans="1:37" x14ac:dyDescent="0.2">
      <c r="A343" s="109"/>
      <c r="B343" s="110"/>
      <c r="C343" s="109"/>
      <c r="D343" s="111"/>
      <c r="E343" s="112"/>
      <c r="F343" s="110"/>
      <c r="G343" s="111"/>
      <c r="H343" s="109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  <c r="Z343" s="111"/>
      <c r="AA343" s="111"/>
      <c r="AB343" s="111"/>
      <c r="AC343" s="111"/>
      <c r="AD343" s="111"/>
      <c r="AE343" s="111"/>
      <c r="AF343" s="111"/>
      <c r="AG343" s="111"/>
      <c r="AH343" s="111"/>
      <c r="AI343" s="111"/>
      <c r="AJ343" s="111"/>
      <c r="AK343" s="111"/>
    </row>
    <row r="344" spans="1:37" x14ac:dyDescent="0.2">
      <c r="A344" s="109"/>
      <c r="B344" s="110"/>
      <c r="C344" s="109"/>
      <c r="D344" s="111"/>
      <c r="E344" s="112"/>
      <c r="F344" s="110"/>
      <c r="G344" s="111"/>
      <c r="H344" s="109"/>
      <c r="I344" s="111"/>
      <c r="J344" s="111"/>
      <c r="K344" s="111"/>
      <c r="L344" s="111"/>
      <c r="M344" s="111"/>
      <c r="N344" s="111"/>
      <c r="O344" s="111"/>
      <c r="P344" s="111"/>
      <c r="Q344" s="111"/>
      <c r="R344" s="111"/>
      <c r="S344" s="111"/>
      <c r="T344" s="111"/>
      <c r="U344" s="111"/>
      <c r="V344" s="111"/>
      <c r="W344" s="111"/>
      <c r="X344" s="111"/>
      <c r="Y344" s="111"/>
      <c r="Z344" s="111"/>
      <c r="AA344" s="111"/>
      <c r="AB344" s="111"/>
      <c r="AC344" s="111"/>
      <c r="AD344" s="111"/>
      <c r="AE344" s="111"/>
      <c r="AF344" s="111"/>
      <c r="AG344" s="111"/>
      <c r="AH344" s="111"/>
      <c r="AI344" s="111"/>
      <c r="AJ344" s="111"/>
      <c r="AK344" s="111"/>
    </row>
    <row r="345" spans="1:37" x14ac:dyDescent="0.2">
      <c r="A345" s="109"/>
      <c r="B345" s="110"/>
      <c r="C345" s="109"/>
      <c r="D345" s="111"/>
      <c r="E345" s="112"/>
      <c r="F345" s="110"/>
      <c r="G345" s="111"/>
      <c r="H345" s="109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  <c r="Z345" s="111"/>
      <c r="AA345" s="111"/>
      <c r="AB345" s="111"/>
      <c r="AC345" s="111"/>
      <c r="AD345" s="111"/>
      <c r="AE345" s="111"/>
      <c r="AF345" s="111"/>
      <c r="AG345" s="111"/>
      <c r="AH345" s="111"/>
      <c r="AI345" s="111"/>
      <c r="AJ345" s="111"/>
      <c r="AK345" s="111"/>
    </row>
    <row r="346" spans="1:37" x14ac:dyDescent="0.2">
      <c r="A346" s="109"/>
      <c r="B346" s="110"/>
      <c r="C346" s="109"/>
      <c r="D346" s="111"/>
      <c r="E346" s="112"/>
      <c r="F346" s="110"/>
      <c r="G346" s="111"/>
      <c r="H346" s="109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  <c r="Z346" s="111"/>
      <c r="AA346" s="111"/>
      <c r="AB346" s="111"/>
      <c r="AC346" s="111"/>
      <c r="AD346" s="111"/>
      <c r="AE346" s="111"/>
      <c r="AF346" s="111"/>
      <c r="AG346" s="111"/>
      <c r="AH346" s="111"/>
      <c r="AI346" s="111"/>
      <c r="AJ346" s="111"/>
      <c r="AK346" s="111"/>
    </row>
    <row r="347" spans="1:37" x14ac:dyDescent="0.2">
      <c r="A347" s="109"/>
      <c r="B347" s="110"/>
      <c r="C347" s="109"/>
      <c r="D347" s="111"/>
      <c r="E347" s="112"/>
      <c r="F347" s="110"/>
      <c r="G347" s="111"/>
      <c r="H347" s="109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  <c r="Z347" s="111"/>
      <c r="AA347" s="111"/>
      <c r="AB347" s="111"/>
      <c r="AC347" s="111"/>
      <c r="AD347" s="111"/>
      <c r="AE347" s="111"/>
      <c r="AF347" s="111"/>
      <c r="AG347" s="111"/>
      <c r="AH347" s="111"/>
      <c r="AI347" s="111"/>
      <c r="AJ347" s="111"/>
      <c r="AK347" s="111"/>
    </row>
    <row r="348" spans="1:37" x14ac:dyDescent="0.2">
      <c r="A348" s="109"/>
      <c r="B348" s="110"/>
      <c r="C348" s="109"/>
      <c r="D348" s="111"/>
      <c r="E348" s="112"/>
      <c r="F348" s="110"/>
      <c r="G348" s="111"/>
      <c r="H348" s="109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  <c r="Z348" s="111"/>
      <c r="AA348" s="111"/>
      <c r="AB348" s="111"/>
      <c r="AC348" s="111"/>
      <c r="AD348" s="111"/>
      <c r="AE348" s="111"/>
      <c r="AF348" s="111"/>
      <c r="AG348" s="111"/>
      <c r="AH348" s="111"/>
      <c r="AI348" s="111"/>
      <c r="AJ348" s="111"/>
      <c r="AK348" s="111"/>
    </row>
    <row r="349" spans="1:37" x14ac:dyDescent="0.2">
      <c r="A349" s="109"/>
      <c r="B349" s="110"/>
      <c r="C349" s="109"/>
      <c r="D349" s="111"/>
      <c r="E349" s="112"/>
      <c r="F349" s="110"/>
      <c r="G349" s="111"/>
      <c r="H349" s="109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111"/>
      <c r="U349" s="111"/>
      <c r="V349" s="111"/>
      <c r="W349" s="111"/>
      <c r="X349" s="111"/>
      <c r="Y349" s="111"/>
      <c r="Z349" s="111"/>
      <c r="AA349" s="111"/>
      <c r="AB349" s="111"/>
      <c r="AC349" s="111"/>
      <c r="AD349" s="111"/>
      <c r="AE349" s="111"/>
      <c r="AF349" s="111"/>
      <c r="AG349" s="111"/>
      <c r="AH349" s="111"/>
      <c r="AI349" s="111"/>
      <c r="AJ349" s="111"/>
      <c r="AK349" s="111"/>
    </row>
    <row r="350" spans="1:37" x14ac:dyDescent="0.2">
      <c r="A350" s="109"/>
      <c r="B350" s="110"/>
      <c r="C350" s="109"/>
      <c r="D350" s="111"/>
      <c r="E350" s="112"/>
      <c r="F350" s="110"/>
      <c r="G350" s="111"/>
      <c r="H350" s="109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  <c r="Z350" s="111"/>
      <c r="AA350" s="111"/>
      <c r="AB350" s="111"/>
      <c r="AC350" s="111"/>
      <c r="AD350" s="111"/>
      <c r="AE350" s="111"/>
      <c r="AF350" s="111"/>
      <c r="AG350" s="111"/>
      <c r="AH350" s="111"/>
      <c r="AI350" s="111"/>
      <c r="AJ350" s="111"/>
      <c r="AK350" s="111"/>
    </row>
    <row r="351" spans="1:37" x14ac:dyDescent="0.2">
      <c r="A351" s="109"/>
      <c r="B351" s="110"/>
      <c r="C351" s="109"/>
      <c r="D351" s="111"/>
      <c r="E351" s="112"/>
      <c r="F351" s="110"/>
      <c r="G351" s="111"/>
      <c r="H351" s="109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  <c r="Z351" s="111"/>
      <c r="AA351" s="111"/>
      <c r="AB351" s="111"/>
      <c r="AC351" s="111"/>
      <c r="AD351" s="111"/>
      <c r="AE351" s="111"/>
      <c r="AF351" s="111"/>
      <c r="AG351" s="111"/>
      <c r="AH351" s="111"/>
      <c r="AI351" s="111"/>
      <c r="AJ351" s="111"/>
      <c r="AK351" s="111"/>
    </row>
    <row r="352" spans="1:37" x14ac:dyDescent="0.2">
      <c r="A352" s="109"/>
      <c r="B352" s="110"/>
      <c r="C352" s="109"/>
      <c r="D352" s="111"/>
      <c r="E352" s="111"/>
      <c r="F352" s="110"/>
      <c r="G352" s="111"/>
      <c r="H352" s="109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  <c r="Z352" s="111"/>
      <c r="AA352" s="111"/>
      <c r="AB352" s="111"/>
      <c r="AC352" s="111"/>
      <c r="AD352" s="111"/>
      <c r="AE352" s="111"/>
      <c r="AF352" s="111"/>
      <c r="AG352" s="111"/>
      <c r="AH352" s="111"/>
      <c r="AI352" s="111"/>
      <c r="AJ352" s="111"/>
      <c r="AK352" s="111"/>
    </row>
    <row r="353" spans="1:37" x14ac:dyDescent="0.2">
      <c r="A353" s="109"/>
      <c r="B353" s="110"/>
      <c r="C353" s="109"/>
      <c r="D353" s="111"/>
      <c r="E353" s="111"/>
      <c r="F353" s="110"/>
      <c r="G353" s="111"/>
      <c r="H353" s="109"/>
      <c r="I353" s="111"/>
      <c r="J353" s="111"/>
      <c r="K353" s="111"/>
      <c r="L353" s="111"/>
      <c r="M353" s="111"/>
      <c r="N353" s="111"/>
      <c r="O353" s="111"/>
      <c r="P353" s="111"/>
      <c r="Q353" s="111"/>
      <c r="R353" s="111"/>
      <c r="S353" s="111"/>
      <c r="T353" s="111"/>
      <c r="U353" s="111"/>
      <c r="V353" s="111"/>
      <c r="W353" s="111"/>
      <c r="X353" s="111"/>
      <c r="Y353" s="111"/>
      <c r="Z353" s="111"/>
      <c r="AA353" s="111"/>
      <c r="AB353" s="111"/>
      <c r="AC353" s="111"/>
      <c r="AD353" s="111"/>
      <c r="AE353" s="111"/>
      <c r="AF353" s="111"/>
      <c r="AG353" s="111"/>
      <c r="AH353" s="111"/>
      <c r="AI353" s="111"/>
      <c r="AJ353" s="111"/>
      <c r="AK353" s="111"/>
    </row>
    <row r="354" spans="1:37" x14ac:dyDescent="0.2">
      <c r="A354" s="109"/>
      <c r="B354" s="110"/>
      <c r="C354" s="109"/>
      <c r="D354" s="111"/>
      <c r="E354" s="111"/>
      <c r="F354" s="110"/>
      <c r="G354" s="111"/>
      <c r="H354" s="109"/>
      <c r="I354" s="111"/>
      <c r="J354" s="111"/>
      <c r="K354" s="111"/>
      <c r="L354" s="111"/>
      <c r="M354" s="111"/>
      <c r="N354" s="111"/>
      <c r="O354" s="111"/>
      <c r="P354" s="111"/>
      <c r="Q354" s="111"/>
      <c r="R354" s="111"/>
      <c r="S354" s="111"/>
      <c r="T354" s="111"/>
      <c r="U354" s="111"/>
      <c r="V354" s="111"/>
      <c r="W354" s="111"/>
      <c r="X354" s="111"/>
      <c r="Y354" s="111"/>
      <c r="Z354" s="111"/>
      <c r="AA354" s="111"/>
      <c r="AB354" s="111"/>
      <c r="AC354" s="111"/>
      <c r="AD354" s="111"/>
      <c r="AE354" s="111"/>
      <c r="AF354" s="111"/>
      <c r="AG354" s="111"/>
      <c r="AH354" s="111"/>
      <c r="AI354" s="111"/>
      <c r="AJ354" s="111"/>
      <c r="AK354" s="111"/>
    </row>
    <row r="355" spans="1:37" x14ac:dyDescent="0.2">
      <c r="A355" s="109"/>
      <c r="B355" s="110"/>
      <c r="C355" s="109"/>
      <c r="D355" s="111"/>
      <c r="E355" s="111"/>
      <c r="F355" s="110"/>
      <c r="G355" s="111"/>
      <c r="H355" s="109"/>
      <c r="I355" s="111"/>
      <c r="J355" s="111"/>
      <c r="K355" s="111"/>
      <c r="L355" s="111"/>
      <c r="M355" s="111"/>
      <c r="N355" s="111"/>
      <c r="O355" s="111"/>
      <c r="P355" s="111"/>
      <c r="Q355" s="111"/>
      <c r="R355" s="111"/>
      <c r="S355" s="111"/>
      <c r="T355" s="111"/>
      <c r="U355" s="111"/>
      <c r="V355" s="111"/>
      <c r="W355" s="111"/>
      <c r="X355" s="111"/>
      <c r="Y355" s="111"/>
      <c r="Z355" s="111"/>
      <c r="AA355" s="111"/>
      <c r="AB355" s="111"/>
      <c r="AC355" s="111"/>
      <c r="AD355" s="111"/>
      <c r="AE355" s="111"/>
      <c r="AF355" s="111"/>
      <c r="AG355" s="111"/>
      <c r="AH355" s="111"/>
      <c r="AI355" s="111"/>
      <c r="AJ355" s="111"/>
      <c r="AK355" s="111"/>
    </row>
    <row r="356" spans="1:37" x14ac:dyDescent="0.2">
      <c r="A356" s="109"/>
      <c r="B356" s="110"/>
      <c r="C356" s="109"/>
      <c r="D356" s="111"/>
      <c r="E356" s="111"/>
      <c r="F356" s="110"/>
      <c r="G356" s="111"/>
      <c r="H356" s="109"/>
      <c r="I356" s="111"/>
      <c r="J356" s="111"/>
      <c r="K356" s="111"/>
      <c r="L356" s="111"/>
      <c r="M356" s="111"/>
      <c r="N356" s="111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/>
      <c r="Y356" s="111"/>
      <c r="Z356" s="111"/>
      <c r="AA356" s="111"/>
      <c r="AB356" s="111"/>
      <c r="AC356" s="111"/>
      <c r="AD356" s="111"/>
      <c r="AE356" s="111"/>
      <c r="AF356" s="111"/>
      <c r="AG356" s="111"/>
      <c r="AH356" s="111"/>
      <c r="AI356" s="111"/>
      <c r="AJ356" s="111"/>
      <c r="AK356" s="111"/>
    </row>
    <row r="357" spans="1:37" x14ac:dyDescent="0.2">
      <c r="A357" s="109"/>
      <c r="B357" s="110"/>
      <c r="C357" s="109"/>
      <c r="D357" s="111"/>
      <c r="E357" s="111"/>
      <c r="F357" s="110"/>
      <c r="G357" s="111"/>
      <c r="H357" s="109"/>
      <c r="I357" s="111"/>
      <c r="J357" s="111"/>
      <c r="K357" s="111"/>
      <c r="L357" s="111"/>
      <c r="M357" s="111"/>
      <c r="N357" s="111"/>
      <c r="O357" s="111"/>
      <c r="P357" s="111"/>
      <c r="Q357" s="111"/>
      <c r="R357" s="111"/>
      <c r="S357" s="111"/>
      <c r="T357" s="111"/>
      <c r="U357" s="111"/>
      <c r="V357" s="111"/>
      <c r="W357" s="111"/>
      <c r="X357" s="111"/>
      <c r="Y357" s="111"/>
      <c r="Z357" s="111"/>
      <c r="AA357" s="111"/>
      <c r="AB357" s="111"/>
      <c r="AC357" s="111"/>
      <c r="AD357" s="111"/>
      <c r="AE357" s="111"/>
      <c r="AF357" s="111"/>
      <c r="AG357" s="111"/>
      <c r="AH357" s="111"/>
      <c r="AI357" s="111"/>
      <c r="AJ357" s="111"/>
      <c r="AK357" s="111"/>
    </row>
    <row r="358" spans="1:37" x14ac:dyDescent="0.2">
      <c r="A358" s="109"/>
      <c r="B358" s="110"/>
      <c r="C358" s="109"/>
      <c r="D358" s="111"/>
      <c r="E358" s="111"/>
      <c r="F358" s="110"/>
      <c r="G358" s="111"/>
      <c r="H358" s="109"/>
      <c r="I358" s="111"/>
      <c r="J358" s="111"/>
      <c r="K358" s="111"/>
      <c r="L358" s="111"/>
      <c r="M358" s="111"/>
      <c r="N358" s="111"/>
      <c r="O358" s="111"/>
      <c r="P358" s="111"/>
      <c r="Q358" s="111"/>
      <c r="R358" s="111"/>
      <c r="S358" s="111"/>
      <c r="T358" s="111"/>
      <c r="U358" s="111"/>
      <c r="V358" s="111"/>
      <c r="W358" s="111"/>
      <c r="X358" s="111"/>
      <c r="Y358" s="111"/>
      <c r="Z358" s="111"/>
      <c r="AA358" s="111"/>
      <c r="AB358" s="111"/>
      <c r="AC358" s="111"/>
      <c r="AD358" s="111"/>
      <c r="AE358" s="111"/>
      <c r="AF358" s="111"/>
      <c r="AG358" s="111"/>
      <c r="AH358" s="111"/>
      <c r="AI358" s="111"/>
      <c r="AJ358" s="111"/>
      <c r="AK358" s="111"/>
    </row>
    <row r="359" spans="1:37" x14ac:dyDescent="0.2">
      <c r="A359" s="109"/>
      <c r="B359" s="110"/>
      <c r="C359" s="109"/>
      <c r="D359" s="111"/>
      <c r="E359" s="111"/>
      <c r="F359" s="110"/>
      <c r="G359" s="111"/>
      <c r="H359" s="109"/>
      <c r="I359" s="111"/>
      <c r="J359" s="111"/>
      <c r="K359" s="111"/>
      <c r="L359" s="111"/>
      <c r="M359" s="111"/>
      <c r="N359" s="111"/>
      <c r="O359" s="111"/>
      <c r="P359" s="111"/>
      <c r="Q359" s="111"/>
      <c r="R359" s="111"/>
      <c r="S359" s="111"/>
      <c r="T359" s="111"/>
      <c r="U359" s="111"/>
      <c r="V359" s="111"/>
      <c r="W359" s="111"/>
      <c r="X359" s="111"/>
      <c r="Y359" s="111"/>
      <c r="Z359" s="111"/>
      <c r="AA359" s="111"/>
      <c r="AB359" s="111"/>
      <c r="AC359" s="111"/>
      <c r="AD359" s="111"/>
      <c r="AE359" s="111"/>
      <c r="AF359" s="111"/>
      <c r="AG359" s="111"/>
      <c r="AH359" s="111"/>
      <c r="AI359" s="111"/>
      <c r="AJ359" s="111"/>
      <c r="AK359" s="111"/>
    </row>
    <row r="360" spans="1:37" x14ac:dyDescent="0.2">
      <c r="A360" s="109"/>
      <c r="B360" s="110"/>
      <c r="C360" s="109"/>
      <c r="D360" s="111"/>
      <c r="E360" s="111"/>
      <c r="F360" s="110"/>
      <c r="G360" s="111"/>
      <c r="H360" s="109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  <c r="Z360" s="111"/>
      <c r="AA360" s="111"/>
      <c r="AB360" s="111"/>
      <c r="AC360" s="111"/>
      <c r="AD360" s="111"/>
      <c r="AE360" s="111"/>
      <c r="AF360" s="111"/>
      <c r="AG360" s="111"/>
      <c r="AH360" s="111"/>
      <c r="AI360" s="111"/>
      <c r="AJ360" s="111"/>
      <c r="AK360" s="111"/>
    </row>
    <row r="361" spans="1:37" x14ac:dyDescent="0.2">
      <c r="B361" s="3"/>
      <c r="F361" s="3"/>
    </row>
    <row r="362" spans="1:37" x14ac:dyDescent="0.2">
      <c r="B362" s="3"/>
      <c r="F362" s="3"/>
    </row>
    <row r="363" spans="1:37" x14ac:dyDescent="0.2">
      <c r="B363" s="3"/>
      <c r="F363" s="3"/>
    </row>
    <row r="364" spans="1:37" x14ac:dyDescent="0.2">
      <c r="B364" s="3"/>
      <c r="F364" s="3"/>
    </row>
    <row r="365" spans="1:37" x14ac:dyDescent="0.2">
      <c r="B365" s="3"/>
      <c r="F365" s="3"/>
    </row>
    <row r="366" spans="1:37" x14ac:dyDescent="0.2">
      <c r="B366" s="3"/>
      <c r="F366" s="3"/>
    </row>
    <row r="367" spans="1:37" x14ac:dyDescent="0.2">
      <c r="B367" s="3"/>
      <c r="F367" s="3"/>
    </row>
    <row r="368" spans="1:37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/>
    <hyperlink ref="P11" r:id="rId2" display="http://www.bav-astro.de/sfs/BAVM_link.php?BAVMnr=186"/>
    <hyperlink ref="P12" r:id="rId3" display="http://www.konkoly.hu/cgi-bin/IBVS?5781"/>
    <hyperlink ref="P13" r:id="rId4" display="http://www.bav-astro.de/sfs/BAVM_link.php?BAVMnr=201"/>
    <hyperlink ref="P14" r:id="rId5" display="http://www.konkoly.hu/cgi-bin/IBVS?5871"/>
    <hyperlink ref="P15" r:id="rId6" display="http://www.bav-astro.de/sfs/BAVM_link.php?BAVMnr=214"/>
    <hyperlink ref="P16" r:id="rId7" display="http://www.bav-astro.de/sfs/BAVM_link.php?BAVMnr=209"/>
    <hyperlink ref="P17" r:id="rId8" display="http://www.bav-astro.de/sfs/BAVM_link.php?BAVMnr=209"/>
    <hyperlink ref="P18" r:id="rId9" display="http://www.konkoly.hu/cgi-bin/IBVS?5929"/>
    <hyperlink ref="P19" r:id="rId10" display="http://www.bav-astro.de/sfs/BAVM_link.php?BAVMnr=209"/>
    <hyperlink ref="P20" r:id="rId11" display="http://www.bav-astro.de/sfs/BAVM_link.php?BAVMnr=209"/>
    <hyperlink ref="P21" r:id="rId12" display="http://www.bav-astro.de/sfs/BAVM_link.php?BAVMnr=214"/>
    <hyperlink ref="P22" r:id="rId13" display="http://www.konkoly.hu/cgi-bin/IBVS?5920"/>
    <hyperlink ref="P23" r:id="rId14" display="http://www.konkoly.hu/cgi-bin/IBVS?5945"/>
    <hyperlink ref="P24" r:id="rId15" display="http://www.bav-astro.de/sfs/BAVM_link.php?BAVMnr=214"/>
    <hyperlink ref="P25" r:id="rId16" display="http://www.bav-astro.de/sfs/BAVM_link.php?BAVMnr=220"/>
    <hyperlink ref="P26" r:id="rId17" display="http://www.bav-astro.de/sfs/BAVM_link.php?BAVMnr=220"/>
    <hyperlink ref="P27" r:id="rId18" display="http://www.konkoly.hu/cgi-bin/IBVS?5992"/>
    <hyperlink ref="P28" r:id="rId19" display="http://www.konkoly.hu/cgi-bin/IBVS?6029"/>
    <hyperlink ref="P29" r:id="rId20" display="http://www.konkoly.hu/cgi-bin/IBVS?60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Q_fit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2023-01-11T07:22:37Z</dcterms:modified>
</cp:coreProperties>
</file>