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16009CEC-D023-403E-B984-EBD61568E24A}" xr6:coauthVersionLast="47" xr6:coauthVersionMax="47" xr10:uidLastSave="{00000000-0000-0000-0000-000000000000}"/>
  <bookViews>
    <workbookView xWindow="3120" yWindow="1560" windowWidth="15285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E24" i="1"/>
  <c r="F24" i="1" s="1"/>
  <c r="G24" i="1" s="1"/>
  <c r="I24" i="1" s="1"/>
  <c r="Q24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 l="1"/>
  <c r="O24" i="1" l="1"/>
  <c r="O23" i="1"/>
  <c r="O22" i="1"/>
  <c r="C15" i="1"/>
  <c r="O21" i="1"/>
  <c r="C16" i="1"/>
  <c r="D18" i="1" s="1"/>
  <c r="F17" i="1" l="1"/>
  <c r="F18" i="1" s="1"/>
  <c r="C18" i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<sst xmlns="http://schemas.openxmlformats.org/spreadsheetml/2006/main" count="56" uniqueCount="50">
  <si>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</si>
  <si>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</si>
  <si>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</si>
  <si>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</si>
  <si>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</si>
  <si>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</si>
  <si>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</si>
  <si>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</si>
  <si>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</si>
  <si>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</si>
  <si>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</si>
  <si>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</si>
  <si>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</si>
  <si>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</si>
  <si>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</si>
  <si>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</si>
  <si>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</si>
  <si>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</si>
  <si>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</si>
  <si>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</si>
  <si>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</si>
  <si>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</si>
  <si>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</si>
  <si>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</si>
  <si>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</si>
  <si>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</si>
  <si>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</si>
  <si>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</si>
  <si>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</si>
  <si>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</si>
  <si>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</si>
  <si>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</si>
  <si>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</si>
  <si>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</si>
  <si>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</si>
  <si>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</si>
  <si>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</si>
  <si>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</si>
  <si>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</si>
  <si>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</si>
  <si>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</si>
  <si>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</si>
  <si>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</si>
  <si>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</si>
  <si>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V1211 Cyg</t>
  </si>
  <si>
    <t>EA</t>
  </si>
  <si>
    <t>VSX</t>
  </si>
  <si>
    <t>JBAV, 60</t>
  </si>
  <si>
    <t>I</t>
  </si>
  <si>
    <t>Astro.cz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</si>
</sst>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V1211</a:t>
            </a:r>
            <a:r>
              <a:rPr lang="en-AU" baseline="0"/>
              <a:t>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14871</c:v>
                </c:pt>
                <c:pt idx="2">
                  <c:v>16547.5</c:v>
                </c:pt>
                <c:pt idx="3">
                  <c:v>16582.5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14871</c:v>
                </c:pt>
                <c:pt idx="2">
                  <c:v>16547.5</c:v>
                </c:pt>
                <c:pt idx="3">
                  <c:v>16582.5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-0.1485746000034851</c:v>
                </c:pt>
                <c:pt idx="2">
                  <c:v>-0.13904849999380531</c:v>
                </c:pt>
                <c:pt idx="3">
                  <c:v>-0.15028950000123587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14871</c:v>
                </c:pt>
                <c:pt idx="2">
                  <c:v>16547.5</c:v>
                </c:pt>
                <c:pt idx="3">
                  <c:v>16582.5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14871</c:v>
                </c:pt>
                <c:pt idx="2">
                  <c:v>16547.5</c:v>
                </c:pt>
                <c:pt idx="3">
                  <c:v>16582.5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14871</c:v>
                </c:pt>
                <c:pt idx="2">
                  <c:v>16547.5</c:v>
                </c:pt>
                <c:pt idx="3">
                  <c:v>16582.5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14871</c:v>
                </c:pt>
                <c:pt idx="2">
                  <c:v>16547.5</c:v>
                </c:pt>
                <c:pt idx="3">
                  <c:v>16582.5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14871</c:v>
                </c:pt>
                <c:pt idx="2">
                  <c:v>16547.5</c:v>
                </c:pt>
                <c:pt idx="3">
                  <c:v>16582.5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14871</c:v>
                </c:pt>
                <c:pt idx="2">
                  <c:v>16547.5</c:v>
                </c:pt>
                <c:pt idx="3">
                  <c:v>16582.5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-1.3411485808825646E-3</c:v>
                </c:pt>
                <c:pt idx="1">
                  <c:v>-0.13534713579766694</c:v>
                </c:pt>
                <c:pt idx="2">
                  <c:v>-0.15045446130159668</c:v>
                </c:pt>
                <c:pt idx="3">
                  <c:v>-0.15076985431838014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14871</c:v>
                </c:pt>
                <c:pt idx="2">
                  <c:v>16547.5</c:v>
                </c:pt>
                <c:pt idx="3">
                  <c:v>16582.5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38651.53</v>
      </c>
      <c r="D7" s="29" t="s">
        <v>46</v>
      </c>
    </row>
    <row r="8" spans="1:15" x14ac:dyDescent="0.2">
      <c r="A8" t="s">
        <v>3</v>
      </c>
      <c r="C8" s="8">
        <v>1.2539126</v>
      </c>
      <c r="D8" s="29" t="s">
        <v>49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-1.3411485808825646E-3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-9.0112290509571891E-6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59443.757967851299</v>
      </c>
      <c r="E15" s="14" t="s">
        <v>30</v>
      </c>
      <c r="F15" s="33">
        <f ca="1">NOW()+15018.5+$C$5/24</f>
        <v>59960.857853472218</v>
      </c>
    </row>
    <row r="16" spans="1:15" x14ac:dyDescent="0.2">
      <c r="A16" s="16" t="s">
        <v>4</v>
      </c>
      <c r="B16" s="10"/>
      <c r="C16" s="17">
        <f ca="1">+C8+C12</f>
        <v>1.2539035887709491</v>
      </c>
      <c r="E16" s="14" t="s">
        <v>35</v>
      </c>
      <c r="F16" s="15">
        <f ca="1">ROUND(2*(F15-$C$7)/$C$8,0)/2+F14</f>
        <v>16995.5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36</v>
      </c>
      <c r="F17" s="23">
        <f ca="1">ROUND(2*(F15-$C$15)/$C$16,0)/2+F14</f>
        <v>413.5</v>
      </c>
    </row>
    <row r="18" spans="1:21" ht="14.25" thickTop="1" thickBot="1" x14ac:dyDescent="0.25">
      <c r="A18" s="16" t="s">
        <v>5</v>
      </c>
      <c r="B18" s="10"/>
      <c r="C18" s="19">
        <f ca="1">+C15</f>
        <v>59443.757967851299</v>
      </c>
      <c r="D18" s="20">
        <f ca="1">+C16</f>
        <v>1.2539035887709491</v>
      </c>
      <c r="E18" s="14" t="s">
        <v>31</v>
      </c>
      <c r="F18" s="18">
        <f ca="1">+$C$15+$C$16*F17-15018.5-$C$5/24</f>
        <v>44944.142935141419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38651.53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-1.3411485808825646E-3</v>
      </c>
      <c r="Q21" s="43">
        <f>+C21-15018.5</f>
        <v>23633.03</v>
      </c>
    </row>
    <row r="22" spans="1:21" x14ac:dyDescent="0.2">
      <c r="A22" s="44" t="s">
        <v>47</v>
      </c>
      <c r="B22" s="45" t="s">
        <v>48</v>
      </c>
      <c r="C22" s="46">
        <v>57298.315699999999</v>
      </c>
      <c r="D22" s="44">
        <v>3.5000000000000001E-3</v>
      </c>
      <c r="E22">
        <f t="shared" ref="E22:E24" si="0">+(C22-C$7)/C$8</f>
        <v>14870.881511199424</v>
      </c>
      <c r="F22">
        <f t="shared" ref="F22:F24" si="1">ROUND(2*E22,0)/2</f>
        <v>14871</v>
      </c>
      <c r="G22">
        <f t="shared" ref="G22:G24" si="2">+C22-(C$7+F22*C$8)</f>
        <v>-0.1485746000034851</v>
      </c>
      <c r="I22">
        <f t="shared" ref="I22:I24" si="3">+G22</f>
        <v>-0.1485746000034851</v>
      </c>
      <c r="O22">
        <f t="shared" ref="O22:O24" ca="1" si="4">+C$11+C$12*$F22</f>
        <v>-0.13534713579766694</v>
      </c>
      <c r="Q22" s="43">
        <f t="shared" ref="Q22:Q24" si="5">+C22-15018.5</f>
        <v>42279.815699999999</v>
      </c>
    </row>
    <row r="23" spans="1:21" x14ac:dyDescent="0.2">
      <c r="A23" s="44" t="s">
        <v>47</v>
      </c>
      <c r="B23" s="45" t="s">
        <v>48</v>
      </c>
      <c r="C23" s="46">
        <v>59400.509700000002</v>
      </c>
      <c r="D23" s="44">
        <v>3.5000000000000001E-3</v>
      </c>
      <c r="E23">
        <f t="shared" si="0"/>
        <v>16547.389108299896</v>
      </c>
      <c r="F23">
        <f t="shared" si="1"/>
        <v>16547.5</v>
      </c>
      <c r="G23">
        <f t="shared" si="2"/>
        <v>-0.13904849999380531</v>
      </c>
      <c r="I23">
        <f t="shared" si="3"/>
        <v>-0.13904849999380531</v>
      </c>
      <c r="O23">
        <f t="shared" ca="1" si="4"/>
        <v>-0.15045446130159668</v>
      </c>
      <c r="Q23" s="43">
        <f t="shared" si="5"/>
        <v>44382.009700000002</v>
      </c>
    </row>
    <row r="24" spans="1:21" x14ac:dyDescent="0.2">
      <c r="A24" s="44" t="s">
        <v>47</v>
      </c>
      <c r="B24" s="45" t="s">
        <v>48</v>
      </c>
      <c r="C24" s="46">
        <v>59444.385399999999</v>
      </c>
      <c r="D24" s="44">
        <v>3.5000000000000001E-3</v>
      </c>
      <c r="E24">
        <f t="shared" si="0"/>
        <v>16582.380143560244</v>
      </c>
      <c r="F24">
        <f t="shared" si="1"/>
        <v>16582.5</v>
      </c>
      <c r="G24">
        <f t="shared" si="2"/>
        <v>-0.15028950000123587</v>
      </c>
      <c r="I24">
        <f t="shared" si="3"/>
        <v>-0.15028950000123587</v>
      </c>
      <c r="O24">
        <f t="shared" ca="1" si="4"/>
        <v>-0.15076985431838014</v>
      </c>
      <c r="Q24" s="43">
        <f t="shared" si="5"/>
        <v>44425.885399999999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2023-01-16T07:35:18Z</dcterms:modified>
</cp:coreProperties>
</file>