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7F58A21-B1C5-4142-8E31-DB3CBA4CEC1C}" xr6:coauthVersionLast="47" xr6:coauthVersionMax="47" xr10:uidLastSave="{00000000-0000-0000-0000-000000000000}"/>
  <bookViews>
    <workbookView xWindow="14265" yWindow="39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7" i="1"/>
  <c r="F47" i="1" s="1"/>
  <c r="G47" i="1" s="1"/>
  <c r="K47" i="1" s="1"/>
  <c r="E48" i="1"/>
  <c r="F48" i="1" s="1"/>
  <c r="G48" i="1" s="1"/>
  <c r="K48" i="1" s="1"/>
  <c r="Q47" i="1"/>
  <c r="Q48" i="1"/>
  <c r="E44" i="1"/>
  <c r="F44" i="1"/>
  <c r="G44" i="1"/>
  <c r="K44" i="1" s="1"/>
  <c r="E45" i="1"/>
  <c r="F45" i="1"/>
  <c r="G45" i="1" s="1"/>
  <c r="K45" i="1" s="1"/>
  <c r="E46" i="1"/>
  <c r="F46" i="1"/>
  <c r="G46" i="1"/>
  <c r="K46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J34" i="1" s="1"/>
  <c r="E35" i="1"/>
  <c r="F35" i="1"/>
  <c r="G35" i="1" s="1"/>
  <c r="J35" i="1" s="1"/>
  <c r="E36" i="1"/>
  <c r="F36" i="1"/>
  <c r="G36" i="1"/>
  <c r="J36" i="1" s="1"/>
  <c r="E37" i="1"/>
  <c r="F37" i="1"/>
  <c r="G37" i="1" s="1"/>
  <c r="J37" i="1" s="1"/>
  <c r="E38" i="1"/>
  <c r="F38" i="1"/>
  <c r="G38" i="1"/>
  <c r="K38" i="1" s="1"/>
  <c r="E39" i="1"/>
  <c r="F39" i="1"/>
  <c r="G39" i="1" s="1"/>
  <c r="K39" i="1" s="1"/>
  <c r="E40" i="1"/>
  <c r="F40" i="1"/>
  <c r="G40" i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Q44" i="1"/>
  <c r="Q45" i="1"/>
  <c r="Q46" i="1"/>
  <c r="D9" i="1"/>
  <c r="C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Q38" i="1"/>
  <c r="Q39" i="1"/>
  <c r="Q40" i="1"/>
  <c r="Q41" i="1"/>
  <c r="Q42" i="1"/>
  <c r="Q43" i="1"/>
  <c r="Q36" i="1"/>
  <c r="Q3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F16" i="1"/>
  <c r="F17" i="1" s="1"/>
  <c r="C17" i="1"/>
  <c r="C11" i="1"/>
  <c r="C12" i="1"/>
  <c r="O49" i="1" l="1"/>
  <c r="C16" i="1"/>
  <c r="D18" i="1" s="1"/>
  <c r="O47" i="1"/>
  <c r="O35" i="1"/>
  <c r="O28" i="1"/>
  <c r="O25" i="1"/>
  <c r="O44" i="1"/>
  <c r="O37" i="1"/>
  <c r="O46" i="1"/>
  <c r="O27" i="1"/>
  <c r="O45" i="1"/>
  <c r="O38" i="1"/>
  <c r="O48" i="1"/>
  <c r="O43" i="1"/>
  <c r="O29" i="1"/>
  <c r="O39" i="1"/>
  <c r="O23" i="1"/>
  <c r="O26" i="1"/>
  <c r="O41" i="1"/>
  <c r="O22" i="1"/>
  <c r="O31" i="1"/>
  <c r="O42" i="1"/>
  <c r="O24" i="1"/>
  <c r="O30" i="1"/>
  <c r="O34" i="1"/>
  <c r="C15" i="1"/>
  <c r="O32" i="1"/>
  <c r="O33" i="1"/>
  <c r="O36" i="1"/>
  <c r="O21" i="1"/>
  <c r="O40" i="1"/>
  <c r="C18" i="1" l="1"/>
  <c r="F18" i="1"/>
  <c r="F19" i="1" s="1"/>
</calcChain>
</file>

<file path=xl/sharedStrings.xml><?xml version="1.0" encoding="utf-8"?>
<sst xmlns="http://schemas.openxmlformats.org/spreadsheetml/2006/main" count="104" uniqueCount="60">
  <si>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</si>
  <si>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</si>
  <si>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</si>
  <si>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</si>
  <si>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</si>
  <si>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</si>
  <si>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</si>
  <si>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</si>
  <si>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</si>
  <si>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</si>
  <si>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</si>
  <si>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</si>
  <si>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</si>
  <si>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</si>
  <si>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</si>
  <si>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</si>
  <si>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</si>
  <si>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</si>
  <si>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</si>
  <si>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</si>
  <si>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</si>
  <si>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</si>
  <si>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</si>
  <si>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</si>
  <si>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</si>
  <si>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</si>
  <si>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</si>
  <si>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</si>
  <si>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</si>
  <si>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</si>
  <si>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</si>
  <si>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</si>
  <si>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</si>
  <si>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</si>
  <si>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</si>
  <si>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</si>
  <si>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</si>
  <si>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</si>
  <si>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</si>
  <si>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</si>
  <si>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</si>
  <si>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</si>
  <si>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</si>
  <si>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V2546 Cyg / GSC 2685-1186</t>
  </si>
  <si>
    <t>EW</t>
  </si>
  <si>
    <t>IBVS 6070</t>
  </si>
  <si>
    <t>I</t>
  </si>
  <si>
    <t>IBVS 6118</t>
  </si>
  <si>
    <t>IBVS 5570</t>
  </si>
  <si>
    <t>IBVS 5583</t>
  </si>
  <si>
    <t>IBVS 5645</t>
  </si>
  <si>
    <t>II</t>
  </si>
  <si>
    <t>IBVS 5741</t>
  </si>
  <si>
    <t>OEJV 0094</t>
  </si>
  <si>
    <t>IBVS 6149</t>
  </si>
  <si>
    <t>IBVS 6152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</si>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</sst>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8-47D2-8222-71C2E34E96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8-47D2-8222-71C2E34E96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3">
                  <c:v>-5.2499999947031029E-3</c:v>
                </c:pt>
                <c:pt idx="14">
                  <c:v>-6.1799999966751784E-3</c:v>
                </c:pt>
                <c:pt idx="15">
                  <c:v>-8.0949999974109232E-3</c:v>
                </c:pt>
                <c:pt idx="16">
                  <c:v>-6.8299999984446913E-3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68-47D2-8222-71C2E34E96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-6.4500000007683411E-4</c:v>
                </c:pt>
                <c:pt idx="2">
                  <c:v>5.1499999972293153E-4</c:v>
                </c:pt>
                <c:pt idx="3">
                  <c:v>1.6550000000279397E-3</c:v>
                </c:pt>
                <c:pt idx="4">
                  <c:v>-1.879999996162951E-3</c:v>
                </c:pt>
                <c:pt idx="5">
                  <c:v>-3.055000001040753E-3</c:v>
                </c:pt>
                <c:pt idx="6">
                  <c:v>-1.2749999950756319E-3</c:v>
                </c:pt>
                <c:pt idx="7">
                  <c:v>-1.1099999974248931E-3</c:v>
                </c:pt>
                <c:pt idx="8">
                  <c:v>-1.8950000012409873E-3</c:v>
                </c:pt>
                <c:pt idx="9">
                  <c:v>1.9999999494757503E-5</c:v>
                </c:pt>
                <c:pt idx="10">
                  <c:v>1.0000003385357559E-5</c:v>
                </c:pt>
                <c:pt idx="11">
                  <c:v>-1.4250000022002496E-3</c:v>
                </c:pt>
                <c:pt idx="12">
                  <c:v>-5.8500000013737008E-3</c:v>
                </c:pt>
                <c:pt idx="17">
                  <c:v>-6.2550000002374873E-3</c:v>
                </c:pt>
                <c:pt idx="18">
                  <c:v>-6.9100000036996789E-3</c:v>
                </c:pt>
                <c:pt idx="19">
                  <c:v>-5.7549999983166344E-3</c:v>
                </c:pt>
                <c:pt idx="20">
                  <c:v>-6.0149999990244396E-3</c:v>
                </c:pt>
                <c:pt idx="21">
                  <c:v>-6.4500000007683411E-3</c:v>
                </c:pt>
                <c:pt idx="22">
                  <c:v>-5.8799999969778582E-3</c:v>
                </c:pt>
                <c:pt idx="23">
                  <c:v>-4.3799999984912574E-3</c:v>
                </c:pt>
                <c:pt idx="24">
                  <c:v>-6.4999999958672561E-3</c:v>
                </c:pt>
                <c:pt idx="25">
                  <c:v>-7.2499999951105565E-3</c:v>
                </c:pt>
                <c:pt idx="26">
                  <c:v>-5.3999999290681444E-3</c:v>
                </c:pt>
                <c:pt idx="27">
                  <c:v>-5.130000201461371E-3</c:v>
                </c:pt>
                <c:pt idx="28">
                  <c:v>3.5000000207219273E-4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68-47D2-8222-71C2E34E96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68-47D2-8222-71C2E34E96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68-47D2-8222-71C2E34E96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68-47D2-8222-71C2E34E96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2.0808452241464223E-4</c:v>
                </c:pt>
                <c:pt idx="1">
                  <c:v>-1.1893343272940632E-3</c:v>
                </c:pt>
                <c:pt idx="2">
                  <c:v>-1.1985146605296777E-3</c:v>
                </c:pt>
                <c:pt idx="3">
                  <c:v>-1.2122851603830996E-3</c:v>
                </c:pt>
                <c:pt idx="4">
                  <c:v>-1.491424667828505E-3</c:v>
                </c:pt>
                <c:pt idx="5">
                  <c:v>-1.504334511441088E-3</c:v>
                </c:pt>
                <c:pt idx="6">
                  <c:v>-1.5089246780588953E-3</c:v>
                </c:pt>
                <c:pt idx="7">
                  <c:v>-1.5126541884358637E-3</c:v>
                </c:pt>
                <c:pt idx="8">
                  <c:v>-1.5135148446767026E-3</c:v>
                </c:pt>
                <c:pt idx="9">
                  <c:v>-1.5143755009175415E-3</c:v>
                </c:pt>
                <c:pt idx="10">
                  <c:v>-1.5310148549070928E-3</c:v>
                </c:pt>
                <c:pt idx="11">
                  <c:v>-1.5347443652840612E-3</c:v>
                </c:pt>
                <c:pt idx="12">
                  <c:v>-2.8208516745109402E-3</c:v>
                </c:pt>
                <c:pt idx="13">
                  <c:v>-4.2415082427222951E-3</c:v>
                </c:pt>
                <c:pt idx="14">
                  <c:v>-4.561098593487127E-3</c:v>
                </c:pt>
                <c:pt idx="15">
                  <c:v>-4.8643364756760215E-3</c:v>
                </c:pt>
                <c:pt idx="16">
                  <c:v>-4.9139676522310625E-3</c:v>
                </c:pt>
                <c:pt idx="17">
                  <c:v>-5.5488450725565321E-3</c:v>
                </c:pt>
                <c:pt idx="18">
                  <c:v>-5.5497057287973717E-3</c:v>
                </c:pt>
                <c:pt idx="19">
                  <c:v>-5.553435239174339E-3</c:v>
                </c:pt>
                <c:pt idx="20">
                  <c:v>-5.5672057390277613E-3</c:v>
                </c:pt>
                <c:pt idx="21">
                  <c:v>-5.5680663952686008E-3</c:v>
                </c:pt>
                <c:pt idx="22">
                  <c:v>-5.580115582640344E-3</c:v>
                </c:pt>
                <c:pt idx="23">
                  <c:v>-5.8233944133841298E-3</c:v>
                </c:pt>
                <c:pt idx="24">
                  <c:v>-5.8796239544522694E-3</c:v>
                </c:pt>
                <c:pt idx="25">
                  <c:v>-5.8997059334051759E-3</c:v>
                </c:pt>
                <c:pt idx="26">
                  <c:v>-5.9025747875413054E-3</c:v>
                </c:pt>
                <c:pt idx="27">
                  <c:v>-5.9025747875413054E-3</c:v>
                </c:pt>
                <c:pt idx="28">
                  <c:v>-7.1849525863912165E-3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68-47D2-8222-71C2E34E96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68-47D2-8222-71C2E34E9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6368"/>
        <c:axId val="1"/>
      </c:scatterChart>
      <c:valAx>
        <c:axId val="711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4FC2C9-CD5A-1618-DD60-240BD0199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51358.748</v>
      </c>
      <c r="D7" s="29" t="s">
        <v>40</v>
      </c>
    </row>
    <row r="8" spans="1:6" x14ac:dyDescent="0.2">
      <c r="A8" t="s">
        <v>7</v>
      </c>
      <c r="C8">
        <v>0.62278999999999995</v>
      </c>
      <c r="D8" s="29" t="s">
        <v>40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2.0808452241464223E-4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-5.7377082722591064E-7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59383.389965047412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0.62278942622917277</v>
      </c>
      <c r="E16" s="16" t="s">
        <v>34</v>
      </c>
      <c r="F16" s="17">
        <f ca="1">NOW()+15018.5+$C$5/24</f>
        <v>59957.774607754625</v>
      </c>
    </row>
    <row r="17" spans="1:21" ht="13.5" thickBot="1" x14ac:dyDescent="0.25">
      <c r="A17" s="16" t="s">
        <v>31</v>
      </c>
      <c r="B17" s="12"/>
      <c r="C17" s="12">
        <f>COUNT(C21:C2190)</f>
        <v>29</v>
      </c>
      <c r="E17" s="16" t="s">
        <v>38</v>
      </c>
      <c r="F17" s="17">
        <f ca="1">ROUND(2*(F16-$C$7)/$C$8,0)/2+F15</f>
        <v>13808.5</v>
      </c>
    </row>
    <row r="18" spans="1:21" ht="14.25" thickTop="1" thickBot="1" x14ac:dyDescent="0.25">
      <c r="A18" s="18" t="s">
        <v>9</v>
      </c>
      <c r="B18" s="12"/>
      <c r="C18" s="21">
        <f ca="1">+C15</f>
        <v>59383.389965047412</v>
      </c>
      <c r="D18" s="22">
        <f ca="1">+C16</f>
        <v>0.62278942622917277</v>
      </c>
      <c r="E18" s="16" t="s">
        <v>39</v>
      </c>
      <c r="F18" s="25">
        <f ca="1">ROUND(2*(F16-$C$15)/$C$16,0)/2+F15</f>
        <v>923.5</v>
      </c>
    </row>
    <row r="19" spans="1:21" ht="13.5" thickTop="1" x14ac:dyDescent="0.2">
      <c r="E19" s="16" t="s">
        <v>35</v>
      </c>
      <c r="F19" s="20">
        <f ca="1">+$C$15+$C$16*F18-15018.5-$C$5/24</f>
        <v>44940.431833503389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41</v>
      </c>
    </row>
    <row r="21" spans="1:21" x14ac:dyDescent="0.2">
      <c r="A21" t="s">
        <v>48</v>
      </c>
      <c r="C21" s="10">
        <v>51358.748</v>
      </c>
      <c r="D21" s="10" t="s">
        <v>17</v>
      </c>
      <c r="E21">
        <f t="shared" ref="E21:E30" si="0">+(C21-C$7)/C$8</f>
        <v>0</v>
      </c>
      <c r="F21">
        <f t="shared" ref="F21:F48" si="1">ROUND(2*E21,0)/2</f>
        <v>0</v>
      </c>
      <c r="G21">
        <f t="shared" ref="G21:G30" si="2">+C21-(C$7+F21*C$8)</f>
        <v>0</v>
      </c>
      <c r="K21">
        <f t="shared" ref="K21:K30" si="3">+G21</f>
        <v>0</v>
      </c>
      <c r="O21">
        <f t="shared" ref="O21:O30" ca="1" si="4">+C$11+C$12*$F21</f>
        <v>2.0808452241464223E-4</v>
      </c>
      <c r="Q21" s="2">
        <f t="shared" ref="Q21:Q30" si="5">+C21-15018.5</f>
        <v>36340.248</v>
      </c>
    </row>
    <row r="22" spans="1:21" x14ac:dyDescent="0.2">
      <c r="A22" t="s">
        <v>49</v>
      </c>
      <c r="B22" s="30" t="s">
        <v>46</v>
      </c>
      <c r="C22" s="31">
        <v>52875.5524</v>
      </c>
      <c r="D22" s="31">
        <v>4.3E-3</v>
      </c>
      <c r="E22">
        <f t="shared" si="0"/>
        <v>2435.4989643379004</v>
      </c>
      <c r="F22">
        <f t="shared" si="1"/>
        <v>2435.5</v>
      </c>
      <c r="G22">
        <f t="shared" si="2"/>
        <v>-6.4500000007683411E-4</v>
      </c>
      <c r="K22">
        <f t="shared" si="3"/>
        <v>-6.4500000007683411E-4</v>
      </c>
      <c r="O22">
        <f t="shared" ca="1" si="4"/>
        <v>-1.1893343272940632E-3</v>
      </c>
      <c r="Q22" s="2">
        <f t="shared" si="5"/>
        <v>37857.0524</v>
      </c>
    </row>
    <row r="23" spans="1:21" x14ac:dyDescent="0.2">
      <c r="A23" t="s">
        <v>50</v>
      </c>
      <c r="B23" s="30" t="s">
        <v>51</v>
      </c>
      <c r="C23" s="31">
        <v>52885.518199999999</v>
      </c>
      <c r="D23" s="31">
        <v>2.5000000000000001E-3</v>
      </c>
      <c r="E23">
        <f t="shared" si="0"/>
        <v>2451.500826924002</v>
      </c>
      <c r="F23">
        <f t="shared" si="1"/>
        <v>2451.5</v>
      </c>
      <c r="G23">
        <f t="shared" si="2"/>
        <v>5.1499999972293153E-4</v>
      </c>
      <c r="K23">
        <f t="shared" si="3"/>
        <v>5.1499999972293153E-4</v>
      </c>
      <c r="O23">
        <f t="shared" ca="1" si="4"/>
        <v>-1.1985146605296777E-3</v>
      </c>
      <c r="Q23" s="2">
        <f t="shared" si="5"/>
        <v>37867.018199999999</v>
      </c>
    </row>
    <row r="24" spans="1:21" x14ac:dyDescent="0.2">
      <c r="A24" t="s">
        <v>49</v>
      </c>
      <c r="B24" s="30" t="s">
        <v>46</v>
      </c>
      <c r="C24" s="31">
        <v>52900.4663</v>
      </c>
      <c r="D24" s="31">
        <v>2.3999999999999998E-3</v>
      </c>
      <c r="E24">
        <f t="shared" si="0"/>
        <v>2475.5026573965552</v>
      </c>
      <c r="F24">
        <f t="shared" si="1"/>
        <v>2475.5</v>
      </c>
      <c r="G24">
        <f t="shared" si="2"/>
        <v>1.6550000000279397E-3</v>
      </c>
      <c r="K24">
        <f t="shared" si="3"/>
        <v>1.6550000000279397E-3</v>
      </c>
      <c r="O24">
        <f t="shared" ca="1" si="4"/>
        <v>-1.2122851603830996E-3</v>
      </c>
      <c r="Q24" s="2">
        <f t="shared" si="5"/>
        <v>37881.9663</v>
      </c>
    </row>
    <row r="25" spans="1:21" x14ac:dyDescent="0.2">
      <c r="A25" t="s">
        <v>50</v>
      </c>
      <c r="B25" s="30" t="s">
        <v>46</v>
      </c>
      <c r="C25" s="31">
        <v>53203.450100000002</v>
      </c>
      <c r="D25" s="31">
        <v>1.2999999999999999E-3</v>
      </c>
      <c r="E25">
        <f t="shared" si="0"/>
        <v>2961.9969813259722</v>
      </c>
      <c r="F25">
        <f t="shared" si="1"/>
        <v>2962</v>
      </c>
      <c r="G25">
        <f t="shared" si="2"/>
        <v>-1.879999996162951E-3</v>
      </c>
      <c r="K25">
        <f t="shared" si="3"/>
        <v>-1.879999996162951E-3</v>
      </c>
      <c r="O25">
        <f t="shared" ca="1" si="4"/>
        <v>-1.491424667828505E-3</v>
      </c>
      <c r="Q25" s="2">
        <f t="shared" si="5"/>
        <v>38184.950100000002</v>
      </c>
    </row>
    <row r="26" spans="1:21" x14ac:dyDescent="0.2">
      <c r="A26" t="s">
        <v>50</v>
      </c>
      <c r="B26" s="30" t="s">
        <v>51</v>
      </c>
      <c r="C26" s="31">
        <v>53217.4617</v>
      </c>
      <c r="D26" s="31">
        <v>1.9E-3</v>
      </c>
      <c r="E26">
        <f t="shared" si="0"/>
        <v>2984.4950946546996</v>
      </c>
      <c r="F26">
        <f t="shared" si="1"/>
        <v>2984.5</v>
      </c>
      <c r="G26">
        <f t="shared" si="2"/>
        <v>-3.055000001040753E-3</v>
      </c>
      <c r="K26">
        <f t="shared" si="3"/>
        <v>-3.055000001040753E-3</v>
      </c>
      <c r="O26">
        <f t="shared" ca="1" si="4"/>
        <v>-1.504334511441088E-3</v>
      </c>
      <c r="Q26" s="2">
        <f t="shared" si="5"/>
        <v>38198.9617</v>
      </c>
    </row>
    <row r="27" spans="1:21" x14ac:dyDescent="0.2">
      <c r="A27" t="s">
        <v>52</v>
      </c>
      <c r="B27" s="30" t="s">
        <v>46</v>
      </c>
      <c r="C27" s="31">
        <v>53222.445800000001</v>
      </c>
      <c r="D27" s="31">
        <v>2.5999999999999999E-3</v>
      </c>
      <c r="E27">
        <f t="shared" si="0"/>
        <v>2992.4979527609657</v>
      </c>
      <c r="F27">
        <f t="shared" si="1"/>
        <v>2992.5</v>
      </c>
      <c r="G27">
        <f t="shared" si="2"/>
        <v>-1.2749999950756319E-3</v>
      </c>
      <c r="K27">
        <f t="shared" si="3"/>
        <v>-1.2749999950756319E-3</v>
      </c>
      <c r="O27">
        <f t="shared" ca="1" si="4"/>
        <v>-1.5089246780588953E-3</v>
      </c>
      <c r="Q27" s="2">
        <f t="shared" si="5"/>
        <v>38203.945800000001</v>
      </c>
    </row>
    <row r="28" spans="1:21" x14ac:dyDescent="0.2">
      <c r="A28" t="s">
        <v>52</v>
      </c>
      <c r="B28" s="30" t="s">
        <v>46</v>
      </c>
      <c r="C28" s="31">
        <v>53226.494100000004</v>
      </c>
      <c r="D28" s="31">
        <v>2.5000000000000001E-3</v>
      </c>
      <c r="E28">
        <f t="shared" si="0"/>
        <v>2998.998217697786</v>
      </c>
      <c r="F28">
        <f t="shared" si="1"/>
        <v>2999</v>
      </c>
      <c r="G28">
        <f t="shared" si="2"/>
        <v>-1.1099999974248931E-3</v>
      </c>
      <c r="K28">
        <f t="shared" si="3"/>
        <v>-1.1099999974248931E-3</v>
      </c>
      <c r="O28">
        <f t="shared" ca="1" si="4"/>
        <v>-1.5126541884358637E-3</v>
      </c>
      <c r="Q28" s="2">
        <f t="shared" si="5"/>
        <v>38207.994100000004</v>
      </c>
    </row>
    <row r="29" spans="1:21" x14ac:dyDescent="0.2">
      <c r="A29" t="s">
        <v>52</v>
      </c>
      <c r="B29" s="30" t="s">
        <v>46</v>
      </c>
      <c r="C29" s="31">
        <v>53227.427499999998</v>
      </c>
      <c r="D29" s="31">
        <v>2.8999999999999998E-3</v>
      </c>
      <c r="E29">
        <f t="shared" si="0"/>
        <v>3000.4969572408013</v>
      </c>
      <c r="F29">
        <f t="shared" si="1"/>
        <v>3000.5</v>
      </c>
      <c r="G29">
        <f t="shared" si="2"/>
        <v>-1.8950000012409873E-3</v>
      </c>
      <c r="K29">
        <f t="shared" si="3"/>
        <v>-1.8950000012409873E-3</v>
      </c>
      <c r="O29">
        <f t="shared" ca="1" si="4"/>
        <v>-1.5135148446767026E-3</v>
      </c>
      <c r="Q29" s="2">
        <f t="shared" si="5"/>
        <v>38208.927499999998</v>
      </c>
    </row>
    <row r="30" spans="1:21" x14ac:dyDescent="0.2">
      <c r="A30" t="s">
        <v>52</v>
      </c>
      <c r="B30" s="30" t="s">
        <v>46</v>
      </c>
      <c r="C30" s="31">
        <v>53228.363599999997</v>
      </c>
      <c r="D30" s="31">
        <v>6.4999999999999997E-3</v>
      </c>
      <c r="E30">
        <f t="shared" si="0"/>
        <v>3002.0000321135494</v>
      </c>
      <c r="F30">
        <f t="shared" si="1"/>
        <v>3002</v>
      </c>
      <c r="G30">
        <f t="shared" si="2"/>
        <v>1.9999999494757503E-5</v>
      </c>
      <c r="K30">
        <f t="shared" si="3"/>
        <v>1.9999999494757503E-5</v>
      </c>
      <c r="O30">
        <f t="shared" ca="1" si="4"/>
        <v>-1.5143755009175415E-3</v>
      </c>
      <c r="Q30" s="2">
        <f t="shared" si="5"/>
        <v>38209.863599999997</v>
      </c>
    </row>
    <row r="31" spans="1:21" x14ac:dyDescent="0.2">
      <c r="A31" t="s">
        <v>52</v>
      </c>
      <c r="B31" s="30" t="s">
        <v>46</v>
      </c>
      <c r="C31" s="31">
        <v>53246.424500000001</v>
      </c>
      <c r="D31" s="31">
        <v>2.5000000000000001E-3</v>
      </c>
      <c r="E31">
        <f t="shared" ref="E31:E46" si="6">+(C31-C$7)/C$8</f>
        <v>3031.0000160567793</v>
      </c>
      <c r="F31">
        <f t="shared" si="1"/>
        <v>3031</v>
      </c>
      <c r="G31">
        <f t="shared" ref="G31:G46" si="7">+C31-(C$7+F31*C$8)</f>
        <v>1.0000003385357559E-5</v>
      </c>
      <c r="K31">
        <f>+G31</f>
        <v>1.0000003385357559E-5</v>
      </c>
      <c r="O31">
        <f t="shared" ref="O31:O46" ca="1" si="8">+C$11+C$12*$F31</f>
        <v>-1.5310148549070928E-3</v>
      </c>
      <c r="Q31" s="2">
        <f t="shared" ref="Q31:Q46" si="9">+C31-15018.5</f>
        <v>38227.924500000001</v>
      </c>
    </row>
    <row r="32" spans="1:21" x14ac:dyDescent="0.2">
      <c r="A32" s="32" t="s">
        <v>50</v>
      </c>
      <c r="B32" s="33" t="s">
        <v>51</v>
      </c>
      <c r="C32" s="34">
        <v>53250.4712</v>
      </c>
      <c r="D32" s="34">
        <v>3.7000000000000002E-3</v>
      </c>
      <c r="E32">
        <f t="shared" si="6"/>
        <v>3037.4977119093123</v>
      </c>
      <c r="F32">
        <f t="shared" si="1"/>
        <v>3037.5</v>
      </c>
      <c r="G32">
        <f t="shared" si="7"/>
        <v>-1.4250000022002496E-3</v>
      </c>
      <c r="K32">
        <f>+G32</f>
        <v>-1.4250000022002496E-3</v>
      </c>
      <c r="O32">
        <f t="shared" ca="1" si="8"/>
        <v>-1.5347443652840612E-3</v>
      </c>
      <c r="Q32" s="2">
        <f t="shared" si="9"/>
        <v>38231.9712</v>
      </c>
    </row>
    <row r="33" spans="1:17" x14ac:dyDescent="0.2">
      <c r="A33" s="35" t="s">
        <v>53</v>
      </c>
      <c r="B33" s="36" t="s">
        <v>46</v>
      </c>
      <c r="C33" s="35">
        <v>54646.450559999997</v>
      </c>
      <c r="D33" s="35">
        <v>2.9999999999999997E-4</v>
      </c>
      <c r="E33">
        <f t="shared" si="6"/>
        <v>5278.9906067855909</v>
      </c>
      <c r="F33">
        <f t="shared" si="1"/>
        <v>5279</v>
      </c>
      <c r="G33">
        <f t="shared" si="7"/>
        <v>-5.8500000013737008E-3</v>
      </c>
      <c r="K33">
        <f>+G33</f>
        <v>-5.8500000013737008E-3</v>
      </c>
      <c r="O33">
        <f t="shared" ca="1" si="8"/>
        <v>-2.8208516745109402E-3</v>
      </c>
      <c r="Q33" s="2">
        <f t="shared" si="9"/>
        <v>39627.950559999997</v>
      </c>
    </row>
    <row r="34" spans="1:17" x14ac:dyDescent="0.2">
      <c r="A34" s="37" t="s">
        <v>45</v>
      </c>
      <c r="B34" s="36" t="s">
        <v>46</v>
      </c>
      <c r="C34" s="35">
        <v>56188.479200000002</v>
      </c>
      <c r="D34" s="35">
        <v>3.2000000000000002E-3</v>
      </c>
      <c r="E34">
        <f t="shared" si="6"/>
        <v>7754.9915701922037</v>
      </c>
      <c r="F34">
        <f t="shared" si="1"/>
        <v>7755</v>
      </c>
      <c r="G34">
        <f t="shared" si="7"/>
        <v>-5.2499999947031029E-3</v>
      </c>
      <c r="J34">
        <f>+G34</f>
        <v>-5.2499999947031029E-3</v>
      </c>
      <c r="O34">
        <f t="shared" ca="1" si="8"/>
        <v>-4.2415082427222951E-3</v>
      </c>
      <c r="Q34" s="2">
        <f t="shared" si="9"/>
        <v>41169.979200000002</v>
      </c>
    </row>
    <row r="35" spans="1:17" x14ac:dyDescent="0.2">
      <c r="A35" s="38" t="s">
        <v>47</v>
      </c>
      <c r="B35" s="33" t="s">
        <v>46</v>
      </c>
      <c r="C35" s="35">
        <v>56535.372300000003</v>
      </c>
      <c r="D35" s="34">
        <v>3.5000000000000001E-3</v>
      </c>
      <c r="E35">
        <f t="shared" si="6"/>
        <v>8311.9900769119668</v>
      </c>
      <c r="F35">
        <f t="shared" si="1"/>
        <v>8312</v>
      </c>
      <c r="G35">
        <f t="shared" si="7"/>
        <v>-6.1799999966751784E-3</v>
      </c>
      <c r="J35">
        <f>+G35</f>
        <v>-6.1799999966751784E-3</v>
      </c>
      <c r="O35">
        <f t="shared" ca="1" si="8"/>
        <v>-4.561098593487127E-3</v>
      </c>
      <c r="Q35" s="2">
        <f t="shared" si="9"/>
        <v>41516.872300000003</v>
      </c>
    </row>
    <row r="36" spans="1:17" x14ac:dyDescent="0.2">
      <c r="A36" s="34" t="s">
        <v>54</v>
      </c>
      <c r="B36" s="33" t="s">
        <v>46</v>
      </c>
      <c r="C36" s="34">
        <v>56864.514900000002</v>
      </c>
      <c r="D36" s="34">
        <v>4.1999999999999997E-3</v>
      </c>
      <c r="E36">
        <f t="shared" si="6"/>
        <v>8840.4870020392154</v>
      </c>
      <c r="F36">
        <f t="shared" si="1"/>
        <v>8840.5</v>
      </c>
      <c r="G36">
        <f t="shared" si="7"/>
        <v>-8.0949999974109232E-3</v>
      </c>
      <c r="J36">
        <f>+G36</f>
        <v>-8.0949999974109232E-3</v>
      </c>
      <c r="O36">
        <f t="shared" ca="1" si="8"/>
        <v>-4.8643364756760215E-3</v>
      </c>
      <c r="Q36" s="2">
        <f t="shared" si="9"/>
        <v>41846.014900000002</v>
      </c>
    </row>
    <row r="37" spans="1:17" x14ac:dyDescent="0.2">
      <c r="A37" s="34" t="s">
        <v>55</v>
      </c>
      <c r="B37" s="36"/>
      <c r="C37" s="34">
        <v>56918.387499999997</v>
      </c>
      <c r="D37" s="34">
        <v>5.4000000000000003E-3</v>
      </c>
      <c r="E37">
        <f t="shared" si="6"/>
        <v>8926.9890332214673</v>
      </c>
      <c r="F37">
        <f t="shared" si="1"/>
        <v>8927</v>
      </c>
      <c r="G37">
        <f t="shared" si="7"/>
        <v>-6.8299999984446913E-3</v>
      </c>
      <c r="J37">
        <f>+G37</f>
        <v>-6.8299999984446913E-3</v>
      </c>
      <c r="O37">
        <f t="shared" ca="1" si="8"/>
        <v>-4.9139676522310625E-3</v>
      </c>
      <c r="Q37" s="2">
        <f t="shared" si="9"/>
        <v>41899.887499999997</v>
      </c>
    </row>
    <row r="38" spans="1:17" x14ac:dyDescent="0.2">
      <c r="A38" s="39" t="s">
        <v>57</v>
      </c>
      <c r="B38" s="40" t="s">
        <v>51</v>
      </c>
      <c r="C38" s="41">
        <v>57607.505210000003</v>
      </c>
      <c r="D38" s="41">
        <v>2.0000000000000001E-4</v>
      </c>
      <c r="E38">
        <f t="shared" si="6"/>
        <v>10033.489956486141</v>
      </c>
      <c r="F38">
        <f t="shared" si="1"/>
        <v>10033.5</v>
      </c>
      <c r="G38">
        <f t="shared" si="7"/>
        <v>-6.2550000002374873E-3</v>
      </c>
      <c r="K38">
        <f t="shared" ref="K38:K46" si="10">+G38</f>
        <v>-6.2550000002374873E-3</v>
      </c>
      <c r="O38">
        <f t="shared" ca="1" si="8"/>
        <v>-5.5488450725565321E-3</v>
      </c>
      <c r="Q38" s="2">
        <f t="shared" si="9"/>
        <v>42589.005210000003</v>
      </c>
    </row>
    <row r="39" spans="1:17" x14ac:dyDescent="0.2">
      <c r="A39" s="39" t="s">
        <v>57</v>
      </c>
      <c r="B39" s="40" t="s">
        <v>46</v>
      </c>
      <c r="C39" s="41">
        <v>57608.438739999998</v>
      </c>
      <c r="D39" s="41">
        <v>2.0000000000000001E-4</v>
      </c>
      <c r="E39">
        <f t="shared" si="6"/>
        <v>10034.988904767255</v>
      </c>
      <c r="F39">
        <f t="shared" si="1"/>
        <v>10035</v>
      </c>
      <c r="G39">
        <f t="shared" si="7"/>
        <v>-6.9100000036996789E-3</v>
      </c>
      <c r="K39">
        <f t="shared" si="10"/>
        <v>-6.9100000036996789E-3</v>
      </c>
      <c r="O39">
        <f t="shared" ca="1" si="8"/>
        <v>-5.5497057287973717E-3</v>
      </c>
      <c r="Q39" s="2">
        <f t="shared" si="9"/>
        <v>42589.938739999998</v>
      </c>
    </row>
    <row r="40" spans="1:17" x14ac:dyDescent="0.2">
      <c r="A40" s="39" t="s">
        <v>57</v>
      </c>
      <c r="B40" s="40" t="s">
        <v>51</v>
      </c>
      <c r="C40" s="41">
        <v>57612.48803</v>
      </c>
      <c r="D40" s="41">
        <v>2.0000000000000001E-4</v>
      </c>
      <c r="E40">
        <f t="shared" si="6"/>
        <v>10041.490759324975</v>
      </c>
      <c r="F40">
        <f t="shared" si="1"/>
        <v>10041.5</v>
      </c>
      <c r="G40">
        <f t="shared" si="7"/>
        <v>-5.7549999983166344E-3</v>
      </c>
      <c r="K40">
        <f t="shared" si="10"/>
        <v>-5.7549999983166344E-3</v>
      </c>
      <c r="O40">
        <f t="shared" ca="1" si="8"/>
        <v>-5.553435239174339E-3</v>
      </c>
      <c r="Q40" s="2">
        <f t="shared" si="9"/>
        <v>42593.98803</v>
      </c>
    </row>
    <row r="41" spans="1:17" x14ac:dyDescent="0.2">
      <c r="A41" s="39" t="s">
        <v>57</v>
      </c>
      <c r="B41" s="40" t="s">
        <v>51</v>
      </c>
      <c r="C41" s="41">
        <v>57627.434730000001</v>
      </c>
      <c r="D41" s="41">
        <v>2.9999999999999997E-4</v>
      </c>
      <c r="E41">
        <f t="shared" si="6"/>
        <v>10065.490341848779</v>
      </c>
      <c r="F41">
        <f t="shared" si="1"/>
        <v>10065.5</v>
      </c>
      <c r="G41">
        <f t="shared" si="7"/>
        <v>-6.0149999990244396E-3</v>
      </c>
      <c r="K41">
        <f t="shared" si="10"/>
        <v>-6.0149999990244396E-3</v>
      </c>
      <c r="O41">
        <f t="shared" ca="1" si="8"/>
        <v>-5.5672057390277613E-3</v>
      </c>
      <c r="Q41" s="2">
        <f t="shared" si="9"/>
        <v>42608.934730000001</v>
      </c>
    </row>
    <row r="42" spans="1:17" x14ac:dyDescent="0.2">
      <c r="A42" s="39" t="s">
        <v>57</v>
      </c>
      <c r="B42" s="40" t="s">
        <v>46</v>
      </c>
      <c r="C42" s="41">
        <v>57628.368479999997</v>
      </c>
      <c r="D42" s="41">
        <v>2.0000000000000001E-4</v>
      </c>
      <c r="E42">
        <f t="shared" si="6"/>
        <v>10066.989643378985</v>
      </c>
      <c r="F42">
        <f t="shared" si="1"/>
        <v>10067</v>
      </c>
      <c r="G42">
        <f t="shared" si="7"/>
        <v>-6.4500000007683411E-3</v>
      </c>
      <c r="K42">
        <f t="shared" si="10"/>
        <v>-6.4500000007683411E-3</v>
      </c>
      <c r="O42">
        <f t="shared" ca="1" si="8"/>
        <v>-5.5680663952686008E-3</v>
      </c>
      <c r="Q42" s="2">
        <f t="shared" si="9"/>
        <v>42609.868479999997</v>
      </c>
    </row>
    <row r="43" spans="1:17" x14ac:dyDescent="0.2">
      <c r="A43" s="39" t="s">
        <v>57</v>
      </c>
      <c r="B43" s="40" t="s">
        <v>46</v>
      </c>
      <c r="C43" s="41">
        <v>57641.447639999999</v>
      </c>
      <c r="D43" s="41">
        <v>2.0000000000000001E-4</v>
      </c>
      <c r="E43">
        <f t="shared" si="6"/>
        <v>10087.990558615262</v>
      </c>
      <c r="F43">
        <f t="shared" si="1"/>
        <v>10088</v>
      </c>
      <c r="G43">
        <f t="shared" si="7"/>
        <v>-5.8799999969778582E-3</v>
      </c>
      <c r="K43">
        <f t="shared" si="10"/>
        <v>-5.8799999969778582E-3</v>
      </c>
      <c r="O43">
        <f t="shared" ca="1" si="8"/>
        <v>-5.580115582640344E-3</v>
      </c>
      <c r="Q43" s="2">
        <f t="shared" si="9"/>
        <v>42622.947639999999</v>
      </c>
    </row>
    <row r="44" spans="1:17" x14ac:dyDescent="0.2">
      <c r="A44" s="42" t="s">
        <v>0</v>
      </c>
      <c r="B44" s="43" t="s">
        <v>46</v>
      </c>
      <c r="C44" s="43">
        <v>57905.5121</v>
      </c>
      <c r="D44" s="43">
        <v>1E-4</v>
      </c>
      <c r="E44">
        <f t="shared" si="6"/>
        <v>10511.992967131779</v>
      </c>
      <c r="F44">
        <f t="shared" si="1"/>
        <v>10512</v>
      </c>
      <c r="G44">
        <f t="shared" si="7"/>
        <v>-4.3799999984912574E-3</v>
      </c>
      <c r="K44">
        <f t="shared" si="10"/>
        <v>-4.3799999984912574E-3</v>
      </c>
      <c r="O44">
        <f t="shared" ca="1" si="8"/>
        <v>-5.8233944133841298E-3</v>
      </c>
      <c r="Q44" s="2">
        <f t="shared" si="9"/>
        <v>42887.0121</v>
      </c>
    </row>
    <row r="45" spans="1:17" x14ac:dyDescent="0.2">
      <c r="A45" s="42" t="s">
        <v>0</v>
      </c>
      <c r="B45" s="43" t="s">
        <v>46</v>
      </c>
      <c r="C45" s="43">
        <v>57966.543400000002</v>
      </c>
      <c r="D45" s="43">
        <v>1.6999999999999999E-3</v>
      </c>
      <c r="E45">
        <f t="shared" si="6"/>
        <v>10609.989563095109</v>
      </c>
      <c r="F45">
        <f t="shared" si="1"/>
        <v>10610</v>
      </c>
      <c r="G45">
        <f t="shared" si="7"/>
        <v>-6.4999999958672561E-3</v>
      </c>
      <c r="K45">
        <f t="shared" si="10"/>
        <v>-6.4999999958672561E-3</v>
      </c>
      <c r="O45">
        <f t="shared" ca="1" si="8"/>
        <v>-5.8796239544522694E-3</v>
      </c>
      <c r="Q45" s="2">
        <f t="shared" si="9"/>
        <v>42948.043400000002</v>
      </c>
    </row>
    <row r="46" spans="1:17" x14ac:dyDescent="0.2">
      <c r="A46" s="42" t="s">
        <v>0</v>
      </c>
      <c r="B46" s="43" t="s">
        <v>46</v>
      </c>
      <c r="C46" s="43">
        <v>57988.340300000003</v>
      </c>
      <c r="D46" s="43">
        <v>5.9999999999999995E-4</v>
      </c>
      <c r="E46">
        <f t="shared" si="6"/>
        <v>10644.988358836854</v>
      </c>
      <c r="F46">
        <f t="shared" si="1"/>
        <v>10645</v>
      </c>
      <c r="G46">
        <f t="shared" si="7"/>
        <v>-7.2499999951105565E-3</v>
      </c>
      <c r="K46">
        <f t="shared" si="10"/>
        <v>-7.2499999951105565E-3</v>
      </c>
      <c r="O46">
        <f t="shared" ca="1" si="8"/>
        <v>-5.8997059334051759E-3</v>
      </c>
      <c r="Q46" s="2">
        <f t="shared" si="9"/>
        <v>42969.840300000003</v>
      </c>
    </row>
    <row r="47" spans="1:17" x14ac:dyDescent="0.2">
      <c r="A47" s="44" t="s">
        <v>58</v>
      </c>
      <c r="B47" s="45" t="s">
        <v>46</v>
      </c>
      <c r="C47" s="46">
        <v>57991.456100000069</v>
      </c>
      <c r="D47" s="46">
        <v>6.9999999999999999E-4</v>
      </c>
      <c r="E47">
        <f>+(C47-C$7)/C$8</f>
        <v>10649.991329340659</v>
      </c>
      <c r="F47">
        <f t="shared" si="1"/>
        <v>10650</v>
      </c>
      <c r="G47">
        <f>+C47-(C$7+F47*C$8)</f>
        <v>-5.3999999290681444E-3</v>
      </c>
      <c r="K47">
        <f>+G47</f>
        <v>-5.3999999290681444E-3</v>
      </c>
      <c r="O47">
        <f ca="1">+C$11+C$12*$F47</f>
        <v>-5.9025747875413054E-3</v>
      </c>
      <c r="Q47" s="2">
        <f>+C47-15018.5</f>
        <v>42972.956100000069</v>
      </c>
    </row>
    <row r="48" spans="1:17" x14ac:dyDescent="0.2">
      <c r="A48" s="44" t="s">
        <v>58</v>
      </c>
      <c r="B48" s="45" t="s">
        <v>46</v>
      </c>
      <c r="C48" s="46">
        <v>57991.456369999796</v>
      </c>
      <c r="D48" s="46">
        <v>8.0000000000000004E-4</v>
      </c>
      <c r="E48">
        <f>+(C48-C$7)/C$8</f>
        <v>10649.991762873195</v>
      </c>
      <c r="F48">
        <f t="shared" si="1"/>
        <v>10650</v>
      </c>
      <c r="G48">
        <f>+C48-(C$7+F48*C$8)</f>
        <v>-5.130000201461371E-3</v>
      </c>
      <c r="K48">
        <f>+G48</f>
        <v>-5.130000201461371E-3</v>
      </c>
      <c r="O48">
        <f ca="1">+C$11+C$12*$F48</f>
        <v>-5.9025747875413054E-3</v>
      </c>
      <c r="Q48" s="2">
        <f>+C48-15018.5</f>
        <v>42972.956369999796</v>
      </c>
    </row>
    <row r="49" spans="1:17" x14ac:dyDescent="0.2">
      <c r="A49" s="47" t="s">
        <v>59</v>
      </c>
      <c r="B49" s="48" t="s">
        <v>46</v>
      </c>
      <c r="C49" s="49">
        <v>59383.397499999999</v>
      </c>
      <c r="D49" s="47">
        <v>3.5000000000000001E-3</v>
      </c>
      <c r="E49">
        <f>+(C49-C$7)/C$8</f>
        <v>12885.000561987186</v>
      </c>
      <c r="F49">
        <f t="shared" ref="F49" si="11">ROUND(2*E49,0)/2</f>
        <v>12885</v>
      </c>
      <c r="G49">
        <f>+C49-(C$7+F49*C$8)</f>
        <v>3.5000000207219273E-4</v>
      </c>
      <c r="K49">
        <f>+G49</f>
        <v>3.5000000207219273E-4</v>
      </c>
      <c r="O49">
        <f ca="1">+C$11+C$12*$F49</f>
        <v>-7.1849525863912165E-3</v>
      </c>
      <c r="Q49" s="2">
        <f>+C49-15018.5</f>
        <v>44364.897499999999</v>
      </c>
    </row>
    <row r="50" spans="1:17" x14ac:dyDescent="0.2">
      <c r="C50" s="10"/>
      <c r="D50" s="10"/>
    </row>
    <row r="51" spans="1:17" x14ac:dyDescent="0.2">
      <c r="C51" s="10"/>
      <c r="D51" s="10"/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47:D48" name="Range1"/>
  </protectedRanges>
  <phoneticPr fontId="7" type="noConversion"/>
  <hyperlinks>
    <hyperlink ref="H825" r:id="rId1" display="http://vsolj.cetus-net.org/bulletin.html"/>
    <hyperlink ref="H64564" r:id="rId2" display="http://vsolj.cetus-net.org/bulletin.html"/>
    <hyperlink ref="H64557" r:id="rId3" display="https://www.aavso.org/ejaavso"/>
    <hyperlink ref="AP708" r:id="rId4" display="http://cdsbib.u-strasbg.fr/cgi-bin/cdsbib?1990RMxAA..21..381G"/>
    <hyperlink ref="AP712" r:id="rId5" display="http://cdsbib.u-strasbg.fr/cgi-bin/cdsbib?1990RMxAA..21..381G"/>
    <hyperlink ref="AP711" r:id="rId6" display="http://cdsbib.u-strasbg.fr/cgi-bin/cdsbib?1990RMxAA..21..381G"/>
    <hyperlink ref="AP692" r:id="rId7" display="http://cdsbib.u-strasbg.fr/cgi-bin/cdsbib?1990RMxAA..21..381G"/>
    <hyperlink ref="I64564" r:id="rId8" display="http://vsolj.cetus-net.org/bulletin.html"/>
    <hyperlink ref="AQ848" r:id="rId9" display="http://cdsbib.u-strasbg.fr/cgi-bin/cdsbib?1990RMxAA..21..381G"/>
    <hyperlink ref="AQ55614" r:id="rId10" display="http://cdsbib.u-strasbg.fr/cgi-bin/cdsbib?1990RMxAA..21..381G"/>
    <hyperlink ref="AQ849" r:id="rId11" display="http://cdsbib.u-strasbg.fr/cgi-bin/cdsbib?1990RMxAA..21..381G"/>
    <hyperlink ref="H64561" r:id="rId12" display="https://www.aavso.org/ejaavso"/>
    <hyperlink ref="H1734" r:id="rId13" display="http://vsolj.cetus-net.org/bulletin.html"/>
    <hyperlink ref="AP2978" r:id="rId14" display="http://cdsbib.u-strasbg.fr/cgi-bin/cdsbib?1990RMxAA..21..381G"/>
    <hyperlink ref="AP2981" r:id="rId15" display="http://cdsbib.u-strasbg.fr/cgi-bin/cdsbib?1990RMxAA..21..381G"/>
    <hyperlink ref="AP2979" r:id="rId16" display="http://cdsbib.u-strasbg.fr/cgi-bin/cdsbib?1990RMxAA..21..381G"/>
    <hyperlink ref="AP2963" r:id="rId17" display="http://cdsbib.u-strasbg.fr/cgi-bin/cdsbib?1990RMxAA..21..381G"/>
    <hyperlink ref="I1734" r:id="rId18" display="http://vsolj.cetus-net.org/bulletin.html"/>
    <hyperlink ref="AQ3192" r:id="rId19" display="http://cdsbib.u-strasbg.fr/cgi-bin/cdsbib?1990RMxAA..21..381G"/>
    <hyperlink ref="AQ65429" r:id="rId20" display="http://cdsbib.u-strasbg.fr/cgi-bin/cdsbib?1990RMxAA..21..381G"/>
    <hyperlink ref="AQ319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2023-01-13T05:35:26Z</dcterms:modified>
</cp:coreProperties>
</file>