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46C8E9BE-4253-4696-8ED5-9BF6B71F43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C21" i="1"/>
  <c r="C17" i="1" s="1"/>
  <c r="E21" i="1"/>
  <c r="F21" i="1" s="1"/>
  <c r="G21" i="1" s="1"/>
  <c r="I21" i="1" s="1"/>
  <c r="D9" i="1"/>
  <c r="A21" i="1"/>
  <c r="F16" i="1"/>
  <c r="F17" i="1" s="1"/>
  <c r="C11" i="1"/>
  <c r="Q21" i="1" l="1"/>
  <c r="C12" i="1"/>
  <c r="C16" i="1" l="1"/>
  <c r="D18" i="1" s="1"/>
  <c r="O21" i="1"/>
  <c r="O22" i="1"/>
  <c r="C15" i="1"/>
  <c r="C18" i="1" l="1"/>
  <c r="F18" i="1"/>
  <c r="F19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<sst xmlns="http://schemas.openxmlformats.org/spreadsheetml/2006/main" count="52" uniqueCount="49">
  <si>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</si>
  <si>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</si>
  <si>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</si>
  <si>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</si>
  <si>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</si>
  <si>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</si>
  <si>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</si>
  <si>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</si>
  <si>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</si>
  <si>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</si>
  <si>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</si>
  <si>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</si>
  <si>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</si>
  <si>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</si>
  <si>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</si>
  <si>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</si>
  <si>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</si>
  <si>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</si>
  <si>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</si>
  <si>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</si>
  <si>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</si>
  <si>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</si>
  <si>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</si>
  <si>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</si>
  <si>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</si>
  <si>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</si>
  <si>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</si>
  <si>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</si>
  <si>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</si>
  <si>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</si>
  <si>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</si>
  <si>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</si>
  <si>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</si>
  <si>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</si>
  <si>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</si>
  <si>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</si>
  <si>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</si>
  <si>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</si>
  <si>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</si>
  <si>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</si>
  <si>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</si>
  <si>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</si>
  <si>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V2553 Cyg</t>
  </si>
  <si>
    <t>G3165-0518</t>
  </si>
  <si>
    <t xml:space="preserve"> V2553 Cyg </t>
  </si>
  <si>
    <t>EA</t>
  </si>
  <si>
    <t>V2553 Cyg / G3165-0518</t>
  </si>
  <si>
    <t>JAVSO 49,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</si>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</sst>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172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V2553 Cyg - O-C Diagr.</a:t>
            </a:r>
          </a:p>
        </c:rich>
      </c:tx>
      <c:layout>
        <c:manualLayout>
          <c:xMode val="edge"/>
          <c:yMode val="edge"/>
          <c:x val="0.3744360902255639"/>
          <c:y val="3.8922155688622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6-4C43-AF57-0148C25988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-1.4800002172705717E-3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6-4C43-AF57-0148C25988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6-4C43-AF57-0148C25988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6-4C43-AF57-0148C25988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6-4C43-AF57-0148C25988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6-4C43-AF57-0148C25988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6-4C43-AF57-0148C25988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-1.4800002172705717E-3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6-4C43-AF57-0148C25988C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F6-4C43-AF57-0148C2598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525384"/>
        <c:axId val="1"/>
      </c:scatterChart>
      <c:valAx>
        <c:axId val="61452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52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A62C0D26-3970-D529-6EEA-10F2B3470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46</v>
      </c>
      <c r="F1" s="34" t="s">
        <v>42</v>
      </c>
      <c r="G1" s="35">
        <v>0</v>
      </c>
      <c r="H1" s="36"/>
      <c r="I1" s="37" t="s">
        <v>43</v>
      </c>
      <c r="J1" s="38" t="s">
        <v>44</v>
      </c>
      <c r="K1" s="33">
        <v>20.371309</v>
      </c>
      <c r="L1" s="39">
        <v>44.545389999999998</v>
      </c>
      <c r="M1" s="40">
        <v>51341.882000000216</v>
      </c>
      <c r="N1" s="40">
        <v>1.7163600000000001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51341.882000000216</v>
      </c>
      <c r="D7" s="29"/>
    </row>
    <row r="8" spans="1:15" x14ac:dyDescent="0.2">
      <c r="A8" t="s">
        <v>3</v>
      </c>
      <c r="C8" s="8">
        <v>1.7163600000000001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-3.2685517165869518E-7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59113.558599999997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1.7163596731448285</v>
      </c>
      <c r="E16" s="14" t="s">
        <v>30</v>
      </c>
      <c r="F16" s="32">
        <f ca="1">NOW()+15018.5+$C$5/24</f>
        <v>59957.777647337964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5021</v>
      </c>
    </row>
    <row r="18" spans="1:21" ht="14.25" thickTop="1" thickBot="1" x14ac:dyDescent="0.25">
      <c r="A18" s="16" t="s">
        <v>5</v>
      </c>
      <c r="B18" s="10"/>
      <c r="C18" s="19">
        <f ca="1">+C15</f>
        <v>59113.558599999997</v>
      </c>
      <c r="D18" s="20">
        <f ca="1">+C16</f>
        <v>1.7163596731448285</v>
      </c>
      <c r="E18" s="14" t="s">
        <v>36</v>
      </c>
      <c r="F18" s="23">
        <f ca="1">ROUND(2*(F16-$C$15)/$C$16,0)/2+F15</f>
        <v>493</v>
      </c>
    </row>
    <row r="19" spans="1:21" ht="13.5" thickTop="1" x14ac:dyDescent="0.2">
      <c r="E19" s="14" t="s">
        <v>31</v>
      </c>
      <c r="F19" s="18">
        <f ca="1">+$C$15+$C$16*F18-15018.5-$C$5/24</f>
        <v>44941.619752193736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51341.882000000216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36323.382000000216</v>
      </c>
    </row>
    <row r="22" spans="1:21" x14ac:dyDescent="0.2">
      <c r="A22" s="42" t="s">
        <v>47</v>
      </c>
      <c r="B22" s="43" t="s">
        <v>48</v>
      </c>
      <c r="C22" s="44">
        <v>59113.558599999997</v>
      </c>
      <c r="D22" s="44">
        <v>2.0000000000000001E-4</v>
      </c>
      <c r="E22">
        <f>+(C22-C$7)/C$8</f>
        <v>4527.9991377099095</v>
      </c>
      <c r="F22">
        <f>ROUND(2*E22,0)/2</f>
        <v>4528</v>
      </c>
      <c r="G22">
        <f>+C22-(C$7+F22*C$8)</f>
        <v>-1.4800002172705717E-3</v>
      </c>
      <c r="I22">
        <f>+G22</f>
        <v>-1.4800002172705717E-3</v>
      </c>
      <c r="O22">
        <f ca="1">+C$11+C$12*$F22</f>
        <v>-1.4800002172705717E-3</v>
      </c>
      <c r="Q22" s="2">
        <f>+C22-15018.5</f>
        <v>44095.058599999997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2023-01-13T05:39:48Z</dcterms:modified>
</cp:coreProperties>
</file>