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A06F94F1-02A1-408D-81E5-345C8A5CEA0C}" xr6:coauthVersionLast="47" xr6:coauthVersionMax="47" xr10:uidLastSave="{00000000-0000-0000-0000-000000000000}"/>
  <bookViews>
    <workbookView xWindow="390" yWindow="390" windowWidth="1716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1" i="1"/>
  <c r="F21" i="1" s="1"/>
  <c r="G21" i="1" s="1"/>
  <c r="I21" i="1" s="1"/>
  <c r="Q21" i="1"/>
  <c r="F15" i="1"/>
  <c r="F16" i="1" s="1"/>
  <c r="C17" i="1"/>
  <c r="C11" i="1"/>
  <c r="C12" i="1" l="1"/>
  <c r="O22" i="1" l="1"/>
  <c r="C15" i="1"/>
  <c r="O21" i="1"/>
  <c r="C16" i="1"/>
  <c r="D18" i="1" s="1"/>
  <c r="O23" i="1"/>
  <c r="C18" i="1" l="1"/>
  <c r="F17" i="1"/>
  <c r="F18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<sst xmlns="http://schemas.openxmlformats.org/spreadsheetml/2006/main" count="57" uniqueCount="52">
  <si>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</si>
  <si>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</si>
  <si>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</si>
  <si>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</si>
  <si>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</si>
  <si>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</si>
  <si>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</si>
  <si>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</si>
  <si>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</si>
  <si>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</si>
  <si>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</si>
  <si>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</si>
  <si>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</si>
  <si>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</si>
  <si>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</si>
  <si>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</si>
  <si>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</si>
  <si>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</si>
  <si>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</si>
  <si>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</si>
  <si>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</si>
  <si>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</si>
  <si>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</si>
  <si>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</si>
  <si>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</si>
  <si>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</si>
  <si>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</si>
  <si>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</si>
  <si>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</si>
  <si>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</si>
  <si>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</si>
  <si>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</si>
  <si>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</si>
  <si>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</si>
  <si>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</si>
  <si>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</si>
  <si>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</si>
  <si>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</si>
  <si>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</si>
  <si>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</si>
  <si>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</si>
  <si>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</si>
  <si>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</si>
  <si>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V2846 Cyg</t>
  </si>
  <si>
    <t>2022C</t>
  </si>
  <si>
    <t>G3924-0411</t>
  </si>
  <si>
    <t>EW</t>
  </si>
  <si>
    <t>F21</t>
  </si>
  <si>
    <t>G21</t>
  </si>
  <si>
    <t>JBAV, 60</t>
  </si>
  <si>
    <t>I</t>
  </si>
  <si>
    <t>V2846 Cyg / G3924-0411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</si>
</sst>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V2846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6.4788539748406038E-4</c:v>
                </c:pt>
                <c:pt idx="2">
                  <c:v>2.5977497498388402E-3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1.4E-3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8.4481466330856654E-4</c:v>
                </c:pt>
                <c:pt idx="1">
                  <c:v>1.3357036312310472E-3</c:v>
                </c:pt>
                <c:pt idx="2">
                  <c:v>1.0651168527832868E-3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-1498.5</c:v>
                </c:pt>
                <c:pt idx="2">
                  <c:v>-672.5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51</v>
      </c>
      <c r="F1" s="39" t="s">
        <v>43</v>
      </c>
      <c r="G1" s="35" t="s">
        <v>44</v>
      </c>
      <c r="H1" s="31"/>
      <c r="I1" s="40" t="s">
        <v>45</v>
      </c>
      <c r="J1" s="41" t="s">
        <v>45</v>
      </c>
      <c r="K1" s="34">
        <v>19.184799999999999</v>
      </c>
      <c r="L1" s="34">
        <v>55.353999999999999</v>
      </c>
      <c r="M1" s="42">
        <v>59660.770568129454</v>
      </c>
      <c r="N1" s="42">
        <v>0.43926374108431804</v>
      </c>
      <c r="O1" s="36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59660.770568129454</v>
      </c>
      <c r="D7" s="29"/>
    </row>
    <row r="8" spans="1:15" x14ac:dyDescent="0.2">
      <c r="A8" t="s">
        <v>3</v>
      </c>
      <c r="C8" s="8">
        <v>0.43926374108431804</v>
      </c>
      <c r="D8" s="29"/>
    </row>
    <row r="9" spans="1:15" x14ac:dyDescent="0.2">
      <c r="A9" s="24" t="s">
        <v>32</v>
      </c>
      <c r="B9" s="25">
        <v>21</v>
      </c>
      <c r="C9" s="22" t="s">
        <v>47</v>
      </c>
      <c r="D9" s="23" t="s">
        <v>48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8.4481466330856654E-4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-3.2758689884716753E-7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59660.771412944116</v>
      </c>
      <c r="E15" s="14" t="s">
        <v>30</v>
      </c>
      <c r="F15" s="33">
        <f ca="1">NOW()+15018.5+$C$5/24</f>
        <v>59960.85877997685</v>
      </c>
    </row>
    <row r="16" spans="1:15" x14ac:dyDescent="0.2">
      <c r="A16" s="16" t="s">
        <v>4</v>
      </c>
      <c r="B16" s="10"/>
      <c r="C16" s="17">
        <f ca="1">+C8+C12</f>
        <v>0.43926341349741921</v>
      </c>
      <c r="E16" s="14" t="s">
        <v>35</v>
      </c>
      <c r="F16" s="15">
        <f ca="1">ROUND(2*(F15-$C$7)/$C$8,0)/2+F14</f>
        <v>684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684</v>
      </c>
    </row>
    <row r="18" spans="1:21" ht="14.25" thickTop="1" thickBot="1" x14ac:dyDescent="0.25">
      <c r="A18" s="16" t="s">
        <v>5</v>
      </c>
      <c r="B18" s="10"/>
      <c r="C18" s="19">
        <f ca="1">+C15</f>
        <v>59660.771412944116</v>
      </c>
      <c r="D18" s="20">
        <f ca="1">+C16</f>
        <v>0.43926341349741921</v>
      </c>
      <c r="E18" s="14" t="s">
        <v>31</v>
      </c>
      <c r="F18" s="18">
        <f ca="1">+$C$15+$C$16*F17-15018.5-$C$5/24</f>
        <v>44943.123421109689</v>
      </c>
    </row>
    <row r="19" spans="1:21" ht="13.5" thickTop="1" x14ac:dyDescent="0.2">
      <c r="F19" s="37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59660.770568129454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8.4481466330856654E-4</v>
      </c>
      <c r="Q21" s="38">
        <f>+C21-15018.5</f>
        <v>44642.270568129454</v>
      </c>
    </row>
    <row r="22" spans="1:21" x14ac:dyDescent="0.2">
      <c r="A22" s="43" t="s">
        <v>49</v>
      </c>
      <c r="B22" s="44" t="s">
        <v>50</v>
      </c>
      <c r="C22" s="45">
        <v>59002.534500000002</v>
      </c>
      <c r="D22" s="43">
        <v>1.4E-3</v>
      </c>
      <c r="E22">
        <f t="shared" ref="E22:E23" si="0">+(C22-C$7)/C$8</f>
        <v>-1498.4985250651539</v>
      </c>
      <c r="F22">
        <f t="shared" ref="F22:F23" si="1">ROUND(2*E22,0)/2</f>
        <v>-1498.5</v>
      </c>
      <c r="G22">
        <f t="shared" ref="G22:G23" si="2">+C22-(C$7+F22*C$8)</f>
        <v>6.4788539748406038E-4</v>
      </c>
      <c r="I22">
        <f t="shared" ref="I22:I23" si="3">+G22</f>
        <v>6.4788539748406038E-4</v>
      </c>
      <c r="O22">
        <f t="shared" ref="O22:O23" ca="1" si="4">+C$11+C$12*$F22</f>
        <v>1.3357036312310472E-3</v>
      </c>
      <c r="Q22" s="38">
        <f t="shared" ref="Q22:Q23" si="5">+C22-15018.5</f>
        <v>43984.034500000002</v>
      </c>
    </row>
    <row r="23" spans="1:21" x14ac:dyDescent="0.2">
      <c r="A23" s="43" t="s">
        <v>49</v>
      </c>
      <c r="B23" s="44" t="s">
        <v>50</v>
      </c>
      <c r="C23" s="45">
        <v>59365.368300000002</v>
      </c>
      <c r="D23" s="43">
        <v>1.1000000000000001E-3</v>
      </c>
      <c r="E23">
        <f t="shared" si="0"/>
        <v>-672.49408612751506</v>
      </c>
      <c r="F23">
        <f t="shared" si="1"/>
        <v>-672.5</v>
      </c>
      <c r="G23">
        <f t="shared" si="2"/>
        <v>2.5977497498388402E-3</v>
      </c>
      <c r="I23">
        <f t="shared" si="3"/>
        <v>2.5977497498388402E-3</v>
      </c>
      <c r="O23">
        <f t="shared" ca="1" si="4"/>
        <v>1.0651168527832868E-3</v>
      </c>
      <c r="Q23" s="38">
        <f t="shared" si="5"/>
        <v>44346.868300000002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2023-01-16T07:36:38Z</dcterms:modified>
</cp:coreProperties>
</file>