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D9DEDBC-CCC3-4B6F-BA59-D4571EC67F6F}" xr6:coauthVersionLast="47" xr6:coauthVersionMax="47" xr10:uidLastSave="{00000000-0000-0000-0000-000000000000}"/>
  <bookViews>
    <workbookView xWindow="14190" yWindow="315" windowWidth="12975" windowHeight="14640"/>
  </bookViews>
  <sheets>
    <sheet name="Active" sheetId="1" r:id="rId1"/>
    <sheet name="BAV" sheetId="2" r:id="rId2"/>
    <sheet name="Sheet1" sheetId="3" r:id="rId3"/>
    <sheet name="Sheet1 (2)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33" i="1" l="1"/>
  <c r="Q434" i="1"/>
  <c r="Q436" i="1"/>
  <c r="D9" i="1"/>
  <c r="C9" i="1"/>
  <c r="Q435" i="1"/>
  <c r="Q431" i="1"/>
  <c r="Q432" i="1"/>
  <c r="E379" i="1"/>
  <c r="F379" i="1" s="1"/>
  <c r="C7" i="1"/>
  <c r="C8" i="1"/>
  <c r="E362" i="1" s="1"/>
  <c r="F362" i="1" s="1"/>
  <c r="G362" i="1" s="1"/>
  <c r="J362" i="1" s="1"/>
  <c r="Q417" i="1"/>
  <c r="Q416" i="1"/>
  <c r="Q413" i="1"/>
  <c r="Q412" i="1"/>
  <c r="Q407" i="1"/>
  <c r="Q406" i="1"/>
  <c r="Q405" i="1"/>
  <c r="Q404" i="1"/>
  <c r="Q403" i="1"/>
  <c r="Q402" i="1"/>
  <c r="Q401" i="1"/>
  <c r="Q400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54" i="1"/>
  <c r="Q430" i="1"/>
  <c r="Q429" i="1"/>
  <c r="Q426" i="1"/>
  <c r="Q428" i="1"/>
  <c r="E351" i="1"/>
  <c r="Q427" i="1"/>
  <c r="Q420" i="1"/>
  <c r="Q418" i="1"/>
  <c r="Q415" i="1"/>
  <c r="Q414" i="1"/>
  <c r="Q410" i="1"/>
  <c r="Q409" i="1"/>
  <c r="Q408" i="1"/>
  <c r="Q381" i="1"/>
  <c r="Q361" i="1"/>
  <c r="Q358" i="1"/>
  <c r="Q352" i="1"/>
  <c r="Q348" i="1"/>
  <c r="Q345" i="1"/>
  <c r="Q340" i="1"/>
  <c r="Q339" i="1"/>
  <c r="Q337" i="1"/>
  <c r="Q336" i="1"/>
  <c r="Q335" i="1"/>
  <c r="Q334" i="1"/>
  <c r="Q333" i="1"/>
  <c r="Q332" i="1"/>
  <c r="Q331" i="1"/>
  <c r="Q327" i="1"/>
  <c r="Q312" i="1"/>
  <c r="Q311" i="1"/>
  <c r="Q302" i="1"/>
  <c r="Q301" i="1"/>
  <c r="Q300" i="1"/>
  <c r="Q270" i="1"/>
  <c r="Q261" i="1"/>
  <c r="Q230" i="1"/>
  <c r="Q229" i="1"/>
  <c r="Q224" i="1"/>
  <c r="E224" i="1"/>
  <c r="F224" i="1" s="1"/>
  <c r="G224" i="1" s="1"/>
  <c r="I224" i="1" s="1"/>
  <c r="Q221" i="1"/>
  <c r="Q120" i="1"/>
  <c r="Q119" i="1"/>
  <c r="Q116" i="1"/>
  <c r="Q114" i="1"/>
  <c r="Q113" i="1"/>
  <c r="Q112" i="1"/>
  <c r="E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E88" i="1"/>
  <c r="Q87" i="1"/>
  <c r="Q86" i="1"/>
  <c r="Q85" i="1"/>
  <c r="Q84" i="1"/>
  <c r="Q83" i="1"/>
  <c r="Q82" i="1"/>
  <c r="Q81" i="1"/>
  <c r="Q80" i="1"/>
  <c r="Q79" i="1"/>
  <c r="Q78" i="1"/>
  <c r="E78" i="1"/>
  <c r="F78" i="1" s="1"/>
  <c r="G78" i="1" s="1"/>
  <c r="I78" i="1" s="1"/>
  <c r="Q77" i="1"/>
  <c r="Q76" i="1"/>
  <c r="Q75" i="1"/>
  <c r="Q74" i="1"/>
  <c r="Q73" i="1"/>
  <c r="Q72" i="1"/>
  <c r="Q71" i="1"/>
  <c r="E71" i="1"/>
  <c r="F71" i="1" s="1"/>
  <c r="G71" i="1" s="1"/>
  <c r="I71" i="1" s="1"/>
  <c r="Q70" i="1"/>
  <c r="Q69" i="1"/>
  <c r="Q68" i="1"/>
  <c r="E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E40" i="1"/>
  <c r="F40" i="1" s="1"/>
  <c r="G40" i="1" s="1"/>
  <c r="I40" i="1" s="1"/>
  <c r="Q39" i="1"/>
  <c r="Q38" i="1"/>
  <c r="Q37" i="1"/>
  <c r="Q36" i="1"/>
  <c r="Q35" i="1"/>
  <c r="Q34" i="1"/>
  <c r="Q33" i="1"/>
  <c r="E33" i="1"/>
  <c r="F33" i="1" s="1"/>
  <c r="G33" i="1" s="1"/>
  <c r="I33" i="1" s="1"/>
  <c r="Q32" i="1"/>
  <c r="Q31" i="1"/>
  <c r="Q30" i="1"/>
  <c r="Q29" i="1"/>
  <c r="Q28" i="1"/>
  <c r="Q27" i="1"/>
  <c r="Q26" i="1"/>
  <c r="Q25" i="1"/>
  <c r="Q24" i="1"/>
  <c r="Q23" i="1"/>
  <c r="Q22" i="1"/>
  <c r="Q21" i="1"/>
  <c r="G364" i="2"/>
  <c r="C364" i="2" s="1"/>
  <c r="G231" i="2"/>
  <c r="C231" i="2" s="1"/>
  <c r="G230" i="2"/>
  <c r="C230" i="2"/>
  <c r="G229" i="2"/>
  <c r="C229" i="2"/>
  <c r="G228" i="2"/>
  <c r="C228" i="2" s="1"/>
  <c r="G363" i="2"/>
  <c r="C363" i="2"/>
  <c r="G227" i="2"/>
  <c r="C227" i="2"/>
  <c r="G362" i="2"/>
  <c r="C362" i="2" s="1"/>
  <c r="G361" i="2"/>
  <c r="C361" i="2"/>
  <c r="G360" i="2"/>
  <c r="C360" i="2"/>
  <c r="G226" i="2"/>
  <c r="C226" i="2"/>
  <c r="G359" i="2"/>
  <c r="C359" i="2"/>
  <c r="G358" i="2"/>
  <c r="C358" i="2"/>
  <c r="G357" i="2"/>
  <c r="C357" i="2"/>
  <c r="G225" i="2"/>
  <c r="C225" i="2"/>
  <c r="G356" i="2"/>
  <c r="C356" i="2" s="1"/>
  <c r="E356" i="2" s="1"/>
  <c r="G355" i="2"/>
  <c r="C355" i="2"/>
  <c r="G224" i="2"/>
  <c r="C224" i="2"/>
  <c r="G223" i="2"/>
  <c r="C223" i="2"/>
  <c r="G222" i="2"/>
  <c r="C222" i="2"/>
  <c r="G354" i="2"/>
  <c r="C354" i="2"/>
  <c r="G221" i="2"/>
  <c r="C221" i="2"/>
  <c r="G353" i="2"/>
  <c r="C353" i="2" s="1"/>
  <c r="G220" i="2"/>
  <c r="C220" i="2"/>
  <c r="G219" i="2"/>
  <c r="C219" i="2"/>
  <c r="G218" i="2"/>
  <c r="C218" i="2"/>
  <c r="G217" i="2"/>
  <c r="C217" i="2"/>
  <c r="G352" i="2"/>
  <c r="C352" i="2"/>
  <c r="G216" i="2"/>
  <c r="C216" i="2"/>
  <c r="G215" i="2"/>
  <c r="C215" i="2" s="1"/>
  <c r="G214" i="2"/>
  <c r="C214" i="2" s="1"/>
  <c r="G351" i="2"/>
  <c r="C351" i="2"/>
  <c r="G213" i="2"/>
  <c r="C213" i="2"/>
  <c r="G212" i="2"/>
  <c r="C212" i="2"/>
  <c r="G350" i="2"/>
  <c r="C350" i="2" s="1"/>
  <c r="G211" i="2"/>
  <c r="C211" i="2"/>
  <c r="G210" i="2"/>
  <c r="C210" i="2"/>
  <c r="G209" i="2"/>
  <c r="C209" i="2"/>
  <c r="G208" i="2"/>
  <c r="C208" i="2"/>
  <c r="G349" i="2"/>
  <c r="C349" i="2" s="1"/>
  <c r="G348" i="2"/>
  <c r="C348" i="2"/>
  <c r="G207" i="2"/>
  <c r="C207" i="2"/>
  <c r="G347" i="2"/>
  <c r="C347" i="2"/>
  <c r="G346" i="2"/>
  <c r="C346" i="2"/>
  <c r="G345" i="2"/>
  <c r="C345" i="2"/>
  <c r="G344" i="2"/>
  <c r="C344" i="2" s="1"/>
  <c r="G343" i="2"/>
  <c r="C343" i="2"/>
  <c r="G342" i="2"/>
  <c r="C342" i="2" s="1"/>
  <c r="G341" i="2"/>
  <c r="C341" i="2"/>
  <c r="G206" i="2"/>
  <c r="C206" i="2"/>
  <c r="G205" i="2"/>
  <c r="C205" i="2" s="1"/>
  <c r="G204" i="2"/>
  <c r="C204" i="2"/>
  <c r="G340" i="2"/>
  <c r="C340" i="2"/>
  <c r="G203" i="2"/>
  <c r="C203" i="2"/>
  <c r="G202" i="2"/>
  <c r="C202" i="2" s="1"/>
  <c r="G201" i="2"/>
  <c r="C201" i="2" s="1"/>
  <c r="G200" i="2"/>
  <c r="C200" i="2" s="1"/>
  <c r="G199" i="2"/>
  <c r="C199" i="2" s="1"/>
  <c r="G198" i="2"/>
  <c r="C198" i="2" s="1"/>
  <c r="G197" i="2"/>
  <c r="C197" i="2"/>
  <c r="G196" i="2"/>
  <c r="C196" i="2" s="1"/>
  <c r="G195" i="2"/>
  <c r="C195" i="2" s="1"/>
  <c r="G194" i="2"/>
  <c r="C194" i="2"/>
  <c r="G193" i="2"/>
  <c r="C193" i="2"/>
  <c r="G192" i="2"/>
  <c r="C192" i="2" s="1"/>
  <c r="G191" i="2"/>
  <c r="C191" i="2" s="1"/>
  <c r="G190" i="2"/>
  <c r="C190" i="2"/>
  <c r="G339" i="2"/>
  <c r="C339" i="2"/>
  <c r="G338" i="2"/>
  <c r="C338" i="2" s="1"/>
  <c r="G189" i="2"/>
  <c r="C189" i="2" s="1"/>
  <c r="E310" i="1"/>
  <c r="G188" i="2"/>
  <c r="C188" i="2" s="1"/>
  <c r="G187" i="2"/>
  <c r="C187" i="2" s="1"/>
  <c r="G186" i="2"/>
  <c r="C186" i="2" s="1"/>
  <c r="G185" i="2"/>
  <c r="C185" i="2"/>
  <c r="G184" i="2"/>
  <c r="C184" i="2" s="1"/>
  <c r="G183" i="2"/>
  <c r="C183" i="2" s="1"/>
  <c r="G182" i="2"/>
  <c r="C182" i="2"/>
  <c r="E303" i="1"/>
  <c r="F303" i="1" s="1"/>
  <c r="G303" i="1" s="1"/>
  <c r="I303" i="1" s="1"/>
  <c r="G337" i="2"/>
  <c r="C337" i="2" s="1"/>
  <c r="G336" i="2"/>
  <c r="C336" i="2" s="1"/>
  <c r="G335" i="2"/>
  <c r="C335" i="2" s="1"/>
  <c r="G181" i="2"/>
  <c r="C181" i="2"/>
  <c r="G180" i="2"/>
  <c r="C180" i="2" s="1"/>
  <c r="G179" i="2"/>
  <c r="C179" i="2" s="1"/>
  <c r="G178" i="2"/>
  <c r="C178" i="2"/>
  <c r="G177" i="2"/>
  <c r="C177" i="2" s="1"/>
  <c r="E295" i="1"/>
  <c r="E177" i="2" s="1"/>
  <c r="G176" i="2"/>
  <c r="C176" i="2" s="1"/>
  <c r="G175" i="2"/>
  <c r="C175" i="2" s="1"/>
  <c r="G174" i="2"/>
  <c r="C174" i="2"/>
  <c r="G173" i="2"/>
  <c r="C173" i="2" s="1"/>
  <c r="G172" i="2"/>
  <c r="C172" i="2"/>
  <c r="G171" i="2"/>
  <c r="C171" i="2" s="1"/>
  <c r="G170" i="2"/>
  <c r="C170" i="2"/>
  <c r="G169" i="2"/>
  <c r="C169" i="2" s="1"/>
  <c r="G168" i="2"/>
  <c r="C168" i="2" s="1"/>
  <c r="G167" i="2"/>
  <c r="C167" i="2" s="1"/>
  <c r="G166" i="2"/>
  <c r="C166" i="2"/>
  <c r="G165" i="2"/>
  <c r="C165" i="2" s="1"/>
  <c r="G164" i="2"/>
  <c r="C164" i="2"/>
  <c r="G163" i="2"/>
  <c r="C163" i="2"/>
  <c r="G162" i="2"/>
  <c r="C162" i="2" s="1"/>
  <c r="G161" i="2"/>
  <c r="C161" i="2"/>
  <c r="E279" i="1"/>
  <c r="G160" i="2"/>
  <c r="C160" i="2"/>
  <c r="G159" i="2"/>
  <c r="C159" i="2" s="1"/>
  <c r="G158" i="2"/>
  <c r="C158" i="2"/>
  <c r="G157" i="2"/>
  <c r="C157" i="2" s="1"/>
  <c r="G156" i="2"/>
  <c r="C156" i="2"/>
  <c r="G155" i="2"/>
  <c r="C155" i="2"/>
  <c r="G154" i="2"/>
  <c r="C154" i="2" s="1"/>
  <c r="G334" i="2"/>
  <c r="C334" i="2"/>
  <c r="G153" i="2"/>
  <c r="C153" i="2"/>
  <c r="G152" i="2"/>
  <c r="C152" i="2" s="1"/>
  <c r="G151" i="2"/>
  <c r="C151" i="2"/>
  <c r="G150" i="2"/>
  <c r="C150" i="2" s="1"/>
  <c r="G149" i="2"/>
  <c r="C149" i="2"/>
  <c r="G148" i="2"/>
  <c r="C148" i="2" s="1"/>
  <c r="G333" i="2"/>
  <c r="C333" i="2"/>
  <c r="G147" i="2"/>
  <c r="C147" i="2"/>
  <c r="E260" i="1"/>
  <c r="F260" i="1" s="1"/>
  <c r="G260" i="1" s="1"/>
  <c r="I260" i="1" s="1"/>
  <c r="G146" i="2"/>
  <c r="C146" i="2"/>
  <c r="G145" i="2"/>
  <c r="C145" i="2" s="1"/>
  <c r="G144" i="2"/>
  <c r="C144" i="2"/>
  <c r="G143" i="2"/>
  <c r="C143" i="2"/>
  <c r="G142" i="2"/>
  <c r="C142" i="2"/>
  <c r="G141" i="2"/>
  <c r="C141" i="2" s="1"/>
  <c r="G140" i="2"/>
  <c r="C140" i="2"/>
  <c r="G139" i="2"/>
  <c r="C139" i="2" s="1"/>
  <c r="G138" i="2"/>
  <c r="C138" i="2"/>
  <c r="G137" i="2"/>
  <c r="C137" i="2"/>
  <c r="G136" i="2"/>
  <c r="C136" i="2"/>
  <c r="G135" i="2"/>
  <c r="C135" i="2"/>
  <c r="G134" i="2"/>
  <c r="C134" i="2"/>
  <c r="G133" i="2"/>
  <c r="C133" i="2" s="1"/>
  <c r="G132" i="2"/>
  <c r="C132" i="2"/>
  <c r="G131" i="2"/>
  <c r="C131" i="2"/>
  <c r="G130" i="2"/>
  <c r="C130" i="2"/>
  <c r="G129" i="2"/>
  <c r="C129" i="2" s="1"/>
  <c r="G128" i="2"/>
  <c r="C128" i="2"/>
  <c r="G127" i="2"/>
  <c r="C127" i="2"/>
  <c r="G126" i="2"/>
  <c r="C126" i="2"/>
  <c r="G125" i="2"/>
  <c r="C125" i="2" s="1"/>
  <c r="G124" i="2"/>
  <c r="C124" i="2"/>
  <c r="G123" i="2"/>
  <c r="C123" i="2" s="1"/>
  <c r="G122" i="2"/>
  <c r="C122" i="2"/>
  <c r="G121" i="2"/>
  <c r="C121" i="2"/>
  <c r="G120" i="2"/>
  <c r="C120" i="2"/>
  <c r="G119" i="2"/>
  <c r="C119" i="2"/>
  <c r="G118" i="2"/>
  <c r="C118" i="2"/>
  <c r="G332" i="2"/>
  <c r="C332" i="2" s="1"/>
  <c r="G331" i="2"/>
  <c r="C331" i="2" s="1"/>
  <c r="G117" i="2"/>
  <c r="C117" i="2" s="1"/>
  <c r="G116" i="2"/>
  <c r="C116" i="2"/>
  <c r="G115" i="2"/>
  <c r="C115" i="2"/>
  <c r="G114" i="2"/>
  <c r="C114" i="2" s="1"/>
  <c r="G330" i="2"/>
  <c r="C330" i="2"/>
  <c r="E330" i="2" s="1"/>
  <c r="G113" i="2"/>
  <c r="C113" i="2"/>
  <c r="G329" i="2"/>
  <c r="C329" i="2"/>
  <c r="G112" i="2"/>
  <c r="C112" i="2"/>
  <c r="G111" i="2"/>
  <c r="C111" i="2" s="1"/>
  <c r="G110" i="2"/>
  <c r="C110" i="2"/>
  <c r="E217" i="1"/>
  <c r="F217" i="1" s="1"/>
  <c r="G217" i="1" s="1"/>
  <c r="I217" i="1" s="1"/>
  <c r="G109" i="2"/>
  <c r="C109" i="2" s="1"/>
  <c r="G108" i="2"/>
  <c r="C108" i="2"/>
  <c r="G107" i="2"/>
  <c r="C107" i="2" s="1"/>
  <c r="G106" i="2"/>
  <c r="C106" i="2" s="1"/>
  <c r="G105" i="2"/>
  <c r="C105" i="2"/>
  <c r="G104" i="2"/>
  <c r="C104" i="2" s="1"/>
  <c r="E211" i="1"/>
  <c r="F211" i="1" s="1"/>
  <c r="G211" i="1" s="1"/>
  <c r="I211" i="1" s="1"/>
  <c r="G103" i="2"/>
  <c r="C103" i="2"/>
  <c r="G102" i="2"/>
  <c r="C102" i="2" s="1"/>
  <c r="G101" i="2"/>
  <c r="C101" i="2"/>
  <c r="E208" i="1"/>
  <c r="F208" i="1" s="1"/>
  <c r="G208" i="1" s="1"/>
  <c r="I208" i="1" s="1"/>
  <c r="G100" i="2"/>
  <c r="C100" i="2" s="1"/>
  <c r="G99" i="2"/>
  <c r="C99" i="2"/>
  <c r="G98" i="2"/>
  <c r="C98" i="2" s="1"/>
  <c r="G97" i="2"/>
  <c r="C97" i="2"/>
  <c r="G96" i="2"/>
  <c r="C96" i="2" s="1"/>
  <c r="G95" i="2"/>
  <c r="C95" i="2"/>
  <c r="E202" i="1"/>
  <c r="F202" i="1" s="1"/>
  <c r="G202" i="1" s="1"/>
  <c r="I202" i="1" s="1"/>
  <c r="G94" i="2"/>
  <c r="C94" i="2" s="1"/>
  <c r="G93" i="2"/>
  <c r="C93" i="2"/>
  <c r="G92" i="2"/>
  <c r="C92" i="2" s="1"/>
  <c r="G91" i="2"/>
  <c r="C91" i="2"/>
  <c r="G90" i="2"/>
  <c r="C90" i="2" s="1"/>
  <c r="G89" i="2"/>
  <c r="C89" i="2"/>
  <c r="G88" i="2"/>
  <c r="C88" i="2" s="1"/>
  <c r="E195" i="1"/>
  <c r="F195" i="1" s="1"/>
  <c r="G195" i="1" s="1"/>
  <c r="I195" i="1" s="1"/>
  <c r="G87" i="2"/>
  <c r="C87" i="2"/>
  <c r="G86" i="2"/>
  <c r="C86" i="2" s="1"/>
  <c r="G85" i="2"/>
  <c r="C85" i="2"/>
  <c r="E192" i="1"/>
  <c r="G84" i="2"/>
  <c r="C84" i="2" s="1"/>
  <c r="G83" i="2"/>
  <c r="C83" i="2"/>
  <c r="G82" i="2"/>
  <c r="C82" i="2" s="1"/>
  <c r="G81" i="2"/>
  <c r="C81" i="2"/>
  <c r="G80" i="2"/>
  <c r="C80" i="2"/>
  <c r="G79" i="2"/>
  <c r="C79" i="2" s="1"/>
  <c r="G78" i="2"/>
  <c r="C78" i="2"/>
  <c r="G77" i="2"/>
  <c r="C77" i="2" s="1"/>
  <c r="G76" i="2"/>
  <c r="C76" i="2"/>
  <c r="G75" i="2"/>
  <c r="C75" i="2" s="1"/>
  <c r="E182" i="1"/>
  <c r="F182" i="1" s="1"/>
  <c r="G182" i="1" s="1"/>
  <c r="I182" i="1" s="1"/>
  <c r="G74" i="2"/>
  <c r="C74" i="2"/>
  <c r="G73" i="2"/>
  <c r="C73" i="2" s="1"/>
  <c r="G72" i="2"/>
  <c r="C72" i="2"/>
  <c r="E179" i="1"/>
  <c r="E72" i="2" s="1"/>
  <c r="G71" i="2"/>
  <c r="C71" i="2" s="1"/>
  <c r="G70" i="2"/>
  <c r="C70" i="2"/>
  <c r="G69" i="2"/>
  <c r="C69" i="2" s="1"/>
  <c r="E176" i="1"/>
  <c r="G68" i="2"/>
  <c r="C68" i="2"/>
  <c r="G67" i="2"/>
  <c r="C67" i="2" s="1"/>
  <c r="G66" i="2"/>
  <c r="C66" i="2"/>
  <c r="E173" i="1"/>
  <c r="E66" i="2" s="1"/>
  <c r="G65" i="2"/>
  <c r="C65" i="2" s="1"/>
  <c r="G64" i="2"/>
  <c r="C64" i="2"/>
  <c r="G63" i="2"/>
  <c r="C63" i="2" s="1"/>
  <c r="G62" i="2"/>
  <c r="C62" i="2"/>
  <c r="G61" i="2"/>
  <c r="C61" i="2" s="1"/>
  <c r="G60" i="2"/>
  <c r="C60" i="2" s="1"/>
  <c r="E167" i="1"/>
  <c r="F167" i="1" s="1"/>
  <c r="G167" i="1" s="1"/>
  <c r="I167" i="1" s="1"/>
  <c r="G59" i="2"/>
  <c r="C59" i="2" s="1"/>
  <c r="G58" i="2"/>
  <c r="C58" i="2"/>
  <c r="G57" i="2"/>
  <c r="C57" i="2" s="1"/>
  <c r="E164" i="1"/>
  <c r="F164" i="1" s="1"/>
  <c r="G164" i="1" s="1"/>
  <c r="I164" i="1" s="1"/>
  <c r="G56" i="2"/>
  <c r="C56" i="2"/>
  <c r="G55" i="2"/>
  <c r="C55" i="2" s="1"/>
  <c r="G54" i="2"/>
  <c r="C54" i="2"/>
  <c r="E161" i="1"/>
  <c r="F161" i="1" s="1"/>
  <c r="G161" i="1" s="1"/>
  <c r="I161" i="1" s="1"/>
  <c r="G53" i="2"/>
  <c r="C53" i="2" s="1"/>
  <c r="G52" i="2"/>
  <c r="C52" i="2"/>
  <c r="G51" i="2"/>
  <c r="C51" i="2" s="1"/>
  <c r="G50" i="2"/>
  <c r="C50" i="2"/>
  <c r="G49" i="2"/>
  <c r="C49" i="2" s="1"/>
  <c r="G48" i="2"/>
  <c r="C48" i="2"/>
  <c r="G47" i="2"/>
  <c r="C47" i="2" s="1"/>
  <c r="E154" i="1"/>
  <c r="G46" i="2"/>
  <c r="C46" i="2"/>
  <c r="G45" i="2"/>
  <c r="C45" i="2" s="1"/>
  <c r="G44" i="2"/>
  <c r="C44" i="2" s="1"/>
  <c r="E151" i="1"/>
  <c r="G43" i="2"/>
  <c r="C43" i="2" s="1"/>
  <c r="G42" i="2"/>
  <c r="C42" i="2"/>
  <c r="G41" i="2"/>
  <c r="C41" i="2" s="1"/>
  <c r="G40" i="2"/>
  <c r="C40" i="2"/>
  <c r="G39" i="2"/>
  <c r="C39" i="2" s="1"/>
  <c r="G38" i="2"/>
  <c r="C38" i="2"/>
  <c r="E145" i="1"/>
  <c r="G37" i="2"/>
  <c r="C37" i="2" s="1"/>
  <c r="G36" i="2"/>
  <c r="C36" i="2"/>
  <c r="G35" i="2"/>
  <c r="C35" i="2" s="1"/>
  <c r="G34" i="2"/>
  <c r="C34" i="2"/>
  <c r="G33" i="2"/>
  <c r="C33" i="2" s="1"/>
  <c r="G32" i="2"/>
  <c r="C32" i="2"/>
  <c r="E139" i="1"/>
  <c r="E32" i="2"/>
  <c r="G31" i="2"/>
  <c r="C31" i="2" s="1"/>
  <c r="G30" i="2"/>
  <c r="C30" i="2"/>
  <c r="G29" i="2"/>
  <c r="C29" i="2" s="1"/>
  <c r="E136" i="1"/>
  <c r="G28" i="2"/>
  <c r="C28" i="2" s="1"/>
  <c r="G27" i="2"/>
  <c r="C27" i="2"/>
  <c r="G26" i="2"/>
  <c r="C26" i="2"/>
  <c r="E133" i="1"/>
  <c r="G25" i="2"/>
  <c r="C25" i="2" s="1"/>
  <c r="G24" i="2"/>
  <c r="C24" i="2"/>
  <c r="G23" i="2"/>
  <c r="C23" i="2"/>
  <c r="G22" i="2"/>
  <c r="C22" i="2" s="1"/>
  <c r="G21" i="2"/>
  <c r="C21" i="2"/>
  <c r="G20" i="2"/>
  <c r="C20" i="2" s="1"/>
  <c r="E127" i="1"/>
  <c r="F127" i="1" s="1"/>
  <c r="G127" i="1" s="1"/>
  <c r="I127" i="1" s="1"/>
  <c r="G19" i="2"/>
  <c r="C19" i="2"/>
  <c r="G18" i="2"/>
  <c r="C18" i="2" s="1"/>
  <c r="G17" i="2"/>
  <c r="C17" i="2"/>
  <c r="E124" i="1"/>
  <c r="F124" i="1" s="1"/>
  <c r="G124" i="1" s="1"/>
  <c r="I124" i="1" s="1"/>
  <c r="G16" i="2"/>
  <c r="C16" i="2"/>
  <c r="G15" i="2"/>
  <c r="C15" i="2" s="1"/>
  <c r="G14" i="2"/>
  <c r="C14" i="2"/>
  <c r="E14" i="2"/>
  <c r="E121" i="1"/>
  <c r="G328" i="2"/>
  <c r="C328" i="2"/>
  <c r="G327" i="2"/>
  <c r="C327" i="2"/>
  <c r="G13" i="2"/>
  <c r="C13" i="2" s="1"/>
  <c r="G12" i="2"/>
  <c r="C12" i="2"/>
  <c r="G11" i="2"/>
  <c r="C11" i="2" s="1"/>
  <c r="G326" i="2"/>
  <c r="C326" i="2" s="1"/>
  <c r="G325" i="2"/>
  <c r="C325" i="2" s="1"/>
  <c r="G324" i="2"/>
  <c r="C324" i="2"/>
  <c r="G323" i="2"/>
  <c r="C323" i="2"/>
  <c r="G322" i="2"/>
  <c r="C322" i="2"/>
  <c r="G321" i="2"/>
  <c r="C321" i="2"/>
  <c r="G320" i="2"/>
  <c r="C320" i="2" s="1"/>
  <c r="G319" i="2"/>
  <c r="C319" i="2" s="1"/>
  <c r="G318" i="2"/>
  <c r="C318" i="2" s="1"/>
  <c r="G317" i="2"/>
  <c r="C317" i="2"/>
  <c r="G316" i="2"/>
  <c r="C316" i="2"/>
  <c r="G315" i="2"/>
  <c r="C315" i="2"/>
  <c r="G314" i="2"/>
  <c r="C314" i="2" s="1"/>
  <c r="G313" i="2"/>
  <c r="C313" i="2"/>
  <c r="G312" i="2"/>
  <c r="C312" i="2"/>
  <c r="G311" i="2"/>
  <c r="C311" i="2" s="1"/>
  <c r="G310" i="2"/>
  <c r="C310" i="2" s="1"/>
  <c r="G309" i="2"/>
  <c r="C309" i="2" s="1"/>
  <c r="G308" i="2"/>
  <c r="C308" i="2"/>
  <c r="G307" i="2"/>
  <c r="C307" i="2"/>
  <c r="G306" i="2"/>
  <c r="C306" i="2"/>
  <c r="G305" i="2"/>
  <c r="C305" i="2"/>
  <c r="G304" i="2"/>
  <c r="C304" i="2" s="1"/>
  <c r="G303" i="2"/>
  <c r="C303" i="2" s="1"/>
  <c r="G302" i="2"/>
  <c r="C302" i="2" s="1"/>
  <c r="G301" i="2"/>
  <c r="C301" i="2"/>
  <c r="G300" i="2"/>
  <c r="C300" i="2"/>
  <c r="G299" i="2"/>
  <c r="C299" i="2"/>
  <c r="G298" i="2"/>
  <c r="C298" i="2" s="1"/>
  <c r="G297" i="2"/>
  <c r="C297" i="2"/>
  <c r="G296" i="2"/>
  <c r="C296" i="2"/>
  <c r="G295" i="2"/>
  <c r="C295" i="2" s="1"/>
  <c r="G294" i="2"/>
  <c r="C294" i="2" s="1"/>
  <c r="G293" i="2"/>
  <c r="C293" i="2" s="1"/>
  <c r="G292" i="2"/>
  <c r="C292" i="2"/>
  <c r="G291" i="2"/>
  <c r="C291" i="2"/>
  <c r="G290" i="2"/>
  <c r="C290" i="2"/>
  <c r="G289" i="2"/>
  <c r="C289" i="2"/>
  <c r="E289" i="2" s="1"/>
  <c r="G288" i="2"/>
  <c r="C288" i="2" s="1"/>
  <c r="G287" i="2"/>
  <c r="C287" i="2" s="1"/>
  <c r="G286" i="2"/>
  <c r="C286" i="2" s="1"/>
  <c r="G285" i="2"/>
  <c r="C285" i="2"/>
  <c r="G284" i="2"/>
  <c r="C284" i="2"/>
  <c r="G283" i="2"/>
  <c r="C283" i="2"/>
  <c r="G282" i="2"/>
  <c r="C282" i="2" s="1"/>
  <c r="G281" i="2"/>
  <c r="C281" i="2"/>
  <c r="G280" i="2"/>
  <c r="C280" i="2"/>
  <c r="G279" i="2"/>
  <c r="C279" i="2" s="1"/>
  <c r="G278" i="2"/>
  <c r="C278" i="2" s="1"/>
  <c r="G277" i="2"/>
  <c r="C277" i="2" s="1"/>
  <c r="G276" i="2"/>
  <c r="C276" i="2"/>
  <c r="G275" i="2"/>
  <c r="C275" i="2"/>
  <c r="G274" i="2"/>
  <c r="C274" i="2"/>
  <c r="G273" i="2"/>
  <c r="C273" i="2"/>
  <c r="G272" i="2"/>
  <c r="C272" i="2" s="1"/>
  <c r="G271" i="2"/>
  <c r="C271" i="2" s="1"/>
  <c r="G270" i="2"/>
  <c r="C270" i="2" s="1"/>
  <c r="G269" i="2"/>
  <c r="C269" i="2"/>
  <c r="G268" i="2"/>
  <c r="C268" i="2"/>
  <c r="G267" i="2"/>
  <c r="C267" i="2"/>
  <c r="G266" i="2"/>
  <c r="C266" i="2" s="1"/>
  <c r="G265" i="2"/>
  <c r="C265" i="2"/>
  <c r="G264" i="2"/>
  <c r="C264" i="2"/>
  <c r="G263" i="2"/>
  <c r="C263" i="2" s="1"/>
  <c r="G262" i="2"/>
  <c r="C262" i="2" s="1"/>
  <c r="G261" i="2"/>
  <c r="C261" i="2" s="1"/>
  <c r="G260" i="2"/>
  <c r="C260" i="2"/>
  <c r="G259" i="2"/>
  <c r="C259" i="2"/>
  <c r="G258" i="2"/>
  <c r="C258" i="2"/>
  <c r="G257" i="2"/>
  <c r="C257" i="2"/>
  <c r="G256" i="2"/>
  <c r="C256" i="2" s="1"/>
  <c r="G255" i="2"/>
  <c r="C255" i="2" s="1"/>
  <c r="G254" i="2"/>
  <c r="C254" i="2" s="1"/>
  <c r="G253" i="2"/>
  <c r="C253" i="2"/>
  <c r="G252" i="2"/>
  <c r="C252" i="2"/>
  <c r="G251" i="2"/>
  <c r="C251" i="2" s="1"/>
  <c r="G250" i="2"/>
  <c r="C250" i="2"/>
  <c r="G249" i="2"/>
  <c r="C249" i="2" s="1"/>
  <c r="G248" i="2"/>
  <c r="C248" i="2"/>
  <c r="G247" i="2"/>
  <c r="C247" i="2" s="1"/>
  <c r="G246" i="2"/>
  <c r="C246" i="2"/>
  <c r="G245" i="2"/>
  <c r="C245" i="2"/>
  <c r="G244" i="2"/>
  <c r="C244" i="2"/>
  <c r="G243" i="2"/>
  <c r="C243" i="2" s="1"/>
  <c r="G242" i="2"/>
  <c r="C242" i="2"/>
  <c r="G241" i="2"/>
  <c r="C241" i="2" s="1"/>
  <c r="G240" i="2"/>
  <c r="C240" i="2"/>
  <c r="G239" i="2"/>
  <c r="C239" i="2" s="1"/>
  <c r="G238" i="2"/>
  <c r="C238" i="2"/>
  <c r="G237" i="2"/>
  <c r="C237" i="2"/>
  <c r="G236" i="2"/>
  <c r="C236" i="2"/>
  <c r="G235" i="2"/>
  <c r="C235" i="2" s="1"/>
  <c r="G234" i="2"/>
  <c r="C234" i="2" s="1"/>
  <c r="G233" i="2"/>
  <c r="C233" i="2" s="1"/>
  <c r="G232" i="2"/>
  <c r="C232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329" i="2"/>
  <c r="H329" i="2"/>
  <c r="B329" i="2"/>
  <c r="D329" i="2"/>
  <c r="A113" i="2"/>
  <c r="H113" i="2"/>
  <c r="B113" i="2"/>
  <c r="D113" i="2"/>
  <c r="A330" i="2"/>
  <c r="H330" i="2"/>
  <c r="B330" i="2"/>
  <c r="D330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331" i="2"/>
  <c r="H331" i="2"/>
  <c r="B331" i="2"/>
  <c r="D331" i="2"/>
  <c r="A332" i="2"/>
  <c r="H332" i="2"/>
  <c r="B332" i="2"/>
  <c r="D332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333" i="2"/>
  <c r="H333" i="2"/>
  <c r="B333" i="2"/>
  <c r="D333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334" i="2"/>
  <c r="H334" i="2"/>
  <c r="B334" i="2"/>
  <c r="D334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338" i="2"/>
  <c r="H338" i="2"/>
  <c r="B338" i="2"/>
  <c r="D338" i="2"/>
  <c r="A339" i="2"/>
  <c r="H339" i="2"/>
  <c r="B339" i="2"/>
  <c r="D33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340" i="2"/>
  <c r="H340" i="2"/>
  <c r="B340" i="2"/>
  <c r="D340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207" i="2"/>
  <c r="H207" i="2"/>
  <c r="B207" i="2"/>
  <c r="D207" i="2"/>
  <c r="A348" i="2"/>
  <c r="H348" i="2"/>
  <c r="B348" i="2"/>
  <c r="D348" i="2"/>
  <c r="A349" i="2"/>
  <c r="H349" i="2"/>
  <c r="B349" i="2"/>
  <c r="D349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350" i="2"/>
  <c r="H350" i="2"/>
  <c r="B350" i="2"/>
  <c r="D350" i="2"/>
  <c r="A212" i="2"/>
  <c r="H212" i="2"/>
  <c r="B212" i="2"/>
  <c r="D212" i="2"/>
  <c r="A213" i="2"/>
  <c r="H213" i="2"/>
  <c r="B213" i="2"/>
  <c r="D213" i="2"/>
  <c r="A351" i="2"/>
  <c r="H351" i="2"/>
  <c r="B351" i="2"/>
  <c r="D351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352" i="2"/>
  <c r="H352" i="2"/>
  <c r="B352" i="2"/>
  <c r="D352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353" i="2"/>
  <c r="H353" i="2"/>
  <c r="B353" i="2"/>
  <c r="D353" i="2"/>
  <c r="A221" i="2"/>
  <c r="H221" i="2"/>
  <c r="B221" i="2"/>
  <c r="D221" i="2"/>
  <c r="A354" i="2"/>
  <c r="H354" i="2"/>
  <c r="B354" i="2"/>
  <c r="D354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355" i="2"/>
  <c r="H355" i="2"/>
  <c r="B355" i="2"/>
  <c r="D355" i="2"/>
  <c r="A356" i="2"/>
  <c r="H356" i="2"/>
  <c r="B356" i="2"/>
  <c r="D356" i="2"/>
  <c r="A225" i="2"/>
  <c r="H225" i="2"/>
  <c r="B225" i="2"/>
  <c r="D225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226" i="2"/>
  <c r="H226" i="2"/>
  <c r="B226" i="2"/>
  <c r="D226" i="2"/>
  <c r="A360" i="2"/>
  <c r="H360" i="2"/>
  <c r="B360" i="2"/>
  <c r="D360" i="2"/>
  <c r="A361" i="2"/>
  <c r="H361" i="2"/>
  <c r="B361" i="2"/>
  <c r="D361" i="2"/>
  <c r="A362" i="2"/>
  <c r="H362" i="2"/>
  <c r="B362" i="2"/>
  <c r="D362" i="2"/>
  <c r="A227" i="2"/>
  <c r="H227" i="2"/>
  <c r="B227" i="2"/>
  <c r="D227" i="2"/>
  <c r="A363" i="2"/>
  <c r="H363" i="2"/>
  <c r="B363" i="2"/>
  <c r="D363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364" i="2"/>
  <c r="H364" i="2"/>
  <c r="B364" i="2"/>
  <c r="D364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328" i="2"/>
  <c r="D328" i="2"/>
  <c r="B328" i="2"/>
  <c r="A328" i="2"/>
  <c r="H327" i="2"/>
  <c r="D327" i="2"/>
  <c r="B327" i="2"/>
  <c r="A327" i="2"/>
  <c r="H13" i="2"/>
  <c r="D13" i="2"/>
  <c r="B13" i="2"/>
  <c r="A13" i="2"/>
  <c r="H12" i="2"/>
  <c r="D12" i="2"/>
  <c r="B12" i="2"/>
  <c r="A12" i="2"/>
  <c r="H11" i="2"/>
  <c r="D11" i="2"/>
  <c r="B11" i="2"/>
  <c r="A11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H315" i="2"/>
  <c r="D315" i="2"/>
  <c r="B315" i="2"/>
  <c r="A315" i="2"/>
  <c r="H314" i="2"/>
  <c r="D314" i="2"/>
  <c r="B314" i="2"/>
  <c r="A314" i="2"/>
  <c r="H313" i="2"/>
  <c r="D313" i="2"/>
  <c r="B313" i="2"/>
  <c r="A313" i="2"/>
  <c r="H312" i="2"/>
  <c r="D312" i="2"/>
  <c r="B312" i="2"/>
  <c r="A312" i="2"/>
  <c r="H311" i="2"/>
  <c r="D311" i="2"/>
  <c r="B311" i="2"/>
  <c r="A311" i="2"/>
  <c r="H310" i="2"/>
  <c r="D310" i="2"/>
  <c r="B310" i="2"/>
  <c r="A310" i="2"/>
  <c r="H309" i="2"/>
  <c r="D309" i="2"/>
  <c r="B309" i="2"/>
  <c r="A309" i="2"/>
  <c r="H308" i="2"/>
  <c r="D308" i="2"/>
  <c r="B308" i="2"/>
  <c r="A308" i="2"/>
  <c r="H307" i="2"/>
  <c r="D307" i="2"/>
  <c r="B307" i="2"/>
  <c r="A307" i="2"/>
  <c r="H306" i="2"/>
  <c r="D306" i="2"/>
  <c r="B306" i="2"/>
  <c r="A306" i="2"/>
  <c r="H305" i="2"/>
  <c r="D305" i="2"/>
  <c r="B305" i="2"/>
  <c r="A305" i="2"/>
  <c r="H304" i="2"/>
  <c r="D304" i="2"/>
  <c r="B304" i="2"/>
  <c r="A304" i="2"/>
  <c r="H303" i="2"/>
  <c r="B303" i="2" s="1"/>
  <c r="F303" i="2"/>
  <c r="D303" i="2"/>
  <c r="A303" i="2"/>
  <c r="H302" i="2"/>
  <c r="B302" i="2"/>
  <c r="F302" i="2"/>
  <c r="D302" i="2"/>
  <c r="A302" i="2"/>
  <c r="H301" i="2"/>
  <c r="B301" i="2" s="1"/>
  <c r="F301" i="2"/>
  <c r="D301" i="2" s="1"/>
  <c r="A301" i="2"/>
  <c r="H300" i="2"/>
  <c r="F300" i="2"/>
  <c r="D300" i="2" s="1"/>
  <c r="B300" i="2"/>
  <c r="A300" i="2"/>
  <c r="H299" i="2"/>
  <c r="F299" i="2"/>
  <c r="D299" i="2"/>
  <c r="B299" i="2"/>
  <c r="A299" i="2"/>
  <c r="H298" i="2"/>
  <c r="B298" i="2"/>
  <c r="D298" i="2"/>
  <c r="A298" i="2"/>
  <c r="H297" i="2"/>
  <c r="B297" i="2"/>
  <c r="D297" i="2"/>
  <c r="A297" i="2"/>
  <c r="H296" i="2"/>
  <c r="B296" i="2"/>
  <c r="D296" i="2"/>
  <c r="A296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H288" i="2"/>
  <c r="B288" i="2"/>
  <c r="D288" i="2"/>
  <c r="A288" i="2"/>
  <c r="H287" i="2"/>
  <c r="B287" i="2"/>
  <c r="D287" i="2"/>
  <c r="A287" i="2"/>
  <c r="H286" i="2"/>
  <c r="B286" i="2"/>
  <c r="D286" i="2"/>
  <c r="A286" i="2"/>
  <c r="H285" i="2"/>
  <c r="B285" i="2"/>
  <c r="D285" i="2"/>
  <c r="A285" i="2"/>
  <c r="H284" i="2"/>
  <c r="B284" i="2"/>
  <c r="D284" i="2"/>
  <c r="A284" i="2"/>
  <c r="H283" i="2"/>
  <c r="B283" i="2"/>
  <c r="D283" i="2"/>
  <c r="A283" i="2"/>
  <c r="H282" i="2"/>
  <c r="B282" i="2"/>
  <c r="D282" i="2"/>
  <c r="A282" i="2"/>
  <c r="H281" i="2"/>
  <c r="B281" i="2"/>
  <c r="D281" i="2"/>
  <c r="A281" i="2"/>
  <c r="H280" i="2"/>
  <c r="B280" i="2"/>
  <c r="D280" i="2"/>
  <c r="A280" i="2"/>
  <c r="H279" i="2"/>
  <c r="B279" i="2"/>
  <c r="D279" i="2"/>
  <c r="A279" i="2"/>
  <c r="H278" i="2"/>
  <c r="B278" i="2"/>
  <c r="D278" i="2"/>
  <c r="A278" i="2"/>
  <c r="H277" i="2"/>
  <c r="B277" i="2"/>
  <c r="D277" i="2"/>
  <c r="A277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H257" i="2"/>
  <c r="B257" i="2"/>
  <c r="D257" i="2"/>
  <c r="A257" i="2"/>
  <c r="H256" i="2"/>
  <c r="B256" i="2"/>
  <c r="D256" i="2"/>
  <c r="A256" i="2"/>
  <c r="H255" i="2"/>
  <c r="B255" i="2"/>
  <c r="D255" i="2"/>
  <c r="A255" i="2"/>
  <c r="H254" i="2"/>
  <c r="B254" i="2"/>
  <c r="D254" i="2"/>
  <c r="A254" i="2"/>
  <c r="H253" i="2"/>
  <c r="B253" i="2"/>
  <c r="D253" i="2"/>
  <c r="A253" i="2"/>
  <c r="H252" i="2"/>
  <c r="B252" i="2"/>
  <c r="D252" i="2"/>
  <c r="A252" i="2"/>
  <c r="H251" i="2"/>
  <c r="B251" i="2"/>
  <c r="D251" i="2"/>
  <c r="A251" i="2"/>
  <c r="H250" i="2"/>
  <c r="B250" i="2"/>
  <c r="D250" i="2"/>
  <c r="A250" i="2"/>
  <c r="H249" i="2"/>
  <c r="B249" i="2"/>
  <c r="D249" i="2"/>
  <c r="A249" i="2"/>
  <c r="H248" i="2"/>
  <c r="B248" i="2"/>
  <c r="D248" i="2"/>
  <c r="A248" i="2"/>
  <c r="H247" i="2"/>
  <c r="B247" i="2"/>
  <c r="D247" i="2"/>
  <c r="A247" i="2"/>
  <c r="H246" i="2"/>
  <c r="B246" i="2"/>
  <c r="D246" i="2"/>
  <c r="A246" i="2"/>
  <c r="H245" i="2"/>
  <c r="B245" i="2"/>
  <c r="D245" i="2"/>
  <c r="A245" i="2"/>
  <c r="H244" i="2"/>
  <c r="B244" i="2"/>
  <c r="D244" i="2"/>
  <c r="A244" i="2"/>
  <c r="H243" i="2"/>
  <c r="B243" i="2"/>
  <c r="D243" i="2"/>
  <c r="A243" i="2"/>
  <c r="H242" i="2"/>
  <c r="B242" i="2"/>
  <c r="D242" i="2"/>
  <c r="A242" i="2"/>
  <c r="H241" i="2"/>
  <c r="B241" i="2"/>
  <c r="D241" i="2"/>
  <c r="A241" i="2"/>
  <c r="H240" i="2"/>
  <c r="B240" i="2"/>
  <c r="D240" i="2"/>
  <c r="A240" i="2"/>
  <c r="H239" i="2"/>
  <c r="B239" i="2"/>
  <c r="D239" i="2"/>
  <c r="A239" i="2"/>
  <c r="H238" i="2"/>
  <c r="B238" i="2"/>
  <c r="D238" i="2"/>
  <c r="A238" i="2"/>
  <c r="H237" i="2"/>
  <c r="B237" i="2"/>
  <c r="D237" i="2"/>
  <c r="A237" i="2"/>
  <c r="H236" i="2"/>
  <c r="D236" i="2"/>
  <c r="B236" i="2"/>
  <c r="A236" i="2"/>
  <c r="H235" i="2"/>
  <c r="B235" i="2"/>
  <c r="D235" i="2"/>
  <c r="A235" i="2"/>
  <c r="H234" i="2"/>
  <c r="D234" i="2"/>
  <c r="B234" i="2"/>
  <c r="A234" i="2"/>
  <c r="H233" i="2"/>
  <c r="B233" i="2"/>
  <c r="D233" i="2"/>
  <c r="A233" i="2"/>
  <c r="H232" i="2"/>
  <c r="B232" i="2"/>
  <c r="D232" i="2"/>
  <c r="A232" i="2"/>
  <c r="E220" i="1"/>
  <c r="F220" i="1" s="1"/>
  <c r="G220" i="1" s="1"/>
  <c r="I220" i="1" s="1"/>
  <c r="E223" i="1"/>
  <c r="F223" i="1"/>
  <c r="G223" i="1" s="1"/>
  <c r="I223" i="1" s="1"/>
  <c r="F121" i="1"/>
  <c r="G121" i="1"/>
  <c r="I121" i="1" s="1"/>
  <c r="F133" i="1"/>
  <c r="G133" i="1" s="1"/>
  <c r="I133" i="1" s="1"/>
  <c r="E135" i="1"/>
  <c r="F135" i="1" s="1"/>
  <c r="G135" i="1" s="1"/>
  <c r="I135" i="1" s="1"/>
  <c r="F136" i="1"/>
  <c r="G136" i="1" s="1"/>
  <c r="I136" i="1" s="1"/>
  <c r="F139" i="1"/>
  <c r="G139" i="1" s="1"/>
  <c r="I139" i="1" s="1"/>
  <c r="F145" i="1"/>
  <c r="G145" i="1" s="1"/>
  <c r="I145" i="1" s="1"/>
  <c r="F154" i="1"/>
  <c r="G154" i="1" s="1"/>
  <c r="I154" i="1" s="1"/>
  <c r="F176" i="1"/>
  <c r="G176" i="1" s="1"/>
  <c r="I176" i="1" s="1"/>
  <c r="E189" i="1"/>
  <c r="F189" i="1" s="1"/>
  <c r="G189" i="1"/>
  <c r="I189" i="1" s="1"/>
  <c r="F192" i="1"/>
  <c r="G192" i="1" s="1"/>
  <c r="I192" i="1" s="1"/>
  <c r="F279" i="1"/>
  <c r="G279" i="1"/>
  <c r="I279" i="1" s="1"/>
  <c r="E115" i="1"/>
  <c r="F115" i="1" s="1"/>
  <c r="G115" i="1" s="1"/>
  <c r="H115" i="1" s="1"/>
  <c r="E268" i="1"/>
  <c r="F268" i="1" s="1"/>
  <c r="G268" i="1" s="1"/>
  <c r="J268" i="1" s="1"/>
  <c r="E298" i="1"/>
  <c r="F298" i="1" s="1"/>
  <c r="G298" i="1" s="1"/>
  <c r="K298" i="1" s="1"/>
  <c r="F295" i="1"/>
  <c r="G295" i="1" s="1"/>
  <c r="I295" i="1" s="1"/>
  <c r="F310" i="1"/>
  <c r="G310" i="1" s="1"/>
  <c r="I310" i="1" s="1"/>
  <c r="E267" i="1"/>
  <c r="F267" i="1" s="1"/>
  <c r="E272" i="1"/>
  <c r="F272" i="1" s="1"/>
  <c r="Q422" i="1"/>
  <c r="Q425" i="1"/>
  <c r="Q424" i="1"/>
  <c r="Q423" i="1"/>
  <c r="F151" i="1"/>
  <c r="G151" i="1" s="1"/>
  <c r="I151" i="1" s="1"/>
  <c r="F173" i="1"/>
  <c r="G173" i="1" s="1"/>
  <c r="I173" i="1" s="1"/>
  <c r="F179" i="1"/>
  <c r="G179" i="1" s="1"/>
  <c r="I179" i="1" s="1"/>
  <c r="F16" i="1"/>
  <c r="F17" i="1" s="1"/>
  <c r="Q421" i="1"/>
  <c r="Q419" i="1"/>
  <c r="Q341" i="1"/>
  <c r="Q411" i="1"/>
  <c r="Q399" i="1"/>
  <c r="Q346" i="1"/>
  <c r="Q349" i="1"/>
  <c r="Q353" i="1"/>
  <c r="Q355" i="1"/>
  <c r="Q357" i="1"/>
  <c r="Q398" i="1"/>
  <c r="C17" i="1"/>
  <c r="Q363" i="1"/>
  <c r="Q362" i="1"/>
  <c r="Q364" i="1"/>
  <c r="Q347" i="1"/>
  <c r="Q350" i="1"/>
  <c r="Q351" i="1"/>
  <c r="Q343" i="1"/>
  <c r="Q359" i="1"/>
  <c r="Q356" i="1"/>
  <c r="Q360" i="1"/>
  <c r="Q117" i="1"/>
  <c r="Q118" i="1"/>
  <c r="Q344" i="1"/>
  <c r="Q236" i="1"/>
  <c r="Q283" i="1"/>
  <c r="Q285" i="1"/>
  <c r="Q338" i="1"/>
  <c r="Q298" i="1"/>
  <c r="Q305" i="1"/>
  <c r="Q342" i="1"/>
  <c r="Q158" i="1"/>
  <c r="Q159" i="1"/>
  <c r="Q177" i="1"/>
  <c r="Q183" i="1"/>
  <c r="Q184" i="1"/>
  <c r="Q186" i="1"/>
  <c r="Q196" i="1"/>
  <c r="Q197" i="1"/>
  <c r="Q198" i="1"/>
  <c r="Q167" i="1"/>
  <c r="Q168" i="1"/>
  <c r="Q170" i="1"/>
  <c r="Q269" i="1"/>
  <c r="Q273" i="1"/>
  <c r="Q328" i="1"/>
  <c r="Q329" i="1"/>
  <c r="Q330" i="1"/>
  <c r="Q254" i="1"/>
  <c r="Q255" i="1"/>
  <c r="Q256" i="1"/>
  <c r="Q257" i="1"/>
  <c r="Q258" i="1"/>
  <c r="Q259" i="1"/>
  <c r="Q260" i="1"/>
  <c r="Q264" i="1"/>
  <c r="Q265" i="1"/>
  <c r="Q266" i="1"/>
  <c r="Q267" i="1"/>
  <c r="Q272" i="1"/>
  <c r="Q280" i="1"/>
  <c r="Q281" i="1"/>
  <c r="Q282" i="1"/>
  <c r="Q288" i="1"/>
  <c r="Q289" i="1"/>
  <c r="Q294" i="1"/>
  <c r="Q295" i="1"/>
  <c r="Q296" i="1"/>
  <c r="Q297" i="1"/>
  <c r="Q299" i="1"/>
  <c r="Q303" i="1"/>
  <c r="Q304" i="1"/>
  <c r="Q306" i="1"/>
  <c r="Q307" i="1"/>
  <c r="Q308" i="1"/>
  <c r="Q309" i="1"/>
  <c r="Q310" i="1"/>
  <c r="Q313" i="1"/>
  <c r="Q314" i="1"/>
  <c r="Q315" i="1"/>
  <c r="Q316" i="1"/>
  <c r="Q317" i="1"/>
  <c r="Q318" i="1"/>
  <c r="Q320" i="1"/>
  <c r="Q319" i="1"/>
  <c r="Q321" i="1"/>
  <c r="Q322" i="1"/>
  <c r="Q323" i="1"/>
  <c r="Q324" i="1"/>
  <c r="Q325" i="1"/>
  <c r="Q326" i="1"/>
  <c r="Q132" i="1"/>
  <c r="Q140" i="1"/>
  <c r="Q141" i="1"/>
  <c r="Q143" i="1"/>
  <c r="Q149" i="1"/>
  <c r="Q150" i="1"/>
  <c r="Q151" i="1"/>
  <c r="Q160" i="1"/>
  <c r="Q161" i="1"/>
  <c r="Q162" i="1"/>
  <c r="Q163" i="1"/>
  <c r="Q164" i="1"/>
  <c r="Q165" i="1"/>
  <c r="Q166" i="1"/>
  <c r="Q172" i="1"/>
  <c r="Q173" i="1"/>
  <c r="Q174" i="1"/>
  <c r="Q175" i="1"/>
  <c r="Q178" i="1"/>
  <c r="Q179" i="1"/>
  <c r="Q180" i="1"/>
  <c r="Q181" i="1"/>
  <c r="Q182" i="1"/>
  <c r="Q185" i="1"/>
  <c r="Q187" i="1"/>
  <c r="Q188" i="1"/>
  <c r="Q193" i="1"/>
  <c r="Q194" i="1"/>
  <c r="Q195" i="1"/>
  <c r="Q199" i="1"/>
  <c r="Q200" i="1"/>
  <c r="Q202" i="1"/>
  <c r="Q201" i="1"/>
  <c r="Q203" i="1"/>
  <c r="Q204" i="1"/>
  <c r="Q205" i="1"/>
  <c r="Q206" i="1"/>
  <c r="Q209" i="1"/>
  <c r="Q210" i="1"/>
  <c r="Q211" i="1"/>
  <c r="Q212" i="1"/>
  <c r="Q213" i="1"/>
  <c r="Q214" i="1"/>
  <c r="Q216" i="1"/>
  <c r="Q218" i="1"/>
  <c r="Q219" i="1"/>
  <c r="Q220" i="1"/>
  <c r="Q222" i="1"/>
  <c r="Q223" i="1"/>
  <c r="Q225" i="1"/>
  <c r="Q226" i="1"/>
  <c r="Q227" i="1"/>
  <c r="Q228" i="1"/>
  <c r="Q231" i="1"/>
  <c r="Q232" i="1"/>
  <c r="Q233" i="1"/>
  <c r="Q234" i="1"/>
  <c r="Q235" i="1"/>
  <c r="Q237" i="1"/>
  <c r="Q239" i="1"/>
  <c r="Q240" i="1"/>
  <c r="Q244" i="1"/>
  <c r="Q245" i="1"/>
  <c r="Q246" i="1"/>
  <c r="Q247" i="1"/>
  <c r="Q248" i="1"/>
  <c r="Q249" i="1"/>
  <c r="Q250" i="1"/>
  <c r="Q251" i="1"/>
  <c r="Q243" i="1"/>
  <c r="Q252" i="1"/>
  <c r="Q253" i="1"/>
  <c r="Q121" i="1"/>
  <c r="Q122" i="1"/>
  <c r="Q123" i="1"/>
  <c r="Q124" i="1"/>
  <c r="Q125" i="1"/>
  <c r="Q126" i="1"/>
  <c r="Q127" i="1"/>
  <c r="Q128" i="1"/>
  <c r="Q129" i="1"/>
  <c r="Q130" i="1"/>
  <c r="Q131" i="1"/>
  <c r="Q133" i="1"/>
  <c r="Q134" i="1"/>
  <c r="Q135" i="1"/>
  <c r="Q136" i="1"/>
  <c r="Q137" i="1"/>
  <c r="Q138" i="1"/>
  <c r="Q139" i="1"/>
  <c r="Q142" i="1"/>
  <c r="Q144" i="1"/>
  <c r="Q145" i="1"/>
  <c r="Q146" i="1"/>
  <c r="Q147" i="1"/>
  <c r="Q148" i="1"/>
  <c r="Q152" i="1"/>
  <c r="Q153" i="1"/>
  <c r="Q154" i="1"/>
  <c r="Q155" i="1"/>
  <c r="Q156" i="1"/>
  <c r="Q157" i="1"/>
  <c r="Q169" i="1"/>
  <c r="Q171" i="1"/>
  <c r="Q176" i="1"/>
  <c r="Q189" i="1"/>
  <c r="Q190" i="1"/>
  <c r="Q191" i="1"/>
  <c r="Q192" i="1"/>
  <c r="Q207" i="1"/>
  <c r="Q208" i="1"/>
  <c r="Q215" i="1"/>
  <c r="Q217" i="1"/>
  <c r="Q238" i="1"/>
  <c r="Q241" i="1"/>
  <c r="Q242" i="1"/>
  <c r="Q262" i="1"/>
  <c r="Q263" i="1"/>
  <c r="Q276" i="1"/>
  <c r="Q277" i="1"/>
  <c r="Q278" i="1"/>
  <c r="Q279" i="1"/>
  <c r="Q286" i="1"/>
  <c r="Q287" i="1"/>
  <c r="Q290" i="1"/>
  <c r="Q291" i="1"/>
  <c r="Q292" i="1"/>
  <c r="Q293" i="1"/>
  <c r="Q268" i="1"/>
  <c r="Q271" i="1"/>
  <c r="Q274" i="1"/>
  <c r="Q275" i="1"/>
  <c r="Q284" i="1"/>
  <c r="Q115" i="1"/>
  <c r="E161" i="2"/>
  <c r="E390" i="1"/>
  <c r="F390" i="1" s="1"/>
  <c r="G390" i="1" s="1"/>
  <c r="K390" i="1" s="1"/>
  <c r="E382" i="1"/>
  <c r="F382" i="1" s="1"/>
  <c r="G382" i="1" s="1"/>
  <c r="K382" i="1" s="1"/>
  <c r="E425" i="1"/>
  <c r="E432" i="1"/>
  <c r="F432" i="1"/>
  <c r="G432" i="1" s="1"/>
  <c r="K432" i="1" s="1"/>
  <c r="E357" i="1"/>
  <c r="E369" i="1"/>
  <c r="F369" i="1" s="1"/>
  <c r="G369" i="1" s="1"/>
  <c r="K369" i="1" s="1"/>
  <c r="E413" i="1"/>
  <c r="F413" i="1" s="1"/>
  <c r="G413" i="1" s="1"/>
  <c r="K413" i="1" s="1"/>
  <c r="E405" i="1"/>
  <c r="F405" i="1" s="1"/>
  <c r="G405" i="1" s="1"/>
  <c r="K405" i="1" s="1"/>
  <c r="E397" i="1"/>
  <c r="F397" i="1" s="1"/>
  <c r="G397" i="1" s="1"/>
  <c r="K397" i="1" s="1"/>
  <c r="E389" i="1"/>
  <c r="F389" i="1" s="1"/>
  <c r="G389" i="1" s="1"/>
  <c r="K389" i="1" s="1"/>
  <c r="E381" i="1"/>
  <c r="E424" i="1"/>
  <c r="F424" i="1" s="1"/>
  <c r="G424" i="1" s="1"/>
  <c r="K424" i="1" s="1"/>
  <c r="E410" i="1"/>
  <c r="E359" i="2" s="1"/>
  <c r="E402" i="1"/>
  <c r="F402" i="1" s="1"/>
  <c r="G402" i="1" s="1"/>
  <c r="K402" i="1" s="1"/>
  <c r="K396" i="1"/>
  <c r="E394" i="1"/>
  <c r="F394" i="1" s="1"/>
  <c r="G394" i="1" s="1"/>
  <c r="K394" i="1" s="1"/>
  <c r="E386" i="1"/>
  <c r="F386" i="1" s="1"/>
  <c r="G386" i="1" s="1"/>
  <c r="K386" i="1" s="1"/>
  <c r="E378" i="1"/>
  <c r="F378" i="1" s="1"/>
  <c r="G378" i="1" s="1"/>
  <c r="K378" i="1" s="1"/>
  <c r="E430" i="1"/>
  <c r="F430" i="1" s="1"/>
  <c r="G430" i="1" s="1"/>
  <c r="K430" i="1" s="1"/>
  <c r="E421" i="1"/>
  <c r="E228" i="2" s="1"/>
  <c r="E431" i="1"/>
  <c r="F431" i="1" s="1"/>
  <c r="G431" i="1" s="1"/>
  <c r="K431" i="1" s="1"/>
  <c r="E371" i="1"/>
  <c r="F371" i="1" s="1"/>
  <c r="G371" i="1" s="1"/>
  <c r="K371" i="1" s="1"/>
  <c r="E415" i="1"/>
  <c r="F415" i="1" s="1"/>
  <c r="G415" i="1" s="1"/>
  <c r="K415" i="1" s="1"/>
  <c r="E407" i="1"/>
  <c r="F407" i="1" s="1"/>
  <c r="G407" i="1" s="1"/>
  <c r="K407" i="1" s="1"/>
  <c r="E399" i="1"/>
  <c r="F399" i="1" s="1"/>
  <c r="G399" i="1"/>
  <c r="J399" i="1" s="1"/>
  <c r="E391" i="1"/>
  <c r="F391" i="1" s="1"/>
  <c r="G391" i="1" s="1"/>
  <c r="K391" i="1" s="1"/>
  <c r="E383" i="1"/>
  <c r="F383" i="1" s="1"/>
  <c r="G383" i="1" s="1"/>
  <c r="K383" i="1" s="1"/>
  <c r="E427" i="1"/>
  <c r="F427" i="1" s="1"/>
  <c r="G427" i="1" s="1"/>
  <c r="K427" i="1" s="1"/>
  <c r="E418" i="1"/>
  <c r="E362" i="2" s="1"/>
  <c r="E358" i="1"/>
  <c r="E376" i="1"/>
  <c r="F376" i="1" s="1"/>
  <c r="G376" i="1" s="1"/>
  <c r="K376" i="1" s="1"/>
  <c r="E368" i="1"/>
  <c r="F368" i="1" s="1"/>
  <c r="G368" i="1" s="1"/>
  <c r="K368" i="1" s="1"/>
  <c r="E412" i="1"/>
  <c r="F412" i="1" s="1"/>
  <c r="G412" i="1" s="1"/>
  <c r="K412" i="1" s="1"/>
  <c r="E404" i="1"/>
  <c r="F404" i="1"/>
  <c r="G404" i="1" s="1"/>
  <c r="K404" i="1" s="1"/>
  <c r="E396" i="1"/>
  <c r="F396" i="1" s="1"/>
  <c r="G396" i="1" s="1"/>
  <c r="E388" i="1"/>
  <c r="F388" i="1" s="1"/>
  <c r="G388" i="1" s="1"/>
  <c r="K388" i="1" s="1"/>
  <c r="E380" i="1"/>
  <c r="F380" i="1" s="1"/>
  <c r="G380" i="1" s="1"/>
  <c r="K380" i="1" s="1"/>
  <c r="E426" i="1"/>
  <c r="F426" i="1" s="1"/>
  <c r="E423" i="1"/>
  <c r="E230" i="2" s="1"/>
  <c r="E364" i="2"/>
  <c r="E361" i="2"/>
  <c r="F421" i="1"/>
  <c r="G421" i="1" s="1"/>
  <c r="J421" i="1" s="1"/>
  <c r="E216" i="2" l="1"/>
  <c r="F351" i="1"/>
  <c r="G351" i="1" s="1"/>
  <c r="K351" i="1" s="1"/>
  <c r="E257" i="2"/>
  <c r="E130" i="1"/>
  <c r="F130" i="1" s="1"/>
  <c r="G130" i="1" s="1"/>
  <c r="I130" i="1" s="1"/>
  <c r="E188" i="1"/>
  <c r="E276" i="1"/>
  <c r="F276" i="1" s="1"/>
  <c r="G276" i="1" s="1"/>
  <c r="I276" i="1" s="1"/>
  <c r="E324" i="1"/>
  <c r="F324" i="1" s="1"/>
  <c r="G324" i="1" s="1"/>
  <c r="I324" i="1" s="1"/>
  <c r="E54" i="1"/>
  <c r="F54" i="1" s="1"/>
  <c r="G54" i="1" s="1"/>
  <c r="I54" i="1" s="1"/>
  <c r="E61" i="1"/>
  <c r="F61" i="1" s="1"/>
  <c r="G61" i="1" s="1"/>
  <c r="I61" i="1" s="1"/>
  <c r="E342" i="1"/>
  <c r="F342" i="1" s="1"/>
  <c r="G342" i="1" s="1"/>
  <c r="J342" i="1" s="1"/>
  <c r="F88" i="1"/>
  <c r="G88" i="1" s="1"/>
  <c r="I88" i="1" s="1"/>
  <c r="E299" i="2"/>
  <c r="E273" i="1"/>
  <c r="F273" i="1" s="1"/>
  <c r="G273" i="1" s="1"/>
  <c r="I273" i="1" s="1"/>
  <c r="E314" i="1"/>
  <c r="F314" i="1" s="1"/>
  <c r="G314" i="1" s="1"/>
  <c r="I314" i="1" s="1"/>
  <c r="E180" i="2"/>
  <c r="F112" i="1"/>
  <c r="G112" i="1" s="1"/>
  <c r="I112" i="1" s="1"/>
  <c r="E323" i="2"/>
  <c r="E393" i="1"/>
  <c r="F393" i="1" s="1"/>
  <c r="G393" i="1" s="1"/>
  <c r="K393" i="1" s="1"/>
  <c r="E366" i="1"/>
  <c r="F366" i="1" s="1"/>
  <c r="E363" i="1"/>
  <c r="F363" i="1" s="1"/>
  <c r="G363" i="1" s="1"/>
  <c r="K363" i="1" s="1"/>
  <c r="E305" i="1"/>
  <c r="F305" i="1" s="1"/>
  <c r="G305" i="1" s="1"/>
  <c r="K305" i="1" s="1"/>
  <c r="E334" i="1"/>
  <c r="F334" i="1" s="1"/>
  <c r="G334" i="1" s="1"/>
  <c r="I334" i="1" s="1"/>
  <c r="E221" i="1"/>
  <c r="E111" i="1"/>
  <c r="F111" i="1" s="1"/>
  <c r="G111" i="1" s="1"/>
  <c r="I111" i="1" s="1"/>
  <c r="E94" i="1"/>
  <c r="F94" i="1" s="1"/>
  <c r="G94" i="1" s="1"/>
  <c r="I94" i="1" s="1"/>
  <c r="E87" i="1"/>
  <c r="F87" i="1" s="1"/>
  <c r="G87" i="1" s="1"/>
  <c r="I87" i="1" s="1"/>
  <c r="E84" i="1"/>
  <c r="E67" i="1"/>
  <c r="F67" i="1" s="1"/>
  <c r="G67" i="1" s="1"/>
  <c r="I67" i="1" s="1"/>
  <c r="E60" i="1"/>
  <c r="F60" i="1" s="1"/>
  <c r="G60" i="1" s="1"/>
  <c r="I60" i="1" s="1"/>
  <c r="E50" i="1"/>
  <c r="F50" i="1" s="1"/>
  <c r="G50" i="1" s="1"/>
  <c r="I50" i="1" s="1"/>
  <c r="E43" i="1"/>
  <c r="F43" i="1" s="1"/>
  <c r="G43" i="1" s="1"/>
  <c r="I43" i="1" s="1"/>
  <c r="E39" i="1"/>
  <c r="F39" i="1" s="1"/>
  <c r="G39" i="1" s="1"/>
  <c r="I39" i="1" s="1"/>
  <c r="E32" i="1"/>
  <c r="F32" i="1" s="1"/>
  <c r="G32" i="1" s="1"/>
  <c r="I32" i="1" s="1"/>
  <c r="E25" i="1"/>
  <c r="F25" i="1" s="1"/>
  <c r="G25" i="1" s="1"/>
  <c r="I25" i="1" s="1"/>
  <c r="E323" i="1"/>
  <c r="F323" i="1" s="1"/>
  <c r="G323" i="1" s="1"/>
  <c r="I323" i="1" s="1"/>
  <c r="E309" i="1"/>
  <c r="F309" i="1" s="1"/>
  <c r="G309" i="1" s="1"/>
  <c r="I309" i="1" s="1"/>
  <c r="E306" i="1"/>
  <c r="E297" i="1"/>
  <c r="F297" i="1" s="1"/>
  <c r="G297" i="1" s="1"/>
  <c r="I297" i="1" s="1"/>
  <c r="E294" i="1"/>
  <c r="E284" i="1"/>
  <c r="F284" i="1" s="1"/>
  <c r="G284" i="1" s="1"/>
  <c r="J284" i="1" s="1"/>
  <c r="E281" i="1"/>
  <c r="F281" i="1" s="1"/>
  <c r="G281" i="1" s="1"/>
  <c r="I281" i="1" s="1"/>
  <c r="E275" i="1"/>
  <c r="F275" i="1" s="1"/>
  <c r="G275" i="1" s="1"/>
  <c r="J275" i="1" s="1"/>
  <c r="E271" i="1"/>
  <c r="F271" i="1" s="1"/>
  <c r="G271" i="1" s="1"/>
  <c r="J271" i="1" s="1"/>
  <c r="E248" i="1"/>
  <c r="F248" i="1" s="1"/>
  <c r="G248" i="1" s="1"/>
  <c r="I248" i="1" s="1"/>
  <c r="E245" i="1"/>
  <c r="F245" i="1" s="1"/>
  <c r="G245" i="1" s="1"/>
  <c r="I245" i="1" s="1"/>
  <c r="E231" i="1"/>
  <c r="E216" i="1"/>
  <c r="E213" i="1"/>
  <c r="F213" i="1" s="1"/>
  <c r="G213" i="1" s="1"/>
  <c r="I213" i="1" s="1"/>
  <c r="E210" i="1"/>
  <c r="F210" i="1" s="1"/>
  <c r="G210" i="1" s="1"/>
  <c r="I210" i="1" s="1"/>
  <c r="E204" i="1"/>
  <c r="F204" i="1" s="1"/>
  <c r="G204" i="1" s="1"/>
  <c r="I204" i="1" s="1"/>
  <c r="E191" i="1"/>
  <c r="F191" i="1" s="1"/>
  <c r="G191" i="1" s="1"/>
  <c r="I191" i="1" s="1"/>
  <c r="E166" i="1"/>
  <c r="F166" i="1" s="1"/>
  <c r="G166" i="1" s="1"/>
  <c r="I166" i="1" s="1"/>
  <c r="E163" i="1"/>
  <c r="E138" i="1"/>
  <c r="F138" i="1" s="1"/>
  <c r="G138" i="1" s="1"/>
  <c r="I138" i="1" s="1"/>
  <c r="E129" i="1"/>
  <c r="F129" i="1" s="1"/>
  <c r="G129" i="1" s="1"/>
  <c r="I129" i="1" s="1"/>
  <c r="E126" i="1"/>
  <c r="F126" i="1" s="1"/>
  <c r="G126" i="1" s="1"/>
  <c r="I126" i="1" s="1"/>
  <c r="E123" i="1"/>
  <c r="F123" i="1" s="1"/>
  <c r="G123" i="1" s="1"/>
  <c r="I123" i="1" s="1"/>
  <c r="E117" i="1"/>
  <c r="E400" i="1"/>
  <c r="F400" i="1" s="1"/>
  <c r="E370" i="1"/>
  <c r="F370" i="1" s="1"/>
  <c r="G370" i="1" s="1"/>
  <c r="K370" i="1" s="1"/>
  <c r="E364" i="1"/>
  <c r="E345" i="1"/>
  <c r="F345" i="1" s="1"/>
  <c r="G345" i="1" s="1"/>
  <c r="K345" i="1" s="1"/>
  <c r="E337" i="1"/>
  <c r="F337" i="1" s="1"/>
  <c r="G337" i="1" s="1"/>
  <c r="I337" i="1" s="1"/>
  <c r="E327" i="1"/>
  <c r="F327" i="1" s="1"/>
  <c r="G327" i="1" s="1"/>
  <c r="K327" i="1" s="1"/>
  <c r="E104" i="1"/>
  <c r="E97" i="1"/>
  <c r="E90" i="1"/>
  <c r="F90" i="1" s="1"/>
  <c r="G90" i="1" s="1"/>
  <c r="I90" i="1" s="1"/>
  <c r="E80" i="1"/>
  <c r="E77" i="1"/>
  <c r="F77" i="1" s="1"/>
  <c r="G77" i="1" s="1"/>
  <c r="I77" i="1" s="1"/>
  <c r="E70" i="1"/>
  <c r="F70" i="1" s="1"/>
  <c r="G70" i="1" s="1"/>
  <c r="I70" i="1" s="1"/>
  <c r="E63" i="1"/>
  <c r="F63" i="1" s="1"/>
  <c r="G63" i="1" s="1"/>
  <c r="I63" i="1" s="1"/>
  <c r="E56" i="1"/>
  <c r="E53" i="1"/>
  <c r="F53" i="1" s="1"/>
  <c r="G53" i="1" s="1"/>
  <c r="I53" i="1" s="1"/>
  <c r="E46" i="1"/>
  <c r="F46" i="1" s="1"/>
  <c r="G46" i="1" s="1"/>
  <c r="I46" i="1" s="1"/>
  <c r="E35" i="1"/>
  <c r="F35" i="1" s="1"/>
  <c r="G35" i="1" s="1"/>
  <c r="I35" i="1" s="1"/>
  <c r="E28" i="1"/>
  <c r="F28" i="1" s="1"/>
  <c r="G28" i="1" s="1"/>
  <c r="I28" i="1" s="1"/>
  <c r="E21" i="1"/>
  <c r="E330" i="1"/>
  <c r="E319" i="1"/>
  <c r="F319" i="1" s="1"/>
  <c r="G319" i="1" s="1"/>
  <c r="I319" i="1" s="1"/>
  <c r="E313" i="1"/>
  <c r="F313" i="1" s="1"/>
  <c r="G313" i="1" s="1"/>
  <c r="I313" i="1" s="1"/>
  <c r="E287" i="1"/>
  <c r="F287" i="1" s="1"/>
  <c r="G287" i="1" s="1"/>
  <c r="I287" i="1" s="1"/>
  <c r="E278" i="1"/>
  <c r="E262" i="1"/>
  <c r="F262" i="1" s="1"/>
  <c r="G262" i="1" s="1"/>
  <c r="I262" i="1" s="1"/>
  <c r="E242" i="1"/>
  <c r="F242" i="1" s="1"/>
  <c r="G242" i="1" s="1"/>
  <c r="I242" i="1" s="1"/>
  <c r="E236" i="1"/>
  <c r="F236" i="1" s="1"/>
  <c r="G236" i="1" s="1"/>
  <c r="J236" i="1" s="1"/>
  <c r="E222" i="1"/>
  <c r="E219" i="1"/>
  <c r="E197" i="1"/>
  <c r="E194" i="1"/>
  <c r="F194" i="1" s="1"/>
  <c r="G194" i="1" s="1"/>
  <c r="I194" i="1" s="1"/>
  <c r="E184" i="1"/>
  <c r="F184" i="1" s="1"/>
  <c r="G184" i="1" s="1"/>
  <c r="I184" i="1" s="1"/>
  <c r="E181" i="1"/>
  <c r="E178" i="1"/>
  <c r="F178" i="1" s="1"/>
  <c r="G178" i="1" s="1"/>
  <c r="I178" i="1" s="1"/>
  <c r="E175" i="1"/>
  <c r="F175" i="1" s="1"/>
  <c r="G175" i="1" s="1"/>
  <c r="I175" i="1" s="1"/>
  <c r="E172" i="1"/>
  <c r="F172" i="1" s="1"/>
  <c r="G172" i="1" s="1"/>
  <c r="I172" i="1" s="1"/>
  <c r="E156" i="1"/>
  <c r="F156" i="1" s="1"/>
  <c r="G156" i="1" s="1"/>
  <c r="I156" i="1" s="1"/>
  <c r="E153" i="1"/>
  <c r="F153" i="1" s="1"/>
  <c r="G153" i="1" s="1"/>
  <c r="I153" i="1" s="1"/>
  <c r="E434" i="1"/>
  <c r="F434" i="1" s="1"/>
  <c r="G434" i="1" s="1"/>
  <c r="K434" i="1" s="1"/>
  <c r="E409" i="1"/>
  <c r="E373" i="1"/>
  <c r="F373" i="1" s="1"/>
  <c r="G373" i="1" s="1"/>
  <c r="K373" i="1" s="1"/>
  <c r="E344" i="1"/>
  <c r="E333" i="1"/>
  <c r="E301" i="1"/>
  <c r="F301" i="1" s="1"/>
  <c r="G301" i="1" s="1"/>
  <c r="J301" i="1" s="1"/>
  <c r="E230" i="1"/>
  <c r="F230" i="1" s="1"/>
  <c r="G230" i="1" s="1"/>
  <c r="I230" i="1" s="1"/>
  <c r="E120" i="1"/>
  <c r="F120" i="1" s="1"/>
  <c r="G120" i="1" s="1"/>
  <c r="I120" i="1" s="1"/>
  <c r="E114" i="1"/>
  <c r="F114" i="1" s="1"/>
  <c r="G114" i="1" s="1"/>
  <c r="I114" i="1" s="1"/>
  <c r="E107" i="1"/>
  <c r="F107" i="1" s="1"/>
  <c r="G107" i="1" s="1"/>
  <c r="I107" i="1" s="1"/>
  <c r="E100" i="1"/>
  <c r="E93" i="1"/>
  <c r="F93" i="1" s="1"/>
  <c r="G93" i="1" s="1"/>
  <c r="I93" i="1" s="1"/>
  <c r="E83" i="1"/>
  <c r="F83" i="1" s="1"/>
  <c r="G83" i="1" s="1"/>
  <c r="I83" i="1" s="1"/>
  <c r="E73" i="1"/>
  <c r="F73" i="1" s="1"/>
  <c r="G73" i="1" s="1"/>
  <c r="I73" i="1" s="1"/>
  <c r="E66" i="1"/>
  <c r="F66" i="1" s="1"/>
  <c r="G66" i="1" s="1"/>
  <c r="I66" i="1" s="1"/>
  <c r="E59" i="1"/>
  <c r="F59" i="1" s="1"/>
  <c r="G59" i="1" s="1"/>
  <c r="I59" i="1" s="1"/>
  <c r="E49" i="1"/>
  <c r="E42" i="1"/>
  <c r="F42" i="1" s="1"/>
  <c r="G42" i="1" s="1"/>
  <c r="I42" i="1" s="1"/>
  <c r="E38" i="1"/>
  <c r="F38" i="1" s="1"/>
  <c r="G38" i="1" s="1"/>
  <c r="I38" i="1" s="1"/>
  <c r="E31" i="1"/>
  <c r="F31" i="1" s="1"/>
  <c r="G31" i="1" s="1"/>
  <c r="I31" i="1" s="1"/>
  <c r="E24" i="1"/>
  <c r="F24" i="1" s="1"/>
  <c r="G24" i="1" s="1"/>
  <c r="I24" i="1" s="1"/>
  <c r="E355" i="1"/>
  <c r="F355" i="1" s="1"/>
  <c r="G355" i="1" s="1"/>
  <c r="K355" i="1" s="1"/>
  <c r="E343" i="1"/>
  <c r="E326" i="1"/>
  <c r="F326" i="1" s="1"/>
  <c r="G326" i="1" s="1"/>
  <c r="I326" i="1" s="1"/>
  <c r="E322" i="1"/>
  <c r="E316" i="1"/>
  <c r="F316" i="1" s="1"/>
  <c r="G316" i="1" s="1"/>
  <c r="I316" i="1" s="1"/>
  <c r="E293" i="1"/>
  <c r="F293" i="1" s="1"/>
  <c r="G293" i="1" s="1"/>
  <c r="I293" i="1" s="1"/>
  <c r="E290" i="1"/>
  <c r="E283" i="1"/>
  <c r="F283" i="1" s="1"/>
  <c r="G283" i="1" s="1"/>
  <c r="J283" i="1" s="1"/>
  <c r="E265" i="1"/>
  <c r="E259" i="1"/>
  <c r="E256" i="1"/>
  <c r="F256" i="1" s="1"/>
  <c r="G256" i="1" s="1"/>
  <c r="I256" i="1" s="1"/>
  <c r="E253" i="1"/>
  <c r="F253" i="1" s="1"/>
  <c r="G253" i="1" s="1"/>
  <c r="I253" i="1" s="1"/>
  <c r="E250" i="1"/>
  <c r="F250" i="1" s="1"/>
  <c r="G250" i="1" s="1"/>
  <c r="I250" i="1" s="1"/>
  <c r="E239" i="1"/>
  <c r="E233" i="1"/>
  <c r="F233" i="1" s="1"/>
  <c r="G233" i="1" s="1"/>
  <c r="I233" i="1" s="1"/>
  <c r="E226" i="1"/>
  <c r="F226" i="1" s="1"/>
  <c r="G226" i="1" s="1"/>
  <c r="I226" i="1" s="1"/>
  <c r="E209" i="1"/>
  <c r="F209" i="1" s="1"/>
  <c r="G209" i="1" s="1"/>
  <c r="I209" i="1" s="1"/>
  <c r="E206" i="1"/>
  <c r="F206" i="1" s="1"/>
  <c r="G206" i="1" s="1"/>
  <c r="I206" i="1" s="1"/>
  <c r="E203" i="1"/>
  <c r="F203" i="1" s="1"/>
  <c r="G203" i="1" s="1"/>
  <c r="I203" i="1" s="1"/>
  <c r="E200" i="1"/>
  <c r="F200" i="1" s="1"/>
  <c r="G200" i="1" s="1"/>
  <c r="I200" i="1" s="1"/>
  <c r="E187" i="1"/>
  <c r="E169" i="1"/>
  <c r="F169" i="1" s="1"/>
  <c r="G169" i="1" s="1"/>
  <c r="I169" i="1" s="1"/>
  <c r="E162" i="1"/>
  <c r="F162" i="1" s="1"/>
  <c r="G162" i="1" s="1"/>
  <c r="I162" i="1" s="1"/>
  <c r="E159" i="1"/>
  <c r="F159" i="1" s="1"/>
  <c r="G159" i="1" s="1"/>
  <c r="I159" i="1" s="1"/>
  <c r="E149" i="1"/>
  <c r="E42" i="2" s="1"/>
  <c r="E146" i="1"/>
  <c r="F146" i="1" s="1"/>
  <c r="G146" i="1" s="1"/>
  <c r="I146" i="1" s="1"/>
  <c r="E143" i="1"/>
  <c r="F143" i="1" s="1"/>
  <c r="G143" i="1" s="1"/>
  <c r="I143" i="1" s="1"/>
  <c r="E140" i="1"/>
  <c r="F140" i="1" s="1"/>
  <c r="G140" i="1" s="1"/>
  <c r="I140" i="1" s="1"/>
  <c r="E125" i="1"/>
  <c r="F125" i="1" s="1"/>
  <c r="G125" i="1" s="1"/>
  <c r="I125" i="1" s="1"/>
  <c r="E122" i="1"/>
  <c r="F122" i="1" s="1"/>
  <c r="G122" i="1" s="1"/>
  <c r="I122" i="1" s="1"/>
  <c r="E338" i="1"/>
  <c r="E347" i="1"/>
  <c r="F347" i="1" s="1"/>
  <c r="G347" i="1" s="1"/>
  <c r="K347" i="1" s="1"/>
  <c r="E336" i="1"/>
  <c r="E312" i="1"/>
  <c r="F312" i="1" s="1"/>
  <c r="G312" i="1" s="1"/>
  <c r="J312" i="1" s="1"/>
  <c r="E110" i="1"/>
  <c r="F110" i="1" s="1"/>
  <c r="G110" i="1" s="1"/>
  <c r="I110" i="1" s="1"/>
  <c r="E103" i="1"/>
  <c r="F103" i="1" s="1"/>
  <c r="G103" i="1" s="1"/>
  <c r="I103" i="1" s="1"/>
  <c r="E96" i="1"/>
  <c r="E86" i="1"/>
  <c r="F86" i="1" s="1"/>
  <c r="G86" i="1" s="1"/>
  <c r="I86" i="1" s="1"/>
  <c r="E76" i="1"/>
  <c r="F76" i="1" s="1"/>
  <c r="G76" i="1" s="1"/>
  <c r="I76" i="1" s="1"/>
  <c r="E69" i="1"/>
  <c r="F69" i="1" s="1"/>
  <c r="G69" i="1" s="1"/>
  <c r="I69" i="1" s="1"/>
  <c r="E62" i="1"/>
  <c r="F62" i="1" s="1"/>
  <c r="G62" i="1" s="1"/>
  <c r="I62" i="1" s="1"/>
  <c r="E45" i="1"/>
  <c r="F45" i="1" s="1"/>
  <c r="G45" i="1" s="1"/>
  <c r="I45" i="1" s="1"/>
  <c r="E34" i="1"/>
  <c r="F34" i="1" s="1"/>
  <c r="G34" i="1" s="1"/>
  <c r="I34" i="1" s="1"/>
  <c r="E27" i="1"/>
  <c r="F27" i="1" s="1"/>
  <c r="G27" i="1" s="1"/>
  <c r="I27" i="1" s="1"/>
  <c r="E329" i="1"/>
  <c r="F329" i="1" s="1"/>
  <c r="G329" i="1" s="1"/>
  <c r="I329" i="1" s="1"/>
  <c r="E318" i="1"/>
  <c r="E308" i="1"/>
  <c r="E304" i="1"/>
  <c r="F304" i="1" s="1"/>
  <c r="G304" i="1" s="1"/>
  <c r="I304" i="1" s="1"/>
  <c r="E286" i="1"/>
  <c r="E280" i="1"/>
  <c r="E277" i="1"/>
  <c r="F277" i="1" s="1"/>
  <c r="G277" i="1" s="1"/>
  <c r="I277" i="1" s="1"/>
  <c r="E274" i="1"/>
  <c r="E247" i="1"/>
  <c r="E134" i="2" s="1"/>
  <c r="E244" i="1"/>
  <c r="F244" i="1" s="1"/>
  <c r="G244" i="1" s="1"/>
  <c r="I244" i="1" s="1"/>
  <c r="E218" i="1"/>
  <c r="F218" i="1" s="1"/>
  <c r="G218" i="1" s="1"/>
  <c r="I218" i="1" s="1"/>
  <c r="E212" i="1"/>
  <c r="F212" i="1" s="1"/>
  <c r="G212" i="1" s="1"/>
  <c r="I212" i="1" s="1"/>
  <c r="E193" i="1"/>
  <c r="F193" i="1" s="1"/>
  <c r="G193" i="1" s="1"/>
  <c r="I193" i="1" s="1"/>
  <c r="E190" i="1"/>
  <c r="F190" i="1" s="1"/>
  <c r="G190" i="1" s="1"/>
  <c r="I190" i="1" s="1"/>
  <c r="E180" i="1"/>
  <c r="F180" i="1" s="1"/>
  <c r="G180" i="1" s="1"/>
  <c r="I180" i="1" s="1"/>
  <c r="E174" i="1"/>
  <c r="F174" i="1" s="1"/>
  <c r="G174" i="1" s="1"/>
  <c r="I174" i="1" s="1"/>
  <c r="E165" i="1"/>
  <c r="E152" i="1"/>
  <c r="F152" i="1" s="1"/>
  <c r="G152" i="1" s="1"/>
  <c r="I152" i="1" s="1"/>
  <c r="E137" i="1"/>
  <c r="F137" i="1" s="1"/>
  <c r="G137" i="1" s="1"/>
  <c r="I137" i="1" s="1"/>
  <c r="E131" i="1"/>
  <c r="E128" i="1"/>
  <c r="F128" i="1" s="1"/>
  <c r="G128" i="1" s="1"/>
  <c r="I128" i="1" s="1"/>
  <c r="E359" i="1"/>
  <c r="F359" i="1" s="1"/>
  <c r="G359" i="1" s="1"/>
  <c r="J359" i="1" s="1"/>
  <c r="E328" i="1"/>
  <c r="F328" i="1" s="1"/>
  <c r="E350" i="1"/>
  <c r="F350" i="1" s="1"/>
  <c r="G350" i="1" s="1"/>
  <c r="K350" i="1" s="1"/>
  <c r="E352" i="1"/>
  <c r="F352" i="1" s="1"/>
  <c r="E332" i="1"/>
  <c r="E300" i="1"/>
  <c r="F300" i="1" s="1"/>
  <c r="G300" i="1" s="1"/>
  <c r="J300" i="1" s="1"/>
  <c r="E229" i="1"/>
  <c r="F229" i="1" s="1"/>
  <c r="G229" i="1" s="1"/>
  <c r="I229" i="1" s="1"/>
  <c r="E113" i="1"/>
  <c r="E106" i="1"/>
  <c r="F106" i="1" s="1"/>
  <c r="G106" i="1" s="1"/>
  <c r="I106" i="1" s="1"/>
  <c r="E99" i="1"/>
  <c r="F99" i="1" s="1"/>
  <c r="G99" i="1" s="1"/>
  <c r="I99" i="1" s="1"/>
  <c r="E92" i="1"/>
  <c r="F92" i="1" s="1"/>
  <c r="G92" i="1" s="1"/>
  <c r="I92" i="1" s="1"/>
  <c r="E89" i="1"/>
  <c r="F89" i="1" s="1"/>
  <c r="G89" i="1" s="1"/>
  <c r="I89" i="1" s="1"/>
  <c r="E82" i="1"/>
  <c r="F82" i="1" s="1"/>
  <c r="G82" i="1" s="1"/>
  <c r="I82" i="1" s="1"/>
  <c r="E79" i="1"/>
  <c r="F79" i="1" s="1"/>
  <c r="G79" i="1" s="1"/>
  <c r="I79" i="1" s="1"/>
  <c r="E72" i="1"/>
  <c r="E65" i="1"/>
  <c r="E58" i="1"/>
  <c r="F58" i="1" s="1"/>
  <c r="G58" i="1" s="1"/>
  <c r="I58" i="1" s="1"/>
  <c r="E55" i="1"/>
  <c r="F55" i="1" s="1"/>
  <c r="G55" i="1" s="1"/>
  <c r="I55" i="1" s="1"/>
  <c r="E52" i="1"/>
  <c r="E48" i="1"/>
  <c r="E41" i="1"/>
  <c r="F41" i="1" s="1"/>
  <c r="G41" i="1" s="1"/>
  <c r="I41" i="1" s="1"/>
  <c r="E37" i="1"/>
  <c r="E23" i="1"/>
  <c r="F23" i="1" s="1"/>
  <c r="G23" i="1" s="1"/>
  <c r="I23" i="1" s="1"/>
  <c r="E346" i="1"/>
  <c r="F346" i="1" s="1"/>
  <c r="G346" i="1" s="1"/>
  <c r="K346" i="1" s="1"/>
  <c r="E325" i="1"/>
  <c r="F325" i="1" s="1"/>
  <c r="G325" i="1" s="1"/>
  <c r="I325" i="1" s="1"/>
  <c r="E321" i="1"/>
  <c r="F321" i="1" s="1"/>
  <c r="G321" i="1" s="1"/>
  <c r="I321" i="1" s="1"/>
  <c r="E315" i="1"/>
  <c r="F315" i="1" s="1"/>
  <c r="G315" i="1" s="1"/>
  <c r="I315" i="1" s="1"/>
  <c r="E296" i="1"/>
  <c r="E289" i="1"/>
  <c r="F289" i="1" s="1"/>
  <c r="G289" i="1" s="1"/>
  <c r="I289" i="1" s="1"/>
  <c r="E264" i="1"/>
  <c r="F264" i="1" s="1"/>
  <c r="G264" i="1" s="1"/>
  <c r="I264" i="1" s="1"/>
  <c r="E258" i="1"/>
  <c r="F258" i="1" s="1"/>
  <c r="G258" i="1" s="1"/>
  <c r="I258" i="1" s="1"/>
  <c r="E252" i="1"/>
  <c r="F252" i="1" s="1"/>
  <c r="G252" i="1" s="1"/>
  <c r="I252" i="1" s="1"/>
  <c r="E241" i="1"/>
  <c r="F241" i="1" s="1"/>
  <c r="G241" i="1" s="1"/>
  <c r="I241" i="1" s="1"/>
  <c r="E238" i="1"/>
  <c r="F238" i="1" s="1"/>
  <c r="G238" i="1" s="1"/>
  <c r="I238" i="1" s="1"/>
  <c r="E235" i="1"/>
  <c r="E228" i="1"/>
  <c r="F228" i="1" s="1"/>
  <c r="G228" i="1" s="1"/>
  <c r="I228" i="1" s="1"/>
  <c r="E225" i="1"/>
  <c r="F225" i="1" s="1"/>
  <c r="G225" i="1" s="1"/>
  <c r="I225" i="1" s="1"/>
  <c r="E215" i="1"/>
  <c r="E205" i="1"/>
  <c r="E199" i="1"/>
  <c r="F199" i="1" s="1"/>
  <c r="G199" i="1" s="1"/>
  <c r="I199" i="1" s="1"/>
  <c r="E196" i="1"/>
  <c r="F196" i="1" s="1"/>
  <c r="G196" i="1" s="1"/>
  <c r="I196" i="1" s="1"/>
  <c r="E186" i="1"/>
  <c r="F186" i="1" s="1"/>
  <c r="G186" i="1" s="1"/>
  <c r="I186" i="1" s="1"/>
  <c r="E183" i="1"/>
  <c r="F183" i="1" s="1"/>
  <c r="G183" i="1" s="1"/>
  <c r="I183" i="1" s="1"/>
  <c r="E177" i="1"/>
  <c r="F177" i="1" s="1"/>
  <c r="G177" i="1" s="1"/>
  <c r="I177" i="1" s="1"/>
  <c r="E171" i="1"/>
  <c r="E168" i="1"/>
  <c r="F168" i="1" s="1"/>
  <c r="G168" i="1" s="1"/>
  <c r="I168" i="1" s="1"/>
  <c r="E158" i="1"/>
  <c r="F158" i="1" s="1"/>
  <c r="G158" i="1" s="1"/>
  <c r="I158" i="1" s="1"/>
  <c r="E155" i="1"/>
  <c r="E148" i="1"/>
  <c r="F148" i="1" s="1"/>
  <c r="G148" i="1" s="1"/>
  <c r="I148" i="1" s="1"/>
  <c r="E142" i="1"/>
  <c r="F142" i="1" s="1"/>
  <c r="G142" i="1" s="1"/>
  <c r="I142" i="1" s="1"/>
  <c r="E118" i="1"/>
  <c r="E435" i="1"/>
  <c r="F435" i="1" s="1"/>
  <c r="G435" i="1" s="1"/>
  <c r="K435" i="1" s="1"/>
  <c r="E360" i="1"/>
  <c r="F360" i="1" s="1"/>
  <c r="G360" i="1" s="1"/>
  <c r="K360" i="1" s="1"/>
  <c r="E270" i="1"/>
  <c r="F270" i="1" s="1"/>
  <c r="G270" i="1" s="1"/>
  <c r="J270" i="1" s="1"/>
  <c r="E340" i="1"/>
  <c r="F340" i="1" s="1"/>
  <c r="G340" i="1" s="1"/>
  <c r="I340" i="1" s="1"/>
  <c r="E335" i="1"/>
  <c r="F335" i="1" s="1"/>
  <c r="G335" i="1" s="1"/>
  <c r="I335" i="1" s="1"/>
  <c r="E311" i="1"/>
  <c r="F311" i="1" s="1"/>
  <c r="G311" i="1" s="1"/>
  <c r="J311" i="1" s="1"/>
  <c r="E119" i="1"/>
  <c r="F119" i="1" s="1"/>
  <c r="G119" i="1" s="1"/>
  <c r="I119" i="1" s="1"/>
  <c r="E109" i="1"/>
  <c r="F109" i="1" s="1"/>
  <c r="G109" i="1" s="1"/>
  <c r="I109" i="1" s="1"/>
  <c r="E102" i="1"/>
  <c r="F102" i="1" s="1"/>
  <c r="G102" i="1" s="1"/>
  <c r="I102" i="1" s="1"/>
  <c r="E95" i="1"/>
  <c r="F95" i="1" s="1"/>
  <c r="G95" i="1" s="1"/>
  <c r="I95" i="1" s="1"/>
  <c r="E85" i="1"/>
  <c r="F85" i="1" s="1"/>
  <c r="G85" i="1" s="1"/>
  <c r="I85" i="1" s="1"/>
  <c r="E75" i="1"/>
  <c r="F75" i="1" s="1"/>
  <c r="G75" i="1" s="1"/>
  <c r="I75" i="1" s="1"/>
  <c r="E30" i="1"/>
  <c r="F30" i="1" s="1"/>
  <c r="G30" i="1" s="1"/>
  <c r="I30" i="1" s="1"/>
  <c r="E26" i="1"/>
  <c r="F26" i="1" s="1"/>
  <c r="G26" i="1" s="1"/>
  <c r="I26" i="1" s="1"/>
  <c r="E353" i="1"/>
  <c r="E349" i="1"/>
  <c r="F349" i="1" s="1"/>
  <c r="G349" i="1" s="1"/>
  <c r="K349" i="1" s="1"/>
  <c r="E307" i="1"/>
  <c r="F307" i="1" s="1"/>
  <c r="G307" i="1" s="1"/>
  <c r="I307" i="1" s="1"/>
  <c r="E299" i="1"/>
  <c r="E292" i="1"/>
  <c r="F292" i="1" s="1"/>
  <c r="G292" i="1" s="1"/>
  <c r="I292" i="1" s="1"/>
  <c r="E285" i="1"/>
  <c r="F285" i="1" s="1"/>
  <c r="G285" i="1" s="1"/>
  <c r="J285" i="1" s="1"/>
  <c r="E282" i="1"/>
  <c r="E269" i="1"/>
  <c r="F269" i="1" s="1"/>
  <c r="G269" i="1" s="1"/>
  <c r="I269" i="1" s="1"/>
  <c r="E255" i="1"/>
  <c r="E249" i="1"/>
  <c r="F249" i="1" s="1"/>
  <c r="G249" i="1" s="1"/>
  <c r="I249" i="1" s="1"/>
  <c r="E246" i="1"/>
  <c r="F246" i="1" s="1"/>
  <c r="G246" i="1" s="1"/>
  <c r="I246" i="1" s="1"/>
  <c r="E232" i="1"/>
  <c r="F232" i="1" s="1"/>
  <c r="G232" i="1" s="1"/>
  <c r="I232" i="1" s="1"/>
  <c r="E387" i="1"/>
  <c r="F387" i="1" s="1"/>
  <c r="E365" i="1"/>
  <c r="F365" i="1" s="1"/>
  <c r="G365" i="1" s="1"/>
  <c r="K365" i="1" s="1"/>
  <c r="E356" i="1"/>
  <c r="E348" i="1"/>
  <c r="F348" i="1" s="1"/>
  <c r="G348" i="1" s="1"/>
  <c r="K348" i="1" s="1"/>
  <c r="E339" i="1"/>
  <c r="F339" i="1" s="1"/>
  <c r="G339" i="1" s="1"/>
  <c r="I339" i="1" s="1"/>
  <c r="E331" i="1"/>
  <c r="E302" i="1"/>
  <c r="F302" i="1" s="1"/>
  <c r="G302" i="1" s="1"/>
  <c r="J302" i="1" s="1"/>
  <c r="E261" i="1"/>
  <c r="F261" i="1" s="1"/>
  <c r="G261" i="1" s="1"/>
  <c r="I261" i="1" s="1"/>
  <c r="E116" i="1"/>
  <c r="F116" i="1" s="1"/>
  <c r="G116" i="1" s="1"/>
  <c r="I116" i="1" s="1"/>
  <c r="E108" i="1"/>
  <c r="F108" i="1" s="1"/>
  <c r="G108" i="1" s="1"/>
  <c r="I108" i="1" s="1"/>
  <c r="E105" i="1"/>
  <c r="F105" i="1" s="1"/>
  <c r="G105" i="1" s="1"/>
  <c r="I105" i="1" s="1"/>
  <c r="E101" i="1"/>
  <c r="F101" i="1" s="1"/>
  <c r="G101" i="1" s="1"/>
  <c r="I101" i="1" s="1"/>
  <c r="E98" i="1"/>
  <c r="F98" i="1" s="1"/>
  <c r="G98" i="1" s="1"/>
  <c r="I98" i="1" s="1"/>
  <c r="E91" i="1"/>
  <c r="F91" i="1" s="1"/>
  <c r="U91" i="1" s="1"/>
  <c r="E81" i="1"/>
  <c r="E74" i="1"/>
  <c r="F74" i="1" s="1"/>
  <c r="G74" i="1" s="1"/>
  <c r="I74" i="1" s="1"/>
  <c r="E57" i="1"/>
  <c r="F57" i="1" s="1"/>
  <c r="G57" i="1" s="1"/>
  <c r="I57" i="1" s="1"/>
  <c r="E47" i="1"/>
  <c r="F47" i="1" s="1"/>
  <c r="G47" i="1" s="1"/>
  <c r="I47" i="1" s="1"/>
  <c r="E36" i="1"/>
  <c r="F36" i="1" s="1"/>
  <c r="G36" i="1" s="1"/>
  <c r="I36" i="1" s="1"/>
  <c r="E29" i="1"/>
  <c r="E22" i="1"/>
  <c r="F22" i="1" s="1"/>
  <c r="G22" i="1" s="1"/>
  <c r="I22" i="1" s="1"/>
  <c r="E341" i="1"/>
  <c r="F341" i="1" s="1"/>
  <c r="G341" i="1" s="1"/>
  <c r="K341" i="1" s="1"/>
  <c r="E320" i="1"/>
  <c r="F320" i="1" s="1"/>
  <c r="G320" i="1" s="1"/>
  <c r="I320" i="1" s="1"/>
  <c r="E317" i="1"/>
  <c r="F317" i="1" s="1"/>
  <c r="G317" i="1" s="1"/>
  <c r="I317" i="1" s="1"/>
  <c r="E291" i="1"/>
  <c r="F291" i="1" s="1"/>
  <c r="G291" i="1" s="1"/>
  <c r="I291" i="1" s="1"/>
  <c r="E288" i="1"/>
  <c r="E266" i="1"/>
  <c r="F266" i="1" s="1"/>
  <c r="G266" i="1" s="1"/>
  <c r="I266" i="1" s="1"/>
  <c r="E263" i="1"/>
  <c r="F263" i="1" s="1"/>
  <c r="G263" i="1" s="1"/>
  <c r="I263" i="1" s="1"/>
  <c r="E257" i="1"/>
  <c r="F257" i="1" s="1"/>
  <c r="G257" i="1" s="1"/>
  <c r="I257" i="1" s="1"/>
  <c r="E254" i="1"/>
  <c r="F254" i="1" s="1"/>
  <c r="G254" i="1" s="1"/>
  <c r="I254" i="1" s="1"/>
  <c r="E251" i="1"/>
  <c r="E243" i="1"/>
  <c r="E240" i="1"/>
  <c r="F240" i="1" s="1"/>
  <c r="G240" i="1" s="1"/>
  <c r="I240" i="1" s="1"/>
  <c r="E237" i="1"/>
  <c r="F237" i="1" s="1"/>
  <c r="G237" i="1" s="1"/>
  <c r="I237" i="1" s="1"/>
  <c r="E234" i="1"/>
  <c r="F234" i="1" s="1"/>
  <c r="G234" i="1" s="1"/>
  <c r="I234" i="1" s="1"/>
  <c r="E227" i="1"/>
  <c r="E207" i="1"/>
  <c r="F207" i="1" s="1"/>
  <c r="G207" i="1" s="1"/>
  <c r="I207" i="1" s="1"/>
  <c r="E201" i="1"/>
  <c r="F201" i="1" s="1"/>
  <c r="G201" i="1" s="1"/>
  <c r="I201" i="1" s="1"/>
  <c r="E198" i="1"/>
  <c r="F198" i="1" s="1"/>
  <c r="G198" i="1" s="1"/>
  <c r="I198" i="1" s="1"/>
  <c r="E185" i="1"/>
  <c r="F185" i="1" s="1"/>
  <c r="G185" i="1" s="1"/>
  <c r="I185" i="1" s="1"/>
  <c r="E170" i="1"/>
  <c r="F170" i="1" s="1"/>
  <c r="G170" i="1" s="1"/>
  <c r="I170" i="1" s="1"/>
  <c r="E160" i="1"/>
  <c r="F160" i="1" s="1"/>
  <c r="G160" i="1" s="1"/>
  <c r="I160" i="1" s="1"/>
  <c r="E157" i="1"/>
  <c r="E150" i="1"/>
  <c r="F150" i="1" s="1"/>
  <c r="G150" i="1" s="1"/>
  <c r="I150" i="1" s="1"/>
  <c r="E147" i="1"/>
  <c r="E144" i="1"/>
  <c r="F144" i="1" s="1"/>
  <c r="G144" i="1" s="1"/>
  <c r="I144" i="1" s="1"/>
  <c r="E141" i="1"/>
  <c r="E134" i="1"/>
  <c r="E28" i="2" s="1"/>
  <c r="E132" i="1"/>
  <c r="F132" i="1" s="1"/>
  <c r="G132" i="1" s="1"/>
  <c r="I132" i="1" s="1"/>
  <c r="E225" i="2"/>
  <c r="E233" i="2"/>
  <c r="E47" i="2"/>
  <c r="E88" i="2"/>
  <c r="E214" i="1"/>
  <c r="E144" i="2"/>
  <c r="E44" i="1"/>
  <c r="F44" i="1" s="1"/>
  <c r="G44" i="1" s="1"/>
  <c r="I44" i="1" s="1"/>
  <c r="E51" i="1"/>
  <c r="F51" i="1" s="1"/>
  <c r="G51" i="1" s="1"/>
  <c r="I51" i="1" s="1"/>
  <c r="E64" i="1"/>
  <c r="E234" i="2"/>
  <c r="E239" i="2"/>
  <c r="E249" i="2"/>
  <c r="E254" i="2"/>
  <c r="E284" i="2"/>
  <c r="E127" i="2"/>
  <c r="E208" i="2"/>
  <c r="F423" i="1"/>
  <c r="G423" i="1" s="1"/>
  <c r="K423" i="1" s="1"/>
  <c r="E235" i="2"/>
  <c r="E245" i="2"/>
  <c r="E280" i="2"/>
  <c r="E63" i="2"/>
  <c r="E85" i="2"/>
  <c r="E246" i="2"/>
  <c r="E265" i="2"/>
  <c r="E269" i="2"/>
  <c r="E278" i="2"/>
  <c r="E306" i="2"/>
  <c r="E84" i="2"/>
  <c r="E97" i="2"/>
  <c r="E103" i="2"/>
  <c r="E154" i="2"/>
  <c r="E157" i="2"/>
  <c r="E166" i="2"/>
  <c r="E188" i="2"/>
  <c r="E340" i="2"/>
  <c r="E347" i="2"/>
  <c r="E352" i="2"/>
  <c r="E155" i="2"/>
  <c r="E158" i="2"/>
  <c r="E189" i="2"/>
  <c r="E191" i="2"/>
  <c r="E201" i="2"/>
  <c r="E204" i="2"/>
  <c r="E344" i="2"/>
  <c r="E350" i="2"/>
  <c r="E222" i="2"/>
  <c r="E238" i="2"/>
  <c r="E243" i="2"/>
  <c r="E261" i="2"/>
  <c r="E298" i="2"/>
  <c r="E302" i="2"/>
  <c r="E17" i="2"/>
  <c r="E20" i="2"/>
  <c r="E26" i="2"/>
  <c r="E38" i="2"/>
  <c r="E44" i="2"/>
  <c r="E54" i="2"/>
  <c r="E133" i="2"/>
  <c r="E174" i="2"/>
  <c r="E186" i="2"/>
  <c r="E345" i="2"/>
  <c r="E436" i="1"/>
  <c r="F436" i="1" s="1"/>
  <c r="G436" i="1" s="1"/>
  <c r="K436" i="1" s="1"/>
  <c r="E244" i="2"/>
  <c r="E253" i="2"/>
  <c r="E262" i="2"/>
  <c r="E272" i="2"/>
  <c r="E281" i="2"/>
  <c r="E285" i="2"/>
  <c r="E294" i="2"/>
  <c r="E303" i="2"/>
  <c r="E316" i="2"/>
  <c r="E70" i="2"/>
  <c r="E89" i="2"/>
  <c r="E114" i="2"/>
  <c r="E117" i="2"/>
  <c r="E125" i="2"/>
  <c r="E128" i="2"/>
  <c r="E139" i="2"/>
  <c r="E333" i="2"/>
  <c r="E171" i="2"/>
  <c r="E202" i="2"/>
  <c r="E212" i="2"/>
  <c r="E215" i="2"/>
  <c r="E223" i="2"/>
  <c r="E374" i="1"/>
  <c r="F374" i="1" s="1"/>
  <c r="E416" i="1"/>
  <c r="F416" i="1" s="1"/>
  <c r="E422" i="1"/>
  <c r="F422" i="1" s="1"/>
  <c r="G422" i="1" s="1"/>
  <c r="J422" i="1" s="1"/>
  <c r="E322" i="2"/>
  <c r="E325" i="2"/>
  <c r="E327" i="2"/>
  <c r="E21" i="2"/>
  <c r="E30" i="2"/>
  <c r="E83" i="2"/>
  <c r="E86" i="2"/>
  <c r="E105" i="2"/>
  <c r="E111" i="2"/>
  <c r="E334" i="2"/>
  <c r="E159" i="2"/>
  <c r="E205" i="2"/>
  <c r="E264" i="2"/>
  <c r="E268" i="2"/>
  <c r="E282" i="2"/>
  <c r="E286" i="2"/>
  <c r="E305" i="2"/>
  <c r="E313" i="2"/>
  <c r="E317" i="2"/>
  <c r="E326" i="2"/>
  <c r="E15" i="2"/>
  <c r="E18" i="2"/>
  <c r="E36" i="2"/>
  <c r="E52" i="2"/>
  <c r="E55" i="2"/>
  <c r="E62" i="2"/>
  <c r="E93" i="2"/>
  <c r="E96" i="2"/>
  <c r="E99" i="2"/>
  <c r="E102" i="2"/>
  <c r="E143" i="2"/>
  <c r="E175" i="2"/>
  <c r="E184" i="2"/>
  <c r="E193" i="2"/>
  <c r="E221" i="2"/>
  <c r="E236" i="2"/>
  <c r="E250" i="2"/>
  <c r="E277" i="2"/>
  <c r="E287" i="2"/>
  <c r="E296" i="2"/>
  <c r="E300" i="2"/>
  <c r="E328" i="2"/>
  <c r="E68" i="2"/>
  <c r="E123" i="2"/>
  <c r="E169" i="2"/>
  <c r="E349" i="2"/>
  <c r="E433" i="1"/>
  <c r="F433" i="1" s="1"/>
  <c r="G433" i="1" s="1"/>
  <c r="K433" i="1" s="1"/>
  <c r="E258" i="2"/>
  <c r="E271" i="2"/>
  <c r="F118" i="1"/>
  <c r="G118" i="1" s="1"/>
  <c r="I118" i="1" s="1"/>
  <c r="E13" i="2"/>
  <c r="E60" i="2"/>
  <c r="E82" i="2"/>
  <c r="F188" i="1"/>
  <c r="G188" i="1" s="1"/>
  <c r="I188" i="1" s="1"/>
  <c r="F255" i="1"/>
  <c r="G255" i="1" s="1"/>
  <c r="I255" i="1" s="1"/>
  <c r="E142" i="2"/>
  <c r="F282" i="1"/>
  <c r="G282" i="1" s="1"/>
  <c r="I282" i="1" s="1"/>
  <c r="E164" i="2"/>
  <c r="E211" i="2"/>
  <c r="F344" i="1"/>
  <c r="G344" i="1" s="1"/>
  <c r="K344" i="1" s="1"/>
  <c r="F29" i="1"/>
  <c r="G29" i="1" s="1"/>
  <c r="I29" i="1" s="1"/>
  <c r="E240" i="2"/>
  <c r="F247" i="1"/>
  <c r="G247" i="1" s="1"/>
  <c r="I247" i="1" s="1"/>
  <c r="F52" i="1"/>
  <c r="G52" i="1" s="1"/>
  <c r="I52" i="1" s="1"/>
  <c r="E263" i="2"/>
  <c r="F68" i="1"/>
  <c r="G68" i="1" s="1"/>
  <c r="I68" i="1" s="1"/>
  <c r="E279" i="2"/>
  <c r="E213" i="2"/>
  <c r="E224" i="2"/>
  <c r="F364" i="1"/>
  <c r="G364" i="1" s="1"/>
  <c r="J364" i="1" s="1"/>
  <c r="F425" i="1"/>
  <c r="G425" i="1" s="1"/>
  <c r="J425" i="1" s="1"/>
  <c r="E231" i="2"/>
  <c r="F149" i="1"/>
  <c r="G149" i="1" s="1"/>
  <c r="I149" i="1" s="1"/>
  <c r="E16" i="2"/>
  <c r="E336" i="2"/>
  <c r="F306" i="1"/>
  <c r="G306" i="1" s="1"/>
  <c r="I306" i="1" s="1"/>
  <c r="E185" i="2"/>
  <c r="U342" i="1"/>
  <c r="F418" i="1"/>
  <c r="G418" i="1" s="1"/>
  <c r="K418" i="1" s="1"/>
  <c r="E12" i="2"/>
  <c r="E290" i="2"/>
  <c r="E293" i="2"/>
  <c r="E321" i="2"/>
  <c r="E22" i="2"/>
  <c r="E31" i="2"/>
  <c r="E46" i="2"/>
  <c r="E91" i="2"/>
  <c r="E94" i="2"/>
  <c r="E100" i="2"/>
  <c r="E131" i="2"/>
  <c r="E147" i="2"/>
  <c r="E179" i="2"/>
  <c r="E190" i="2"/>
  <c r="E196" i="2"/>
  <c r="E203" i="2"/>
  <c r="E255" i="2"/>
  <c r="E304" i="2"/>
  <c r="E23" i="2"/>
  <c r="E76" i="2"/>
  <c r="E79" i="2"/>
  <c r="E95" i="2"/>
  <c r="E101" i="2"/>
  <c r="E104" i="2"/>
  <c r="E121" i="2"/>
  <c r="E129" i="2"/>
  <c r="E137" i="2"/>
  <c r="E145" i="2"/>
  <c r="E153" i="2"/>
  <c r="E167" i="2"/>
  <c r="E182" i="2"/>
  <c r="E197" i="2"/>
  <c r="E218" i="2"/>
  <c r="E237" i="2"/>
  <c r="E274" i="2"/>
  <c r="E92" i="2"/>
  <c r="E351" i="2"/>
  <c r="E251" i="2"/>
  <c r="E338" i="2"/>
  <c r="E252" i="2"/>
  <c r="E288" i="2"/>
  <c r="E309" i="2"/>
  <c r="E314" i="2"/>
  <c r="E318" i="2"/>
  <c r="E331" i="2"/>
  <c r="E148" i="2"/>
  <c r="E165" i="2"/>
  <c r="E339" i="2"/>
  <c r="E209" i="2"/>
  <c r="E87" i="2"/>
  <c r="E332" i="2"/>
  <c r="E335" i="2"/>
  <c r="F381" i="1"/>
  <c r="G381" i="1" s="1"/>
  <c r="K381" i="1" s="1"/>
  <c r="E355" i="2"/>
  <c r="F357" i="1"/>
  <c r="G357" i="1" s="1"/>
  <c r="K357" i="1" s="1"/>
  <c r="E220" i="2"/>
  <c r="E39" i="2"/>
  <c r="E71" i="2"/>
  <c r="F410" i="1"/>
  <c r="G410" i="1" s="1"/>
  <c r="K410" i="1" s="1"/>
  <c r="F358" i="1"/>
  <c r="E353" i="2"/>
  <c r="E106" i="2"/>
  <c r="E19" i="2"/>
  <c r="E115" i="2"/>
  <c r="E119" i="2"/>
  <c r="E135" i="2"/>
  <c r="E192" i="2"/>
  <c r="E29" i="2"/>
  <c r="E37" i="2"/>
  <c r="E45" i="2"/>
  <c r="E53" i="2"/>
  <c r="E61" i="2"/>
  <c r="E69" i="2"/>
  <c r="E77" i="2"/>
  <c r="E124" i="2"/>
  <c r="E140" i="2"/>
  <c r="E35" i="2"/>
  <c r="E43" i="2"/>
  <c r="E51" i="2"/>
  <c r="E59" i="2"/>
  <c r="E67" i="2"/>
  <c r="E75" i="2"/>
  <c r="E110" i="2"/>
  <c r="E120" i="2"/>
  <c r="E136" i="2"/>
  <c r="E152" i="2"/>
  <c r="E81" i="2"/>
  <c r="E33" i="2"/>
  <c r="E41" i="2"/>
  <c r="E49" i="2"/>
  <c r="E57" i="2"/>
  <c r="E65" i="2"/>
  <c r="E73" i="2"/>
  <c r="E132" i="2"/>
  <c r="E150" i="2"/>
  <c r="E163" i="2"/>
  <c r="E183" i="2"/>
  <c r="E194" i="2"/>
  <c r="E214" i="2"/>
  <c r="E200" i="2"/>
  <c r="E348" i="2"/>
  <c r="E198" i="2"/>
  <c r="E414" i="1"/>
  <c r="F414" i="1" s="1"/>
  <c r="G414" i="1" s="1"/>
  <c r="K414" i="1" s="1"/>
  <c r="E403" i="1"/>
  <c r="F403" i="1" s="1"/>
  <c r="G403" i="1" s="1"/>
  <c r="K403" i="1" s="1"/>
  <c r="E398" i="1"/>
  <c r="F398" i="1" s="1"/>
  <c r="G398" i="1" s="1"/>
  <c r="K398" i="1" s="1"/>
  <c r="E385" i="1"/>
  <c r="F385" i="1" s="1"/>
  <c r="G385" i="1" s="1"/>
  <c r="K385" i="1" s="1"/>
  <c r="E377" i="1"/>
  <c r="F377" i="1" s="1"/>
  <c r="G377" i="1" s="1"/>
  <c r="K377" i="1" s="1"/>
  <c r="E429" i="1"/>
  <c r="F429" i="1" s="1"/>
  <c r="G429" i="1" s="1"/>
  <c r="K429" i="1" s="1"/>
  <c r="E420" i="1"/>
  <c r="E361" i="1"/>
  <c r="U360" i="1"/>
  <c r="E375" i="1"/>
  <c r="F375" i="1" s="1"/>
  <c r="G375" i="1" s="1"/>
  <c r="K375" i="1" s="1"/>
  <c r="E367" i="1"/>
  <c r="F367" i="1" s="1"/>
  <c r="G367" i="1" s="1"/>
  <c r="K367" i="1" s="1"/>
  <c r="E417" i="1"/>
  <c r="F417" i="1" s="1"/>
  <c r="G417" i="1" s="1"/>
  <c r="K417" i="1" s="1"/>
  <c r="E408" i="1"/>
  <c r="F408" i="1" s="1"/>
  <c r="G408" i="1" s="1"/>
  <c r="K408" i="1" s="1"/>
  <c r="E401" i="1"/>
  <c r="F401" i="1" s="1"/>
  <c r="G401" i="1" s="1"/>
  <c r="K401" i="1" s="1"/>
  <c r="G395" i="1"/>
  <c r="K395" i="1" s="1"/>
  <c r="E392" i="1"/>
  <c r="F392" i="1" s="1"/>
  <c r="G392" i="1" s="1"/>
  <c r="K392" i="1" s="1"/>
  <c r="E384" i="1"/>
  <c r="F384" i="1" s="1"/>
  <c r="G384" i="1" s="1"/>
  <c r="K384" i="1" s="1"/>
  <c r="E428" i="1"/>
  <c r="F428" i="1" s="1"/>
  <c r="G428" i="1" s="1"/>
  <c r="E419" i="1"/>
  <c r="F419" i="1" s="1"/>
  <c r="G419" i="1" s="1"/>
  <c r="J419" i="1" s="1"/>
  <c r="G374" i="1"/>
  <c r="K374" i="1" s="1"/>
  <c r="E372" i="1"/>
  <c r="F372" i="1" s="1"/>
  <c r="G372" i="1" s="1"/>
  <c r="K372" i="1" s="1"/>
  <c r="G366" i="1"/>
  <c r="K366" i="1" s="1"/>
  <c r="E354" i="1"/>
  <c r="F354" i="1" s="1"/>
  <c r="G354" i="1" s="1"/>
  <c r="K354" i="1" s="1"/>
  <c r="G416" i="1"/>
  <c r="K416" i="1" s="1"/>
  <c r="E411" i="1"/>
  <c r="F411" i="1" s="1"/>
  <c r="G411" i="1" s="1"/>
  <c r="K411" i="1" s="1"/>
  <c r="E406" i="1"/>
  <c r="F406" i="1" s="1"/>
  <c r="G406" i="1" s="1"/>
  <c r="K406" i="1" s="1"/>
  <c r="G400" i="1"/>
  <c r="K400" i="1" s="1"/>
  <c r="E395" i="1"/>
  <c r="F395" i="1" s="1"/>
  <c r="G387" i="1"/>
  <c r="K387" i="1" s="1"/>
  <c r="G379" i="1"/>
  <c r="K379" i="1" s="1"/>
  <c r="C11" i="1"/>
  <c r="C12" i="1"/>
  <c r="E312" i="2" l="1"/>
  <c r="E337" i="2"/>
  <c r="E40" i="2"/>
  <c r="F147" i="1"/>
  <c r="G147" i="1" s="1"/>
  <c r="I147" i="1" s="1"/>
  <c r="E217" i="2"/>
  <c r="F353" i="1"/>
  <c r="G353" i="1" s="1"/>
  <c r="K353" i="1" s="1"/>
  <c r="U328" i="1"/>
  <c r="G328" i="1"/>
  <c r="I328" i="1" s="1"/>
  <c r="E90" i="2"/>
  <c r="F197" i="1"/>
  <c r="G197" i="1" s="1"/>
  <c r="I197" i="1" s="1"/>
  <c r="F56" i="1"/>
  <c r="G56" i="1" s="1"/>
  <c r="I56" i="1" s="1"/>
  <c r="E267" i="2"/>
  <c r="E301" i="2"/>
  <c r="E78" i="2"/>
  <c r="E266" i="2"/>
  <c r="F227" i="1"/>
  <c r="G227" i="1" s="1"/>
  <c r="I227" i="1" s="1"/>
  <c r="E116" i="2"/>
  <c r="E162" i="2"/>
  <c r="F280" i="1"/>
  <c r="G280" i="1" s="1"/>
  <c r="I280" i="1" s="1"/>
  <c r="E146" i="2"/>
  <c r="F259" i="1"/>
  <c r="G259" i="1" s="1"/>
  <c r="I259" i="1" s="1"/>
  <c r="E210" i="2"/>
  <c r="F343" i="1"/>
  <c r="G343" i="1" s="1"/>
  <c r="I343" i="1" s="1"/>
  <c r="E112" i="2"/>
  <c r="F219" i="1"/>
  <c r="G219" i="1" s="1"/>
  <c r="I219" i="1" s="1"/>
  <c r="E109" i="2"/>
  <c r="F216" i="1"/>
  <c r="G216" i="1" s="1"/>
  <c r="I216" i="1" s="1"/>
  <c r="E176" i="2"/>
  <c r="F294" i="1"/>
  <c r="G294" i="1" s="1"/>
  <c r="I294" i="1" s="1"/>
  <c r="F221" i="1"/>
  <c r="G221" i="1" s="1"/>
  <c r="I221" i="1" s="1"/>
  <c r="E329" i="2"/>
  <c r="E273" i="2"/>
  <c r="E50" i="2"/>
  <c r="F157" i="1"/>
  <c r="G157" i="1" s="1"/>
  <c r="I157" i="1" s="1"/>
  <c r="F356" i="1"/>
  <c r="G356" i="1" s="1"/>
  <c r="J356" i="1" s="1"/>
  <c r="E219" i="2"/>
  <c r="E48" i="2"/>
  <c r="F155" i="1"/>
  <c r="G155" i="1" s="1"/>
  <c r="I155" i="1" s="1"/>
  <c r="F65" i="1"/>
  <c r="G65" i="1" s="1"/>
  <c r="I65" i="1" s="1"/>
  <c r="E276" i="2"/>
  <c r="F113" i="1"/>
  <c r="G113" i="1" s="1"/>
  <c r="I113" i="1" s="1"/>
  <c r="E324" i="2"/>
  <c r="E168" i="2"/>
  <c r="F286" i="1"/>
  <c r="G286" i="1" s="1"/>
  <c r="I286" i="1" s="1"/>
  <c r="F336" i="1"/>
  <c r="G336" i="1" s="1"/>
  <c r="I336" i="1" s="1"/>
  <c r="E346" i="2"/>
  <c r="E151" i="2"/>
  <c r="F265" i="1"/>
  <c r="G265" i="1" s="1"/>
  <c r="I265" i="1" s="1"/>
  <c r="F222" i="1"/>
  <c r="G222" i="1" s="1"/>
  <c r="I222" i="1" s="1"/>
  <c r="E113" i="2"/>
  <c r="E206" i="2"/>
  <c r="F330" i="1"/>
  <c r="G330" i="1" s="1"/>
  <c r="I330" i="1" s="1"/>
  <c r="E118" i="2"/>
  <c r="F231" i="1"/>
  <c r="G231" i="1" s="1"/>
  <c r="I231" i="1" s="1"/>
  <c r="E247" i="2"/>
  <c r="E241" i="2"/>
  <c r="E229" i="2"/>
  <c r="E256" i="2"/>
  <c r="F64" i="1"/>
  <c r="G64" i="1" s="1"/>
  <c r="I64" i="1" s="1"/>
  <c r="E275" i="2"/>
  <c r="E170" i="2"/>
  <c r="F288" i="1"/>
  <c r="G288" i="1" s="1"/>
  <c r="I288" i="1" s="1"/>
  <c r="E98" i="2"/>
  <c r="F205" i="1"/>
  <c r="G205" i="1" s="1"/>
  <c r="I205" i="1" s="1"/>
  <c r="F72" i="1"/>
  <c r="G72" i="1" s="1"/>
  <c r="I72" i="1" s="1"/>
  <c r="E283" i="2"/>
  <c r="E24" i="2"/>
  <c r="F131" i="1"/>
  <c r="G131" i="1" s="1"/>
  <c r="I131" i="1" s="1"/>
  <c r="F333" i="1"/>
  <c r="G333" i="1" s="1"/>
  <c r="I333" i="1" s="1"/>
  <c r="E343" i="2"/>
  <c r="F21" i="1"/>
  <c r="G21" i="1" s="1"/>
  <c r="I21" i="1" s="1"/>
  <c r="E232" i="2"/>
  <c r="E56" i="2"/>
  <c r="F163" i="1"/>
  <c r="G163" i="1" s="1"/>
  <c r="I163" i="1" s="1"/>
  <c r="E297" i="2"/>
  <c r="E310" i="2"/>
  <c r="E108" i="2"/>
  <c r="F215" i="1"/>
  <c r="G215" i="1" s="1"/>
  <c r="I215" i="1" s="1"/>
  <c r="E248" i="2"/>
  <c r="F37" i="1"/>
  <c r="G37" i="1" s="1"/>
  <c r="I37" i="1" s="1"/>
  <c r="E187" i="2"/>
  <c r="F308" i="1"/>
  <c r="G308" i="1" s="1"/>
  <c r="I308" i="1" s="1"/>
  <c r="F338" i="1"/>
  <c r="E207" i="2"/>
  <c r="F290" i="1"/>
  <c r="G290" i="1" s="1"/>
  <c r="I290" i="1" s="1"/>
  <c r="E172" i="2"/>
  <c r="F80" i="1"/>
  <c r="G80" i="1" s="1"/>
  <c r="I80" i="1" s="1"/>
  <c r="E291" i="2"/>
  <c r="E319" i="2"/>
  <c r="E242" i="2"/>
  <c r="E25" i="2"/>
  <c r="E27" i="2"/>
  <c r="F134" i="1"/>
  <c r="G134" i="1" s="1"/>
  <c r="I134" i="1" s="1"/>
  <c r="F243" i="1"/>
  <c r="G243" i="1" s="1"/>
  <c r="I243" i="1" s="1"/>
  <c r="E130" i="2"/>
  <c r="E181" i="2"/>
  <c r="F299" i="1"/>
  <c r="G299" i="1" s="1"/>
  <c r="I299" i="1" s="1"/>
  <c r="F171" i="1"/>
  <c r="G171" i="1" s="1"/>
  <c r="I171" i="1" s="1"/>
  <c r="E64" i="2"/>
  <c r="F332" i="1"/>
  <c r="G332" i="1" s="1"/>
  <c r="J332" i="1" s="1"/>
  <c r="E342" i="2"/>
  <c r="E195" i="2"/>
  <c r="F318" i="1"/>
  <c r="G318" i="1" s="1"/>
  <c r="I318" i="1" s="1"/>
  <c r="E126" i="2"/>
  <c r="F239" i="1"/>
  <c r="G239" i="1" s="1"/>
  <c r="I239" i="1" s="1"/>
  <c r="F100" i="1"/>
  <c r="G100" i="1" s="1"/>
  <c r="I100" i="1" s="1"/>
  <c r="E311" i="2"/>
  <c r="E74" i="2"/>
  <c r="F181" i="1"/>
  <c r="G181" i="1" s="1"/>
  <c r="I181" i="1" s="1"/>
  <c r="F84" i="1"/>
  <c r="G84" i="1" s="1"/>
  <c r="I84" i="1" s="1"/>
  <c r="E295" i="2"/>
  <c r="E149" i="2"/>
  <c r="E34" i="2"/>
  <c r="F141" i="1"/>
  <c r="G141" i="1" s="1"/>
  <c r="I141" i="1" s="1"/>
  <c r="E138" i="2"/>
  <c r="F251" i="1"/>
  <c r="G251" i="1" s="1"/>
  <c r="I251" i="1" s="1"/>
  <c r="F81" i="1"/>
  <c r="G81" i="1" s="1"/>
  <c r="I81" i="1" s="1"/>
  <c r="E292" i="2"/>
  <c r="E178" i="2"/>
  <c r="F296" i="1"/>
  <c r="G296" i="1" s="1"/>
  <c r="I296" i="1" s="1"/>
  <c r="F48" i="1"/>
  <c r="G48" i="1" s="1"/>
  <c r="I48" i="1" s="1"/>
  <c r="E259" i="2"/>
  <c r="E58" i="2"/>
  <c r="F165" i="1"/>
  <c r="G165" i="1" s="1"/>
  <c r="I165" i="1" s="1"/>
  <c r="F96" i="1"/>
  <c r="G96" i="1" s="1"/>
  <c r="I96" i="1" s="1"/>
  <c r="E307" i="2"/>
  <c r="E80" i="2"/>
  <c r="F187" i="1"/>
  <c r="G187" i="1" s="1"/>
  <c r="I187" i="1" s="1"/>
  <c r="F409" i="1"/>
  <c r="G409" i="1" s="1"/>
  <c r="K409" i="1" s="1"/>
  <c r="E358" i="2"/>
  <c r="F278" i="1"/>
  <c r="G278" i="1" s="1"/>
  <c r="I278" i="1" s="1"/>
  <c r="E160" i="2"/>
  <c r="F97" i="1"/>
  <c r="G97" i="1" s="1"/>
  <c r="I97" i="1" s="1"/>
  <c r="E308" i="2"/>
  <c r="E11" i="2"/>
  <c r="F117" i="1"/>
  <c r="G117" i="1" s="1"/>
  <c r="I117" i="1" s="1"/>
  <c r="E141" i="2"/>
  <c r="F214" i="1"/>
  <c r="G214" i="1" s="1"/>
  <c r="I214" i="1" s="1"/>
  <c r="E107" i="2"/>
  <c r="F331" i="1"/>
  <c r="G331" i="1" s="1"/>
  <c r="J331" i="1" s="1"/>
  <c r="E341" i="2"/>
  <c r="E122" i="2"/>
  <c r="F235" i="1"/>
  <c r="G235" i="1" s="1"/>
  <c r="I235" i="1" s="1"/>
  <c r="F274" i="1"/>
  <c r="G274" i="1" s="1"/>
  <c r="J274" i="1" s="1"/>
  <c r="E156" i="2"/>
  <c r="E199" i="2"/>
  <c r="F322" i="1"/>
  <c r="G322" i="1" s="1"/>
  <c r="I322" i="1" s="1"/>
  <c r="F49" i="1"/>
  <c r="G49" i="1" s="1"/>
  <c r="I49" i="1" s="1"/>
  <c r="E260" i="2"/>
  <c r="F104" i="1"/>
  <c r="G104" i="1" s="1"/>
  <c r="I104" i="1" s="1"/>
  <c r="E315" i="2"/>
  <c r="E320" i="2"/>
  <c r="E173" i="2"/>
  <c r="E270" i="2"/>
  <c r="O436" i="1"/>
  <c r="O434" i="1"/>
  <c r="O433" i="1"/>
  <c r="C16" i="1"/>
  <c r="D18" i="1" s="1"/>
  <c r="O386" i="1"/>
  <c r="O391" i="1"/>
  <c r="O431" i="1"/>
  <c r="O358" i="1"/>
  <c r="O368" i="1"/>
  <c r="O373" i="1"/>
  <c r="O395" i="1"/>
  <c r="O416" i="1"/>
  <c r="O422" i="1"/>
  <c r="O363" i="1"/>
  <c r="O364" i="1"/>
  <c r="O366" i="1"/>
  <c r="O388" i="1"/>
  <c r="O417" i="1"/>
  <c r="O419" i="1"/>
  <c r="O360" i="1"/>
  <c r="O370" i="1"/>
  <c r="O384" i="1"/>
  <c r="O389" i="1"/>
  <c r="O425" i="1"/>
  <c r="O424" i="1"/>
  <c r="O427" i="1"/>
  <c r="O418" i="1"/>
  <c r="O400" i="1"/>
  <c r="O405" i="1"/>
  <c r="O392" i="1"/>
  <c r="O372" i="1"/>
  <c r="O413" i="1"/>
  <c r="O406" i="1"/>
  <c r="O403" i="1"/>
  <c r="O390" i="1"/>
  <c r="O387" i="1"/>
  <c r="O375" i="1"/>
  <c r="O428" i="1"/>
  <c r="O415" i="1"/>
  <c r="O412" i="1"/>
  <c r="O402" i="1"/>
  <c r="O394" i="1"/>
  <c r="O371" i="1"/>
  <c r="O426" i="1"/>
  <c r="O410" i="1"/>
  <c r="O435" i="1"/>
  <c r="O401" i="1"/>
  <c r="O396" i="1"/>
  <c r="O393" i="1"/>
  <c r="O382" i="1"/>
  <c r="O378" i="1"/>
  <c r="O367" i="1"/>
  <c r="O354" i="1"/>
  <c r="O404" i="1"/>
  <c r="O379" i="1"/>
  <c r="O385" i="1"/>
  <c r="O362" i="1"/>
  <c r="O411" i="1"/>
  <c r="O374" i="1"/>
  <c r="O376" i="1"/>
  <c r="O423" i="1"/>
  <c r="O383" i="1"/>
  <c r="O365" i="1"/>
  <c r="O414" i="1"/>
  <c r="O398" i="1"/>
  <c r="O432" i="1"/>
  <c r="O380" i="1"/>
  <c r="O377" i="1"/>
  <c r="O357" i="1"/>
  <c r="O430" i="1"/>
  <c r="O359" i="1"/>
  <c r="O408" i="1"/>
  <c r="O409" i="1"/>
  <c r="O407" i="1"/>
  <c r="O369" i="1"/>
  <c r="O381" i="1"/>
  <c r="O429" i="1"/>
  <c r="O399" i="1"/>
  <c r="O421" i="1"/>
  <c r="O397" i="1"/>
  <c r="F361" i="1"/>
  <c r="O361" i="1" s="1"/>
  <c r="E354" i="2"/>
  <c r="F420" i="1"/>
  <c r="G420" i="1" s="1"/>
  <c r="K420" i="1" s="1"/>
  <c r="E363" i="2"/>
  <c r="K428" i="1"/>
  <c r="E357" i="2"/>
  <c r="E360" i="2"/>
  <c r="E227" i="2"/>
  <c r="E226" i="2"/>
  <c r="O420" i="1" l="1"/>
  <c r="U361" i="1"/>
  <c r="G361" i="1"/>
  <c r="K361" i="1" s="1"/>
  <c r="C15" i="1"/>
  <c r="F18" i="1" l="1"/>
  <c r="F19" i="1" s="1"/>
  <c r="C18" i="1"/>
</calcChain>
</file>

<file path=xl/sharedStrings.xml><?xml version="1.0" encoding="utf-8"?>
<sst xmlns="http://schemas.openxmlformats.org/spreadsheetml/2006/main" count="4588" uniqueCount="1304">
  <si>
    <t>+</t>
  </si>
  <si>
    <t>−0.00396</t>
  </si>
  <si>
    <t>−0.00086</t>
  </si>
  <si>
    <t>−0.00364</t>
  </si>
  <si>
    <t>−0.00312</t>
  </si>
  <si>
    <t>−0.00605</t>
  </si>
  <si>
    <t>−0.00372</t>
  </si>
  <si>
    <t>−0.00386</t>
  </si>
  <si>
    <t>Hanzl (1991)</t>
  </si>
  <si>
    <t>Rovithis et al. (1996)</t>
  </si>
  <si>
    <t>−0</t>
  </si>
  <si>
    <t>0 22572.5</t>
  </si>
  <si>
    <t>−</t>
  </si>
  <si>
    <t>0 22574.0</t>
  </si>
  <si>
    <t>5 22576.0</t>
  </si>
  <si>
    <t>23099.0 −</t>
  </si>
  <si>
    <t>9 23225.5</t>
  </si>
  <si>
    <t>8 23239.0</t>
  </si>
  <si>
    <t>4 23270.0</t>
  </si>
  <si>
    <t>0 23759.5</t>
  </si>
  <si>
    <t>3 23766.5</t>
  </si>
  <si>
    <t>8 23810.5</t>
  </si>
  <si>
    <t>3 23822.5</t>
  </si>
  <si>
    <t>3 23826.0</t>
  </si>
  <si>
    <t>8 23831.0</t>
  </si>
  <si>
    <t>8 23833.0</t>
  </si>
  <si>
    <t>0 23841.5</t>
  </si>
  <si>
    <t>7 24408.0</t>
  </si>
  <si>
    <t>0 24449.0</t>
  </si>
  <si>
    <t>3 25152.0</t>
  </si>
  <si>
    <t>5 25157.0</t>
  </si>
  <si>
    <t>Albayrak et al. (2000)</t>
  </si>
  <si>
    <t>Agerer &amp; H¨ubscher (2003)</t>
  </si>
  <si>
    <t>Nagai (2004)</t>
  </si>
  <si>
    <t>Br´at et al. (2007)</t>
  </si>
  <si>
    <t>Sobotka (2007)</t>
  </si>
  <si>
    <t>Nagai (2005)</t>
  </si>
  <si>
    <t>H¨ubscher et al. (2005)</t>
  </si>
  <si>
    <t>H¨ubscher et al. (2006)</t>
  </si>
  <si>
    <t>Nagai (2007)</t>
  </si>
  <si>
    <t>H¨ubscher (2007)</t>
  </si>
  <si>
    <t>Doˇgru et al. (2007)</t>
  </si>
  <si>
    <t>I Siwak et al. (2010)</t>
  </si>
  <si>
    <t>Siwak et al. (2010)</t>
  </si>
  <si>
    <t>This paper (WASP)</t>
  </si>
  <si>
    <t>I This paper (WASP)</t>
  </si>
  <si>
    <t>00029 I</t>
  </si>
  <si>
    <t>N</t>
  </si>
  <si>
    <t>agai (2008)</t>
  </si>
  <si>
    <t>I This paper (SOAO)</t>
  </si>
  <si>
    <t>This paper (SOAO)</t>
  </si>
  <si>
    <t>Br´at et al. (2008)</t>
  </si>
  <si>
    <t>H¨ubscher et al. (2009)</t>
  </si>
  <si>
    <t>Nagai (2009)</t>
  </si>
  <si>
    <t>Erkan et al. (2010)</t>
  </si>
  <si>
    <t>Lee 2011AJ….142…12</t>
  </si>
  <si>
    <t/>
  </si>
  <si>
    <t>IBVS 6244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</si>
  <si>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</si>
  <si>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</si>
  <si>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</si>
  <si>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</si>
  <si>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</si>
  <si>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</si>
  <si>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</si>
  <si>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</si>
  <si>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</si>
  <si>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</si>
  <si>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</si>
  <si>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</si>
  <si>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</si>
  <si>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</si>
  <si>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</si>
  <si>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</si>
  <si>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</si>
  <si>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</si>
  <si>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</si>
  <si>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</si>
  <si>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</si>
  <si>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</si>
  <si>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</si>
  <si>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</si>
  <si>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</si>
  <si>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</si>
  <si>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</si>
  <si>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</si>
  <si>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IBVS 5484</t>
  </si>
  <si>
    <t>v</t>
  </si>
  <si>
    <t>BRNO 21</t>
  </si>
  <si>
    <t>K</t>
  </si>
  <si>
    <t>BRNO 23</t>
  </si>
  <si>
    <t>Diethelm R</t>
  </si>
  <si>
    <t>BBSAG Bull.50</t>
  </si>
  <si>
    <t>B</t>
  </si>
  <si>
    <t>BRNO 26</t>
  </si>
  <si>
    <t>Locher K</t>
  </si>
  <si>
    <t>BBSAG Bull.56</t>
  </si>
  <si>
    <t>BBSAG Bull.58</t>
  </si>
  <si>
    <t>BBSAG Bull.59</t>
  </si>
  <si>
    <t>BBSAG Bull.60</t>
  </si>
  <si>
    <t>BAAVSS 60,15</t>
  </si>
  <si>
    <t>BBSAG Bull.62</t>
  </si>
  <si>
    <t>Peter H</t>
  </si>
  <si>
    <t>BBSAG Bull.63</t>
  </si>
  <si>
    <t>BBSAG Bull.67</t>
  </si>
  <si>
    <t>pg</t>
  </si>
  <si>
    <t>BAV-M 38</t>
  </si>
  <si>
    <t>Wils P</t>
  </si>
  <si>
    <t>BBSAG Bull.68</t>
  </si>
  <si>
    <t>Kohl M</t>
  </si>
  <si>
    <t>BBSAG Bull.69</t>
  </si>
  <si>
    <t>BBSAG Bull.70</t>
  </si>
  <si>
    <t>BBSAG Bull.72</t>
  </si>
  <si>
    <t>BBSAG Bull.74</t>
  </si>
  <si>
    <t>BAAVSS 61,14</t>
  </si>
  <si>
    <t>BAAVSS 64,21</t>
  </si>
  <si>
    <t>BBSAG Bull.77</t>
  </si>
  <si>
    <t>BRNO 27</t>
  </si>
  <si>
    <t>BBSAG Bull.78</t>
  </si>
  <si>
    <t>BAAVSS 67,7</t>
  </si>
  <si>
    <t>BBSAG Bull.81</t>
  </si>
  <si>
    <t>BBSAG Bull.84</t>
  </si>
  <si>
    <t>Mavrofridis G</t>
  </si>
  <si>
    <t>BBSAG Bull.86</t>
  </si>
  <si>
    <t>BBSAG Bull.85</t>
  </si>
  <si>
    <t>BRNO 30</t>
  </si>
  <si>
    <t>BBSAG Bull.88</t>
  </si>
  <si>
    <t>BBSAG Bull.89</t>
  </si>
  <si>
    <t>BBSAG Bull.90</t>
  </si>
  <si>
    <t>BBSAG Bull.92</t>
  </si>
  <si>
    <t>BBSAG Bull.93</t>
  </si>
  <si>
    <t>BBSAG Bull.94</t>
  </si>
  <si>
    <t>IBVS 3615</t>
  </si>
  <si>
    <t>BBSAG Bull.96</t>
  </si>
  <si>
    <t>BRNO 31</t>
  </si>
  <si>
    <t>BBSAG Bull.99</t>
  </si>
  <si>
    <t>BBSAG Bull.98</t>
  </si>
  <si>
    <t>BBSAG Bull.100</t>
  </si>
  <si>
    <t>BBSAG Bull.101</t>
  </si>
  <si>
    <t>BBSAG Bull.102</t>
  </si>
  <si>
    <t>BBSAG Bull.104</t>
  </si>
  <si>
    <t>phe</t>
  </si>
  <si>
    <t>IBVS 4309</t>
  </si>
  <si>
    <t>BBSAG 104</t>
  </si>
  <si>
    <t>S phe</t>
  </si>
  <si>
    <t>BBSAG Bull.105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</si>
  <si>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</si>
  <si>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</si>
  <si>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</si>
  <si>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</si>
  <si>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</si>
  <si>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</si>
  <si>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</si>
  <si>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</si>
  <si>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</si>
  <si>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</si>
  <si>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Locher Kurt</t>
  </si>
  <si>
    <t>BBSAG Bull.118</t>
  </si>
  <si>
    <t>K.Locher</t>
  </si>
  <si>
    <t>BBSAG 119</t>
  </si>
  <si>
    <t>M.Kohl</t>
  </si>
  <si>
    <t>BBSAG 120</t>
  </si>
  <si>
    <t>II</t>
  </si>
  <si>
    <t>IBVS</t>
  </si>
  <si>
    <t>IBVS 5220</t>
  </si>
  <si>
    <t>I</t>
  </si>
  <si>
    <t>IBVS 4841</t>
  </si>
  <si>
    <t>IBVS 5543</t>
  </si>
  <si>
    <t>IBVS 0584</t>
  </si>
  <si>
    <t>EB</t>
  </si>
  <si>
    <t>Nelson</t>
  </si>
  <si>
    <t>IBVS 5672</t>
  </si>
  <si>
    <t>IBVS 5657</t>
  </si>
  <si>
    <t># of data points:</t>
  </si>
  <si>
    <t>IBVS 5731</t>
  </si>
  <si>
    <t>IBVS 5438</t>
  </si>
  <si>
    <t>WZ Cyg / gsc 3167-0550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</si>
  <si>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</si>
  <si>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</si>
  <si>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</si>
  <si>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</si>
  <si>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</si>
  <si>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</si>
  <si>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IBVS 5802</t>
  </si>
  <si>
    <t>IBVS 5809</t>
  </si>
  <si>
    <t>Start of linear fit &gt;&gt;&gt;&gt;&gt;&gt;&gt;&gt;&gt;&gt;&gt;&gt;&gt;&gt;&gt;&gt;&gt;&gt;&gt;&gt;&gt;</t>
  </si>
  <si>
    <t>IBVS 5874</t>
  </si>
  <si>
    <t>OEJV 0074</t>
  </si>
  <si>
    <t>OEJV 0094</t>
  </si>
  <si>
    <t>IBVS 5924</t>
  </si>
  <si>
    <t>2013JAVSO..41..122</t>
  </si>
  <si>
    <t>IBVS 6048</t>
  </si>
  <si>
    <t>IBVS 6084</t>
  </si>
  <si>
    <t>Add cycle</t>
  </si>
  <si>
    <t>Old Cycle</t>
  </si>
  <si>
    <t>IBVS 6125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</si>
  <si>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</si>
  <si>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</si>
  <si>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</si>
  <si>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</si>
  <si>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</si>
  <si>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</si>
  <si>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</si>
  <si>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</si>
  <si>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</si>
  <si>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</si>
  <si>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</si>
  <si>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</si>
  <si>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</si>
  <si>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</si>
  <si>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</si>
  <si>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2414430.396 </t>
  </si>
  <si>
    <t> 20.05.1898 21:30 </t>
  </si>
  <si>
    <t> -0.014 </t>
  </si>
  <si>
    <t>P </t>
  </si>
  <si>
    <t> I.Kurzemnietse </t>
  </si>
  <si>
    <t> TRI 2.123 </t>
  </si>
  <si>
    <t>2414936.571 </t>
  </si>
  <si>
    <t> 09.10.1899 01:42 </t>
  </si>
  <si>
    <t> 0.013 </t>
  </si>
  <si>
    <t> A.S.Williams </t>
  </si>
  <si>
    <t> AN 169.365 </t>
  </si>
  <si>
    <t>2415320.539 </t>
  </si>
  <si>
    <t> 28.10.1900 00:56 </t>
  </si>
  <si>
    <t> -0.013 </t>
  </si>
  <si>
    <t>2415649.588 </t>
  </si>
  <si>
    <t> 22.09.1901 02:06 </t>
  </si>
  <si>
    <t> -0.018 </t>
  </si>
  <si>
    <t>2415690.497 </t>
  </si>
  <si>
    <t> 01.11.1901 23:55 </t>
  </si>
  <si>
    <t> -0.022 </t>
  </si>
  <si>
    <t>2417078.612 </t>
  </si>
  <si>
    <t> 21.08.1905 02:41 </t>
  </si>
  <si>
    <t>V </t>
  </si>
  <si>
    <t>2417081.507 </t>
  </si>
  <si>
    <t> 24.08.1905 00:10 </t>
  </si>
  <si>
    <t> -0.041 </t>
  </si>
  <si>
    <t>2417101.396 </t>
  </si>
  <si>
    <t> 12.09.1905 21:30 </t>
  </si>
  <si>
    <t> -0.024 </t>
  </si>
  <si>
    <t>2417105.497 </t>
  </si>
  <si>
    <t> 16.09.1905 23:55 </t>
  </si>
  <si>
    <t>2417116.601 </t>
  </si>
  <si>
    <t> 28.09.1905 02:25 </t>
  </si>
  <si>
    <t> -0.015 </t>
  </si>
  <si>
    <t>2417125.373 </t>
  </si>
  <si>
    <t> 06.10.1905 20:57 </t>
  </si>
  <si>
    <t> -0.010 </t>
  </si>
  <si>
    <t>2417354.461 </t>
  </si>
  <si>
    <t> 23.05.1906 23:03 </t>
  </si>
  <si>
    <t> -0.032 </t>
  </si>
  <si>
    <t> K.Graff </t>
  </si>
  <si>
    <t> GUL 1.2.301 </t>
  </si>
  <si>
    <t>2417419.338 </t>
  </si>
  <si>
    <t> 27.07.1906 20:06 </t>
  </si>
  <si>
    <t> -0.031 </t>
  </si>
  <si>
    <t>2417707.500 </t>
  </si>
  <si>
    <t> 12.05.1907 00:00 </t>
  </si>
  <si>
    <t> -0.011 </t>
  </si>
  <si>
    <t>2418187.345 </t>
  </si>
  <si>
    <t> 02.09.1908 20:16 </t>
  </si>
  <si>
    <t> -0.012 </t>
  </si>
  <si>
    <t>2419559.669 </t>
  </si>
  <si>
    <t> 06.06.1912 04:03 </t>
  </si>
  <si>
    <t> H.Shapley </t>
  </si>
  <si>
    <t> CPRI 3.52 </t>
  </si>
  <si>
    <t>2419563.758 </t>
  </si>
  <si>
    <t> 10.06.1912 06:11 </t>
  </si>
  <si>
    <t> -0.016 </t>
  </si>
  <si>
    <t>2419652.586 </t>
  </si>
  <si>
    <t> 07.09.1912 02:03 </t>
  </si>
  <si>
    <t> -0.027 </t>
  </si>
  <si>
    <t>2419795.208 </t>
  </si>
  <si>
    <t> 27.01.1913 16:59 </t>
  </si>
  <si>
    <t> A.A.Nijland </t>
  </si>
  <si>
    <t> AN 211.359 </t>
  </si>
  <si>
    <t>2419935.480 </t>
  </si>
  <si>
    <t> 16.06.1913 23:31 </t>
  </si>
  <si>
    <t>2420007.362 </t>
  </si>
  <si>
    <t> 27.08.1913 20:41 </t>
  </si>
  <si>
    <t>2420008.534 </t>
  </si>
  <si>
    <t> 29.08.1913 00:48 </t>
  </si>
  <si>
    <t> -0.019 </t>
  </si>
  <si>
    <t> AN 211.360 </t>
  </si>
  <si>
    <t>2420018.469 </t>
  </si>
  <si>
    <t> 07.09.1913 23:15 </t>
  </si>
  <si>
    <t> -0.020 </t>
  </si>
  <si>
    <t>2420022.558 </t>
  </si>
  <si>
    <t> 12.09.1913 01:23 </t>
  </si>
  <si>
    <t>2420036.584 </t>
  </si>
  <si>
    <t> 26.09.1913 02:00 </t>
  </si>
  <si>
    <t> -0.023 </t>
  </si>
  <si>
    <t>2420039.513 </t>
  </si>
  <si>
    <t> 29.09.1913 00:18 </t>
  </si>
  <si>
    <t> -0.017 </t>
  </si>
  <si>
    <t>2420041.268 </t>
  </si>
  <si>
    <t> 30.09.1913 18:25 </t>
  </si>
  <si>
    <t>2420066.399 </t>
  </si>
  <si>
    <t> 25.10.1913 21:34 </t>
  </si>
  <si>
    <t>2420079.253 </t>
  </si>
  <si>
    <t> 07.11.1913 18:04 </t>
  </si>
  <si>
    <t>2420094.457 </t>
  </si>
  <si>
    <t> 22.11.1913 22:58 </t>
  </si>
  <si>
    <t>2420121.330 </t>
  </si>
  <si>
    <t> 19.12.1913 19:55 </t>
  </si>
  <si>
    <t> -0.025 </t>
  </si>
  <si>
    <t>2420169.265 </t>
  </si>
  <si>
    <t> 05.02.1914 18:21 </t>
  </si>
  <si>
    <t>2420239.407 </t>
  </si>
  <si>
    <t> 16.04.1914 21:46 </t>
  </si>
  <si>
    <t>2420240.564 </t>
  </si>
  <si>
    <t> 18.04.1914 01:32 </t>
  </si>
  <si>
    <t>2420243.483 </t>
  </si>
  <si>
    <t> 20.04.1914 23:35 </t>
  </si>
  <si>
    <t>2420323.556 </t>
  </si>
  <si>
    <t> 10.07.1914 01:20 </t>
  </si>
  <si>
    <t>2420326.478 </t>
  </si>
  <si>
    <t> 12.07.1914 23:28 </t>
  </si>
  <si>
    <t>2420330.568 </t>
  </si>
  <si>
    <t> 17.07.1914 01:37 </t>
  </si>
  <si>
    <t> -0.026 </t>
  </si>
  <si>
    <t>2420333.494 </t>
  </si>
  <si>
    <t> 19.07.1914 23:51 </t>
  </si>
  <si>
    <t>2420347.529 </t>
  </si>
  <si>
    <t> 03.08.1914 00:41 </t>
  </si>
  <si>
    <t>2420357.453 </t>
  </si>
  <si>
    <t> 12.08.1914 22:52 </t>
  </si>
  <si>
    <t>2420375.566 </t>
  </si>
  <si>
    <t> 31.08.1914 01:35 </t>
  </si>
  <si>
    <t>2420381.420 </t>
  </si>
  <si>
    <t> 05.09.1914 22:04 </t>
  </si>
  <si>
    <t>2420382.594 </t>
  </si>
  <si>
    <t> 07.09.1914 02:15 </t>
  </si>
  <si>
    <t>2420385.512 </t>
  </si>
  <si>
    <t> 10.09.1914 00:17 </t>
  </si>
  <si>
    <t>2428397.385 </t>
  </si>
  <si>
    <t> 16.08.1936 21:14 </t>
  </si>
  <si>
    <t> -0.007 </t>
  </si>
  <si>
    <t> M.Makowiecka </t>
  </si>
  <si>
    <t> AAC 3.31 </t>
  </si>
  <si>
    <t>2428725.267 </t>
  </si>
  <si>
    <t> 10.07.1937 18:24 </t>
  </si>
  <si>
    <t>2428726.425 </t>
  </si>
  <si>
    <t> 11.07.1937 22:12 </t>
  </si>
  <si>
    <t> -0.021 </t>
  </si>
  <si>
    <t>2428728.208 </t>
  </si>
  <si>
    <t> 13.07.1937 16:59 </t>
  </si>
  <si>
    <t> 0.008 </t>
  </si>
  <si>
    <t>2428729.325 </t>
  </si>
  <si>
    <t> 14.07.1937 19:48 </t>
  </si>
  <si>
    <t> -0.044 </t>
  </si>
  <si>
    <t>2428732.281 </t>
  </si>
  <si>
    <t> 17.07.1937 18:44 </t>
  </si>
  <si>
    <t>2428742.210 </t>
  </si>
  <si>
    <t> 27.07.1937 17:02 </t>
  </si>
  <si>
    <t>2428749.233 </t>
  </si>
  <si>
    <t> 03.08.1937 17:35 </t>
  </si>
  <si>
    <t> -0.008 </t>
  </si>
  <si>
    <t>2428750.380 </t>
  </si>
  <si>
    <t> 04.08.1937 21:07 </t>
  </si>
  <si>
    <t> -0.030 </t>
  </si>
  <si>
    <t>2428756.236 </t>
  </si>
  <si>
    <t> 10.08.1937 17:39 </t>
  </si>
  <si>
    <t>2428757.407 </t>
  </si>
  <si>
    <t> 11.08.1937 21:46 </t>
  </si>
  <si>
    <t>2428764.427 </t>
  </si>
  <si>
    <t> 18.08.1937 22:14 </t>
  </si>
  <si>
    <t>2428781.370 </t>
  </si>
  <si>
    <t> 04.09.1937 20:52 </t>
  </si>
  <si>
    <t>2429397.357 </t>
  </si>
  <si>
    <t> 13.05.1939 20:34 </t>
  </si>
  <si>
    <t> -0.056 </t>
  </si>
  <si>
    <t>2429438.324 </t>
  </si>
  <si>
    <t> 23.06.1939 19:46 </t>
  </si>
  <si>
    <t> -0.002 </t>
  </si>
  <si>
    <t>2429455.275 </t>
  </si>
  <si>
    <t> 10.07.1939 18:36 </t>
  </si>
  <si>
    <t> -0.000 </t>
  </si>
  <si>
    <t>2429456.413 </t>
  </si>
  <si>
    <t> 11.07.1939 21:54 </t>
  </si>
  <si>
    <t>2429462.243 </t>
  </si>
  <si>
    <t> 17.07.1939 17:49 </t>
  </si>
  <si>
    <t> -0.046 </t>
  </si>
  <si>
    <t>2429465.219 </t>
  </si>
  <si>
    <t> 20.07.1939 17:15 </t>
  </si>
  <si>
    <t>2429486.227 </t>
  </si>
  <si>
    <t> 10.08.1939 17:26 </t>
  </si>
  <si>
    <t>2429493.214 </t>
  </si>
  <si>
    <t> 17.08.1939 17:08 </t>
  </si>
  <si>
    <t> -0.052 </t>
  </si>
  <si>
    <t>2429868.475 </t>
  </si>
  <si>
    <t> 26.08.1940 23:24 </t>
  </si>
  <si>
    <t>2429928.085 </t>
  </si>
  <si>
    <t> 25.10.1940 14:02 </t>
  </si>
  <si>
    <t> S.Gaposchkin </t>
  </si>
  <si>
    <t> HA 113.73 </t>
  </si>
  <si>
    <t>2430587.337 </t>
  </si>
  <si>
    <t> 15.08.1942 20:05 </t>
  </si>
  <si>
    <t> -0.049 </t>
  </si>
  <si>
    <t>2431674.481 </t>
  </si>
  <si>
    <t> 06.08.1945 23:32 </t>
  </si>
  <si>
    <t>2432889.438 </t>
  </si>
  <si>
    <t> 03.12.1948 22:30 </t>
  </si>
  <si>
    <t> -0.159 </t>
  </si>
  <si>
    <t> A.Szczepanowska </t>
  </si>
  <si>
    <t> AAC 4.117 </t>
  </si>
  <si>
    <t>2433065.498 </t>
  </si>
  <si>
    <t> 28.05.1949 23:57 </t>
  </si>
  <si>
    <t> AAC 5.75 </t>
  </si>
  <si>
    <t>2433418.520 </t>
  </si>
  <si>
    <t> 17.05.1950 00:28 </t>
  </si>
  <si>
    <t>2433559.967 </t>
  </si>
  <si>
    <t> 05.10.1950 11:12 </t>
  </si>
  <si>
    <t> S.Kaho </t>
  </si>
  <si>
    <t> BTOK 49.384 </t>
  </si>
  <si>
    <t>2433594.447 </t>
  </si>
  <si>
    <t> 08.11.1950 22:43 </t>
  </si>
  <si>
    <t>2433798.427 </t>
  </si>
  <si>
    <t> 31.05.1951 22:14 </t>
  </si>
  <si>
    <t>2434628.377 </t>
  </si>
  <si>
    <t> 07.09.1953 21:02 </t>
  </si>
  <si>
    <t> -0.006 </t>
  </si>
  <si>
    <t> AA 6.144 </t>
  </si>
  <si>
    <t>2435244.397 </t>
  </si>
  <si>
    <t> 16.05.1955 21:31 </t>
  </si>
  <si>
    <t> K.Kordylewski </t>
  </si>
  <si>
    <t> SAC 28.108 </t>
  </si>
  <si>
    <t>2435930.557 </t>
  </si>
  <si>
    <t> 02.04.1957 01:22 </t>
  </si>
  <si>
    <t> AA 9.46 </t>
  </si>
  <si>
    <t>2436026.712 </t>
  </si>
  <si>
    <t> 07.07.1957 05:05 </t>
  </si>
  <si>
    <t> B.S.Whitney </t>
  </si>
  <si>
    <t> AJ 60.260 </t>
  </si>
  <si>
    <t>2436028.754 </t>
  </si>
  <si>
    <t> 09.07.1957 06:05 </t>
  </si>
  <si>
    <t> -0.009 </t>
  </si>
  <si>
    <t>2436348.458 </t>
  </si>
  <si>
    <t> 24.05.1958 22:59 </t>
  </si>
  <si>
    <t>2436495.749 </t>
  </si>
  <si>
    <t> 19.10.1958 05:58 </t>
  </si>
  <si>
    <t>2437192.416 </t>
  </si>
  <si>
    <t> 14.09.1960 21:59 </t>
  </si>
  <si>
    <t> K.Häussler </t>
  </si>
  <si>
    <t> HABZ 28 </t>
  </si>
  <si>
    <t>2437199.444 </t>
  </si>
  <si>
    <t> 21.09.1960 22:39 </t>
  </si>
  <si>
    <t> -0.005 </t>
  </si>
  <si>
    <t>2437579.348 </t>
  </si>
  <si>
    <t> 06.10.1961 20:21 </t>
  </si>
  <si>
    <t>2437586.363 </t>
  </si>
  <si>
    <t> 13.10.1961 20:42 </t>
  </si>
  <si>
    <t>2437932.374 </t>
  </si>
  <si>
    <t> 24.09.1962 20:58 </t>
  </si>
  <si>
    <t> 0.005 </t>
  </si>
  <si>
    <t>2437956.322 </t>
  </si>
  <si>
    <t> 18.10.1962 19:43 </t>
  </si>
  <si>
    <t>2438255.552 </t>
  </si>
  <si>
    <t> 14.08.1963 01:14 </t>
  </si>
  <si>
    <t>2438323.370 </t>
  </si>
  <si>
    <t> 20.10.1963 20:52 </t>
  </si>
  <si>
    <t>2438590.475 </t>
  </si>
  <si>
    <t> 13.07.1964 23:24 </t>
  </si>
  <si>
    <t> P.Flin </t>
  </si>
  <si>
    <t> AA 17.61 </t>
  </si>
  <si>
    <t>2438967.454 </t>
  </si>
  <si>
    <t> 25.07.1965 22:53 </t>
  </si>
  <si>
    <t> -0.004 </t>
  </si>
  <si>
    <t> F.Hromada </t>
  </si>
  <si>
    <t> BRNO 5 </t>
  </si>
  <si>
    <t>2439697.442 </t>
  </si>
  <si>
    <t> 25.07.1967 22:36 </t>
  </si>
  <si>
    <t> A.Slowik </t>
  </si>
  <si>
    <t> AA 18.332 </t>
  </si>
  <si>
    <t>2441095.493 </t>
  </si>
  <si>
    <t> 23.05.1971 23:49 </t>
  </si>
  <si>
    <t> J.Silhan </t>
  </si>
  <si>
    <t> BRNO 14 </t>
  </si>
  <si>
    <t>2441154.528 </t>
  </si>
  <si>
    <t> 22.07.1971 00:40 </t>
  </si>
  <si>
    <t> -0.001 </t>
  </si>
  <si>
    <t> A.Soska </t>
  </si>
  <si>
    <t>IBVS 584 </t>
  </si>
  <si>
    <t>2441157.449 </t>
  </si>
  <si>
    <t> 24.07.1971 22:46 </t>
  </si>
  <si>
    <t> L.Frasinski </t>
  </si>
  <si>
    <t>2441157.450 </t>
  </si>
  <si>
    <t> 24.07.1971 22:48 </t>
  </si>
  <si>
    <t>2442274.360 </t>
  </si>
  <si>
    <t> 14.08.1974 20:38 </t>
  </si>
  <si>
    <t> J.Hudec </t>
  </si>
  <si>
    <t> BRNO 20 </t>
  </si>
  <si>
    <t>2442956.444 </t>
  </si>
  <si>
    <t> 26.06.1976 22:39 </t>
  </si>
  <si>
    <t> 0.006 </t>
  </si>
  <si>
    <t> P.Novak </t>
  </si>
  <si>
    <t> BRNO 21 </t>
  </si>
  <si>
    <t>2442963.451 </t>
  </si>
  <si>
    <t> 03.07.1976 22:49 </t>
  </si>
  <si>
    <t>2443724.441 </t>
  </si>
  <si>
    <t> 03.08.1978 22:35 </t>
  </si>
  <si>
    <t> 0.015 </t>
  </si>
  <si>
    <t> J.Manek </t>
  </si>
  <si>
    <t> BRNO 23 </t>
  </si>
  <si>
    <t>2443724.453 </t>
  </si>
  <si>
    <t> 03.08.1978 22:52 </t>
  </si>
  <si>
    <t> 0.027 </t>
  </si>
  <si>
    <t> V.Tuma </t>
  </si>
  <si>
    <t>2443724.457 </t>
  </si>
  <si>
    <t> 03.08.1978 22:58 </t>
  </si>
  <si>
    <t> 0.031 </t>
  </si>
  <si>
    <t> R.Macek </t>
  </si>
  <si>
    <t>2444077.458 </t>
  </si>
  <si>
    <t> 22.07.1979 22:59 </t>
  </si>
  <si>
    <t> M.Polcik </t>
  </si>
  <si>
    <t>2444077.460 </t>
  </si>
  <si>
    <t> 22.07.1979 23:02 </t>
  </si>
  <si>
    <t> 0.017 </t>
  </si>
  <si>
    <t> K.Brancik </t>
  </si>
  <si>
    <t>2444077.464 </t>
  </si>
  <si>
    <t> 22.07.1979 23:08 </t>
  </si>
  <si>
    <t> 0.021 </t>
  </si>
  <si>
    <t> R.Pliska </t>
  </si>
  <si>
    <t>2444077.467 </t>
  </si>
  <si>
    <t> 22.07.1979 23:12 </t>
  </si>
  <si>
    <t> 0.024 </t>
  </si>
  <si>
    <t> P.Simecek </t>
  </si>
  <si>
    <t>2444077.473 </t>
  </si>
  <si>
    <t> 22.07.1979 23:21 </t>
  </si>
  <si>
    <t> 0.030 </t>
  </si>
  <si>
    <t> Z.Kozel </t>
  </si>
  <si>
    <t>2444156.344 </t>
  </si>
  <si>
    <t> 09.10.1979 20:15 </t>
  </si>
  <si>
    <t> P.Kucera </t>
  </si>
  <si>
    <t>2444485.385 </t>
  </si>
  <si>
    <t> 02.09.1980 21:14 </t>
  </si>
  <si>
    <t> R.Diethelm </t>
  </si>
  <si>
    <t> BBS 50 </t>
  </si>
  <si>
    <t>2444581.260 </t>
  </si>
  <si>
    <t> 07.12.1980 18:14 </t>
  </si>
  <si>
    <t> 0.007 </t>
  </si>
  <si>
    <t>2444783.484 </t>
  </si>
  <si>
    <t> 27.06.1981 23:36 </t>
  </si>
  <si>
    <t> J.Bohutinska </t>
  </si>
  <si>
    <t> BRNO 26 </t>
  </si>
  <si>
    <t>2444783.486 </t>
  </si>
  <si>
    <t> 27.06.1981 23:39 </t>
  </si>
  <si>
    <t> P.Neugebauer </t>
  </si>
  <si>
    <t>2444797.503 </t>
  </si>
  <si>
    <t> 12.07.1981 00:04 </t>
  </si>
  <si>
    <t>2444821.489 </t>
  </si>
  <si>
    <t> 04.08.1981 23:44 </t>
  </si>
  <si>
    <t> A.Slatinsky </t>
  </si>
  <si>
    <t>2444821.494 </t>
  </si>
  <si>
    <t> 04.08.1981 23:51 </t>
  </si>
  <si>
    <t> 0.026 </t>
  </si>
  <si>
    <t> V.Wagner </t>
  </si>
  <si>
    <t>2444831.419 </t>
  </si>
  <si>
    <t> 14.08.1981 22:03 </t>
  </si>
  <si>
    <t> K.Locher </t>
  </si>
  <si>
    <t> BBS 56 </t>
  </si>
  <si>
    <t>2444834.329 </t>
  </si>
  <si>
    <t> 17.08.1981 19:53 </t>
  </si>
  <si>
    <t> 0.002 </t>
  </si>
  <si>
    <t>2444838.413 </t>
  </si>
  <si>
    <t> 21.08.1981 21:54 </t>
  </si>
  <si>
    <t> J.Horky </t>
  </si>
  <si>
    <t>2444838.424 </t>
  </si>
  <si>
    <t> 21.08.1981 22:10 </t>
  </si>
  <si>
    <t>2444838.425 </t>
  </si>
  <si>
    <t> 21.08.1981 22:12 </t>
  </si>
  <si>
    <t> K.Dolak </t>
  </si>
  <si>
    <t>2444838.426 </t>
  </si>
  <si>
    <t> 21.08.1981 22:13 </t>
  </si>
  <si>
    <t> M.Zejda </t>
  </si>
  <si>
    <t>2444852.445 </t>
  </si>
  <si>
    <t> 04.09.1981 22:40 </t>
  </si>
  <si>
    <t>2444852.457 </t>
  </si>
  <si>
    <t> 04.09.1981 22:58 </t>
  </si>
  <si>
    <t> 0.012 </t>
  </si>
  <si>
    <t>2444852.460 </t>
  </si>
  <si>
    <t> 04.09.1981 23:02 </t>
  </si>
  <si>
    <t>2444958.248 </t>
  </si>
  <si>
    <t> 19.12.1981 17:57 </t>
  </si>
  <si>
    <t> BBS 58 </t>
  </si>
  <si>
    <t>2445050.592 </t>
  </si>
  <si>
    <t> 22.03.1982 02:12 </t>
  </si>
  <si>
    <t> BBS 59 </t>
  </si>
  <si>
    <t>2445064.613 </t>
  </si>
  <si>
    <t> 05.04.1982 02:42 </t>
  </si>
  <si>
    <t> BBS 60 </t>
  </si>
  <si>
    <t>2445160.466 </t>
  </si>
  <si>
    <t> 09.07.1982 23:11 </t>
  </si>
  <si>
    <t>2445160.473 </t>
  </si>
  <si>
    <t> 09.07.1982 23:21 </t>
  </si>
  <si>
    <t> 0.014 </t>
  </si>
  <si>
    <t>2445198.462 </t>
  </si>
  <si>
    <t> 16.08.1982 23:05 </t>
  </si>
  <si>
    <t>2445198.463 </t>
  </si>
  <si>
    <t> 16.08.1982 23:06 </t>
  </si>
  <si>
    <t>2445198.469 </t>
  </si>
  <si>
    <t> 16.08.1982 23:15 </t>
  </si>
  <si>
    <t> 0.020 </t>
  </si>
  <si>
    <t>2445198.470 </t>
  </si>
  <si>
    <t> 16.08.1982 23:16 </t>
  </si>
  <si>
    <t> J.Brezna </t>
  </si>
  <si>
    <t>2445198.472 </t>
  </si>
  <si>
    <t> 16.08.1982 23:19 </t>
  </si>
  <si>
    <t> 0.023 </t>
  </si>
  <si>
    <t> T.Brelstaff </t>
  </si>
  <si>
    <t> VSSC 60.20 </t>
  </si>
  <si>
    <t>2445208.401 </t>
  </si>
  <si>
    <t> 26.08.1982 21:37 </t>
  </si>
  <si>
    <t> 0.016 </t>
  </si>
  <si>
    <t>2445212.489 </t>
  </si>
  <si>
    <t> 30.08.1982 23:44 </t>
  </si>
  <si>
    <t> BBS 62 </t>
  </si>
  <si>
    <t>2445222.426 </t>
  </si>
  <si>
    <t> 09.09.1982 22:13 </t>
  </si>
  <si>
    <t>2445229.421 </t>
  </si>
  <si>
    <t> 16.09.1982 22:06 </t>
  </si>
  <si>
    <t>2445232.364 </t>
  </si>
  <si>
    <t> 19.09.1982 20:44 </t>
  </si>
  <si>
    <t> H.Peter </t>
  </si>
  <si>
    <t>2445242.297 </t>
  </si>
  <si>
    <t> 29.09.1982 19:07 </t>
  </si>
  <si>
    <t>2445263.338 </t>
  </si>
  <si>
    <t> 20.10.1982 20:06 </t>
  </si>
  <si>
    <t> BBS 63 </t>
  </si>
  <si>
    <t>2445520.497 </t>
  </si>
  <si>
    <t> 04.07.1983 23:55 </t>
  </si>
  <si>
    <t> BBS 67 </t>
  </si>
  <si>
    <t>2445534.531 </t>
  </si>
  <si>
    <t> 19.07.1983 00:44 </t>
  </si>
  <si>
    <t> H.Vielmetter </t>
  </si>
  <si>
    <t>BAVM 38 </t>
  </si>
  <si>
    <t>2445561.417 </t>
  </si>
  <si>
    <t> 14.08.1983 22:00 </t>
  </si>
  <si>
    <t> W.Braune </t>
  </si>
  <si>
    <t>2445561.423 </t>
  </si>
  <si>
    <t> 14.08.1983 22:09 </t>
  </si>
  <si>
    <t>2445565.510 </t>
  </si>
  <si>
    <t> 19.08.1983 00:14 </t>
  </si>
  <si>
    <t>2445568.441 </t>
  </si>
  <si>
    <t> 21.08.1983 22:35 </t>
  </si>
  <si>
    <t> 0.025 </t>
  </si>
  <si>
    <t> P.Svoboda </t>
  </si>
  <si>
    <t>2445578.367 </t>
  </si>
  <si>
    <t> 31.08.1983 20:48 </t>
  </si>
  <si>
    <t> P.Wils </t>
  </si>
  <si>
    <t> BBS 68 </t>
  </si>
  <si>
    <t>2445609.347 </t>
  </si>
  <si>
    <t> 01.10.1983 20:19 </t>
  </si>
  <si>
    <t> 0.019 </t>
  </si>
  <si>
    <t> M.Kohl </t>
  </si>
  <si>
    <t> BBS 69 </t>
  </si>
  <si>
    <t>2445613.439 </t>
  </si>
  <si>
    <t> 05.10.1983 22:32 </t>
  </si>
  <si>
    <t>2445623.369 </t>
  </si>
  <si>
    <t> 15.10.1983 20:51 </t>
  </si>
  <si>
    <t>2445671.293 </t>
  </si>
  <si>
    <t> 02.12.1983 19:01 </t>
  </si>
  <si>
    <t> 0.011 </t>
  </si>
  <si>
    <t>2445671.304 </t>
  </si>
  <si>
    <t> 02.12.1983 19:17 </t>
  </si>
  <si>
    <t> 0.022 </t>
  </si>
  <si>
    <t>2445702.277 </t>
  </si>
  <si>
    <t> 02.01.1984 18:38 </t>
  </si>
  <si>
    <t> BBS 70 </t>
  </si>
  <si>
    <t>2445818.584 </t>
  </si>
  <si>
    <t> 28.04.1984 02:00 </t>
  </si>
  <si>
    <t> BBS 72 </t>
  </si>
  <si>
    <t>2445821.504 </t>
  </si>
  <si>
    <t> 01.05.1984 00:05 </t>
  </si>
  <si>
    <t>2445869.437 </t>
  </si>
  <si>
    <t> 17.06.1984 22:29 </t>
  </si>
  <si>
    <t>2445904.502 </t>
  </si>
  <si>
    <t> 23.07.1984 00:02 </t>
  </si>
  <si>
    <t> 0.018 </t>
  </si>
  <si>
    <t> BBS 74 </t>
  </si>
  <si>
    <t>2445925.546 </t>
  </si>
  <si>
    <t> 13.08.1984 01:06 </t>
  </si>
  <si>
    <t> VSSC 61.17 </t>
  </si>
  <si>
    <t>2445976.394 </t>
  </si>
  <si>
    <t> 02.10.1984 21:27 </t>
  </si>
  <si>
    <t>2446003.290 </t>
  </si>
  <si>
    <t> 29.10.1984 18:57 </t>
  </si>
  <si>
    <t> 0.032 </t>
  </si>
  <si>
    <t>2446219.530 </t>
  </si>
  <si>
    <t> 03.06.1985 00:43 </t>
  </si>
  <si>
    <t> VSSC 64.22 </t>
  </si>
  <si>
    <t>2446270.390 </t>
  </si>
  <si>
    <t> 23.07.1985 21:21 </t>
  </si>
  <si>
    <t> BBS 77 </t>
  </si>
  <si>
    <t>2446291.420 </t>
  </si>
  <si>
    <t> 13.08.1985 22:04 </t>
  </si>
  <si>
    <t> BRNO 27 </t>
  </si>
  <si>
    <t> BBS 78 </t>
  </si>
  <si>
    <t>2446322.387 </t>
  </si>
  <si>
    <t> 13.09.1985 21:17 </t>
  </si>
  <si>
    <t> 0.010 </t>
  </si>
  <si>
    <t> P.Lutcha </t>
  </si>
  <si>
    <t>2446322.394 </t>
  </si>
  <si>
    <t> 13.09.1985 21:27 </t>
  </si>
  <si>
    <t> J.Safar </t>
  </si>
  <si>
    <t>2446322.395 </t>
  </si>
  <si>
    <t> 13.09.1985 21:28 </t>
  </si>
  <si>
    <t>2446332.340 </t>
  </si>
  <si>
    <t> 23.09.1985 20:09 </t>
  </si>
  <si>
    <t>2446356.304 </t>
  </si>
  <si>
    <t> 17.10.1985 19:17 </t>
  </si>
  <si>
    <t> 0.028 </t>
  </si>
  <si>
    <t>2446360.396 </t>
  </si>
  <si>
    <t> 21.10.1985 21:30 </t>
  </si>
  <si>
    <t> 0.029 </t>
  </si>
  <si>
    <t>2446387.276 </t>
  </si>
  <si>
    <t> 17.11.1985 18:37 </t>
  </si>
  <si>
    <t>2446641.524 </t>
  </si>
  <si>
    <t> 30.07.1986 00:34 </t>
  </si>
  <si>
    <t> VSSC 67.8 </t>
  </si>
  <si>
    <t>2446651.454 </t>
  </si>
  <si>
    <t> 08.08.1986 22:53 </t>
  </si>
  <si>
    <t>2446706.404 </t>
  </si>
  <si>
    <t> 02.10.1986 21:41 </t>
  </si>
  <si>
    <t> 0.033 </t>
  </si>
  <si>
    <t> BBS 81 </t>
  </si>
  <si>
    <t>2446976.418 </t>
  </si>
  <si>
    <t> 29.06.1987 22:01 </t>
  </si>
  <si>
    <t> BBS 84 </t>
  </si>
  <si>
    <t>2447000.390 </t>
  </si>
  <si>
    <t> 23.07.1987 21:21 </t>
  </si>
  <si>
    <t> G.Mavrofridis </t>
  </si>
  <si>
    <t> BBS 86 </t>
  </si>
  <si>
    <t>2447028.441 </t>
  </si>
  <si>
    <t> 20.08.1987 22:35 </t>
  </si>
  <si>
    <t> BBS 85 </t>
  </si>
  <si>
    <t>2447069.345 </t>
  </si>
  <si>
    <t> 30.09.1987 20:16 </t>
  </si>
  <si>
    <t>2447083.388 </t>
  </si>
  <si>
    <t> 14.10.1987 21:18 </t>
  </si>
  <si>
    <t> 0.037 </t>
  </si>
  <si>
    <t>2447117.276 </t>
  </si>
  <si>
    <t> 17.11.1987 18:37 </t>
  </si>
  <si>
    <t>2447141.243 </t>
  </si>
  <si>
    <t> 11.12.1987 17:49 </t>
  </si>
  <si>
    <t>2447295.536 </t>
  </si>
  <si>
    <t> 14.05.1988 00:51 </t>
  </si>
  <si>
    <t> A.Dedoch </t>
  </si>
  <si>
    <t> BRNO 30 </t>
  </si>
  <si>
    <t>2447295.543 </t>
  </si>
  <si>
    <t> 14.05.1988 01:01 </t>
  </si>
  <si>
    <t> J.Zahajsky </t>
  </si>
  <si>
    <t>2447323.564 </t>
  </si>
  <si>
    <t> 11.06.1988 01:32 </t>
  </si>
  <si>
    <t> BBS 88 </t>
  </si>
  <si>
    <t>2447326.520 </t>
  </si>
  <si>
    <t> 14.06.1988 00:28 </t>
  </si>
  <si>
    <t>2447350.482 </t>
  </si>
  <si>
    <t> 07.07.1988 23:34 </t>
  </si>
  <si>
    <t> BBS 89 </t>
  </si>
  <si>
    <t>2447353.405 </t>
  </si>
  <si>
    <t> 10.07.1988 21:43 </t>
  </si>
  <si>
    <t>2447360.432 </t>
  </si>
  <si>
    <t> 17.07.1988 22:22 </t>
  </si>
  <si>
    <t> 0.044 </t>
  </si>
  <si>
    <t>2447364.504 </t>
  </si>
  <si>
    <t> 22.07.1988 00:05 </t>
  </si>
  <si>
    <t>2447381.455 </t>
  </si>
  <si>
    <t> 07.08.1988 22:55 </t>
  </si>
  <si>
    <t> K.Hornoch </t>
  </si>
  <si>
    <t>2447381.464 </t>
  </si>
  <si>
    <t> 07.08.1988 23:08 </t>
  </si>
  <si>
    <t> 0.035 </t>
  </si>
  <si>
    <t>2447391.397 </t>
  </si>
  <si>
    <t> 17.08.1988 21:31 </t>
  </si>
  <si>
    <t>2447391.401 </t>
  </si>
  <si>
    <t> 17.08.1988 21:37 </t>
  </si>
  <si>
    <t> 0.036 </t>
  </si>
  <si>
    <t>2447412.440 </t>
  </si>
  <si>
    <t> 07.09.1988 22:33 </t>
  </si>
  <si>
    <t> 0.034 </t>
  </si>
  <si>
    <t>2447456.288 </t>
  </si>
  <si>
    <t> 21.10.1988 18:54 </t>
  </si>
  <si>
    <t> 0.047 </t>
  </si>
  <si>
    <t> BBS 90 </t>
  </si>
  <si>
    <t>2447460.343 </t>
  </si>
  <si>
    <t> 25.10.1988 20:13 </t>
  </si>
  <si>
    <t>2447522.318 </t>
  </si>
  <si>
    <t> 26.12.1988 19:37 </t>
  </si>
  <si>
    <t>2447662.552 </t>
  </si>
  <si>
    <t> 16.05.1989 01:14 </t>
  </si>
  <si>
    <t> BBS 92 </t>
  </si>
  <si>
    <t>2447713.442 </t>
  </si>
  <si>
    <t> 05.07.1989 22:36 </t>
  </si>
  <si>
    <t>2447727.463 </t>
  </si>
  <si>
    <t> 19.07.1989 23:06 </t>
  </si>
  <si>
    <t>2447754.349 </t>
  </si>
  <si>
    <t> 15.08.1989 20:22 </t>
  </si>
  <si>
    <t>2447758.444 </t>
  </si>
  <si>
    <t> 19.08.1989 22:39 </t>
  </si>
  <si>
    <t> VSSC 73 </t>
  </si>
  <si>
    <t>2447762.527 </t>
  </si>
  <si>
    <t> 24.08.1989 00:38 </t>
  </si>
  <si>
    <t>2447782.402 </t>
  </si>
  <si>
    <t> 12.09.1989 21:38 </t>
  </si>
  <si>
    <t>2447803.445 </t>
  </si>
  <si>
    <t> 03.10.1989 22:40 </t>
  </si>
  <si>
    <t> BBS 93 </t>
  </si>
  <si>
    <t>2447847.273 </t>
  </si>
  <si>
    <t> 16.11.1989 18:33 </t>
  </si>
  <si>
    <t>2447857.225 </t>
  </si>
  <si>
    <t> 26.11.1989 17:24 </t>
  </si>
  <si>
    <t> 0.041 </t>
  </si>
  <si>
    <t>2447895.213 </t>
  </si>
  <si>
    <t> 03.01.1990 17:06 </t>
  </si>
  <si>
    <t> 0.038 </t>
  </si>
  <si>
    <t> BBS 94 </t>
  </si>
  <si>
    <t>2448073.4709 </t>
  </si>
  <si>
    <t> 30.06.1990 23:18 </t>
  </si>
  <si>
    <t> 0.0343 </t>
  </si>
  <si>
    <t>E </t>
  </si>
  <si>
    <t>?</t>
  </si>
  <si>
    <t> D.Hanzl </t>
  </si>
  <si>
    <t>IBVS 3615 </t>
  </si>
  <si>
    <t>2448083.402 </t>
  </si>
  <si>
    <t> 10.07.1990 21:38 </t>
  </si>
  <si>
    <t> BBS 96 </t>
  </si>
  <si>
    <t>2448101.527 </t>
  </si>
  <si>
    <t> 29.07.1990 00:38 </t>
  </si>
  <si>
    <t> M.Vrastak </t>
  </si>
  <si>
    <t> BRNO 31 </t>
  </si>
  <si>
    <t>2448107.373 </t>
  </si>
  <si>
    <t> 03.08.1990 20:57 </t>
  </si>
  <si>
    <t>2448114.383 </t>
  </si>
  <si>
    <t> 10.08.1990 21:11 </t>
  </si>
  <si>
    <t>2448115.555 </t>
  </si>
  <si>
    <t> 12.08.1990 01:19 </t>
  </si>
  <si>
    <t>2448118.474 </t>
  </si>
  <si>
    <t> 14.08.1990 23:22 </t>
  </si>
  <si>
    <t> F.Vohla </t>
  </si>
  <si>
    <t>2448173.415 </t>
  </si>
  <si>
    <t> 08.10.1990 21:57 </t>
  </si>
  <si>
    <t> BBS 99 </t>
  </si>
  <si>
    <t>2448176.322 </t>
  </si>
  <si>
    <t> 11.10.1990 19:43 </t>
  </si>
  <si>
    <t>2448176.348 </t>
  </si>
  <si>
    <t> 11.10.1990 20:21 </t>
  </si>
  <si>
    <t> 0.045 </t>
  </si>
  <si>
    <t>2448405.442 </t>
  </si>
  <si>
    <t> 28.05.1991 22:36 </t>
  </si>
  <si>
    <t> BBS 98 </t>
  </si>
  <si>
    <t>2448429.412 </t>
  </si>
  <si>
    <t> 21.06.1991 21:53 </t>
  </si>
  <si>
    <t>2448453.373 </t>
  </si>
  <si>
    <t> 15.07.1991 20:57 </t>
  </si>
  <si>
    <t>2448467.404 </t>
  </si>
  <si>
    <t> 29.07.1991 21:41 </t>
  </si>
  <si>
    <t>2448474.408 </t>
  </si>
  <si>
    <t> 05.08.1991 21:47 </t>
  </si>
  <si>
    <t>2448488.443 </t>
  </si>
  <si>
    <t> 19.08.1991 22:37 </t>
  </si>
  <si>
    <t>2448533.445 </t>
  </si>
  <si>
    <t> 03.10.1991 22:40 </t>
  </si>
  <si>
    <t>2448546.299 </t>
  </si>
  <si>
    <t> 16.10.1991 19:10 </t>
  </si>
  <si>
    <t>2448598.324 </t>
  </si>
  <si>
    <t> 07.12.1991 19:46 </t>
  </si>
  <si>
    <t> BBS 100 </t>
  </si>
  <si>
    <t>2448721.627 </t>
  </si>
  <si>
    <t> 09.04.1992 03:02 </t>
  </si>
  <si>
    <t> BBS 101 </t>
  </si>
  <si>
    <t>2448768.399 </t>
  </si>
  <si>
    <t> 25.05.1992 21:34 </t>
  </si>
  <si>
    <t>2448789.445 </t>
  </si>
  <si>
    <t> 15.06.1992 22:40 </t>
  </si>
  <si>
    <t>2448803.468 </t>
  </si>
  <si>
    <t> 29.06.1992 23:13 </t>
  </si>
  <si>
    <t>2448820.420 </t>
  </si>
  <si>
    <t> 16.07.1992 22:04 </t>
  </si>
  <si>
    <t>2448837.380 </t>
  </si>
  <si>
    <t> 02.08.1992 21:07 </t>
  </si>
  <si>
    <t> 0.046 </t>
  </si>
  <si>
    <t> BBS 102 </t>
  </si>
  <si>
    <t>2448862.502 </t>
  </si>
  <si>
    <t> 28.08.1992 00:02 </t>
  </si>
  <si>
    <t>2448865.424 </t>
  </si>
  <si>
    <t> 30.08.1992 22:10 </t>
  </si>
  <si>
    <t>2448865.426 </t>
  </si>
  <si>
    <t> 30.08.1992 22:13 </t>
  </si>
  <si>
    <t> T.Singliar </t>
  </si>
  <si>
    <t>2448868.339 </t>
  </si>
  <si>
    <t> 02.09.1992 20:08 </t>
  </si>
  <si>
    <t>2448886.457 </t>
  </si>
  <si>
    <t> 20.09.1992 22:58 </t>
  </si>
  <si>
    <t>2449098.625 </t>
  </si>
  <si>
    <t> 21.04.1993 03:00 </t>
  </si>
  <si>
    <t> BBS 104 </t>
  </si>
  <si>
    <t>2449163.505 </t>
  </si>
  <si>
    <t> 25.06.1993 00:07 </t>
  </si>
  <si>
    <t> 0.039 </t>
  </si>
  <si>
    <t>2449163.5052 </t>
  </si>
  <si>
    <t> 0.0397 </t>
  </si>
  <si>
    <t> R.Rovithis </t>
  </si>
  <si>
    <t>IBVS 4309 </t>
  </si>
  <si>
    <t>2449164.3800 </t>
  </si>
  <si>
    <t> 25.06.1993 21:07 </t>
  </si>
  <si>
    <t> 0.0378 </t>
  </si>
  <si>
    <t>2449166.427 </t>
  </si>
  <si>
    <t> 27.06.1993 22:14 </t>
  </si>
  <si>
    <t>2449168.4685 </t>
  </si>
  <si>
    <t> 29.06.1993 23:14 </t>
  </si>
  <si>
    <t> 0.0350 </t>
  </si>
  <si>
    <t>2449169.3457 </t>
  </si>
  <si>
    <t> 30.06.1993 20:17 </t>
  </si>
  <si>
    <t> 0.0355 </t>
  </si>
  <si>
    <t>2449170.508 </t>
  </si>
  <si>
    <t> 02.07.1993 00:11 </t>
  </si>
  <si>
    <t> K.Koss </t>
  </si>
  <si>
    <t>2449170.510 </t>
  </si>
  <si>
    <t> 02.07.1993 00:14 </t>
  </si>
  <si>
    <t> P.Stepan </t>
  </si>
  <si>
    <t>2449170.513 </t>
  </si>
  <si>
    <t> 02.07.1993 00:18 </t>
  </si>
  <si>
    <t> P.Hajek </t>
  </si>
  <si>
    <t>2449170.517 </t>
  </si>
  <si>
    <t> 02.07.1993 00:24 </t>
  </si>
  <si>
    <t>2449211.433 </t>
  </si>
  <si>
    <t> 11.08.1993 22:23 </t>
  </si>
  <si>
    <t> BBS 105 </t>
  </si>
  <si>
    <t>2449249.415 </t>
  </si>
  <si>
    <t> 18.09.1993 21:57 </t>
  </si>
  <si>
    <t>2449321.306 </t>
  </si>
  <si>
    <t> 29.11.1993 19:20 </t>
  </si>
  <si>
    <t>2449490.5083 </t>
  </si>
  <si>
    <t> 18.05.1994 00:11 </t>
  </si>
  <si>
    <t> 0.0341 </t>
  </si>
  <si>
    <t>2449529.3778 </t>
  </si>
  <si>
    <t> 25.06.1994 21:04 </t>
  </si>
  <si>
    <t> 0.0366 </t>
  </si>
  <si>
    <t>2449530.5466 </t>
  </si>
  <si>
    <t> 27.06.1994 01:07 </t>
  </si>
  <si>
    <t> 0.0365 </t>
  </si>
  <si>
    <t>2449547.482 </t>
  </si>
  <si>
    <t> 13.07.1994 23:34 </t>
  </si>
  <si>
    <t> P.Sobotka </t>
  </si>
  <si>
    <t>2449547.499 </t>
  </si>
  <si>
    <t> 13.07.1994 23:58 </t>
  </si>
  <si>
    <t> L.Brat </t>
  </si>
  <si>
    <t>2449550.422 </t>
  </si>
  <si>
    <t> 16.07.1994 22:07 </t>
  </si>
  <si>
    <t> 0.040 </t>
  </si>
  <si>
    <t> BBS 107 </t>
  </si>
  <si>
    <t>2449564.455 </t>
  </si>
  <si>
    <t> 30.07.1994 22:55 </t>
  </si>
  <si>
    <t>2449571.460 </t>
  </si>
  <si>
    <t> 06.08.1994 23:02 </t>
  </si>
  <si>
    <t>2449571.464 </t>
  </si>
  <si>
    <t> 06.08.1994 23:08 </t>
  </si>
  <si>
    <t>2449571.466 </t>
  </si>
  <si>
    <t> 06.08.1994 23:11 </t>
  </si>
  <si>
    <t> 0.043 </t>
  </si>
  <si>
    <t>2449571.467 </t>
  </si>
  <si>
    <t> 06.08.1994 23:12 </t>
  </si>
  <si>
    <t>2449581.396 </t>
  </si>
  <si>
    <t> 16.08.1994 21:30 </t>
  </si>
  <si>
    <t>2449650.367 </t>
  </si>
  <si>
    <t> 24.10.1994 20:48 </t>
  </si>
  <si>
    <t> BBS 108 </t>
  </si>
  <si>
    <t>2449896.423 </t>
  </si>
  <si>
    <t> 27.06.1995 22:09 </t>
  </si>
  <si>
    <t> BBS 109 </t>
  </si>
  <si>
    <t>2449907.532 </t>
  </si>
  <si>
    <t> 09.07.1995 00:46 </t>
  </si>
  <si>
    <t>2449917.4720 </t>
  </si>
  <si>
    <t> 18.07.1995 23:19 </t>
  </si>
  <si>
    <t> 0.0455 </t>
  </si>
  <si>
    <t> Z.Müyesseroglu </t>
  </si>
  <si>
    <t>IBVS 4941 </t>
  </si>
  <si>
    <t>2449917.472 </t>
  </si>
  <si>
    <t> BBS 110 </t>
  </si>
  <si>
    <t>2449924.4856 </t>
  </si>
  <si>
    <t> 25.07.1995 23:39 </t>
  </si>
  <si>
    <t> BRNO 32 </t>
  </si>
  <si>
    <t>2449924.4912 </t>
  </si>
  <si>
    <t> 25.07.1995 23:47 </t>
  </si>
  <si>
    <t> 0.0511 </t>
  </si>
  <si>
    <t>2449924.4939 </t>
  </si>
  <si>
    <t> 25.07.1995 23:51 </t>
  </si>
  <si>
    <t> 0.0538 </t>
  </si>
  <si>
    <t>2449934.422 </t>
  </si>
  <si>
    <t> 04.08.1995 22:07 </t>
  </si>
  <si>
    <t>2449934.432 </t>
  </si>
  <si>
    <t> 04.08.1995 22:22 </t>
  </si>
  <si>
    <t> 0.056 </t>
  </si>
  <si>
    <t>2449938.5103 </t>
  </si>
  <si>
    <t> 09.08.1995 00:14 </t>
  </si>
  <si>
    <t> 0.0430 </t>
  </si>
  <si>
    <t>2449993.458 </t>
  </si>
  <si>
    <t> 02.10.1995 22:59 </t>
  </si>
  <si>
    <t> 0.051 </t>
  </si>
  <si>
    <t>2450006.309 </t>
  </si>
  <si>
    <t> 15.10.1995 19:24 </t>
  </si>
  <si>
    <t>2450068.265 </t>
  </si>
  <si>
    <t> 16.12.1995 18:21 </t>
  </si>
  <si>
    <t> BBS 111 </t>
  </si>
  <si>
    <t>2450287.445 </t>
  </si>
  <si>
    <t> 22.07.1996 22:40 </t>
  </si>
  <si>
    <t> 0.052 </t>
  </si>
  <si>
    <t> BBS 112 </t>
  </si>
  <si>
    <t>2450297.380 </t>
  </si>
  <si>
    <t> 01.08.1996 21:07 </t>
  </si>
  <si>
    <t> BBS 113 </t>
  </si>
  <si>
    <t>2450318.4180 </t>
  </si>
  <si>
    <t> 22.08.1996 22:01 </t>
  </si>
  <si>
    <t> 0.0479 </t>
  </si>
  <si>
    <t>2450318.4208 </t>
  </si>
  <si>
    <t> 22.08.1996 22:05 </t>
  </si>
  <si>
    <t> 0.0507 </t>
  </si>
  <si>
    <t>2450335.366 </t>
  </si>
  <si>
    <t> 08.09.1996 20:47 </t>
  </si>
  <si>
    <t>2450370.422 </t>
  </si>
  <si>
    <t> 13.10.1996 22:07 </t>
  </si>
  <si>
    <t>2450380.366 </t>
  </si>
  <si>
    <t> 23.10.1996 20:47 </t>
  </si>
  <si>
    <t> 0.042 </t>
  </si>
  <si>
    <t>2450390.306 </t>
  </si>
  <si>
    <t> 02.11.1996 19:20 </t>
  </si>
  <si>
    <t> BBS 114 </t>
  </si>
  <si>
    <t>2450551.621 </t>
  </si>
  <si>
    <t> 13.04.1997 02:54 </t>
  </si>
  <si>
    <t> 0.049 </t>
  </si>
  <si>
    <t> BBS 115 </t>
  </si>
  <si>
    <t>2450671.437 </t>
  </si>
  <si>
    <t> 10.08.1997 22:29 </t>
  </si>
  <si>
    <t>2450671.451 </t>
  </si>
  <si>
    <t> 10.08.1997 22:49 </t>
  </si>
  <si>
    <t> 0.063 </t>
  </si>
  <si>
    <t> BBS 116 </t>
  </si>
  <si>
    <t>2450688.386 </t>
  </si>
  <si>
    <t> 27.08.1997 21:15 </t>
  </si>
  <si>
    <t>2450716.444 </t>
  </si>
  <si>
    <t> 24.09.1997 22:39 </t>
  </si>
  <si>
    <t> 0.053 </t>
  </si>
  <si>
    <t>2450750.348 </t>
  </si>
  <si>
    <t> 28.10.1997 20:21 </t>
  </si>
  <si>
    <t> 0.058 </t>
  </si>
  <si>
    <t>2450767.281 </t>
  </si>
  <si>
    <t> 14.11.1997 18:44 </t>
  </si>
  <si>
    <t>2450774.313 </t>
  </si>
  <si>
    <t> 21.11.1997 19:30 </t>
  </si>
  <si>
    <t> 0.059 </t>
  </si>
  <si>
    <t>2450812.286 </t>
  </si>
  <si>
    <t> 29.12.1997 18:51 </t>
  </si>
  <si>
    <t>2451007.498 </t>
  </si>
  <si>
    <t> 12.07.1998 23:57 </t>
  </si>
  <si>
    <t> BBS 118 </t>
  </si>
  <si>
    <t>2451070.042 </t>
  </si>
  <si>
    <t> 13.09.1998 13:00 </t>
  </si>
  <si>
    <t> H.Maehara </t>
  </si>
  <si>
    <t>VSB 47 </t>
  </si>
  <si>
    <t>2451120.306 </t>
  </si>
  <si>
    <t> 02.11.1998 19:20 </t>
  </si>
  <si>
    <t> BBS 119 </t>
  </si>
  <si>
    <t>2451196.288 </t>
  </si>
  <si>
    <t> 17.01.1999 18:54 </t>
  </si>
  <si>
    <t> 0.050 </t>
  </si>
  <si>
    <t>2451274.602 </t>
  </si>
  <si>
    <t> 06.04.1999 02:26 </t>
  </si>
  <si>
    <t> BBS 120 </t>
  </si>
  <si>
    <t>2451377.4777 </t>
  </si>
  <si>
    <t> 17.07.1999 23:27 </t>
  </si>
  <si>
    <t> 0.0553 </t>
  </si>
  <si>
    <t> O.Bracek </t>
  </si>
  <si>
    <t>2451377.4833 </t>
  </si>
  <si>
    <t> 17.07.1999 23:35 </t>
  </si>
  <si>
    <t> 0.0609 </t>
  </si>
  <si>
    <t> J.Gozdal </t>
  </si>
  <si>
    <t>2451435.342 </t>
  </si>
  <si>
    <t> 13.09.1999 20:12 </t>
  </si>
  <si>
    <t> BBS 122 </t>
  </si>
  <si>
    <t>2451511.316 </t>
  </si>
  <si>
    <t> 28.11.1999 19:35 </t>
  </si>
  <si>
    <t> BBS 121 </t>
  </si>
  <si>
    <t>2451803.550 </t>
  </si>
  <si>
    <t> 16.09.2000 01:12 </t>
  </si>
  <si>
    <t> BBS 123 </t>
  </si>
  <si>
    <t>2451854.395 </t>
  </si>
  <si>
    <t> 05.11.2000 21:28 </t>
  </si>
  <si>
    <t> 0.048 </t>
  </si>
  <si>
    <t> BBS 124 </t>
  </si>
  <si>
    <t>2452045.519 </t>
  </si>
  <si>
    <t> 16.05.2001 00:27 </t>
  </si>
  <si>
    <t> BBS 125 </t>
  </si>
  <si>
    <t>2452134.3673 </t>
  </si>
  <si>
    <t> 12.08.2001 20:48 </t>
  </si>
  <si>
    <t> 0.0616 </t>
  </si>
  <si>
    <t> Baldinelli&amp;Maitan </t>
  </si>
  <si>
    <t>IBVS 5220 </t>
  </si>
  <si>
    <t>2452155.393 </t>
  </si>
  <si>
    <t> 02.09.2001 21:25 </t>
  </si>
  <si>
    <t> BBS 126 </t>
  </si>
  <si>
    <t>2452443.542 </t>
  </si>
  <si>
    <t> 18.06.2002 01:00 </t>
  </si>
  <si>
    <t> 0.054 </t>
  </si>
  <si>
    <t> BBS 128 </t>
  </si>
  <si>
    <t>2452495.5587 </t>
  </si>
  <si>
    <t> 09.08.2002 01:24 </t>
  </si>
  <si>
    <t> 0.0531 </t>
  </si>
  <si>
    <t>C </t>
  </si>
  <si>
    <t> S.Dvorak </t>
  </si>
  <si>
    <t> JAAVSO 41;122 </t>
  </si>
  <si>
    <t>2452546.4087 </t>
  </si>
  <si>
    <t> 28.09.2002 21:48 </t>
  </si>
  <si>
    <t> 0.0545 </t>
  </si>
  <si>
    <t>o</t>
  </si>
  <si>
    <t> F.Walter </t>
  </si>
  <si>
    <t>BAVM 158 </t>
  </si>
  <si>
    <t>2452587.318 </t>
  </si>
  <si>
    <t> 08.11.2002 19:37 </t>
  </si>
  <si>
    <t> BBS 129 </t>
  </si>
  <si>
    <t>2452844.486 </t>
  </si>
  <si>
    <t> 23.07.2003 23:39 </t>
  </si>
  <si>
    <t> BBS 130 </t>
  </si>
  <si>
    <t>2452870.2037 </t>
  </si>
  <si>
    <t> 18.08.2003 16:53 </t>
  </si>
  <si>
    <t> 0.0554 </t>
  </si>
  <si>
    <t> Nakajima </t>
  </si>
  <si>
    <t>VSB 42 </t>
  </si>
  <si>
    <t>2452902.34904 </t>
  </si>
  <si>
    <t> 19.09.2003 20:22 </t>
  </si>
  <si>
    <t> 0.05515 </t>
  </si>
  <si>
    <t> R.Ehrenberger </t>
  </si>
  <si>
    <t>OEJV 0074 </t>
  </si>
  <si>
    <t>2453040.2806 </t>
  </si>
  <si>
    <t> 04.02.2004 18:44 </t>
  </si>
  <si>
    <t> 0.0528 </t>
  </si>
  <si>
    <t> P.Sobotka (ESA INTEGRAL) </t>
  </si>
  <si>
    <t>IBVS 5809 </t>
  </si>
  <si>
    <t>2453116.2635 </t>
  </si>
  <si>
    <t> 20.04.2004 18:19 </t>
  </si>
  <si>
    <t> 0.0551 </t>
  </si>
  <si>
    <t>VSB 43 </t>
  </si>
  <si>
    <t>2453193.41338 </t>
  </si>
  <si>
    <t> 06.07.2004 21:55 </t>
  </si>
  <si>
    <t> 0.05547 </t>
  </si>
  <si>
    <t>R</t>
  </si>
  <si>
    <t>2453202.7655 </t>
  </si>
  <si>
    <t> 16.07.2004 06:22 </t>
  </si>
  <si>
    <t> 0.0561 </t>
  </si>
  <si>
    <t>2453206.2728 </t>
  </si>
  <si>
    <t> 19.07.2004 18:32 </t>
  </si>
  <si>
    <t> 0.0566 </t>
  </si>
  <si>
    <t>2453211.540 </t>
  </si>
  <si>
    <t> 25.07.2004 00:57 </t>
  </si>
  <si>
    <t> 0.064 </t>
  </si>
  <si>
    <t>OEJV 0003 </t>
  </si>
  <si>
    <t>2453224.39006 </t>
  </si>
  <si>
    <t> 06.08.2004 21:21 </t>
  </si>
  <si>
    <t> 0.05546 </t>
  </si>
  <si>
    <t>2453224.39353 </t>
  </si>
  <si>
    <t> 06.08.2004 21:26 </t>
  </si>
  <si>
    <t> 0.05893 </t>
  </si>
  <si>
    <t>2453259.4598 </t>
  </si>
  <si>
    <t> 10.09.2004 23:02 </t>
  </si>
  <si>
    <t> 0.0572 </t>
  </si>
  <si>
    <t> F.Agerer </t>
  </si>
  <si>
    <t>BAVM 173 </t>
  </si>
  <si>
    <t>2453546.43364 </t>
  </si>
  <si>
    <t> 24.06.2005 22:24 </t>
  </si>
  <si>
    <t> 0.05833 </t>
  </si>
  <si>
    <t>2453564.560 </t>
  </si>
  <si>
    <t> 13.07.2005 01:26 </t>
  </si>
  <si>
    <t> 0.066 </t>
  </si>
  <si>
    <t>2453612.4780 </t>
  </si>
  <si>
    <t> 29.08.2005 23:28 </t>
  </si>
  <si>
    <t> 0.0580 </t>
  </si>
  <si>
    <t>-I</t>
  </si>
  <si>
    <t> v.Poschinger </t>
  </si>
  <si>
    <t>BAVM 178 </t>
  </si>
  <si>
    <t>2453887.1776 </t>
  </si>
  <si>
    <t> 31.05.2006 16:15 </t>
  </si>
  <si>
    <t>22348</t>
  </si>
  <si>
    <t> 0.0587 </t>
  </si>
  <si>
    <t> K.Nagai et al. </t>
  </si>
  <si>
    <t>VSB 45 </t>
  </si>
  <si>
    <t>2453920.4919 </t>
  </si>
  <si>
    <t> 03.07.2006 23:48 </t>
  </si>
  <si>
    <t>22405</t>
  </si>
  <si>
    <t> 0.0584 </t>
  </si>
  <si>
    <t> K.&amp; M.Rätz </t>
  </si>
  <si>
    <t>BAVM 186 </t>
  </si>
  <si>
    <t>2453985.3679 </t>
  </si>
  <si>
    <t> 06.09.2006 20:49 </t>
  </si>
  <si>
    <t>22516</t>
  </si>
  <si>
    <t> S.Dogru et al. </t>
  </si>
  <si>
    <t>IBVS 5746 </t>
  </si>
  <si>
    <t>2454003.4867 </t>
  </si>
  <si>
    <t> 24.09.2006 23:40 </t>
  </si>
  <si>
    <t>22547</t>
  </si>
  <si>
    <t> 0.0591 </t>
  </si>
  <si>
    <t>2454326.1127 </t>
  </si>
  <si>
    <t> 13.08.2007 14:42 </t>
  </si>
  <si>
    <t>23099</t>
  </si>
  <si>
    <t> 0.0599 </t>
  </si>
  <si>
    <t> H.Itoh </t>
  </si>
  <si>
    <t>VSB 46 </t>
  </si>
  <si>
    <t>2454433.3626 </t>
  </si>
  <si>
    <t> 28.11.2007 20:42 </t>
  </si>
  <si>
    <t>23282.5</t>
  </si>
  <si>
    <t> 0.0603 </t>
  </si>
  <si>
    <t> H.Kucáková </t>
  </si>
  <si>
    <t>OEJV 0094 </t>
  </si>
  <si>
    <t>2454455.2815 </t>
  </si>
  <si>
    <t> 20.12.2007 18:45 </t>
  </si>
  <si>
    <t>23320</t>
  </si>
  <si>
    <t> 0.0617 </t>
  </si>
  <si>
    <t> M.&amp; C.Rätz </t>
  </si>
  <si>
    <t>BAVM 201 </t>
  </si>
  <si>
    <t>2454798.3641 </t>
  </si>
  <si>
    <t> 27.11.2008 20:44 </t>
  </si>
  <si>
    <t>23907</t>
  </si>
  <si>
    <t> 0.0628 </t>
  </si>
  <si>
    <t> P.Frank </t>
  </si>
  <si>
    <t>BAVM 203 </t>
  </si>
  <si>
    <t>2455018.1231 </t>
  </si>
  <si>
    <t> 05.07.2009 14:57 </t>
  </si>
  <si>
    <t>24283</t>
  </si>
  <si>
    <t> 0.0627 </t>
  </si>
  <si>
    <t> K.Shiokawa </t>
  </si>
  <si>
    <t>VSB 50 </t>
  </si>
  <si>
    <t>2455072.4786 </t>
  </si>
  <si>
    <t> 28.08.2009 23:29 </t>
  </si>
  <si>
    <t>24376</t>
  </si>
  <si>
    <t>-U;-I</t>
  </si>
  <si>
    <t> M.Rätz &amp; K.Rätz </t>
  </si>
  <si>
    <t>BAVM 214 </t>
  </si>
  <si>
    <t>2455079.4924 </t>
  </si>
  <si>
    <t> 04.09.2009 23:49 </t>
  </si>
  <si>
    <t>24388</t>
  </si>
  <si>
    <t> 0.0630 </t>
  </si>
  <si>
    <t> N.Erkan et al. </t>
  </si>
  <si>
    <t>IBVS 5924 </t>
  </si>
  <si>
    <t>2455373.4796 </t>
  </si>
  <si>
    <t> 25.06.2010 23:30 </t>
  </si>
  <si>
    <t>24891</t>
  </si>
  <si>
    <t> 0.0639 </t>
  </si>
  <si>
    <t> M.&amp; K.Rätz </t>
  </si>
  <si>
    <t>BAVM 220 </t>
  </si>
  <si>
    <t>2455412.3457 </t>
  </si>
  <si>
    <t> 03.08.2010 20:17 </t>
  </si>
  <si>
    <t>24957.5</t>
  </si>
  <si>
    <t> G.Romeo &amp; G.Marino </t>
  </si>
  <si>
    <t>IBVS 5997 </t>
  </si>
  <si>
    <t>2455786.1122 </t>
  </si>
  <si>
    <t> 12.08.2011 14:41 </t>
  </si>
  <si>
    <t>25597</t>
  </si>
  <si>
    <t> 0.0636 </t>
  </si>
  <si>
    <t>VSB 53 </t>
  </si>
  <si>
    <t>2455833.4556 </t>
  </si>
  <si>
    <t> 28.09.2011 22:56 </t>
  </si>
  <si>
    <t>25678</t>
  </si>
  <si>
    <t> 0.0652 </t>
  </si>
  <si>
    <t>BAVM 228 </t>
  </si>
  <si>
    <t>2455882.2587 </t>
  </si>
  <si>
    <t> 16.11.2011 18:12 </t>
  </si>
  <si>
    <t>25761.5</t>
  </si>
  <si>
    <t> 0.0654 </t>
  </si>
  <si>
    <t>BAVM 225 </t>
  </si>
  <si>
    <t>2456521.3728 </t>
  </si>
  <si>
    <t> 16.08.2013 20:56 </t>
  </si>
  <si>
    <t>26855</t>
  </si>
  <si>
    <t> 0.0661 </t>
  </si>
  <si>
    <t>BAVM 232 </t>
  </si>
  <si>
    <t>2456814.4821 </t>
  </si>
  <si>
    <t> 05.06.2014 23:34 </t>
  </si>
  <si>
    <t>27356.5</t>
  </si>
  <si>
    <t> 0.0657 </t>
  </si>
  <si>
    <t>BAVM 238 </t>
  </si>
  <si>
    <t>2456826.46413 </t>
  </si>
  <si>
    <t> 17.06.2014 23:08 </t>
  </si>
  <si>
    <t>27377</t>
  </si>
  <si>
    <t> 0.06619 </t>
  </si>
  <si>
    <t>m</t>
  </si>
  <si>
    <t> Ö.Varol </t>
  </si>
  <si>
    <t>IBVS 6125 </t>
  </si>
  <si>
    <t>2456940.4363 </t>
  </si>
  <si>
    <t> 09.10.2014 22:28 </t>
  </si>
  <si>
    <t>27572</t>
  </si>
  <si>
    <t> 0.0675 </t>
  </si>
  <si>
    <t>BAVM 239 </t>
  </si>
  <si>
    <t>2457179.4825 </t>
  </si>
  <si>
    <t> 05.06.2015 23:34 </t>
  </si>
  <si>
    <t>27981</t>
  </si>
  <si>
    <t> 0.0672 </t>
  </si>
  <si>
    <t>BAVM 241 (=IBVS 6157) </t>
  </si>
  <si>
    <t>BAD?</t>
  </si>
  <si>
    <t>OEJV 0003</t>
  </si>
  <si>
    <t>IBVS 5997</t>
  </si>
  <si>
    <t>IBVS 6157</t>
  </si>
  <si>
    <t>OEJV 0211</t>
  </si>
  <si>
    <t>RHN 2021</t>
  </si>
  <si>
    <t>IBVS, 63, 6262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</si>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</sst>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NumberFormat="1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0" fontId="5" fillId="0" borderId="0" xfId="42" applyFont="1" applyAlignment="1">
      <alignment horizontal="left" wrapText="1"/>
    </xf>
    <xf numFmtId="0" fontId="39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0" fillId="0" borderId="0" xfId="0" applyNumberFormat="1" applyAlignment="1">
      <alignment horizontal="left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0" fontId="5" fillId="0" borderId="0" xfId="43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8" fillId="0" borderId="0" xfId="0" applyFont="1" applyAlignment="1"/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76" fontId="42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Cyg - O-C Diagr.</a:t>
            </a:r>
          </a:p>
        </c:rich>
      </c:tx>
      <c:layout>
        <c:manualLayout>
          <c:xMode val="edge"/>
          <c:yMode val="edge"/>
          <c:x val="0.3661490759250948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9864394201334"/>
          <c:y val="0.14769252958613219"/>
          <c:w val="0.7944745696961519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6-4DC1-8C7E-B38AEA2BE6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0">
                  <c:v>-1.4490099998511141E-2</c:v>
                </c:pt>
                <c:pt idx="1">
                  <c:v>1.3040500001807231E-2</c:v>
                </c:pt>
                <c:pt idx="2">
                  <c:v>-1.3055799998255679E-2</c:v>
                </c:pt>
                <c:pt idx="3">
                  <c:v>-1.8357500001002336E-2</c:v>
                </c:pt>
                <c:pt idx="4">
                  <c:v>-2.1970499998133164E-2</c:v>
                </c:pt>
                <c:pt idx="5">
                  <c:v>-1.3482999998814194E-2</c:v>
                </c:pt>
                <c:pt idx="6">
                  <c:v>-4.0812499999447027E-2</c:v>
                </c:pt>
                <c:pt idx="7">
                  <c:v>-2.365309999731835E-2</c:v>
                </c:pt>
                <c:pt idx="8">
                  <c:v>-1.3914399998611771E-2</c:v>
                </c:pt>
                <c:pt idx="9">
                  <c:v>-1.4766500000405358E-2</c:v>
                </c:pt>
                <c:pt idx="10">
                  <c:v>-9.7549999991315417E-3</c:v>
                </c:pt>
                <c:pt idx="11">
                  <c:v>-3.2387799998105038E-2</c:v>
                </c:pt>
                <c:pt idx="12">
                  <c:v>-3.1102699998882599E-2</c:v>
                </c:pt>
                <c:pt idx="13">
                  <c:v>-1.0791400000016438E-2</c:v>
                </c:pt>
                <c:pt idx="14">
                  <c:v>-1.2295299999095732E-2</c:v>
                </c:pt>
                <c:pt idx="15">
                  <c:v>-1.4228499996534083E-2</c:v>
                </c:pt>
                <c:pt idx="16">
                  <c:v>-1.6489799996634247E-2</c:v>
                </c:pt>
                <c:pt idx="17">
                  <c:v>-2.7306600000883918E-2</c:v>
                </c:pt>
                <c:pt idx="18">
                  <c:v>-1.49861999998393E-2</c:v>
                </c:pt>
                <c:pt idx="19">
                  <c:v>-1.4802199999394361E-2</c:v>
                </c:pt>
                <c:pt idx="20">
                  <c:v>-2.2107899996626657E-2</c:v>
                </c:pt>
                <c:pt idx="21">
                  <c:v>-1.9039700000575976E-2</c:v>
                </c:pt>
                <c:pt idx="22">
                  <c:v>-1.9959999997809064E-2</c:v>
                </c:pt>
                <c:pt idx="23">
                  <c:v>-2.2221299997909227E-2</c:v>
                </c:pt>
                <c:pt idx="24">
                  <c:v>-2.3402899998473004E-2</c:v>
                </c:pt>
                <c:pt idx="25">
                  <c:v>-1.6732399999455083E-2</c:v>
                </c:pt>
                <c:pt idx="26">
                  <c:v>-1.5130100000533275E-2</c:v>
                </c:pt>
                <c:pt idx="27">
                  <c:v>-1.6163799999048933E-2</c:v>
                </c:pt>
                <c:pt idx="28">
                  <c:v>-2.0413599999301368E-2</c:v>
                </c:pt>
                <c:pt idx="29">
                  <c:v>-1.2526999998954125E-2</c:v>
                </c:pt>
                <c:pt idx="30">
                  <c:v>-2.4958399997558445E-2</c:v>
                </c:pt>
                <c:pt idx="31">
                  <c:v>-1.6162200001417659E-2</c:v>
                </c:pt>
                <c:pt idx="32">
                  <c:v>-1.0070199998153839E-2</c:v>
                </c:pt>
                <c:pt idx="33">
                  <c:v>-2.2002000001521083E-2</c:v>
                </c:pt>
                <c:pt idx="34">
                  <c:v>-2.5331499997264473E-2</c:v>
                </c:pt>
                <c:pt idx="35">
                  <c:v>-2.4159799999324605E-2</c:v>
                </c:pt>
                <c:pt idx="36">
                  <c:v>-2.4489300001732772E-2</c:v>
                </c:pt>
                <c:pt idx="37">
                  <c:v>-2.5750600001629209E-2</c:v>
                </c:pt>
                <c:pt idx="38">
                  <c:v>-2.208009999958449E-2</c:v>
                </c:pt>
                <c:pt idx="39">
                  <c:v>-1.4261700001952704E-2</c:v>
                </c:pt>
                <c:pt idx="40">
                  <c:v>-2.6181999997788807E-2</c:v>
                </c:pt>
                <c:pt idx="41">
                  <c:v>-3.1624899998860201E-2</c:v>
                </c:pt>
                <c:pt idx="42">
                  <c:v>-2.2283900001639267E-2</c:v>
                </c:pt>
                <c:pt idx="43">
                  <c:v>-1.7215699997905176E-2</c:v>
                </c:pt>
                <c:pt idx="44">
                  <c:v>-2.1545200001128251E-2</c:v>
                </c:pt>
                <c:pt idx="45">
                  <c:v>-7.1024000026227441E-3</c:v>
                </c:pt>
                <c:pt idx="46">
                  <c:v>-1.0472299996763468E-2</c:v>
                </c:pt>
                <c:pt idx="47">
                  <c:v>-2.1404099999926984E-2</c:v>
                </c:pt>
                <c:pt idx="48">
                  <c:v>8.1981999974232167E-3</c:v>
                </c:pt>
                <c:pt idx="49">
                  <c:v>-4.3733599999541184E-2</c:v>
                </c:pt>
                <c:pt idx="50">
                  <c:v>-1.0063099998660618E-2</c:v>
                </c:pt>
                <c:pt idx="51">
                  <c:v>-1.6983399997116067E-2</c:v>
                </c:pt>
                <c:pt idx="52">
                  <c:v>-7.5741999971796758E-3</c:v>
                </c:pt>
                <c:pt idx="53">
                  <c:v>-2.950599999530823E-2</c:v>
                </c:pt>
                <c:pt idx="54">
                  <c:v>-1.8164999997679843E-2</c:v>
                </c:pt>
                <c:pt idx="55">
                  <c:v>-1.6096799998194911E-2</c:v>
                </c:pt>
                <c:pt idx="56">
                  <c:v>-9.6875999988697004E-3</c:v>
                </c:pt>
                <c:pt idx="57">
                  <c:v>-1.6198699999222299E-2</c:v>
                </c:pt>
                <c:pt idx="58">
                  <c:v>-5.6257299998833332E-2</c:v>
                </c:pt>
                <c:pt idx="59">
                  <c:v>-1.8702999986999203E-3</c:v>
                </c:pt>
                <c:pt idx="60">
                  <c:v>-3.8139999742270447E-4</c:v>
                </c:pt>
                <c:pt idx="61">
                  <c:v>-3.1313200001022778E-2</c:v>
                </c:pt>
                <c:pt idx="62">
                  <c:v>-4.5972199997777352E-2</c:v>
                </c:pt>
                <c:pt idx="63">
                  <c:v>7.698299999901792E-3</c:v>
                </c:pt>
                <c:pt idx="64">
                  <c:v>-2.5074099998164456E-2</c:v>
                </c:pt>
                <c:pt idx="65">
                  <c:v>-5.1664899998286273E-2</c:v>
                </c:pt>
                <c:pt idx="66">
                  <c:v>-1.7772700000932673E-2</c:v>
                </c:pt>
                <c:pt idx="67">
                  <c:v>-2.3294499998883111E-2</c:v>
                </c:pt>
                <c:pt idx="68">
                  <c:v>-4.8829699997440912E-2</c:v>
                </c:pt>
                <c:pt idx="69">
                  <c:v>-1.1403699998481898E-2</c:v>
                </c:pt>
                <c:pt idx="71">
                  <c:v>-2.3245700002007652E-2</c:v>
                </c:pt>
                <c:pt idx="72">
                  <c:v>-1.864930000010645E-2</c:v>
                </c:pt>
                <c:pt idx="73">
                  <c:v>-1.2397099999361672E-2</c:v>
                </c:pt>
                <c:pt idx="74">
                  <c:v>-1.5885200002230704E-2</c:v>
                </c:pt>
                <c:pt idx="75">
                  <c:v>-1.4484299994364846E-2</c:v>
                </c:pt>
                <c:pt idx="76">
                  <c:v>-6.0622999953920953E-3</c:v>
                </c:pt>
                <c:pt idx="77">
                  <c:v>-1.3120900002832059E-2</c:v>
                </c:pt>
                <c:pt idx="78">
                  <c:v>-1.6087500000139698E-2</c:v>
                </c:pt>
                <c:pt idx="79">
                  <c:v>-5.7280499968328513E-3</c:v>
                </c:pt>
                <c:pt idx="80">
                  <c:v>-9.358700001030229E-3</c:v>
                </c:pt>
                <c:pt idx="81">
                  <c:v>-8.2059999986086041E-3</c:v>
                </c:pt>
                <c:pt idx="82">
                  <c:v>-2.6127999954042025E-3</c:v>
                </c:pt>
                <c:pt idx="83">
                  <c:v>-1.8965600000228733E-2</c:v>
                </c:pt>
                <c:pt idx="84">
                  <c:v>-4.5563999956357293E-3</c:v>
                </c:pt>
                <c:pt idx="85">
                  <c:v>-3.3914000014192425E-3</c:v>
                </c:pt>
                <c:pt idx="86">
                  <c:v>-1.9822000031126663E-3</c:v>
                </c:pt>
                <c:pt idx="87">
                  <c:v>5.2050000012968667E-3</c:v>
                </c:pt>
                <c:pt idx="88">
                  <c:v>-9.8968999955104664E-3</c:v>
                </c:pt>
                <c:pt idx="89">
                  <c:v>-2.64376999984961E-2</c:v>
                </c:pt>
                <c:pt idx="90">
                  <c:v>-6.4820999978110194E-3</c:v>
                </c:pt>
                <c:pt idx="91">
                  <c:v>-2.3983999999472871E-3</c:v>
                </c:pt>
                <c:pt idx="92">
                  <c:v>-3.9039000039338134E-3</c:v>
                </c:pt>
                <c:pt idx="93">
                  <c:v>-1.381299999775365E-2</c:v>
                </c:pt>
                <c:pt idx="95">
                  <c:v>-5.2457999991020188E-3</c:v>
                </c:pt>
                <c:pt idx="96">
                  <c:v>-1.3017000019317493E-3</c:v>
                </c:pt>
                <c:pt idx="97">
                  <c:v>-2.6311999972676858E-3</c:v>
                </c:pt>
                <c:pt idx="98">
                  <c:v>-1.6312000007019378E-3</c:v>
                </c:pt>
                <c:pt idx="99">
                  <c:v>-5.9660999977495521E-3</c:v>
                </c:pt>
                <c:pt idx="100">
                  <c:v>6.3286000076914206E-3</c:v>
                </c:pt>
                <c:pt idx="101">
                  <c:v>-2.6219999563181773E-4</c:v>
                </c:pt>
                <c:pt idx="102">
                  <c:v>1.5136000001803041E-2</c:v>
                </c:pt>
                <c:pt idx="103">
                  <c:v>2.7136000004247762E-2</c:v>
                </c:pt>
                <c:pt idx="104">
                  <c:v>3.113600000506267E-2</c:v>
                </c:pt>
                <c:pt idx="105">
                  <c:v>1.473239999904763E-2</c:v>
                </c:pt>
                <c:pt idx="106">
                  <c:v>1.6732399999455083E-2</c:v>
                </c:pt>
                <c:pt idx="107">
                  <c:v>2.073240000026999E-2</c:v>
                </c:pt>
                <c:pt idx="108">
                  <c:v>2.3732399997243192E-2</c:v>
                </c:pt>
                <c:pt idx="109">
                  <c:v>2.9732399998465553E-2</c:v>
                </c:pt>
                <c:pt idx="110">
                  <c:v>-2.164099998481106E-3</c:v>
                </c:pt>
                <c:pt idx="111">
                  <c:v>-1.5465799995581619E-2</c:v>
                </c:pt>
                <c:pt idx="112">
                  <c:v>7.1266000013565645E-3</c:v>
                </c:pt>
                <c:pt idx="113">
                  <c:v>5.9251999991829507E-3</c:v>
                </c:pt>
                <c:pt idx="114">
                  <c:v>5.9251999991829507E-3</c:v>
                </c:pt>
                <c:pt idx="115">
                  <c:v>7.9251999995904043E-3</c:v>
                </c:pt>
                <c:pt idx="116">
                  <c:v>-2.2564000028069131E-3</c:v>
                </c:pt>
                <c:pt idx="117">
                  <c:v>2.0641700000851415E-2</c:v>
                </c:pt>
                <c:pt idx="118">
                  <c:v>2.564169999823207E-2</c:v>
                </c:pt>
                <c:pt idx="119">
                  <c:v>1.4721400002599694E-2</c:v>
                </c:pt>
                <c:pt idx="120">
                  <c:v>2.3919000013847835E-3</c:v>
                </c:pt>
                <c:pt idx="121">
                  <c:v>-4.8693999997340143E-3</c:v>
                </c:pt>
                <c:pt idx="122">
                  <c:v>6.1305999988690019E-3</c:v>
                </c:pt>
                <c:pt idx="123">
                  <c:v>7.1306000027107075E-3</c:v>
                </c:pt>
                <c:pt idx="124">
                  <c:v>8.1305999992764555E-3</c:v>
                </c:pt>
                <c:pt idx="125">
                  <c:v>-5.0999995437450707E-5</c:v>
                </c:pt>
                <c:pt idx="126">
                  <c:v>1.1949000007007271E-2</c:v>
                </c:pt>
                <c:pt idx="127">
                  <c:v>1.4949000003980473E-2</c:v>
                </c:pt>
                <c:pt idx="128">
                  <c:v>1.4621100002841558E-2</c:v>
                </c:pt>
                <c:pt idx="129">
                  <c:v>1.3008900001295842E-2</c:v>
                </c:pt>
                <c:pt idx="130">
                  <c:v>6.827299999713432E-3</c:v>
                </c:pt>
                <c:pt idx="131">
                  <c:v>7.4196999994455837E-3</c:v>
                </c:pt>
                <c:pt idx="132">
                  <c:v>1.4419699997233693E-2</c:v>
                </c:pt>
                <c:pt idx="133">
                  <c:v>1.3136200002918486E-2</c:v>
                </c:pt>
                <c:pt idx="134">
                  <c:v>1.4136200006760191E-2</c:v>
                </c:pt>
                <c:pt idx="135">
                  <c:v>2.0136200000706594E-2</c:v>
                </c:pt>
                <c:pt idx="136">
                  <c:v>2.11362000045483E-2</c:v>
                </c:pt>
                <c:pt idx="137">
                  <c:v>2.3136200004955754E-2</c:v>
                </c:pt>
                <c:pt idx="138">
                  <c:v>1.6215900002862327E-2</c:v>
                </c:pt>
                <c:pt idx="139">
                  <c:v>1.2954600002558436E-2</c:v>
                </c:pt>
                <c:pt idx="140">
                  <c:v>1.4034300002094824E-2</c:v>
                </c:pt>
                <c:pt idx="141">
                  <c:v>-4.5564999963971786E-3</c:v>
                </c:pt>
                <c:pt idx="142">
                  <c:v>1.6114000005472917E-2</c:v>
                </c:pt>
                <c:pt idx="143">
                  <c:v>1.3193700004194397E-2</c:v>
                </c:pt>
                <c:pt idx="144">
                  <c:v>1.3421300005575176E-2</c:v>
                </c:pt>
                <c:pt idx="145">
                  <c:v>7.4253000057069585E-3</c:v>
                </c:pt>
                <c:pt idx="146">
                  <c:v>1.4243700003135018E-2</c:v>
                </c:pt>
                <c:pt idx="147">
                  <c:v>1.4812300003541168E-2</c:v>
                </c:pt>
                <c:pt idx="148">
                  <c:v>2.0812300004763529E-2</c:v>
                </c:pt>
                <c:pt idx="149">
                  <c:v>1.6551000000617933E-2</c:v>
                </c:pt>
                <c:pt idx="150">
                  <c:v>2.5221500000043306E-2</c:v>
                </c:pt>
                <c:pt idx="151">
                  <c:v>1.5301200000976678E-2</c:v>
                </c:pt>
                <c:pt idx="152">
                  <c:v>1.8608500002301298E-2</c:v>
                </c:pt>
                <c:pt idx="153">
                  <c:v>1.9347200002812315E-2</c:v>
                </c:pt>
                <c:pt idx="154">
                  <c:v>1.3426899997284636E-2</c:v>
                </c:pt>
                <c:pt idx="155">
                  <c:v>1.1223100002098363E-2</c:v>
                </c:pt>
                <c:pt idx="156">
                  <c:v>2.2223100000701379E-2</c:v>
                </c:pt>
                <c:pt idx="157">
                  <c:v>1.853040000423789E-2</c:v>
                </c:pt>
                <c:pt idx="158">
                  <c:v>1.6816300005302764E-2</c:v>
                </c:pt>
                <c:pt idx="159">
                  <c:v>1.4486800006125122E-2</c:v>
                </c:pt>
                <c:pt idx="160">
                  <c:v>2.1283000001858454E-2</c:v>
                </c:pt>
                <c:pt idx="161">
                  <c:v>1.8329000005905982E-2</c:v>
                </c:pt>
                <c:pt idx="162">
                  <c:v>2.1556600004259963E-2</c:v>
                </c:pt>
                <c:pt idx="163">
                  <c:v>2.1023300003434997E-2</c:v>
                </c:pt>
                <c:pt idx="164">
                  <c:v>3.1591900005878415E-2</c:v>
                </c:pt>
                <c:pt idx="165">
                  <c:v>1.9208899997465778E-2</c:v>
                </c:pt>
                <c:pt idx="166">
                  <c:v>3.0675599999085534E-2</c:v>
                </c:pt>
                <c:pt idx="167">
                  <c:v>1.9903200001863297E-2</c:v>
                </c:pt>
                <c:pt idx="168">
                  <c:v>1.9903200001863297E-2</c:v>
                </c:pt>
                <c:pt idx="169">
                  <c:v>1.0210500004177447E-2</c:v>
                </c:pt>
                <c:pt idx="170">
                  <c:v>1.7210500001965556E-2</c:v>
                </c:pt>
                <c:pt idx="171">
                  <c:v>1.8210499998531304E-2</c:v>
                </c:pt>
                <c:pt idx="172">
                  <c:v>2.7290199999697506E-2</c:v>
                </c:pt>
                <c:pt idx="173">
                  <c:v>2.8188299998873845E-2</c:v>
                </c:pt>
                <c:pt idx="174">
                  <c:v>2.8926999999384861E-2</c:v>
                </c:pt>
                <c:pt idx="175">
                  <c:v>2.349559999856865E-2</c:v>
                </c:pt>
                <c:pt idx="176">
                  <c:v>2.8829099996073637E-2</c:v>
                </c:pt>
                <c:pt idx="177">
                  <c:v>2.2908799997821916E-2</c:v>
                </c:pt>
                <c:pt idx="178">
                  <c:v>3.3114200006821193E-2</c:v>
                </c:pt>
                <c:pt idx="179">
                  <c:v>2.3868399999628309E-2</c:v>
                </c:pt>
                <c:pt idx="180">
                  <c:v>3.2766500000434462E-2</c:v>
                </c:pt>
                <c:pt idx="181">
                  <c:v>2.9403300002741162E-2</c:v>
                </c:pt>
                <c:pt idx="182">
                  <c:v>2.07903000045917E-2</c:v>
                </c:pt>
                <c:pt idx="183">
                  <c:v>3.6608700000215322E-2</c:v>
                </c:pt>
                <c:pt idx="184">
                  <c:v>2.5586499999917578E-2</c:v>
                </c:pt>
                <c:pt idx="185">
                  <c:v>2.9484600003343076E-2</c:v>
                </c:pt>
                <c:pt idx="186">
                  <c:v>2.3486999998567626E-2</c:v>
                </c:pt>
                <c:pt idx="187">
                  <c:v>3.0486999996355735E-2</c:v>
                </c:pt>
                <c:pt idx="188">
                  <c:v>-2.8762000001734123E-3</c:v>
                </c:pt>
                <c:pt idx="189">
                  <c:v>3.0794300000707153E-2</c:v>
                </c:pt>
                <c:pt idx="190">
                  <c:v>2.9692400006751996E-2</c:v>
                </c:pt>
                <c:pt idx="191">
                  <c:v>3.0362899997271597E-2</c:v>
                </c:pt>
                <c:pt idx="192">
                  <c:v>4.3772100005298853E-2</c:v>
                </c:pt>
                <c:pt idx="193">
                  <c:v>2.4510800001735333E-2</c:v>
                </c:pt>
                <c:pt idx="194">
                  <c:v>2.5999700003012549E-2</c:v>
                </c:pt>
                <c:pt idx="195">
                  <c:v>3.4999700001208112E-2</c:v>
                </c:pt>
                <c:pt idx="196">
                  <c:v>3.2079399999929592E-2</c:v>
                </c:pt>
                <c:pt idx="197">
                  <c:v>3.6079400000744499E-2</c:v>
                </c:pt>
                <c:pt idx="198">
                  <c:v>3.4307000001717824E-2</c:v>
                </c:pt>
                <c:pt idx="199">
                  <c:v>2.736449999792967E-2</c:v>
                </c:pt>
                <c:pt idx="200">
                  <c:v>4.7364500002004206E-2</c:v>
                </c:pt>
                <c:pt idx="201">
                  <c:v>1.1103200005891267E-2</c:v>
                </c:pt>
                <c:pt idx="202">
                  <c:v>3.071780000027502E-2</c:v>
                </c:pt>
                <c:pt idx="203">
                  <c:v>3.2717800000682473E-2</c:v>
                </c:pt>
                <c:pt idx="204">
                  <c:v>-5.0981999957002699E-3</c:v>
                </c:pt>
                <c:pt idx="205">
                  <c:v>3.6368500004755333E-2</c:v>
                </c:pt>
                <c:pt idx="206">
                  <c:v>3.0186900003172923E-2</c:v>
                </c:pt>
                <c:pt idx="207">
                  <c:v>3.0755500003579073E-2</c:v>
                </c:pt>
                <c:pt idx="208">
                  <c:v>3.4494200008339249E-2</c:v>
                </c:pt>
                <c:pt idx="209">
                  <c:v>2.6232900003378745E-2</c:v>
                </c:pt>
                <c:pt idx="210">
                  <c:v>2.9392300006293226E-2</c:v>
                </c:pt>
                <c:pt idx="211">
                  <c:v>3.1619900000805501E-2</c:v>
                </c:pt>
                <c:pt idx="212">
                  <c:v>2.4677400004293304E-2</c:v>
                </c:pt>
                <c:pt idx="213">
                  <c:v>4.0757100003247615E-2</c:v>
                </c:pt>
                <c:pt idx="214">
                  <c:v>3.8473600005090702E-2</c:v>
                </c:pt>
                <c:pt idx="216">
                  <c:v>2.9453800001647323E-2</c:v>
                </c:pt>
                <c:pt idx="217">
                  <c:v>3.6010900003020652E-2</c:v>
                </c:pt>
                <c:pt idx="218">
                  <c:v>3.7351899998611771E-2</c:v>
                </c:pt>
                <c:pt idx="219">
                  <c:v>3.3761099999537691E-2</c:v>
                </c:pt>
                <c:pt idx="220">
                  <c:v>3.682929999922635E-2</c:v>
                </c:pt>
                <c:pt idx="221">
                  <c:v>3.349980000348296E-2</c:v>
                </c:pt>
                <c:pt idx="222">
                  <c:v>3.4705199999734759E-2</c:v>
                </c:pt>
                <c:pt idx="223">
                  <c:v>1.9375700001546647E-2</c:v>
                </c:pt>
                <c:pt idx="224">
                  <c:v>4.5375699999567587E-2</c:v>
                </c:pt>
                <c:pt idx="225">
                  <c:v>2.8742900001816452E-2</c:v>
                </c:pt>
                <c:pt idx="226">
                  <c:v>3.5640999994939193E-2</c:v>
                </c:pt>
                <c:pt idx="227">
                  <c:v>3.3539100004418287E-2</c:v>
                </c:pt>
                <c:pt idx="228">
                  <c:v>3.7357500004873145E-2</c:v>
                </c:pt>
                <c:pt idx="229">
                  <c:v>2.7766700004576705E-2</c:v>
                </c:pt>
                <c:pt idx="230">
                  <c:v>3.5585099998570513E-2</c:v>
                </c:pt>
                <c:pt idx="231">
                  <c:v>3.3710800002154429E-2</c:v>
                </c:pt>
                <c:pt idx="232">
                  <c:v>2.9460999998264015E-2</c:v>
                </c:pt>
                <c:pt idx="233">
                  <c:v>3.6995900001784321E-2</c:v>
                </c:pt>
                <c:pt idx="234">
                  <c:v>1.7691000000922941E-2</c:v>
                </c:pt>
                <c:pt idx="235">
                  <c:v>3.2419000002846587E-2</c:v>
                </c:pt>
                <c:pt idx="236">
                  <c:v>3.7646600001608022E-2</c:v>
                </c:pt>
                <c:pt idx="237">
                  <c:v>3.3465000000433065E-2</c:v>
                </c:pt>
                <c:pt idx="238">
                  <c:v>3.5953899998276029E-2</c:v>
                </c:pt>
                <c:pt idx="239">
                  <c:v>4.6442799997748807E-2</c:v>
                </c:pt>
                <c:pt idx="240">
                  <c:v>3.6409100001037586E-2</c:v>
                </c:pt>
                <c:pt idx="241">
                  <c:v>3.6079600002267398E-2</c:v>
                </c:pt>
                <c:pt idx="242">
                  <c:v>3.8079600002674852E-2</c:v>
                </c:pt>
                <c:pt idx="243">
                  <c:v>2.8750100005709101E-2</c:v>
                </c:pt>
                <c:pt idx="244">
                  <c:v>2.8307200002018362E-2</c:v>
                </c:pt>
                <c:pt idx="245">
                  <c:v>3.5185500004445203E-2</c:v>
                </c:pt>
                <c:pt idx="248">
                  <c:v>3.9470600000640843E-2</c:v>
                </c:pt>
                <c:pt idx="252">
                  <c:v>3.9141100009146612E-2</c:v>
                </c:pt>
                <c:pt idx="255">
                  <c:v>2.8879800003778655E-2</c:v>
                </c:pt>
                <c:pt idx="256">
                  <c:v>3.0879800004186109E-2</c:v>
                </c:pt>
                <c:pt idx="257">
                  <c:v>3.387980000115931E-2</c:v>
                </c:pt>
                <c:pt idx="258">
                  <c:v>3.7879800001974218E-2</c:v>
                </c:pt>
                <c:pt idx="259">
                  <c:v>4.126679999899352E-2</c:v>
                </c:pt>
                <c:pt idx="260">
                  <c:v>3.2983300006890204E-2</c:v>
                </c:pt>
                <c:pt idx="261">
                  <c:v>3.4677600000577513E-2</c:v>
                </c:pt>
                <c:pt idx="265">
                  <c:v>2.2374300009687431E-2</c:v>
                </c:pt>
                <c:pt idx="266">
                  <c:v>3.9374300009512808E-2</c:v>
                </c:pt>
                <c:pt idx="267">
                  <c:v>4.004480000003241E-2</c:v>
                </c:pt>
                <c:pt idx="268">
                  <c:v>4.5863200000894722E-2</c:v>
                </c:pt>
                <c:pt idx="269">
                  <c:v>3.727239999716403E-2</c:v>
                </c:pt>
                <c:pt idx="270">
                  <c:v>4.1272399997978937E-2</c:v>
                </c:pt>
                <c:pt idx="271">
                  <c:v>4.3272399998386391E-2</c:v>
                </c:pt>
                <c:pt idx="272">
                  <c:v>4.4272399994952139E-2</c:v>
                </c:pt>
                <c:pt idx="273">
                  <c:v>3.7352100000134669E-2</c:v>
                </c:pt>
                <c:pt idx="274">
                  <c:v>4.1375900000275578E-2</c:v>
                </c:pt>
                <c:pt idx="275">
                  <c:v>3.7232000002404675E-2</c:v>
                </c:pt>
                <c:pt idx="276">
                  <c:v>4.1379900001629721E-2</c:v>
                </c:pt>
                <c:pt idx="278">
                  <c:v>4.5459600005415268E-2</c:v>
                </c:pt>
                <c:pt idx="282">
                  <c:v>4.5948500002850778E-2</c:v>
                </c:pt>
                <c:pt idx="283">
                  <c:v>5.5948500004888047E-2</c:v>
                </c:pt>
                <c:pt idx="285">
                  <c:v>5.0892600003862754E-2</c:v>
                </c:pt>
                <c:pt idx="286">
                  <c:v>4.3642800002999138E-2</c:v>
                </c:pt>
                <c:pt idx="287">
                  <c:v>4.6257399997557513E-2</c:v>
                </c:pt>
                <c:pt idx="288">
                  <c:v>5.1544900001317728E-2</c:v>
                </c:pt>
                <c:pt idx="289">
                  <c:v>5.0624600000446662E-2</c:v>
                </c:pt>
                <c:pt idx="292">
                  <c:v>4.6341100001882296E-2</c:v>
                </c:pt>
                <c:pt idx="293">
                  <c:v>3.4387100000458304E-2</c:v>
                </c:pt>
                <c:pt idx="294">
                  <c:v>4.2466800005058758E-2</c:v>
                </c:pt>
                <c:pt idx="295">
                  <c:v>4.6546500001568347E-2</c:v>
                </c:pt>
                <c:pt idx="296">
                  <c:v>4.895810000016354E-2</c:v>
                </c:pt>
                <c:pt idx="297">
                  <c:v>4.9448600002506282E-2</c:v>
                </c:pt>
                <c:pt idx="298">
                  <c:v>6.3448600005358458E-2</c:v>
                </c:pt>
                <c:pt idx="299">
                  <c:v>4.8937500003376044E-2</c:v>
                </c:pt>
                <c:pt idx="300">
                  <c:v>5.2574300003470853E-2</c:v>
                </c:pt>
                <c:pt idx="301">
                  <c:v>5.7552099999156781E-2</c:v>
                </c:pt>
                <c:pt idx="302">
                  <c:v>4.1041000004042871E-2</c:v>
                </c:pt>
                <c:pt idx="303">
                  <c:v>5.9450200002174824E-2</c:v>
                </c:pt>
                <c:pt idx="304">
                  <c:v>4.2166699997324031E-2</c:v>
                </c:pt>
                <c:pt idx="305">
                  <c:v>4.2556100001093E-2</c:v>
                </c:pt>
                <c:pt idx="307">
                  <c:v>4.8637400002917275E-2</c:v>
                </c:pt>
                <c:pt idx="308">
                  <c:v>5.0070400000549853E-2</c:v>
                </c:pt>
                <c:pt idx="309">
                  <c:v>4.5639800002390984E-2</c:v>
                </c:pt>
                <c:pt idx="312">
                  <c:v>5.7517299996106885E-2</c:v>
                </c:pt>
                <c:pt idx="313">
                  <c:v>5.0950299999385606E-2</c:v>
                </c:pt>
                <c:pt idx="314">
                  <c:v>5.2000300005602185E-2</c:v>
                </c:pt>
                <c:pt idx="315">
                  <c:v>4.846700000052806E-2</c:v>
                </c:pt>
                <c:pt idx="316">
                  <c:v>5.211770000460092E-2</c:v>
                </c:pt>
                <c:pt idx="318">
                  <c:v>4.6528499995474704E-2</c:v>
                </c:pt>
                <c:pt idx="319">
                  <c:v>5.3839800006244332E-2</c:v>
                </c:pt>
                <c:pt idx="322">
                  <c:v>5.1228399999672547E-2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6-4DC1-8C7E-B38AEA2BE6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215">
                  <c:v>3.4274100005859509E-2</c:v>
                </c:pt>
                <c:pt idx="247">
                  <c:v>3.467060000548372E-2</c:v>
                </c:pt>
                <c:pt idx="249">
                  <c:v>3.9670600002864376E-2</c:v>
                </c:pt>
                <c:pt idx="250">
                  <c:v>3.7771750001411419E-2</c:v>
                </c:pt>
                <c:pt idx="253">
                  <c:v>3.5010450003028382E-2</c:v>
                </c:pt>
                <c:pt idx="254">
                  <c:v>3.5511599999153987E-2</c:v>
                </c:pt>
                <c:pt idx="262">
                  <c:v>3.4099550000973977E-2</c:v>
                </c:pt>
                <c:pt idx="263">
                  <c:v>3.6617200006730855E-2</c:v>
                </c:pt>
                <c:pt idx="264">
                  <c:v>3.6485400007222779E-2</c:v>
                </c:pt>
                <c:pt idx="279">
                  <c:v>4.5468800002709031E-2</c:v>
                </c:pt>
                <c:pt idx="280">
                  <c:v>5.1068799999484327E-2</c:v>
                </c:pt>
                <c:pt idx="281">
                  <c:v>5.3768800004036166E-2</c:v>
                </c:pt>
                <c:pt idx="290">
                  <c:v>4.7852199997578282E-2</c:v>
                </c:pt>
                <c:pt idx="291">
                  <c:v>5.0652199999603909E-2</c:v>
                </c:pt>
                <c:pt idx="310">
                  <c:v>5.5341400002362207E-2</c:v>
                </c:pt>
                <c:pt idx="311">
                  <c:v>6.0941399999137502E-2</c:v>
                </c:pt>
                <c:pt idx="321">
                  <c:v>5.4541400000744034E-2</c:v>
                </c:pt>
                <c:pt idx="335">
                  <c:v>5.7243399998696987E-2</c:v>
                </c:pt>
                <c:pt idx="338">
                  <c:v>5.8039800002006814E-2</c:v>
                </c:pt>
                <c:pt idx="341">
                  <c:v>5.8410500001627952E-2</c:v>
                </c:pt>
                <c:pt idx="343">
                  <c:v>5.9052700002212077E-2</c:v>
                </c:pt>
                <c:pt idx="378">
                  <c:v>6.1711999995168298E-2</c:v>
                </c:pt>
                <c:pt idx="398">
                  <c:v>6.5219800002523698E-2</c:v>
                </c:pt>
                <c:pt idx="400">
                  <c:v>6.6055499999492895E-2</c:v>
                </c:pt>
                <c:pt idx="401">
                  <c:v>6.570665000617737E-2</c:v>
                </c:pt>
                <c:pt idx="404">
                  <c:v>6.7505200000596233E-2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46-4DC1-8C7E-B38AEA2BE6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77">
                  <c:v>4.5429600002535153E-2</c:v>
                </c:pt>
                <c:pt idx="284">
                  <c:v>4.2987200002244208E-2</c:v>
                </c:pt>
                <c:pt idx="306">
                  <c:v>4.8704800006817095E-2</c:v>
                </c:pt>
                <c:pt idx="320">
                  <c:v>5.3074700001161546E-2</c:v>
                </c:pt>
                <c:pt idx="323">
                  <c:v>5.4232399997999892E-2</c:v>
                </c:pt>
                <c:pt idx="324">
                  <c:v>5.543279999983497E-2</c:v>
                </c:pt>
                <c:pt idx="325">
                  <c:v>5.5148300001746975E-2</c:v>
                </c:pt>
                <c:pt idx="326">
                  <c:v>5.2755900003830902E-2</c:v>
                </c:pt>
                <c:pt idx="327">
                  <c:v>5.5088900000555441E-2</c:v>
                </c:pt>
                <c:pt idx="328">
                  <c:v>5.5470100000093225E-2</c:v>
                </c:pt>
                <c:pt idx="329">
                  <c:v>5.6135700004233513E-2</c:v>
                </c:pt>
                <c:pt idx="330">
                  <c:v>5.6640300004801247E-2</c:v>
                </c:pt>
                <c:pt idx="332">
                  <c:v>5.5457399997976609E-2</c:v>
                </c:pt>
                <c:pt idx="333">
                  <c:v>5.7197399997676257E-2</c:v>
                </c:pt>
                <c:pt idx="334">
                  <c:v>5.8927400001266506E-2</c:v>
                </c:pt>
                <c:pt idx="336">
                  <c:v>5.8326500002294779E-2</c:v>
                </c:pt>
                <c:pt idx="339">
                  <c:v>5.819925000105286E-2</c:v>
                </c:pt>
                <c:pt idx="340">
                  <c:v>5.8666800003265962E-2</c:v>
                </c:pt>
                <c:pt idx="342">
                  <c:v>5.8695599997008685E-2</c:v>
                </c:pt>
                <c:pt idx="344">
                  <c:v>5.8812249997572508E-2</c:v>
                </c:pt>
                <c:pt idx="345">
                  <c:v>5.9053400000266265E-2</c:v>
                </c:pt>
                <c:pt idx="346">
                  <c:v>5.8961599999747705E-2</c:v>
                </c:pt>
                <c:pt idx="347">
                  <c:v>5.8474950004892889E-2</c:v>
                </c:pt>
                <c:pt idx="348">
                  <c:v>6.0095450004155282E-2</c:v>
                </c:pt>
                <c:pt idx="349">
                  <c:v>5.9544800002186093E-2</c:v>
                </c:pt>
                <c:pt idx="350">
                  <c:v>5.9974150004563853E-2</c:v>
                </c:pt>
                <c:pt idx="351">
                  <c:v>6.0875300005136523E-2</c:v>
                </c:pt>
                <c:pt idx="352">
                  <c:v>6.0333500005071983E-2</c:v>
                </c:pt>
                <c:pt idx="353">
                  <c:v>6.1544649994175415E-2</c:v>
                </c:pt>
                <c:pt idx="354">
                  <c:v>5.9494000000995584E-2</c:v>
                </c:pt>
                <c:pt idx="355">
                  <c:v>6.1045150003337767E-2</c:v>
                </c:pt>
                <c:pt idx="356">
                  <c:v>5.9743200006778352E-2</c:v>
                </c:pt>
                <c:pt idx="357">
                  <c:v>5.906420000246726E-2</c:v>
                </c:pt>
                <c:pt idx="358">
                  <c:v>5.7843549999233801E-2</c:v>
                </c:pt>
                <c:pt idx="359">
                  <c:v>5.9552899998379871E-2</c:v>
                </c:pt>
                <c:pt idx="360">
                  <c:v>5.9875899998587556E-2</c:v>
                </c:pt>
                <c:pt idx="361">
                  <c:v>6.180214999767486E-2</c:v>
                </c:pt>
                <c:pt idx="362">
                  <c:v>5.9531500002776738E-2</c:v>
                </c:pt>
                <c:pt idx="363">
                  <c:v>6.0480850006570108E-2</c:v>
                </c:pt>
                <c:pt idx="364">
                  <c:v>5.9712000002036802E-2</c:v>
                </c:pt>
                <c:pt idx="365">
                  <c:v>5.9850199999345932E-2</c:v>
                </c:pt>
                <c:pt idx="366">
                  <c:v>5.7451349995972123E-2</c:v>
                </c:pt>
                <c:pt idx="367">
                  <c:v>6.0210050003661308E-2</c:v>
                </c:pt>
                <c:pt idx="368">
                  <c:v>5.9989400004269555E-2</c:v>
                </c:pt>
                <c:pt idx="369">
                  <c:v>5.9519450005609542E-2</c:v>
                </c:pt>
                <c:pt idx="370">
                  <c:v>5.8878650001133792E-2</c:v>
                </c:pt>
                <c:pt idx="371">
                  <c:v>5.9988000000885222E-2</c:v>
                </c:pt>
                <c:pt idx="372">
                  <c:v>6.0636750000412576E-2</c:v>
                </c:pt>
                <c:pt idx="373">
                  <c:v>6.026610000844812E-2</c:v>
                </c:pt>
                <c:pt idx="374">
                  <c:v>6.0569549998035654E-2</c:v>
                </c:pt>
                <c:pt idx="375">
                  <c:v>6.0189900003024377E-2</c:v>
                </c:pt>
                <c:pt idx="376">
                  <c:v>6.0297000003629364E-2</c:v>
                </c:pt>
                <c:pt idx="377">
                  <c:v>6.0343249999277759E-2</c:v>
                </c:pt>
                <c:pt idx="379">
                  <c:v>6.1458950003725477E-2</c:v>
                </c:pt>
                <c:pt idx="380">
                  <c:v>6.1907650000648573E-2</c:v>
                </c:pt>
                <c:pt idx="381">
                  <c:v>6.3448050001170486E-2</c:v>
                </c:pt>
                <c:pt idx="382">
                  <c:v>6.2537249999877531E-2</c:v>
                </c:pt>
                <c:pt idx="383">
                  <c:v>6.1886600000434555E-2</c:v>
                </c:pt>
                <c:pt idx="384">
                  <c:v>6.2067099999694619E-2</c:v>
                </c:pt>
                <c:pt idx="385">
                  <c:v>6.1975299999176059E-2</c:v>
                </c:pt>
                <c:pt idx="386">
                  <c:v>6.2245150002127048E-2</c:v>
                </c:pt>
                <c:pt idx="387">
                  <c:v>6.2828699999954551E-2</c:v>
                </c:pt>
                <c:pt idx="388">
                  <c:v>6.265029999485705E-2</c:v>
                </c:pt>
                <c:pt idx="389">
                  <c:v>6.2821600004099309E-2</c:v>
                </c:pt>
                <c:pt idx="390">
                  <c:v>6.3030800003616605E-2</c:v>
                </c:pt>
                <c:pt idx="391">
                  <c:v>6.3112800002272706E-2</c:v>
                </c:pt>
                <c:pt idx="392">
                  <c:v>6.2780899999779649E-2</c:v>
                </c:pt>
                <c:pt idx="393">
                  <c:v>6.3883100003295112E-2</c:v>
                </c:pt>
                <c:pt idx="394">
                  <c:v>6.3000750000355765E-2</c:v>
                </c:pt>
                <c:pt idx="395">
                  <c:v>6.3883199996780604E-2</c:v>
                </c:pt>
                <c:pt idx="396">
                  <c:v>6.4203699999779928E-2</c:v>
                </c:pt>
                <c:pt idx="397">
                  <c:v>6.3557700006640516E-2</c:v>
                </c:pt>
                <c:pt idx="399">
                  <c:v>6.5417149999120738E-2</c:v>
                </c:pt>
                <c:pt idx="402">
                  <c:v>6.6185700001369696E-2</c:v>
                </c:pt>
                <c:pt idx="403">
                  <c:v>6.6760600006091408E-2</c:v>
                </c:pt>
                <c:pt idx="406">
                  <c:v>6.7152100004022941E-2</c:v>
                </c:pt>
                <c:pt idx="407">
                  <c:v>6.7025800002738833E-2</c:v>
                </c:pt>
                <c:pt idx="408">
                  <c:v>6.9555800000671297E-2</c:v>
                </c:pt>
                <c:pt idx="409">
                  <c:v>6.7533800000092015E-2</c:v>
                </c:pt>
                <c:pt idx="410">
                  <c:v>6.8716950074303895E-2</c:v>
                </c:pt>
                <c:pt idx="411">
                  <c:v>7.2426949918735772E-2</c:v>
                </c:pt>
                <c:pt idx="412">
                  <c:v>6.9635949999792501E-2</c:v>
                </c:pt>
                <c:pt idx="413">
                  <c:v>7.2404500002448913E-2</c:v>
                </c:pt>
                <c:pt idx="414">
                  <c:v>6.9759300000441726E-2</c:v>
                </c:pt>
                <c:pt idx="415">
                  <c:v>7.863799999904586E-2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46-4DC1-8C7E-B38AEA2BE6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46-4DC1-8C7E-B38AEA2BE6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</c:numCache>
              </c:numRef>
            </c:plus>
            <c:min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46-4DC1-8C7E-B38AEA2BE6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46-4DC1-8C7E-B38AEA2BE6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333">
                  <c:v>5.630099022596867E-2</c:v>
                </c:pt>
                <c:pt idx="336">
                  <c:v>5.7196850215441124E-2</c:v>
                </c:pt>
                <c:pt idx="337">
                  <c:v>5.724725250160019E-2</c:v>
                </c:pt>
                <c:pt idx="338">
                  <c:v>5.738057467789192E-2</c:v>
                </c:pt>
                <c:pt idx="339">
                  <c:v>5.7648031970574713E-2</c:v>
                </c:pt>
                <c:pt idx="340">
                  <c:v>5.8144738371271328E-2</c:v>
                </c:pt>
                <c:pt idx="341">
                  <c:v>5.823741354259606E-2</c:v>
                </c:pt>
                <c:pt idx="342">
                  <c:v>5.8417886244649497E-2</c:v>
                </c:pt>
                <c:pt idx="343">
                  <c:v>5.8468288530808564E-2</c:v>
                </c:pt>
                <c:pt idx="344">
                  <c:v>5.8509748475874895E-2</c:v>
                </c:pt>
                <c:pt idx="345">
                  <c:v>5.8512187296172913E-2</c:v>
                </c:pt>
                <c:pt idx="346">
                  <c:v>5.8515439056570272E-2</c:v>
                </c:pt>
                <c:pt idx="347">
                  <c:v>5.9236516924684672E-2</c:v>
                </c:pt>
                <c:pt idx="348">
                  <c:v>5.9244646325678066E-2</c:v>
                </c:pt>
                <c:pt idx="349">
                  <c:v>5.9250336906373449E-2</c:v>
                </c:pt>
                <c:pt idx="350">
                  <c:v>5.9256027487068826E-2</c:v>
                </c:pt>
                <c:pt idx="351">
                  <c:v>5.9258466307366843E-2</c:v>
                </c:pt>
                <c:pt idx="352">
                  <c:v>5.9261718067764202E-2</c:v>
                </c:pt>
                <c:pt idx="353">
                  <c:v>5.9264156888062226E-2</c:v>
                </c:pt>
                <c:pt idx="354">
                  <c:v>5.9269847468757603E-2</c:v>
                </c:pt>
                <c:pt idx="355">
                  <c:v>5.927228628905562E-2</c:v>
                </c:pt>
                <c:pt idx="356">
                  <c:v>5.9289358031141756E-2</c:v>
                </c:pt>
                <c:pt idx="357">
                  <c:v>5.9305616833128551E-2</c:v>
                </c:pt>
                <c:pt idx="358">
                  <c:v>5.9311307413823934E-2</c:v>
                </c:pt>
                <c:pt idx="359">
                  <c:v>5.931699799451931E-2</c:v>
                </c:pt>
                <c:pt idx="360">
                  <c:v>5.9365774400479701E-2</c:v>
                </c:pt>
                <c:pt idx="361">
                  <c:v>5.9386097902963196E-2</c:v>
                </c:pt>
                <c:pt idx="362">
                  <c:v>5.9391788483658572E-2</c:v>
                </c:pt>
                <c:pt idx="363">
                  <c:v>5.9397479064353949E-2</c:v>
                </c:pt>
                <c:pt idx="364">
                  <c:v>5.9399917884651966E-2</c:v>
                </c:pt>
                <c:pt idx="365">
                  <c:v>5.9403169645049325E-2</c:v>
                </c:pt>
                <c:pt idx="366">
                  <c:v>5.940560846534735E-2</c:v>
                </c:pt>
                <c:pt idx="367">
                  <c:v>5.9416989626738102E-2</c:v>
                </c:pt>
                <c:pt idx="368">
                  <c:v>5.9422680207433486E-2</c:v>
                </c:pt>
                <c:pt idx="369">
                  <c:v>5.9472269553493211E-2</c:v>
                </c:pt>
                <c:pt idx="370">
                  <c:v>5.9491780115877364E-2</c:v>
                </c:pt>
                <c:pt idx="371">
                  <c:v>5.9497470696572748E-2</c:v>
                </c:pt>
                <c:pt idx="372">
                  <c:v>5.9558441204023232E-2</c:v>
                </c:pt>
                <c:pt idx="373">
                  <c:v>5.9564131784718609E-2</c:v>
                </c:pt>
                <c:pt idx="374">
                  <c:v>5.9571448245612668E-2</c:v>
                </c:pt>
                <c:pt idx="375">
                  <c:v>5.9593397628294839E-2</c:v>
                </c:pt>
                <c:pt idx="376">
                  <c:v>5.9643799914453906E-2</c:v>
                </c:pt>
                <c:pt idx="377">
                  <c:v>5.9664123416937401E-2</c:v>
                </c:pt>
                <c:pt idx="378">
                  <c:v>5.9725093924387886E-2</c:v>
                </c:pt>
                <c:pt idx="379">
                  <c:v>6.0439668271707568E-2</c:v>
                </c:pt>
                <c:pt idx="380">
                  <c:v>6.0451049433098321E-2</c:v>
                </c:pt>
                <c:pt idx="381">
                  <c:v>6.0522588161840224E-2</c:v>
                </c:pt>
                <c:pt idx="382">
                  <c:v>6.0542098724224377E-2</c:v>
                </c:pt>
                <c:pt idx="383">
                  <c:v>6.0547789304919761E-2</c:v>
                </c:pt>
                <c:pt idx="384">
                  <c:v>6.0555918705913155E-2</c:v>
                </c:pt>
                <c:pt idx="385">
                  <c:v>6.0559170466310513E-2</c:v>
                </c:pt>
                <c:pt idx="386">
                  <c:v>6.0572990447999291E-2</c:v>
                </c:pt>
                <c:pt idx="387">
                  <c:v>6.0679485601012807E-2</c:v>
                </c:pt>
                <c:pt idx="388">
                  <c:v>6.1290816555716332E-2</c:v>
                </c:pt>
                <c:pt idx="389">
                  <c:v>6.1442023414193532E-2</c:v>
                </c:pt>
                <c:pt idx="390">
                  <c:v>6.1461533976577686E-2</c:v>
                </c:pt>
                <c:pt idx="391">
                  <c:v>6.1494051580551282E-2</c:v>
                </c:pt>
                <c:pt idx="392">
                  <c:v>6.1560712668697143E-2</c:v>
                </c:pt>
                <c:pt idx="393">
                  <c:v>6.2279351716513519E-2</c:v>
                </c:pt>
                <c:pt idx="394">
                  <c:v>6.2387472749725711E-2</c:v>
                </c:pt>
                <c:pt idx="395">
                  <c:v>6.2703706448368896E-2</c:v>
                </c:pt>
                <c:pt idx="396">
                  <c:v>6.2711835849362296E-2</c:v>
                </c:pt>
                <c:pt idx="397">
                  <c:v>6.3427223136781313E-2</c:v>
                </c:pt>
                <c:pt idx="398">
                  <c:v>6.3558919432874367E-2</c:v>
                </c:pt>
                <c:pt idx="399">
                  <c:v>6.3694680429464107E-2</c:v>
                </c:pt>
                <c:pt idx="400">
                  <c:v>6.5472580426720245E-2</c:v>
                </c:pt>
                <c:pt idx="401">
                  <c:v>6.6287959346358047E-2</c:v>
                </c:pt>
                <c:pt idx="402">
                  <c:v>6.6321289890430984E-2</c:v>
                </c:pt>
                <c:pt idx="403">
                  <c:v>6.6465993228113474E-2</c:v>
                </c:pt>
                <c:pt idx="404">
                  <c:v>6.6638336529173503E-2</c:v>
                </c:pt>
                <c:pt idx="405">
                  <c:v>6.6693616455928612E-2</c:v>
                </c:pt>
                <c:pt idx="406">
                  <c:v>6.7303321530433446E-2</c:v>
                </c:pt>
                <c:pt idx="407">
                  <c:v>6.8371524820965951E-2</c:v>
                </c:pt>
                <c:pt idx="408">
                  <c:v>6.8371524820965951E-2</c:v>
                </c:pt>
                <c:pt idx="409">
                  <c:v>6.9314535336200106E-2</c:v>
                </c:pt>
                <c:pt idx="410">
                  <c:v>6.9512079780339672E-2</c:v>
                </c:pt>
                <c:pt idx="411">
                  <c:v>6.9512079780339672E-2</c:v>
                </c:pt>
                <c:pt idx="412">
                  <c:v>7.0308761077692683E-2</c:v>
                </c:pt>
                <c:pt idx="413">
                  <c:v>7.3423134598263426E-2</c:v>
                </c:pt>
                <c:pt idx="414">
                  <c:v>7.3468659243826451E-2</c:v>
                </c:pt>
                <c:pt idx="415">
                  <c:v>7.4130392484689056E-2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46-4DC1-8C7E-B38AEA2BE6C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Active!$U$21:$U$440</c:f>
              <c:numCache>
                <c:formatCode>General</c:formatCode>
                <c:ptCount val="420"/>
                <c:pt idx="70">
                  <c:v>0.13322315000550589</c:v>
                </c:pt>
                <c:pt idx="245">
                  <c:v>0.11893650000274647</c:v>
                </c:pt>
                <c:pt idx="249">
                  <c:v>-9.5625949994428083E-2</c:v>
                </c:pt>
                <c:pt idx="307">
                  <c:v>4.8637400002917275E-2</c:v>
                </c:pt>
                <c:pt idx="321">
                  <c:v>5.4541400000744034E-2</c:v>
                </c:pt>
                <c:pt idx="339">
                  <c:v>5.819925000105286E-2</c:v>
                </c:pt>
                <c:pt idx="340">
                  <c:v>5.8666800003265962E-2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46-4DC1-8C7E-B38AEA2BE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3232"/>
        <c:axId val="1"/>
      </c:scatterChart>
      <c:valAx>
        <c:axId val="867053232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712002320953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53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08135576317208"/>
          <c:y val="0.92000129214617399"/>
          <c:w val="0.884284697573424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Cyg - O-C Diagr.</a:t>
            </a:r>
          </a:p>
        </c:rich>
      </c:tx>
      <c:layout>
        <c:manualLayout>
          <c:xMode val="edge"/>
          <c:yMode val="edge"/>
          <c:x val="0.3655176034030228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723926380368099"/>
          <c:w val="0.7948282553443690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9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1-475A-B28E-2E4207542A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0">
                  <c:v>-1.4490099998511141E-2</c:v>
                </c:pt>
                <c:pt idx="1">
                  <c:v>1.3040500001807231E-2</c:v>
                </c:pt>
                <c:pt idx="2">
                  <c:v>-1.3055799998255679E-2</c:v>
                </c:pt>
                <c:pt idx="3">
                  <c:v>-1.8357500001002336E-2</c:v>
                </c:pt>
                <c:pt idx="4">
                  <c:v>-2.1970499998133164E-2</c:v>
                </c:pt>
                <c:pt idx="5">
                  <c:v>-1.3482999998814194E-2</c:v>
                </c:pt>
                <c:pt idx="6">
                  <c:v>-4.0812499999447027E-2</c:v>
                </c:pt>
                <c:pt idx="7">
                  <c:v>-2.365309999731835E-2</c:v>
                </c:pt>
                <c:pt idx="8">
                  <c:v>-1.3914399998611771E-2</c:v>
                </c:pt>
                <c:pt idx="9">
                  <c:v>-1.4766500000405358E-2</c:v>
                </c:pt>
                <c:pt idx="10">
                  <c:v>-9.7549999991315417E-3</c:v>
                </c:pt>
                <c:pt idx="11">
                  <c:v>-3.2387799998105038E-2</c:v>
                </c:pt>
                <c:pt idx="12">
                  <c:v>-3.1102699998882599E-2</c:v>
                </c:pt>
                <c:pt idx="13">
                  <c:v>-1.0791400000016438E-2</c:v>
                </c:pt>
                <c:pt idx="14">
                  <c:v>-1.2295299999095732E-2</c:v>
                </c:pt>
                <c:pt idx="15">
                  <c:v>-1.4228499996534083E-2</c:v>
                </c:pt>
                <c:pt idx="16">
                  <c:v>-1.6489799996634247E-2</c:v>
                </c:pt>
                <c:pt idx="17">
                  <c:v>-2.7306600000883918E-2</c:v>
                </c:pt>
                <c:pt idx="18">
                  <c:v>-1.49861999998393E-2</c:v>
                </c:pt>
                <c:pt idx="19">
                  <c:v>-1.4802199999394361E-2</c:v>
                </c:pt>
                <c:pt idx="20">
                  <c:v>-2.2107899996626657E-2</c:v>
                </c:pt>
                <c:pt idx="21">
                  <c:v>-1.9039700000575976E-2</c:v>
                </c:pt>
                <c:pt idx="22">
                  <c:v>-1.9959999997809064E-2</c:v>
                </c:pt>
                <c:pt idx="23">
                  <c:v>-2.2221299997909227E-2</c:v>
                </c:pt>
                <c:pt idx="24">
                  <c:v>-2.3402899998473004E-2</c:v>
                </c:pt>
                <c:pt idx="25">
                  <c:v>-1.6732399999455083E-2</c:v>
                </c:pt>
                <c:pt idx="26">
                  <c:v>-1.5130100000533275E-2</c:v>
                </c:pt>
                <c:pt idx="27">
                  <c:v>-1.6163799999048933E-2</c:v>
                </c:pt>
                <c:pt idx="28">
                  <c:v>-2.0413599999301368E-2</c:v>
                </c:pt>
                <c:pt idx="29">
                  <c:v>-1.2526999998954125E-2</c:v>
                </c:pt>
                <c:pt idx="30">
                  <c:v>-2.4958399997558445E-2</c:v>
                </c:pt>
                <c:pt idx="31">
                  <c:v>-1.6162200001417659E-2</c:v>
                </c:pt>
                <c:pt idx="32">
                  <c:v>-1.0070199998153839E-2</c:v>
                </c:pt>
                <c:pt idx="33">
                  <c:v>-2.2002000001521083E-2</c:v>
                </c:pt>
                <c:pt idx="34">
                  <c:v>-2.5331499997264473E-2</c:v>
                </c:pt>
                <c:pt idx="35">
                  <c:v>-2.4159799999324605E-2</c:v>
                </c:pt>
                <c:pt idx="36">
                  <c:v>-2.4489300001732772E-2</c:v>
                </c:pt>
                <c:pt idx="37">
                  <c:v>-2.5750600001629209E-2</c:v>
                </c:pt>
                <c:pt idx="38">
                  <c:v>-2.208009999958449E-2</c:v>
                </c:pt>
                <c:pt idx="39">
                  <c:v>-1.4261700001952704E-2</c:v>
                </c:pt>
                <c:pt idx="40">
                  <c:v>-2.6181999997788807E-2</c:v>
                </c:pt>
                <c:pt idx="41">
                  <c:v>-3.1624899998860201E-2</c:v>
                </c:pt>
                <c:pt idx="42">
                  <c:v>-2.2283900001639267E-2</c:v>
                </c:pt>
                <c:pt idx="43">
                  <c:v>-1.7215699997905176E-2</c:v>
                </c:pt>
                <c:pt idx="44">
                  <c:v>-2.1545200001128251E-2</c:v>
                </c:pt>
                <c:pt idx="45">
                  <c:v>-7.1024000026227441E-3</c:v>
                </c:pt>
                <c:pt idx="46">
                  <c:v>-1.0472299996763468E-2</c:v>
                </c:pt>
                <c:pt idx="47">
                  <c:v>-2.1404099999926984E-2</c:v>
                </c:pt>
                <c:pt idx="48">
                  <c:v>8.1981999974232167E-3</c:v>
                </c:pt>
                <c:pt idx="49">
                  <c:v>-4.3733599999541184E-2</c:v>
                </c:pt>
                <c:pt idx="50">
                  <c:v>-1.0063099998660618E-2</c:v>
                </c:pt>
                <c:pt idx="51">
                  <c:v>-1.6983399997116067E-2</c:v>
                </c:pt>
                <c:pt idx="52">
                  <c:v>-7.5741999971796758E-3</c:v>
                </c:pt>
                <c:pt idx="53">
                  <c:v>-2.950599999530823E-2</c:v>
                </c:pt>
                <c:pt idx="54">
                  <c:v>-1.8164999997679843E-2</c:v>
                </c:pt>
                <c:pt idx="55">
                  <c:v>-1.6096799998194911E-2</c:v>
                </c:pt>
                <c:pt idx="56">
                  <c:v>-9.6875999988697004E-3</c:v>
                </c:pt>
                <c:pt idx="57">
                  <c:v>-1.6198699999222299E-2</c:v>
                </c:pt>
                <c:pt idx="58">
                  <c:v>-5.6257299998833332E-2</c:v>
                </c:pt>
                <c:pt idx="59">
                  <c:v>-1.8702999986999203E-3</c:v>
                </c:pt>
                <c:pt idx="60">
                  <c:v>-3.8139999742270447E-4</c:v>
                </c:pt>
                <c:pt idx="61">
                  <c:v>-3.1313200001022778E-2</c:v>
                </c:pt>
                <c:pt idx="62">
                  <c:v>-4.5972199997777352E-2</c:v>
                </c:pt>
                <c:pt idx="63">
                  <c:v>7.698299999901792E-3</c:v>
                </c:pt>
                <c:pt idx="64">
                  <c:v>-2.5074099998164456E-2</c:v>
                </c:pt>
                <c:pt idx="65">
                  <c:v>-5.1664899998286273E-2</c:v>
                </c:pt>
                <c:pt idx="66">
                  <c:v>-1.7772700000932673E-2</c:v>
                </c:pt>
                <c:pt idx="67">
                  <c:v>-2.3294499998883111E-2</c:v>
                </c:pt>
                <c:pt idx="68">
                  <c:v>-4.8829699997440912E-2</c:v>
                </c:pt>
                <c:pt idx="69">
                  <c:v>-1.1403699998481898E-2</c:v>
                </c:pt>
                <c:pt idx="71">
                  <c:v>-2.3245700002007652E-2</c:v>
                </c:pt>
                <c:pt idx="72">
                  <c:v>-1.864930000010645E-2</c:v>
                </c:pt>
                <c:pt idx="73">
                  <c:v>-1.2397099999361672E-2</c:v>
                </c:pt>
                <c:pt idx="74">
                  <c:v>-1.5885200002230704E-2</c:v>
                </c:pt>
                <c:pt idx="75">
                  <c:v>-1.4484299994364846E-2</c:v>
                </c:pt>
                <c:pt idx="76">
                  <c:v>-6.0622999953920953E-3</c:v>
                </c:pt>
                <c:pt idx="77">
                  <c:v>-1.3120900002832059E-2</c:v>
                </c:pt>
                <c:pt idx="78">
                  <c:v>-1.6087500000139698E-2</c:v>
                </c:pt>
                <c:pt idx="79">
                  <c:v>-5.7280499968328513E-3</c:v>
                </c:pt>
                <c:pt idx="80">
                  <c:v>-9.358700001030229E-3</c:v>
                </c:pt>
                <c:pt idx="81">
                  <c:v>-8.2059999986086041E-3</c:v>
                </c:pt>
                <c:pt idx="82">
                  <c:v>-2.6127999954042025E-3</c:v>
                </c:pt>
                <c:pt idx="83">
                  <c:v>-1.8965600000228733E-2</c:v>
                </c:pt>
                <c:pt idx="84">
                  <c:v>-4.5563999956357293E-3</c:v>
                </c:pt>
                <c:pt idx="85">
                  <c:v>-3.3914000014192425E-3</c:v>
                </c:pt>
                <c:pt idx="86">
                  <c:v>-1.9822000031126663E-3</c:v>
                </c:pt>
                <c:pt idx="87">
                  <c:v>5.2050000012968667E-3</c:v>
                </c:pt>
                <c:pt idx="88">
                  <c:v>-9.8968999955104664E-3</c:v>
                </c:pt>
                <c:pt idx="89">
                  <c:v>-2.64376999984961E-2</c:v>
                </c:pt>
                <c:pt idx="90">
                  <c:v>-6.4820999978110194E-3</c:v>
                </c:pt>
                <c:pt idx="91">
                  <c:v>-2.3983999999472871E-3</c:v>
                </c:pt>
                <c:pt idx="92">
                  <c:v>-3.9039000039338134E-3</c:v>
                </c:pt>
                <c:pt idx="93">
                  <c:v>-1.381299999775365E-2</c:v>
                </c:pt>
                <c:pt idx="95">
                  <c:v>-5.2457999991020188E-3</c:v>
                </c:pt>
                <c:pt idx="96">
                  <c:v>-1.3017000019317493E-3</c:v>
                </c:pt>
                <c:pt idx="97">
                  <c:v>-2.6311999972676858E-3</c:v>
                </c:pt>
                <c:pt idx="98">
                  <c:v>-1.6312000007019378E-3</c:v>
                </c:pt>
                <c:pt idx="99">
                  <c:v>-5.9660999977495521E-3</c:v>
                </c:pt>
                <c:pt idx="100">
                  <c:v>6.3286000076914206E-3</c:v>
                </c:pt>
                <c:pt idx="101">
                  <c:v>-2.6219999563181773E-4</c:v>
                </c:pt>
                <c:pt idx="102">
                  <c:v>1.5136000001803041E-2</c:v>
                </c:pt>
                <c:pt idx="103">
                  <c:v>2.7136000004247762E-2</c:v>
                </c:pt>
                <c:pt idx="104">
                  <c:v>3.113600000506267E-2</c:v>
                </c:pt>
                <c:pt idx="105">
                  <c:v>1.473239999904763E-2</c:v>
                </c:pt>
                <c:pt idx="106">
                  <c:v>1.6732399999455083E-2</c:v>
                </c:pt>
                <c:pt idx="107">
                  <c:v>2.073240000026999E-2</c:v>
                </c:pt>
                <c:pt idx="108">
                  <c:v>2.3732399997243192E-2</c:v>
                </c:pt>
                <c:pt idx="109">
                  <c:v>2.9732399998465553E-2</c:v>
                </c:pt>
                <c:pt idx="110">
                  <c:v>-2.164099998481106E-3</c:v>
                </c:pt>
                <c:pt idx="111">
                  <c:v>-1.5465799995581619E-2</c:v>
                </c:pt>
                <c:pt idx="112">
                  <c:v>7.1266000013565645E-3</c:v>
                </c:pt>
                <c:pt idx="113">
                  <c:v>5.9251999991829507E-3</c:v>
                </c:pt>
                <c:pt idx="114">
                  <c:v>5.9251999991829507E-3</c:v>
                </c:pt>
                <c:pt idx="115">
                  <c:v>7.9251999995904043E-3</c:v>
                </c:pt>
                <c:pt idx="116">
                  <c:v>-2.2564000028069131E-3</c:v>
                </c:pt>
                <c:pt idx="117">
                  <c:v>2.0641700000851415E-2</c:v>
                </c:pt>
                <c:pt idx="118">
                  <c:v>2.564169999823207E-2</c:v>
                </c:pt>
                <c:pt idx="119">
                  <c:v>1.4721400002599694E-2</c:v>
                </c:pt>
                <c:pt idx="120">
                  <c:v>2.3919000013847835E-3</c:v>
                </c:pt>
                <c:pt idx="121">
                  <c:v>-4.8693999997340143E-3</c:v>
                </c:pt>
                <c:pt idx="122">
                  <c:v>6.1305999988690019E-3</c:v>
                </c:pt>
                <c:pt idx="123">
                  <c:v>7.1306000027107075E-3</c:v>
                </c:pt>
                <c:pt idx="124">
                  <c:v>8.1305999992764555E-3</c:v>
                </c:pt>
                <c:pt idx="125">
                  <c:v>-5.0999995437450707E-5</c:v>
                </c:pt>
                <c:pt idx="126">
                  <c:v>1.1949000007007271E-2</c:v>
                </c:pt>
                <c:pt idx="127">
                  <c:v>1.4949000003980473E-2</c:v>
                </c:pt>
                <c:pt idx="128">
                  <c:v>1.4621100002841558E-2</c:v>
                </c:pt>
                <c:pt idx="129">
                  <c:v>1.3008900001295842E-2</c:v>
                </c:pt>
                <c:pt idx="130">
                  <c:v>6.827299999713432E-3</c:v>
                </c:pt>
                <c:pt idx="131">
                  <c:v>7.4196999994455837E-3</c:v>
                </c:pt>
                <c:pt idx="132">
                  <c:v>1.4419699997233693E-2</c:v>
                </c:pt>
                <c:pt idx="133">
                  <c:v>1.3136200002918486E-2</c:v>
                </c:pt>
                <c:pt idx="134">
                  <c:v>1.4136200006760191E-2</c:v>
                </c:pt>
                <c:pt idx="135">
                  <c:v>2.0136200000706594E-2</c:v>
                </c:pt>
                <c:pt idx="136">
                  <c:v>2.11362000045483E-2</c:v>
                </c:pt>
                <c:pt idx="137">
                  <c:v>2.3136200004955754E-2</c:v>
                </c:pt>
                <c:pt idx="138">
                  <c:v>1.6215900002862327E-2</c:v>
                </c:pt>
                <c:pt idx="139">
                  <c:v>1.2954600002558436E-2</c:v>
                </c:pt>
                <c:pt idx="140">
                  <c:v>1.4034300002094824E-2</c:v>
                </c:pt>
                <c:pt idx="141">
                  <c:v>-4.5564999963971786E-3</c:v>
                </c:pt>
                <c:pt idx="142">
                  <c:v>1.6114000005472917E-2</c:v>
                </c:pt>
                <c:pt idx="143">
                  <c:v>1.3193700004194397E-2</c:v>
                </c:pt>
                <c:pt idx="144">
                  <c:v>1.3421300005575176E-2</c:v>
                </c:pt>
                <c:pt idx="145">
                  <c:v>7.4253000057069585E-3</c:v>
                </c:pt>
                <c:pt idx="146">
                  <c:v>1.4243700003135018E-2</c:v>
                </c:pt>
                <c:pt idx="147">
                  <c:v>1.4812300003541168E-2</c:v>
                </c:pt>
                <c:pt idx="148">
                  <c:v>2.0812300004763529E-2</c:v>
                </c:pt>
                <c:pt idx="149">
                  <c:v>1.6551000000617933E-2</c:v>
                </c:pt>
                <c:pt idx="150">
                  <c:v>2.5221500000043306E-2</c:v>
                </c:pt>
                <c:pt idx="151">
                  <c:v>1.5301200000976678E-2</c:v>
                </c:pt>
                <c:pt idx="152">
                  <c:v>1.8608500002301298E-2</c:v>
                </c:pt>
                <c:pt idx="153">
                  <c:v>1.9347200002812315E-2</c:v>
                </c:pt>
                <c:pt idx="154">
                  <c:v>1.3426899997284636E-2</c:v>
                </c:pt>
                <c:pt idx="155">
                  <c:v>1.1223100002098363E-2</c:v>
                </c:pt>
                <c:pt idx="156">
                  <c:v>2.2223100000701379E-2</c:v>
                </c:pt>
                <c:pt idx="157">
                  <c:v>1.853040000423789E-2</c:v>
                </c:pt>
                <c:pt idx="158">
                  <c:v>1.6816300005302764E-2</c:v>
                </c:pt>
                <c:pt idx="159">
                  <c:v>1.4486800006125122E-2</c:v>
                </c:pt>
                <c:pt idx="160">
                  <c:v>2.1283000001858454E-2</c:v>
                </c:pt>
                <c:pt idx="161">
                  <c:v>1.8329000005905982E-2</c:v>
                </c:pt>
                <c:pt idx="162">
                  <c:v>2.1556600004259963E-2</c:v>
                </c:pt>
                <c:pt idx="163">
                  <c:v>2.1023300003434997E-2</c:v>
                </c:pt>
                <c:pt idx="164">
                  <c:v>3.1591900005878415E-2</c:v>
                </c:pt>
                <c:pt idx="165">
                  <c:v>1.9208899997465778E-2</c:v>
                </c:pt>
                <c:pt idx="166">
                  <c:v>3.0675599999085534E-2</c:v>
                </c:pt>
                <c:pt idx="167">
                  <c:v>1.9903200001863297E-2</c:v>
                </c:pt>
                <c:pt idx="168">
                  <c:v>1.9903200001863297E-2</c:v>
                </c:pt>
                <c:pt idx="169">
                  <c:v>1.0210500004177447E-2</c:v>
                </c:pt>
                <c:pt idx="170">
                  <c:v>1.7210500001965556E-2</c:v>
                </c:pt>
                <c:pt idx="171">
                  <c:v>1.8210499998531304E-2</c:v>
                </c:pt>
                <c:pt idx="172">
                  <c:v>2.7290199999697506E-2</c:v>
                </c:pt>
                <c:pt idx="173">
                  <c:v>2.8188299998873845E-2</c:v>
                </c:pt>
                <c:pt idx="174">
                  <c:v>2.8926999999384861E-2</c:v>
                </c:pt>
                <c:pt idx="175">
                  <c:v>2.349559999856865E-2</c:v>
                </c:pt>
                <c:pt idx="176">
                  <c:v>2.8829099996073637E-2</c:v>
                </c:pt>
                <c:pt idx="177">
                  <c:v>2.2908799997821916E-2</c:v>
                </c:pt>
                <c:pt idx="178">
                  <c:v>3.3114200006821193E-2</c:v>
                </c:pt>
                <c:pt idx="179">
                  <c:v>2.3868399999628309E-2</c:v>
                </c:pt>
                <c:pt idx="180">
                  <c:v>3.2766500000434462E-2</c:v>
                </c:pt>
                <c:pt idx="181">
                  <c:v>2.9403300002741162E-2</c:v>
                </c:pt>
                <c:pt idx="182">
                  <c:v>2.07903000045917E-2</c:v>
                </c:pt>
                <c:pt idx="183">
                  <c:v>3.6608700000215322E-2</c:v>
                </c:pt>
                <c:pt idx="184">
                  <c:v>2.5586499999917578E-2</c:v>
                </c:pt>
                <c:pt idx="185">
                  <c:v>2.9484600003343076E-2</c:v>
                </c:pt>
                <c:pt idx="186">
                  <c:v>2.3486999998567626E-2</c:v>
                </c:pt>
                <c:pt idx="187">
                  <c:v>3.0486999996355735E-2</c:v>
                </c:pt>
                <c:pt idx="188">
                  <c:v>-2.8762000001734123E-3</c:v>
                </c:pt>
                <c:pt idx="189">
                  <c:v>3.0794300000707153E-2</c:v>
                </c:pt>
                <c:pt idx="190">
                  <c:v>2.9692400006751996E-2</c:v>
                </c:pt>
                <c:pt idx="191">
                  <c:v>3.0362899997271597E-2</c:v>
                </c:pt>
                <c:pt idx="192">
                  <c:v>4.3772100005298853E-2</c:v>
                </c:pt>
                <c:pt idx="193">
                  <c:v>2.4510800001735333E-2</c:v>
                </c:pt>
                <c:pt idx="194">
                  <c:v>2.5999700003012549E-2</c:v>
                </c:pt>
                <c:pt idx="195">
                  <c:v>3.4999700001208112E-2</c:v>
                </c:pt>
                <c:pt idx="196">
                  <c:v>3.2079399999929592E-2</c:v>
                </c:pt>
                <c:pt idx="197">
                  <c:v>3.6079400000744499E-2</c:v>
                </c:pt>
                <c:pt idx="198">
                  <c:v>3.4307000001717824E-2</c:v>
                </c:pt>
                <c:pt idx="199">
                  <c:v>2.736449999792967E-2</c:v>
                </c:pt>
                <c:pt idx="200">
                  <c:v>4.7364500002004206E-2</c:v>
                </c:pt>
                <c:pt idx="201">
                  <c:v>1.1103200005891267E-2</c:v>
                </c:pt>
                <c:pt idx="202">
                  <c:v>3.071780000027502E-2</c:v>
                </c:pt>
                <c:pt idx="203">
                  <c:v>3.2717800000682473E-2</c:v>
                </c:pt>
                <c:pt idx="204">
                  <c:v>-5.0981999957002699E-3</c:v>
                </c:pt>
                <c:pt idx="205">
                  <c:v>3.6368500004755333E-2</c:v>
                </c:pt>
                <c:pt idx="206">
                  <c:v>3.0186900003172923E-2</c:v>
                </c:pt>
                <c:pt idx="207">
                  <c:v>3.0755500003579073E-2</c:v>
                </c:pt>
                <c:pt idx="208">
                  <c:v>3.4494200008339249E-2</c:v>
                </c:pt>
                <c:pt idx="209">
                  <c:v>2.6232900003378745E-2</c:v>
                </c:pt>
                <c:pt idx="210">
                  <c:v>2.9392300006293226E-2</c:v>
                </c:pt>
                <c:pt idx="211">
                  <c:v>3.1619900000805501E-2</c:v>
                </c:pt>
                <c:pt idx="212">
                  <c:v>2.4677400004293304E-2</c:v>
                </c:pt>
                <c:pt idx="213">
                  <c:v>4.0757100003247615E-2</c:v>
                </c:pt>
                <c:pt idx="214">
                  <c:v>3.8473600005090702E-2</c:v>
                </c:pt>
                <c:pt idx="216">
                  <c:v>2.9453800001647323E-2</c:v>
                </c:pt>
                <c:pt idx="217">
                  <c:v>3.6010900003020652E-2</c:v>
                </c:pt>
                <c:pt idx="218">
                  <c:v>3.7351899998611771E-2</c:v>
                </c:pt>
                <c:pt idx="219">
                  <c:v>3.3761099999537691E-2</c:v>
                </c:pt>
                <c:pt idx="220">
                  <c:v>3.682929999922635E-2</c:v>
                </c:pt>
                <c:pt idx="221">
                  <c:v>3.349980000348296E-2</c:v>
                </c:pt>
                <c:pt idx="222">
                  <c:v>3.4705199999734759E-2</c:v>
                </c:pt>
                <c:pt idx="223">
                  <c:v>1.9375700001546647E-2</c:v>
                </c:pt>
                <c:pt idx="224">
                  <c:v>4.5375699999567587E-2</c:v>
                </c:pt>
                <c:pt idx="225">
                  <c:v>2.8742900001816452E-2</c:v>
                </c:pt>
                <c:pt idx="226">
                  <c:v>3.5640999994939193E-2</c:v>
                </c:pt>
                <c:pt idx="227">
                  <c:v>3.3539100004418287E-2</c:v>
                </c:pt>
                <c:pt idx="228">
                  <c:v>3.7357500004873145E-2</c:v>
                </c:pt>
                <c:pt idx="229">
                  <c:v>2.7766700004576705E-2</c:v>
                </c:pt>
                <c:pt idx="230">
                  <c:v>3.5585099998570513E-2</c:v>
                </c:pt>
                <c:pt idx="231">
                  <c:v>3.3710800002154429E-2</c:v>
                </c:pt>
                <c:pt idx="232">
                  <c:v>2.9460999998264015E-2</c:v>
                </c:pt>
                <c:pt idx="233">
                  <c:v>3.6995900001784321E-2</c:v>
                </c:pt>
                <c:pt idx="234">
                  <c:v>1.7691000000922941E-2</c:v>
                </c:pt>
                <c:pt idx="235">
                  <c:v>3.2419000002846587E-2</c:v>
                </c:pt>
                <c:pt idx="236">
                  <c:v>3.7646600001608022E-2</c:v>
                </c:pt>
                <c:pt idx="237">
                  <c:v>3.3465000000433065E-2</c:v>
                </c:pt>
                <c:pt idx="238">
                  <c:v>3.5953899998276029E-2</c:v>
                </c:pt>
                <c:pt idx="239">
                  <c:v>4.6442799997748807E-2</c:v>
                </c:pt>
                <c:pt idx="240">
                  <c:v>3.6409100001037586E-2</c:v>
                </c:pt>
                <c:pt idx="241">
                  <c:v>3.6079600002267398E-2</c:v>
                </c:pt>
                <c:pt idx="242">
                  <c:v>3.8079600002674852E-2</c:v>
                </c:pt>
                <c:pt idx="243">
                  <c:v>2.8750100005709101E-2</c:v>
                </c:pt>
                <c:pt idx="244">
                  <c:v>2.8307200002018362E-2</c:v>
                </c:pt>
                <c:pt idx="245">
                  <c:v>3.5185500004445203E-2</c:v>
                </c:pt>
                <c:pt idx="248">
                  <c:v>3.9470600000640843E-2</c:v>
                </c:pt>
                <c:pt idx="252">
                  <c:v>3.9141100009146612E-2</c:v>
                </c:pt>
                <c:pt idx="255">
                  <c:v>2.8879800003778655E-2</c:v>
                </c:pt>
                <c:pt idx="256">
                  <c:v>3.0879800004186109E-2</c:v>
                </c:pt>
                <c:pt idx="257">
                  <c:v>3.387980000115931E-2</c:v>
                </c:pt>
                <c:pt idx="258">
                  <c:v>3.7879800001974218E-2</c:v>
                </c:pt>
                <c:pt idx="259">
                  <c:v>4.126679999899352E-2</c:v>
                </c:pt>
                <c:pt idx="260">
                  <c:v>3.2983300006890204E-2</c:v>
                </c:pt>
                <c:pt idx="261">
                  <c:v>3.4677600000577513E-2</c:v>
                </c:pt>
                <c:pt idx="265">
                  <c:v>2.2374300009687431E-2</c:v>
                </c:pt>
                <c:pt idx="266">
                  <c:v>3.9374300009512808E-2</c:v>
                </c:pt>
                <c:pt idx="267">
                  <c:v>4.004480000003241E-2</c:v>
                </c:pt>
                <c:pt idx="268">
                  <c:v>4.5863200000894722E-2</c:v>
                </c:pt>
                <c:pt idx="269">
                  <c:v>3.727239999716403E-2</c:v>
                </c:pt>
                <c:pt idx="270">
                  <c:v>4.1272399997978937E-2</c:v>
                </c:pt>
                <c:pt idx="271">
                  <c:v>4.3272399998386391E-2</c:v>
                </c:pt>
                <c:pt idx="272">
                  <c:v>4.4272399994952139E-2</c:v>
                </c:pt>
                <c:pt idx="273">
                  <c:v>3.7352100000134669E-2</c:v>
                </c:pt>
                <c:pt idx="274">
                  <c:v>4.1375900000275578E-2</c:v>
                </c:pt>
                <c:pt idx="275">
                  <c:v>3.7232000002404675E-2</c:v>
                </c:pt>
                <c:pt idx="276">
                  <c:v>4.1379900001629721E-2</c:v>
                </c:pt>
                <c:pt idx="278">
                  <c:v>4.5459600005415268E-2</c:v>
                </c:pt>
                <c:pt idx="282">
                  <c:v>4.5948500002850778E-2</c:v>
                </c:pt>
                <c:pt idx="283">
                  <c:v>5.5948500004888047E-2</c:v>
                </c:pt>
                <c:pt idx="285">
                  <c:v>5.0892600003862754E-2</c:v>
                </c:pt>
                <c:pt idx="286">
                  <c:v>4.3642800002999138E-2</c:v>
                </c:pt>
                <c:pt idx="287">
                  <c:v>4.6257399997557513E-2</c:v>
                </c:pt>
                <c:pt idx="288">
                  <c:v>5.1544900001317728E-2</c:v>
                </c:pt>
                <c:pt idx="289">
                  <c:v>5.0624600000446662E-2</c:v>
                </c:pt>
                <c:pt idx="292">
                  <c:v>4.6341100001882296E-2</c:v>
                </c:pt>
                <c:pt idx="293">
                  <c:v>3.4387100000458304E-2</c:v>
                </c:pt>
                <c:pt idx="294">
                  <c:v>4.2466800005058758E-2</c:v>
                </c:pt>
                <c:pt idx="295">
                  <c:v>4.6546500001568347E-2</c:v>
                </c:pt>
                <c:pt idx="296">
                  <c:v>4.895810000016354E-2</c:v>
                </c:pt>
                <c:pt idx="297">
                  <c:v>4.9448600002506282E-2</c:v>
                </c:pt>
                <c:pt idx="298">
                  <c:v>6.3448600005358458E-2</c:v>
                </c:pt>
                <c:pt idx="299">
                  <c:v>4.8937500003376044E-2</c:v>
                </c:pt>
                <c:pt idx="300">
                  <c:v>5.2574300003470853E-2</c:v>
                </c:pt>
                <c:pt idx="301">
                  <c:v>5.7552099999156781E-2</c:v>
                </c:pt>
                <c:pt idx="302">
                  <c:v>4.1041000004042871E-2</c:v>
                </c:pt>
                <c:pt idx="303">
                  <c:v>5.9450200002174824E-2</c:v>
                </c:pt>
                <c:pt idx="304">
                  <c:v>4.2166699997324031E-2</c:v>
                </c:pt>
                <c:pt idx="305">
                  <c:v>4.2556100001093E-2</c:v>
                </c:pt>
                <c:pt idx="307">
                  <c:v>4.8637400002917275E-2</c:v>
                </c:pt>
                <c:pt idx="308">
                  <c:v>5.0070400000549853E-2</c:v>
                </c:pt>
                <c:pt idx="309">
                  <c:v>4.5639800002390984E-2</c:v>
                </c:pt>
                <c:pt idx="312">
                  <c:v>5.7517299996106885E-2</c:v>
                </c:pt>
                <c:pt idx="313">
                  <c:v>5.0950299999385606E-2</c:v>
                </c:pt>
                <c:pt idx="314">
                  <c:v>5.2000300005602185E-2</c:v>
                </c:pt>
                <c:pt idx="315">
                  <c:v>4.846700000052806E-2</c:v>
                </c:pt>
                <c:pt idx="316">
                  <c:v>5.211770000460092E-2</c:v>
                </c:pt>
                <c:pt idx="318">
                  <c:v>4.6528499995474704E-2</c:v>
                </c:pt>
                <c:pt idx="319">
                  <c:v>5.3839800006244332E-2</c:v>
                </c:pt>
                <c:pt idx="322">
                  <c:v>5.1228399999672547E-2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F1-475A-B28E-2E4207542A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215">
                  <c:v>3.4274100005859509E-2</c:v>
                </c:pt>
                <c:pt idx="247">
                  <c:v>3.467060000548372E-2</c:v>
                </c:pt>
                <c:pt idx="249">
                  <c:v>3.9670600002864376E-2</c:v>
                </c:pt>
                <c:pt idx="250">
                  <c:v>3.7771750001411419E-2</c:v>
                </c:pt>
                <c:pt idx="253">
                  <c:v>3.5010450003028382E-2</c:v>
                </c:pt>
                <c:pt idx="254">
                  <c:v>3.5511599999153987E-2</c:v>
                </c:pt>
                <c:pt idx="262">
                  <c:v>3.4099550000973977E-2</c:v>
                </c:pt>
                <c:pt idx="263">
                  <c:v>3.6617200006730855E-2</c:v>
                </c:pt>
                <c:pt idx="264">
                  <c:v>3.6485400007222779E-2</c:v>
                </c:pt>
                <c:pt idx="279">
                  <c:v>4.5468800002709031E-2</c:v>
                </c:pt>
                <c:pt idx="280">
                  <c:v>5.1068799999484327E-2</c:v>
                </c:pt>
                <c:pt idx="281">
                  <c:v>5.3768800004036166E-2</c:v>
                </c:pt>
                <c:pt idx="290">
                  <c:v>4.7852199997578282E-2</c:v>
                </c:pt>
                <c:pt idx="291">
                  <c:v>5.0652199999603909E-2</c:v>
                </c:pt>
                <c:pt idx="310">
                  <c:v>5.5341400002362207E-2</c:v>
                </c:pt>
                <c:pt idx="311">
                  <c:v>6.0941399999137502E-2</c:v>
                </c:pt>
                <c:pt idx="321">
                  <c:v>5.4541400000744034E-2</c:v>
                </c:pt>
                <c:pt idx="335">
                  <c:v>5.7243399998696987E-2</c:v>
                </c:pt>
                <c:pt idx="338">
                  <c:v>5.8039800002006814E-2</c:v>
                </c:pt>
                <c:pt idx="341">
                  <c:v>5.8410500001627952E-2</c:v>
                </c:pt>
                <c:pt idx="343">
                  <c:v>5.9052700002212077E-2</c:v>
                </c:pt>
                <c:pt idx="378">
                  <c:v>6.1711999995168298E-2</c:v>
                </c:pt>
                <c:pt idx="398">
                  <c:v>6.5219800002523698E-2</c:v>
                </c:pt>
                <c:pt idx="400">
                  <c:v>6.6055499999492895E-2</c:v>
                </c:pt>
                <c:pt idx="401">
                  <c:v>6.570665000617737E-2</c:v>
                </c:pt>
                <c:pt idx="404">
                  <c:v>6.7505200000596233E-2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F1-475A-B28E-2E4207542A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77">
                  <c:v>4.5429600002535153E-2</c:v>
                </c:pt>
                <c:pt idx="284">
                  <c:v>4.2987200002244208E-2</c:v>
                </c:pt>
                <c:pt idx="306">
                  <c:v>4.8704800006817095E-2</c:v>
                </c:pt>
                <c:pt idx="320">
                  <c:v>5.3074700001161546E-2</c:v>
                </c:pt>
                <c:pt idx="323">
                  <c:v>5.4232399997999892E-2</c:v>
                </c:pt>
                <c:pt idx="324">
                  <c:v>5.543279999983497E-2</c:v>
                </c:pt>
                <c:pt idx="325">
                  <c:v>5.5148300001746975E-2</c:v>
                </c:pt>
                <c:pt idx="326">
                  <c:v>5.2755900003830902E-2</c:v>
                </c:pt>
                <c:pt idx="327">
                  <c:v>5.5088900000555441E-2</c:v>
                </c:pt>
                <c:pt idx="328">
                  <c:v>5.5470100000093225E-2</c:v>
                </c:pt>
                <c:pt idx="329">
                  <c:v>5.6135700004233513E-2</c:v>
                </c:pt>
                <c:pt idx="330">
                  <c:v>5.6640300004801247E-2</c:v>
                </c:pt>
                <c:pt idx="332">
                  <c:v>5.5457399997976609E-2</c:v>
                </c:pt>
                <c:pt idx="333">
                  <c:v>5.7197399997676257E-2</c:v>
                </c:pt>
                <c:pt idx="334">
                  <c:v>5.8927400001266506E-2</c:v>
                </c:pt>
                <c:pt idx="336">
                  <c:v>5.8326500002294779E-2</c:v>
                </c:pt>
                <c:pt idx="339">
                  <c:v>5.819925000105286E-2</c:v>
                </c:pt>
                <c:pt idx="340">
                  <c:v>5.8666800003265962E-2</c:v>
                </c:pt>
                <c:pt idx="342">
                  <c:v>5.8695599997008685E-2</c:v>
                </c:pt>
                <c:pt idx="344">
                  <c:v>5.8812249997572508E-2</c:v>
                </c:pt>
                <c:pt idx="345">
                  <c:v>5.9053400000266265E-2</c:v>
                </c:pt>
                <c:pt idx="346">
                  <c:v>5.8961599999747705E-2</c:v>
                </c:pt>
                <c:pt idx="347">
                  <c:v>5.8474950004892889E-2</c:v>
                </c:pt>
                <c:pt idx="348">
                  <c:v>6.0095450004155282E-2</c:v>
                </c:pt>
                <c:pt idx="349">
                  <c:v>5.9544800002186093E-2</c:v>
                </c:pt>
                <c:pt idx="350">
                  <c:v>5.9974150004563853E-2</c:v>
                </c:pt>
                <c:pt idx="351">
                  <c:v>6.0875300005136523E-2</c:v>
                </c:pt>
                <c:pt idx="352">
                  <c:v>6.0333500005071983E-2</c:v>
                </c:pt>
                <c:pt idx="353">
                  <c:v>6.1544649994175415E-2</c:v>
                </c:pt>
                <c:pt idx="354">
                  <c:v>5.9494000000995584E-2</c:v>
                </c:pt>
                <c:pt idx="355">
                  <c:v>6.1045150003337767E-2</c:v>
                </c:pt>
                <c:pt idx="356">
                  <c:v>5.9743200006778352E-2</c:v>
                </c:pt>
                <c:pt idx="357">
                  <c:v>5.906420000246726E-2</c:v>
                </c:pt>
                <c:pt idx="358">
                  <c:v>5.7843549999233801E-2</c:v>
                </c:pt>
                <c:pt idx="359">
                  <c:v>5.9552899998379871E-2</c:v>
                </c:pt>
                <c:pt idx="360">
                  <c:v>5.9875899998587556E-2</c:v>
                </c:pt>
                <c:pt idx="361">
                  <c:v>6.180214999767486E-2</c:v>
                </c:pt>
                <c:pt idx="362">
                  <c:v>5.9531500002776738E-2</c:v>
                </c:pt>
                <c:pt idx="363">
                  <c:v>6.0480850006570108E-2</c:v>
                </c:pt>
                <c:pt idx="364">
                  <c:v>5.9712000002036802E-2</c:v>
                </c:pt>
                <c:pt idx="365">
                  <c:v>5.9850199999345932E-2</c:v>
                </c:pt>
                <c:pt idx="366">
                  <c:v>5.7451349995972123E-2</c:v>
                </c:pt>
                <c:pt idx="367">
                  <c:v>6.0210050003661308E-2</c:v>
                </c:pt>
                <c:pt idx="368">
                  <c:v>5.9989400004269555E-2</c:v>
                </c:pt>
                <c:pt idx="369">
                  <c:v>5.9519450005609542E-2</c:v>
                </c:pt>
                <c:pt idx="370">
                  <c:v>5.8878650001133792E-2</c:v>
                </c:pt>
                <c:pt idx="371">
                  <c:v>5.9988000000885222E-2</c:v>
                </c:pt>
                <c:pt idx="372">
                  <c:v>6.0636750000412576E-2</c:v>
                </c:pt>
                <c:pt idx="373">
                  <c:v>6.026610000844812E-2</c:v>
                </c:pt>
                <c:pt idx="374">
                  <c:v>6.0569549998035654E-2</c:v>
                </c:pt>
                <c:pt idx="375">
                  <c:v>6.0189900003024377E-2</c:v>
                </c:pt>
                <c:pt idx="376">
                  <c:v>6.0297000003629364E-2</c:v>
                </c:pt>
                <c:pt idx="377">
                  <c:v>6.0343249999277759E-2</c:v>
                </c:pt>
                <c:pt idx="379">
                  <c:v>6.1458950003725477E-2</c:v>
                </c:pt>
                <c:pt idx="380">
                  <c:v>6.1907650000648573E-2</c:v>
                </c:pt>
                <c:pt idx="381">
                  <c:v>6.3448050001170486E-2</c:v>
                </c:pt>
                <c:pt idx="382">
                  <c:v>6.2537249999877531E-2</c:v>
                </c:pt>
                <c:pt idx="383">
                  <c:v>6.1886600000434555E-2</c:v>
                </c:pt>
                <c:pt idx="384">
                  <c:v>6.2067099999694619E-2</c:v>
                </c:pt>
                <c:pt idx="385">
                  <c:v>6.1975299999176059E-2</c:v>
                </c:pt>
                <c:pt idx="386">
                  <c:v>6.2245150002127048E-2</c:v>
                </c:pt>
                <c:pt idx="387">
                  <c:v>6.2828699999954551E-2</c:v>
                </c:pt>
                <c:pt idx="388">
                  <c:v>6.265029999485705E-2</c:v>
                </c:pt>
                <c:pt idx="389">
                  <c:v>6.2821600004099309E-2</c:v>
                </c:pt>
                <c:pt idx="390">
                  <c:v>6.3030800003616605E-2</c:v>
                </c:pt>
                <c:pt idx="391">
                  <c:v>6.3112800002272706E-2</c:v>
                </c:pt>
                <c:pt idx="392">
                  <c:v>6.2780899999779649E-2</c:v>
                </c:pt>
                <c:pt idx="393">
                  <c:v>6.3883100003295112E-2</c:v>
                </c:pt>
                <c:pt idx="394">
                  <c:v>6.3000750000355765E-2</c:v>
                </c:pt>
                <c:pt idx="395">
                  <c:v>6.3883199996780604E-2</c:v>
                </c:pt>
                <c:pt idx="396">
                  <c:v>6.4203699999779928E-2</c:v>
                </c:pt>
                <c:pt idx="397">
                  <c:v>6.3557700006640516E-2</c:v>
                </c:pt>
                <c:pt idx="399">
                  <c:v>6.5417149999120738E-2</c:v>
                </c:pt>
                <c:pt idx="402">
                  <c:v>6.6185700001369696E-2</c:v>
                </c:pt>
                <c:pt idx="403">
                  <c:v>6.6760600006091408E-2</c:v>
                </c:pt>
                <c:pt idx="406">
                  <c:v>6.7152100004022941E-2</c:v>
                </c:pt>
                <c:pt idx="407">
                  <c:v>6.7025800002738833E-2</c:v>
                </c:pt>
                <c:pt idx="408">
                  <c:v>6.9555800000671297E-2</c:v>
                </c:pt>
                <c:pt idx="409">
                  <c:v>6.7533800000092015E-2</c:v>
                </c:pt>
                <c:pt idx="410">
                  <c:v>6.8716950074303895E-2</c:v>
                </c:pt>
                <c:pt idx="411">
                  <c:v>7.2426949918735772E-2</c:v>
                </c:pt>
                <c:pt idx="412">
                  <c:v>6.9635949999792501E-2</c:v>
                </c:pt>
                <c:pt idx="413">
                  <c:v>7.2404500002448913E-2</c:v>
                </c:pt>
                <c:pt idx="414">
                  <c:v>6.9759300000441726E-2</c:v>
                </c:pt>
                <c:pt idx="415">
                  <c:v>7.863799999904586E-2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F1-475A-B28E-2E4207542A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F1-475A-B28E-2E4207542A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</c:numCache>
              </c:numRef>
            </c:plus>
            <c:minus>
              <c:numRef>
                <c:f>Active!$D$21:$D$913</c:f>
                <c:numCache>
                  <c:formatCode>General</c:formatCode>
                  <c:ptCount val="89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4.0000000000000001E-3</c:v>
                  </c:pt>
                  <c:pt idx="97">
                    <c:v>4.0000000000000001E-3</c:v>
                  </c:pt>
                  <c:pt idx="98">
                    <c:v>0</c:v>
                  </c:pt>
                  <c:pt idx="99">
                    <c:v>0</c:v>
                  </c:pt>
                  <c:pt idx="200">
                    <c:v>0</c:v>
                  </c:pt>
                  <c:pt idx="203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5">
                    <c:v>0</c:v>
                  </c:pt>
                  <c:pt idx="222">
                    <c:v>7.0000000000000001E-3</c:v>
                  </c:pt>
                  <c:pt idx="225">
                    <c:v>4.0000000000000001E-3</c:v>
                  </c:pt>
                  <c:pt idx="226">
                    <c:v>2E-3</c:v>
                  </c:pt>
                  <c:pt idx="227">
                    <c:v>5.0000000000000001E-3</c:v>
                  </c:pt>
                  <c:pt idx="228">
                    <c:v>4.0000000000000001E-3</c:v>
                  </c:pt>
                  <c:pt idx="229">
                    <c:v>5.0000000000000001E-3</c:v>
                  </c:pt>
                  <c:pt idx="230">
                    <c:v>5.0000000000000001E-3</c:v>
                  </c:pt>
                  <c:pt idx="231">
                    <c:v>5.0000000000000001E-3</c:v>
                  </c:pt>
                  <c:pt idx="232">
                    <c:v>5.0000000000000001E-3</c:v>
                  </c:pt>
                  <c:pt idx="233">
                    <c:v>5.0000000000000001E-3</c:v>
                  </c:pt>
                  <c:pt idx="234">
                    <c:v>0.01</c:v>
                  </c:pt>
                  <c:pt idx="235">
                    <c:v>5.0000000000000001E-3</c:v>
                  </c:pt>
                  <c:pt idx="236">
                    <c:v>4.0000000000000001E-3</c:v>
                  </c:pt>
                  <c:pt idx="237">
                    <c:v>4.0000000000000001E-3</c:v>
                  </c:pt>
                  <c:pt idx="238">
                    <c:v>5.0000000000000001E-3</c:v>
                  </c:pt>
                  <c:pt idx="239">
                    <c:v>5.0000000000000001E-3</c:v>
                  </c:pt>
                  <c:pt idx="240">
                    <c:v>0</c:v>
                  </c:pt>
                  <c:pt idx="243">
                    <c:v>4.0000000000000001E-3</c:v>
                  </c:pt>
                  <c:pt idx="244">
                    <c:v>8.9999999999999993E-3</c:v>
                  </c:pt>
                  <c:pt idx="245">
                    <c:v>3.0000000000000001E-3</c:v>
                  </c:pt>
                  <c:pt idx="246">
                    <c:v>4.0000000000000001E-3</c:v>
                  </c:pt>
                  <c:pt idx="249">
                    <c:v>0</c:v>
                  </c:pt>
                  <c:pt idx="251">
                    <c:v>5.0000000000000001E-3</c:v>
                  </c:pt>
                  <c:pt idx="259">
                    <c:v>4.0000000000000001E-3</c:v>
                  </c:pt>
                  <c:pt idx="260">
                    <c:v>4.0000000000000001E-3</c:v>
                  </c:pt>
                  <c:pt idx="261">
                    <c:v>5.0000000000000001E-3</c:v>
                  </c:pt>
                  <c:pt idx="262">
                    <c:v>0</c:v>
                  </c:pt>
                  <c:pt idx="264">
                    <c:v>0</c:v>
                  </c:pt>
                  <c:pt idx="267">
                    <c:v>5.0000000000000001E-3</c:v>
                  </c:pt>
                  <c:pt idx="268">
                    <c:v>4.0000000000000001E-3</c:v>
                  </c:pt>
                  <c:pt idx="273">
                    <c:v>4.0000000000000001E-3</c:v>
                  </c:pt>
                  <c:pt idx="274">
                    <c:v>4.0000000000000001E-3</c:v>
                  </c:pt>
                  <c:pt idx="275">
                    <c:v>4.0000000000000001E-3</c:v>
                  </c:pt>
                  <c:pt idx="276">
                    <c:v>4.0000000000000001E-3</c:v>
                  </c:pt>
                  <c:pt idx="277">
                    <c:v>4.4000000000000002E-4</c:v>
                  </c:pt>
                  <c:pt idx="278">
                    <c:v>4.0000000000000001E-3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4.0000000000000001E-3</c:v>
                  </c:pt>
                  <c:pt idx="283">
                    <c:v>2E-3</c:v>
                  </c:pt>
                  <c:pt idx="284">
                    <c:v>2.7999999999999998E-4</c:v>
                  </c:pt>
                  <c:pt idx="285">
                    <c:v>4.0000000000000001E-3</c:v>
                  </c:pt>
                  <c:pt idx="286">
                    <c:v>4.0000000000000001E-3</c:v>
                  </c:pt>
                  <c:pt idx="287">
                    <c:v>5.0000000000000001E-3</c:v>
                  </c:pt>
                  <c:pt idx="288">
                    <c:v>5.0000000000000001E-3</c:v>
                  </c:pt>
                  <c:pt idx="289">
                    <c:v>4.0000000000000001E-3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6.0000000000000001E-3</c:v>
                  </c:pt>
                  <c:pt idx="293">
                    <c:v>4.0000000000000001E-3</c:v>
                  </c:pt>
                  <c:pt idx="294">
                    <c:v>5.0000000000000001E-3</c:v>
                  </c:pt>
                  <c:pt idx="295">
                    <c:v>5.0000000000000001E-3</c:v>
                  </c:pt>
                  <c:pt idx="296">
                    <c:v>3.0000000000000001E-3</c:v>
                  </c:pt>
                  <c:pt idx="297">
                    <c:v>4.0000000000000001E-3</c:v>
                  </c:pt>
                  <c:pt idx="298">
                    <c:v>3.0000000000000001E-3</c:v>
                  </c:pt>
                  <c:pt idx="299">
                    <c:v>5.0000000000000001E-3</c:v>
                  </c:pt>
                  <c:pt idx="300">
                    <c:v>5.0000000000000001E-3</c:v>
                  </c:pt>
                  <c:pt idx="301">
                    <c:v>5.0000000000000001E-3</c:v>
                  </c:pt>
                  <c:pt idx="302">
                    <c:v>5.0000000000000001E-3</c:v>
                  </c:pt>
                  <c:pt idx="303">
                    <c:v>7.0000000000000001E-3</c:v>
                  </c:pt>
                  <c:pt idx="304">
                    <c:v>6.0000000000000001E-3</c:v>
                  </c:pt>
                  <c:pt idx="305">
                    <c:v>5.0000000000000001E-3</c:v>
                  </c:pt>
                  <c:pt idx="306">
                    <c:v>0</c:v>
                  </c:pt>
                  <c:pt idx="307">
                    <c:v>6.0000000000000001E-3</c:v>
                  </c:pt>
                  <c:pt idx="308">
                    <c:v>4.0000000000000001E-3</c:v>
                  </c:pt>
                  <c:pt idx="309">
                    <c:v>2E-3</c:v>
                  </c:pt>
                  <c:pt idx="310">
                    <c:v>0</c:v>
                  </c:pt>
                  <c:pt idx="311">
                    <c:v>0</c:v>
                  </c:pt>
                  <c:pt idx="312">
                    <c:v>0</c:v>
                  </c:pt>
                  <c:pt idx="313">
                    <c:v>0</c:v>
                  </c:pt>
                  <c:pt idx="314">
                    <c:v>0</c:v>
                  </c:pt>
                  <c:pt idx="315">
                    <c:v>0</c:v>
                  </c:pt>
                  <c:pt idx="316">
                    <c:v>0</c:v>
                  </c:pt>
                  <c:pt idx="317">
                    <c:v>4.0000000000000002E-4</c:v>
                  </c:pt>
                  <c:pt idx="318">
                    <c:v>0</c:v>
                  </c:pt>
                  <c:pt idx="319">
                    <c:v>0</c:v>
                  </c:pt>
                  <c:pt idx="320">
                    <c:v>1E-4</c:v>
                  </c:pt>
                  <c:pt idx="321">
                    <c:v>6.9999999999999999E-4</c:v>
                  </c:pt>
                  <c:pt idx="322">
                    <c:v>3.0000000000000001E-3</c:v>
                  </c:pt>
                  <c:pt idx="323">
                    <c:v>3.0000000000000001E-3</c:v>
                  </c:pt>
                  <c:pt idx="324">
                    <c:v>0</c:v>
                  </c:pt>
                  <c:pt idx="325">
                    <c:v>1E-3</c:v>
                  </c:pt>
                  <c:pt idx="326">
                    <c:v>8.0000000000000004E-4</c:v>
                  </c:pt>
                  <c:pt idx="327">
                    <c:v>0</c:v>
                  </c:pt>
                  <c:pt idx="328">
                    <c:v>1.2999999999999999E-3</c:v>
                  </c:pt>
                  <c:pt idx="329">
                    <c:v>5.0000000000000001E-4</c:v>
                  </c:pt>
                  <c:pt idx="330">
                    <c:v>2.9999999999999997E-4</c:v>
                  </c:pt>
                  <c:pt idx="331">
                    <c:v>0</c:v>
                  </c:pt>
                  <c:pt idx="332">
                    <c:v>1.5E-3</c:v>
                  </c:pt>
                  <c:pt idx="333">
                    <c:v>1.8E-3</c:v>
                  </c:pt>
                  <c:pt idx="334">
                    <c:v>2.0999999999999999E-3</c:v>
                  </c:pt>
                  <c:pt idx="335">
                    <c:v>1.2999999999999999E-3</c:v>
                  </c:pt>
                  <c:pt idx="336">
                    <c:v>1.8E-3</c:v>
                  </c:pt>
                  <c:pt idx="337">
                    <c:v>0</c:v>
                  </c:pt>
                  <c:pt idx="338">
                    <c:v>3.8E-3</c:v>
                  </c:pt>
                  <c:pt idx="339">
                    <c:v>2.0000000000000001E-4</c:v>
                  </c:pt>
                  <c:pt idx="340">
                    <c:v>0</c:v>
                  </c:pt>
                  <c:pt idx="341">
                    <c:v>1E-4</c:v>
                  </c:pt>
                  <c:pt idx="342">
                    <c:v>1E-4</c:v>
                  </c:pt>
                  <c:pt idx="343">
                    <c:v>1E-4</c:v>
                  </c:pt>
                  <c:pt idx="344">
                    <c:v>2.0000000000000001E-4</c:v>
                  </c:pt>
                  <c:pt idx="345">
                    <c:v>1E-4</c:v>
                  </c:pt>
                  <c:pt idx="346">
                    <c:v>5.0000000000000002E-5</c:v>
                  </c:pt>
                  <c:pt idx="347">
                    <c:v>6.3000000000000003E-4</c:v>
                  </c:pt>
                  <c:pt idx="348">
                    <c:v>3.6000000000000002E-4</c:v>
                  </c:pt>
                  <c:pt idx="349">
                    <c:v>2.5999999999999998E-4</c:v>
                  </c:pt>
                  <c:pt idx="350">
                    <c:v>4.0000000000000002E-4</c:v>
                  </c:pt>
                  <c:pt idx="351">
                    <c:v>2.7E-4</c:v>
                  </c:pt>
                  <c:pt idx="352">
                    <c:v>2.5999999999999998E-4</c:v>
                  </c:pt>
                  <c:pt idx="353">
                    <c:v>3.8000000000000002E-4</c:v>
                  </c:pt>
                  <c:pt idx="354">
                    <c:v>1.6000000000000001E-4</c:v>
                  </c:pt>
                  <c:pt idx="355">
                    <c:v>3.5E-4</c:v>
                  </c:pt>
                  <c:pt idx="356">
                    <c:v>1E-4</c:v>
                  </c:pt>
                  <c:pt idx="357">
                    <c:v>2.4000000000000001E-4</c:v>
                  </c:pt>
                  <c:pt idx="358">
                    <c:v>6.7000000000000002E-4</c:v>
                  </c:pt>
                  <c:pt idx="359">
                    <c:v>2.4000000000000001E-4</c:v>
                  </c:pt>
                  <c:pt idx="360">
                    <c:v>0</c:v>
                  </c:pt>
                  <c:pt idx="361">
                    <c:v>1.7000000000000001E-4</c:v>
                  </c:pt>
                  <c:pt idx="362">
                    <c:v>1.4999999999999999E-4</c:v>
                  </c:pt>
                  <c:pt idx="363">
                    <c:v>4.0000000000000002E-4</c:v>
                  </c:pt>
                  <c:pt idx="364">
                    <c:v>2.1000000000000001E-4</c:v>
                  </c:pt>
                  <c:pt idx="365">
                    <c:v>2.0000000000000001E-4</c:v>
                  </c:pt>
                  <c:pt idx="366">
                    <c:v>4.8999999999999998E-4</c:v>
                  </c:pt>
                  <c:pt idx="367">
                    <c:v>4.6999999999999999E-4</c:v>
                  </c:pt>
                  <c:pt idx="368">
                    <c:v>2.1000000000000001E-4</c:v>
                  </c:pt>
                  <c:pt idx="369">
                    <c:v>4.4000000000000002E-4</c:v>
                  </c:pt>
                  <c:pt idx="370">
                    <c:v>4.2000000000000002E-4</c:v>
                  </c:pt>
                  <c:pt idx="371">
                    <c:v>2.1000000000000001E-4</c:v>
                  </c:pt>
                  <c:pt idx="372">
                    <c:v>4.8000000000000001E-4</c:v>
                  </c:pt>
                  <c:pt idx="373">
                    <c:v>2.2000000000000001E-4</c:v>
                  </c:pt>
                  <c:pt idx="374">
                    <c:v>5.0000000000000001E-4</c:v>
                  </c:pt>
                  <c:pt idx="375">
                    <c:v>2.0000000000000001E-4</c:v>
                  </c:pt>
                  <c:pt idx="376">
                    <c:v>2.0000000000000001E-4</c:v>
                  </c:pt>
                  <c:pt idx="377">
                    <c:v>2.9999999999999997E-4</c:v>
                  </c:pt>
                  <c:pt idx="378">
                    <c:v>1E-4</c:v>
                  </c:pt>
                  <c:pt idx="379">
                    <c:v>2.0000000000000001E-4</c:v>
                  </c:pt>
                  <c:pt idx="380">
                    <c:v>2.9999999999999997E-4</c:v>
                  </c:pt>
                  <c:pt idx="381">
                    <c:v>2.9999999999999997E-4</c:v>
                  </c:pt>
                  <c:pt idx="382">
                    <c:v>4.0000000000000002E-4</c:v>
                  </c:pt>
                  <c:pt idx="383">
                    <c:v>1E-4</c:v>
                  </c:pt>
                  <c:pt idx="384">
                    <c:v>2.2000000000000001E-4</c:v>
                  </c:pt>
                  <c:pt idx="385">
                    <c:v>5.9000000000000003E-4</c:v>
                  </c:pt>
                  <c:pt idx="386">
                    <c:v>2.0000000000000001E-4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2.9999999999999997E-4</c:v>
                  </c:pt>
                  <c:pt idx="391">
                    <c:v>6.9999999999999994E-5</c:v>
                  </c:pt>
                  <c:pt idx="392">
                    <c:v>2.0000000000000001E-4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1.2999999999999999E-4</c:v>
                  </c:pt>
                  <c:pt idx="396">
                    <c:v>1.4999999999999999E-4</c:v>
                  </c:pt>
                  <c:pt idx="397">
                    <c:v>0</c:v>
                  </c:pt>
                  <c:pt idx="398">
                    <c:v>2.0000000000000001E-4</c:v>
                  </c:pt>
                  <c:pt idx="399">
                    <c:v>0</c:v>
                  </c:pt>
                  <c:pt idx="400">
                    <c:v>2.0000000000000001E-4</c:v>
                  </c:pt>
                  <c:pt idx="401">
                    <c:v>1.2999999999999999E-3</c:v>
                  </c:pt>
                  <c:pt idx="402">
                    <c:v>6.0000000000000002E-5</c:v>
                  </c:pt>
                  <c:pt idx="403">
                    <c:v>2.9999999999999997E-4</c:v>
                  </c:pt>
                  <c:pt idx="404">
                    <c:v>1E-3</c:v>
                  </c:pt>
                  <c:pt idx="405">
                    <c:v>2.9999999999999997E-4</c:v>
                  </c:pt>
                  <c:pt idx="406">
                    <c:v>1.6999999999999999E-3</c:v>
                  </c:pt>
                  <c:pt idx="407">
                    <c:v>6.9999999999999999E-4</c:v>
                  </c:pt>
                  <c:pt idx="408">
                    <c:v>4.0000000000000002E-4</c:v>
                  </c:pt>
                  <c:pt idx="409">
                    <c:v>1.6000000000000001E-3</c:v>
                  </c:pt>
                  <c:pt idx="410">
                    <c:v>2.0000000000000001E-4</c:v>
                  </c:pt>
                  <c:pt idx="411">
                    <c:v>4.0000000000000002E-4</c:v>
                  </c:pt>
                  <c:pt idx="412">
                    <c:v>4.0000000000000002E-4</c:v>
                  </c:pt>
                  <c:pt idx="413">
                    <c:v>5.9999999999999995E-4</c:v>
                  </c:pt>
                  <c:pt idx="414">
                    <c:v>2.0000000000000001E-4</c:v>
                  </c:pt>
                  <c:pt idx="4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F1-475A-B28E-2E4207542A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Active!$D$21:$D$22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F1-475A-B28E-2E4207542A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333">
                  <c:v>5.630099022596867E-2</c:v>
                </c:pt>
                <c:pt idx="336">
                  <c:v>5.7196850215441124E-2</c:v>
                </c:pt>
                <c:pt idx="337">
                  <c:v>5.724725250160019E-2</c:v>
                </c:pt>
                <c:pt idx="338">
                  <c:v>5.738057467789192E-2</c:v>
                </c:pt>
                <c:pt idx="339">
                  <c:v>5.7648031970574713E-2</c:v>
                </c:pt>
                <c:pt idx="340">
                  <c:v>5.8144738371271328E-2</c:v>
                </c:pt>
                <c:pt idx="341">
                  <c:v>5.823741354259606E-2</c:v>
                </c:pt>
                <c:pt idx="342">
                  <c:v>5.8417886244649497E-2</c:v>
                </c:pt>
                <c:pt idx="343">
                  <c:v>5.8468288530808564E-2</c:v>
                </c:pt>
                <c:pt idx="344">
                  <c:v>5.8509748475874895E-2</c:v>
                </c:pt>
                <c:pt idx="345">
                  <c:v>5.8512187296172913E-2</c:v>
                </c:pt>
                <c:pt idx="346">
                  <c:v>5.8515439056570272E-2</c:v>
                </c:pt>
                <c:pt idx="347">
                  <c:v>5.9236516924684672E-2</c:v>
                </c:pt>
                <c:pt idx="348">
                  <c:v>5.9244646325678066E-2</c:v>
                </c:pt>
                <c:pt idx="349">
                  <c:v>5.9250336906373449E-2</c:v>
                </c:pt>
                <c:pt idx="350">
                  <c:v>5.9256027487068826E-2</c:v>
                </c:pt>
                <c:pt idx="351">
                  <c:v>5.9258466307366843E-2</c:v>
                </c:pt>
                <c:pt idx="352">
                  <c:v>5.9261718067764202E-2</c:v>
                </c:pt>
                <c:pt idx="353">
                  <c:v>5.9264156888062226E-2</c:v>
                </c:pt>
                <c:pt idx="354">
                  <c:v>5.9269847468757603E-2</c:v>
                </c:pt>
                <c:pt idx="355">
                  <c:v>5.927228628905562E-2</c:v>
                </c:pt>
                <c:pt idx="356">
                  <c:v>5.9289358031141756E-2</c:v>
                </c:pt>
                <c:pt idx="357">
                  <c:v>5.9305616833128551E-2</c:v>
                </c:pt>
                <c:pt idx="358">
                  <c:v>5.9311307413823934E-2</c:v>
                </c:pt>
                <c:pt idx="359">
                  <c:v>5.931699799451931E-2</c:v>
                </c:pt>
                <c:pt idx="360">
                  <c:v>5.9365774400479701E-2</c:v>
                </c:pt>
                <c:pt idx="361">
                  <c:v>5.9386097902963196E-2</c:v>
                </c:pt>
                <c:pt idx="362">
                  <c:v>5.9391788483658572E-2</c:v>
                </c:pt>
                <c:pt idx="363">
                  <c:v>5.9397479064353949E-2</c:v>
                </c:pt>
                <c:pt idx="364">
                  <c:v>5.9399917884651966E-2</c:v>
                </c:pt>
                <c:pt idx="365">
                  <c:v>5.9403169645049325E-2</c:v>
                </c:pt>
                <c:pt idx="366">
                  <c:v>5.940560846534735E-2</c:v>
                </c:pt>
                <c:pt idx="367">
                  <c:v>5.9416989626738102E-2</c:v>
                </c:pt>
                <c:pt idx="368">
                  <c:v>5.9422680207433486E-2</c:v>
                </c:pt>
                <c:pt idx="369">
                  <c:v>5.9472269553493211E-2</c:v>
                </c:pt>
                <c:pt idx="370">
                  <c:v>5.9491780115877364E-2</c:v>
                </c:pt>
                <c:pt idx="371">
                  <c:v>5.9497470696572748E-2</c:v>
                </c:pt>
                <c:pt idx="372">
                  <c:v>5.9558441204023232E-2</c:v>
                </c:pt>
                <c:pt idx="373">
                  <c:v>5.9564131784718609E-2</c:v>
                </c:pt>
                <c:pt idx="374">
                  <c:v>5.9571448245612668E-2</c:v>
                </c:pt>
                <c:pt idx="375">
                  <c:v>5.9593397628294839E-2</c:v>
                </c:pt>
                <c:pt idx="376">
                  <c:v>5.9643799914453906E-2</c:v>
                </c:pt>
                <c:pt idx="377">
                  <c:v>5.9664123416937401E-2</c:v>
                </c:pt>
                <c:pt idx="378">
                  <c:v>5.9725093924387886E-2</c:v>
                </c:pt>
                <c:pt idx="379">
                  <c:v>6.0439668271707568E-2</c:v>
                </c:pt>
                <c:pt idx="380">
                  <c:v>6.0451049433098321E-2</c:v>
                </c:pt>
                <c:pt idx="381">
                  <c:v>6.0522588161840224E-2</c:v>
                </c:pt>
                <c:pt idx="382">
                  <c:v>6.0542098724224377E-2</c:v>
                </c:pt>
                <c:pt idx="383">
                  <c:v>6.0547789304919761E-2</c:v>
                </c:pt>
                <c:pt idx="384">
                  <c:v>6.0555918705913155E-2</c:v>
                </c:pt>
                <c:pt idx="385">
                  <c:v>6.0559170466310513E-2</c:v>
                </c:pt>
                <c:pt idx="386">
                  <c:v>6.0572990447999291E-2</c:v>
                </c:pt>
                <c:pt idx="387">
                  <c:v>6.0679485601012807E-2</c:v>
                </c:pt>
                <c:pt idx="388">
                  <c:v>6.1290816555716332E-2</c:v>
                </c:pt>
                <c:pt idx="389">
                  <c:v>6.1442023414193532E-2</c:v>
                </c:pt>
                <c:pt idx="390">
                  <c:v>6.1461533976577686E-2</c:v>
                </c:pt>
                <c:pt idx="391">
                  <c:v>6.1494051580551282E-2</c:v>
                </c:pt>
                <c:pt idx="392">
                  <c:v>6.1560712668697143E-2</c:v>
                </c:pt>
                <c:pt idx="393">
                  <c:v>6.2279351716513519E-2</c:v>
                </c:pt>
                <c:pt idx="394">
                  <c:v>6.2387472749725711E-2</c:v>
                </c:pt>
                <c:pt idx="395">
                  <c:v>6.2703706448368896E-2</c:v>
                </c:pt>
                <c:pt idx="396">
                  <c:v>6.2711835849362296E-2</c:v>
                </c:pt>
                <c:pt idx="397">
                  <c:v>6.3427223136781313E-2</c:v>
                </c:pt>
                <c:pt idx="398">
                  <c:v>6.3558919432874367E-2</c:v>
                </c:pt>
                <c:pt idx="399">
                  <c:v>6.3694680429464107E-2</c:v>
                </c:pt>
                <c:pt idx="400">
                  <c:v>6.5472580426720245E-2</c:v>
                </c:pt>
                <c:pt idx="401">
                  <c:v>6.6287959346358047E-2</c:v>
                </c:pt>
                <c:pt idx="402">
                  <c:v>6.6321289890430984E-2</c:v>
                </c:pt>
                <c:pt idx="403">
                  <c:v>6.6465993228113474E-2</c:v>
                </c:pt>
                <c:pt idx="404">
                  <c:v>6.6638336529173503E-2</c:v>
                </c:pt>
                <c:pt idx="405">
                  <c:v>6.6693616455928612E-2</c:v>
                </c:pt>
                <c:pt idx="406">
                  <c:v>6.7303321530433446E-2</c:v>
                </c:pt>
                <c:pt idx="407">
                  <c:v>6.8371524820965951E-2</c:v>
                </c:pt>
                <c:pt idx="408">
                  <c:v>6.8371524820965951E-2</c:v>
                </c:pt>
                <c:pt idx="409">
                  <c:v>6.9314535336200106E-2</c:v>
                </c:pt>
                <c:pt idx="410">
                  <c:v>6.9512079780339672E-2</c:v>
                </c:pt>
                <c:pt idx="411">
                  <c:v>6.9512079780339672E-2</c:v>
                </c:pt>
                <c:pt idx="412">
                  <c:v>7.0308761077692683E-2</c:v>
                </c:pt>
                <c:pt idx="413">
                  <c:v>7.3423134598263426E-2</c:v>
                </c:pt>
                <c:pt idx="414">
                  <c:v>7.3468659243826451E-2</c:v>
                </c:pt>
                <c:pt idx="415">
                  <c:v>7.4130392484689056E-2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F1-475A-B28E-2E4207542A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-45161</c:v>
                </c:pt>
                <c:pt idx="1">
                  <c:v>-44295</c:v>
                </c:pt>
                <c:pt idx="2">
                  <c:v>-43638</c:v>
                </c:pt>
                <c:pt idx="3">
                  <c:v>-43075</c:v>
                </c:pt>
                <c:pt idx="4">
                  <c:v>-43005</c:v>
                </c:pt>
                <c:pt idx="5">
                  <c:v>-40630</c:v>
                </c:pt>
                <c:pt idx="6">
                  <c:v>-40625</c:v>
                </c:pt>
                <c:pt idx="7">
                  <c:v>-40591</c:v>
                </c:pt>
                <c:pt idx="8">
                  <c:v>-40584</c:v>
                </c:pt>
                <c:pt idx="9">
                  <c:v>-40565</c:v>
                </c:pt>
                <c:pt idx="10">
                  <c:v>-40550</c:v>
                </c:pt>
                <c:pt idx="11">
                  <c:v>-40158</c:v>
                </c:pt>
                <c:pt idx="12">
                  <c:v>-40047</c:v>
                </c:pt>
                <c:pt idx="13">
                  <c:v>-39554</c:v>
                </c:pt>
                <c:pt idx="14">
                  <c:v>-38733</c:v>
                </c:pt>
                <c:pt idx="15">
                  <c:v>-36385</c:v>
                </c:pt>
                <c:pt idx="16">
                  <c:v>-36378</c:v>
                </c:pt>
                <c:pt idx="17">
                  <c:v>-36226</c:v>
                </c:pt>
                <c:pt idx="18">
                  <c:v>-35982</c:v>
                </c:pt>
                <c:pt idx="19">
                  <c:v>-35742</c:v>
                </c:pt>
                <c:pt idx="20">
                  <c:v>-35619</c:v>
                </c:pt>
                <c:pt idx="21">
                  <c:v>-35617</c:v>
                </c:pt>
                <c:pt idx="22">
                  <c:v>-35600</c:v>
                </c:pt>
                <c:pt idx="23">
                  <c:v>-35593</c:v>
                </c:pt>
                <c:pt idx="24">
                  <c:v>-35569</c:v>
                </c:pt>
                <c:pt idx="25">
                  <c:v>-35564</c:v>
                </c:pt>
                <c:pt idx="26">
                  <c:v>-35561</c:v>
                </c:pt>
                <c:pt idx="27">
                  <c:v>-35518</c:v>
                </c:pt>
                <c:pt idx="28">
                  <c:v>-35496</c:v>
                </c:pt>
                <c:pt idx="29">
                  <c:v>-35470</c:v>
                </c:pt>
                <c:pt idx="30">
                  <c:v>-35424</c:v>
                </c:pt>
                <c:pt idx="31">
                  <c:v>-35342</c:v>
                </c:pt>
                <c:pt idx="32">
                  <c:v>-35222</c:v>
                </c:pt>
                <c:pt idx="33">
                  <c:v>-35220</c:v>
                </c:pt>
                <c:pt idx="34">
                  <c:v>-35215</c:v>
                </c:pt>
                <c:pt idx="35">
                  <c:v>-35078</c:v>
                </c:pt>
                <c:pt idx="36">
                  <c:v>-35073</c:v>
                </c:pt>
                <c:pt idx="37">
                  <c:v>-35066</c:v>
                </c:pt>
                <c:pt idx="38">
                  <c:v>-35061</c:v>
                </c:pt>
                <c:pt idx="39">
                  <c:v>-35037</c:v>
                </c:pt>
                <c:pt idx="40">
                  <c:v>-35020</c:v>
                </c:pt>
                <c:pt idx="41">
                  <c:v>-34989</c:v>
                </c:pt>
                <c:pt idx="42">
                  <c:v>-34979</c:v>
                </c:pt>
                <c:pt idx="43">
                  <c:v>-34977</c:v>
                </c:pt>
                <c:pt idx="44">
                  <c:v>-34972</c:v>
                </c:pt>
                <c:pt idx="45">
                  <c:v>-21264</c:v>
                </c:pt>
                <c:pt idx="46">
                  <c:v>-20703</c:v>
                </c:pt>
                <c:pt idx="47">
                  <c:v>-20701</c:v>
                </c:pt>
                <c:pt idx="48">
                  <c:v>-20698</c:v>
                </c:pt>
                <c:pt idx="49">
                  <c:v>-20696</c:v>
                </c:pt>
                <c:pt idx="50">
                  <c:v>-20691</c:v>
                </c:pt>
                <c:pt idx="51">
                  <c:v>-20674</c:v>
                </c:pt>
                <c:pt idx="52">
                  <c:v>-20662</c:v>
                </c:pt>
                <c:pt idx="53">
                  <c:v>-20660</c:v>
                </c:pt>
                <c:pt idx="54">
                  <c:v>-20650</c:v>
                </c:pt>
                <c:pt idx="55">
                  <c:v>-20648</c:v>
                </c:pt>
                <c:pt idx="56">
                  <c:v>-20636</c:v>
                </c:pt>
                <c:pt idx="57">
                  <c:v>-20607</c:v>
                </c:pt>
                <c:pt idx="58">
                  <c:v>-19553</c:v>
                </c:pt>
                <c:pt idx="59">
                  <c:v>-19483</c:v>
                </c:pt>
                <c:pt idx="60">
                  <c:v>-19454</c:v>
                </c:pt>
                <c:pt idx="61">
                  <c:v>-19452</c:v>
                </c:pt>
                <c:pt idx="62">
                  <c:v>-19442</c:v>
                </c:pt>
                <c:pt idx="63">
                  <c:v>-19437</c:v>
                </c:pt>
                <c:pt idx="64">
                  <c:v>-19401</c:v>
                </c:pt>
                <c:pt idx="65">
                  <c:v>-19389</c:v>
                </c:pt>
                <c:pt idx="66">
                  <c:v>-18747</c:v>
                </c:pt>
                <c:pt idx="67">
                  <c:v>-18645</c:v>
                </c:pt>
                <c:pt idx="68">
                  <c:v>-17517</c:v>
                </c:pt>
                <c:pt idx="69">
                  <c:v>-15657</c:v>
                </c:pt>
                <c:pt idx="70">
                  <c:v>-13578.5</c:v>
                </c:pt>
                <c:pt idx="71">
                  <c:v>-13277</c:v>
                </c:pt>
                <c:pt idx="72">
                  <c:v>-12673</c:v>
                </c:pt>
                <c:pt idx="73">
                  <c:v>-12431</c:v>
                </c:pt>
                <c:pt idx="74">
                  <c:v>-12372</c:v>
                </c:pt>
                <c:pt idx="75">
                  <c:v>-12023</c:v>
                </c:pt>
                <c:pt idx="76">
                  <c:v>-10603</c:v>
                </c:pt>
                <c:pt idx="77">
                  <c:v>-9549</c:v>
                </c:pt>
                <c:pt idx="78">
                  <c:v>-8375</c:v>
                </c:pt>
                <c:pt idx="79">
                  <c:v>-8210.5</c:v>
                </c:pt>
                <c:pt idx="80">
                  <c:v>-8207</c:v>
                </c:pt>
                <c:pt idx="81">
                  <c:v>-7660</c:v>
                </c:pt>
                <c:pt idx="82">
                  <c:v>-7408</c:v>
                </c:pt>
                <c:pt idx="83">
                  <c:v>-6216</c:v>
                </c:pt>
                <c:pt idx="84">
                  <c:v>-6204</c:v>
                </c:pt>
                <c:pt idx="85">
                  <c:v>-5554</c:v>
                </c:pt>
                <c:pt idx="86">
                  <c:v>-5542</c:v>
                </c:pt>
                <c:pt idx="87">
                  <c:v>-4950</c:v>
                </c:pt>
                <c:pt idx="88">
                  <c:v>-4909</c:v>
                </c:pt>
                <c:pt idx="89">
                  <c:v>-4397</c:v>
                </c:pt>
                <c:pt idx="90">
                  <c:v>-4281</c:v>
                </c:pt>
                <c:pt idx="91">
                  <c:v>-3824</c:v>
                </c:pt>
                <c:pt idx="92">
                  <c:v>-3179</c:v>
                </c:pt>
                <c:pt idx="93">
                  <c:v>-1930</c:v>
                </c:pt>
                <c:pt idx="94">
                  <c:v>0</c:v>
                </c:pt>
                <c:pt idx="95">
                  <c:v>462</c:v>
                </c:pt>
                <c:pt idx="96">
                  <c:v>563</c:v>
                </c:pt>
                <c:pt idx="97">
                  <c:v>568</c:v>
                </c:pt>
                <c:pt idx="98">
                  <c:v>568</c:v>
                </c:pt>
                <c:pt idx="99">
                  <c:v>2479</c:v>
                </c:pt>
                <c:pt idx="100">
                  <c:v>3646</c:v>
                </c:pt>
                <c:pt idx="101">
                  <c:v>3658</c:v>
                </c:pt>
                <c:pt idx="102">
                  <c:v>4960</c:v>
                </c:pt>
                <c:pt idx="103">
                  <c:v>4960</c:v>
                </c:pt>
                <c:pt idx="104">
                  <c:v>4960</c:v>
                </c:pt>
                <c:pt idx="105">
                  <c:v>5564</c:v>
                </c:pt>
                <c:pt idx="106">
                  <c:v>5564</c:v>
                </c:pt>
                <c:pt idx="107">
                  <c:v>5564</c:v>
                </c:pt>
                <c:pt idx="108">
                  <c:v>5564</c:v>
                </c:pt>
                <c:pt idx="109">
                  <c:v>5564</c:v>
                </c:pt>
                <c:pt idx="110">
                  <c:v>5699</c:v>
                </c:pt>
                <c:pt idx="111">
                  <c:v>6262</c:v>
                </c:pt>
                <c:pt idx="112">
                  <c:v>6426</c:v>
                </c:pt>
                <c:pt idx="113">
                  <c:v>6772</c:v>
                </c:pt>
                <c:pt idx="114">
                  <c:v>6772</c:v>
                </c:pt>
                <c:pt idx="115">
                  <c:v>6772</c:v>
                </c:pt>
                <c:pt idx="116">
                  <c:v>6796</c:v>
                </c:pt>
                <c:pt idx="117">
                  <c:v>6837</c:v>
                </c:pt>
                <c:pt idx="118">
                  <c:v>6837</c:v>
                </c:pt>
                <c:pt idx="119">
                  <c:v>6854</c:v>
                </c:pt>
                <c:pt idx="120">
                  <c:v>6859</c:v>
                </c:pt>
                <c:pt idx="121">
                  <c:v>6866</c:v>
                </c:pt>
                <c:pt idx="122">
                  <c:v>6866</c:v>
                </c:pt>
                <c:pt idx="123">
                  <c:v>6866</c:v>
                </c:pt>
                <c:pt idx="124">
                  <c:v>6866</c:v>
                </c:pt>
                <c:pt idx="125">
                  <c:v>6890</c:v>
                </c:pt>
                <c:pt idx="126">
                  <c:v>6890</c:v>
                </c:pt>
                <c:pt idx="127">
                  <c:v>6890</c:v>
                </c:pt>
                <c:pt idx="128">
                  <c:v>7071</c:v>
                </c:pt>
                <c:pt idx="129">
                  <c:v>7229</c:v>
                </c:pt>
                <c:pt idx="130">
                  <c:v>7253</c:v>
                </c:pt>
                <c:pt idx="131">
                  <c:v>7417</c:v>
                </c:pt>
                <c:pt idx="132">
                  <c:v>7417</c:v>
                </c:pt>
                <c:pt idx="133">
                  <c:v>7482</c:v>
                </c:pt>
                <c:pt idx="134">
                  <c:v>7482</c:v>
                </c:pt>
                <c:pt idx="135">
                  <c:v>7482</c:v>
                </c:pt>
                <c:pt idx="136">
                  <c:v>7482</c:v>
                </c:pt>
                <c:pt idx="137">
                  <c:v>7482</c:v>
                </c:pt>
                <c:pt idx="138">
                  <c:v>7499</c:v>
                </c:pt>
                <c:pt idx="139">
                  <c:v>7506</c:v>
                </c:pt>
                <c:pt idx="140">
                  <c:v>7523</c:v>
                </c:pt>
                <c:pt idx="141">
                  <c:v>7535</c:v>
                </c:pt>
                <c:pt idx="142">
                  <c:v>7540</c:v>
                </c:pt>
                <c:pt idx="143">
                  <c:v>7557</c:v>
                </c:pt>
                <c:pt idx="144">
                  <c:v>7593</c:v>
                </c:pt>
                <c:pt idx="145">
                  <c:v>8033</c:v>
                </c:pt>
                <c:pt idx="146">
                  <c:v>8057</c:v>
                </c:pt>
                <c:pt idx="147">
                  <c:v>8103</c:v>
                </c:pt>
                <c:pt idx="148">
                  <c:v>8103</c:v>
                </c:pt>
                <c:pt idx="149">
                  <c:v>8110</c:v>
                </c:pt>
                <c:pt idx="150">
                  <c:v>8115</c:v>
                </c:pt>
                <c:pt idx="151">
                  <c:v>8132</c:v>
                </c:pt>
                <c:pt idx="152">
                  <c:v>8185</c:v>
                </c:pt>
                <c:pt idx="153">
                  <c:v>8192</c:v>
                </c:pt>
                <c:pt idx="154">
                  <c:v>8209</c:v>
                </c:pt>
                <c:pt idx="155">
                  <c:v>8291</c:v>
                </c:pt>
                <c:pt idx="156">
                  <c:v>8291</c:v>
                </c:pt>
                <c:pt idx="157">
                  <c:v>8344</c:v>
                </c:pt>
                <c:pt idx="158">
                  <c:v>8543</c:v>
                </c:pt>
                <c:pt idx="159">
                  <c:v>8548</c:v>
                </c:pt>
                <c:pt idx="160">
                  <c:v>8630</c:v>
                </c:pt>
                <c:pt idx="161">
                  <c:v>8690</c:v>
                </c:pt>
                <c:pt idx="162">
                  <c:v>8726</c:v>
                </c:pt>
                <c:pt idx="163">
                  <c:v>8813</c:v>
                </c:pt>
                <c:pt idx="164">
                  <c:v>8859</c:v>
                </c:pt>
                <c:pt idx="165">
                  <c:v>9229</c:v>
                </c:pt>
                <c:pt idx="166">
                  <c:v>9316</c:v>
                </c:pt>
                <c:pt idx="167">
                  <c:v>9352</c:v>
                </c:pt>
                <c:pt idx="168">
                  <c:v>9352</c:v>
                </c:pt>
                <c:pt idx="169">
                  <c:v>9405</c:v>
                </c:pt>
                <c:pt idx="170">
                  <c:v>9405</c:v>
                </c:pt>
                <c:pt idx="171">
                  <c:v>9405</c:v>
                </c:pt>
                <c:pt idx="172">
                  <c:v>9422</c:v>
                </c:pt>
                <c:pt idx="173">
                  <c:v>9463</c:v>
                </c:pt>
                <c:pt idx="174">
                  <c:v>9470</c:v>
                </c:pt>
                <c:pt idx="175">
                  <c:v>9516</c:v>
                </c:pt>
                <c:pt idx="176">
                  <c:v>9951</c:v>
                </c:pt>
                <c:pt idx="177">
                  <c:v>9968</c:v>
                </c:pt>
                <c:pt idx="178">
                  <c:v>10062</c:v>
                </c:pt>
                <c:pt idx="179">
                  <c:v>10524</c:v>
                </c:pt>
                <c:pt idx="180">
                  <c:v>10565</c:v>
                </c:pt>
                <c:pt idx="181">
                  <c:v>10613</c:v>
                </c:pt>
                <c:pt idx="182">
                  <c:v>10683</c:v>
                </c:pt>
                <c:pt idx="183">
                  <c:v>10707</c:v>
                </c:pt>
                <c:pt idx="184">
                  <c:v>10765</c:v>
                </c:pt>
                <c:pt idx="185">
                  <c:v>10806</c:v>
                </c:pt>
                <c:pt idx="186">
                  <c:v>11070</c:v>
                </c:pt>
                <c:pt idx="187">
                  <c:v>11070</c:v>
                </c:pt>
                <c:pt idx="188">
                  <c:v>11118</c:v>
                </c:pt>
                <c:pt idx="189">
                  <c:v>11123</c:v>
                </c:pt>
                <c:pt idx="190">
                  <c:v>11164</c:v>
                </c:pt>
                <c:pt idx="191">
                  <c:v>11169</c:v>
                </c:pt>
                <c:pt idx="192">
                  <c:v>11181</c:v>
                </c:pt>
                <c:pt idx="193">
                  <c:v>11188</c:v>
                </c:pt>
                <c:pt idx="194">
                  <c:v>11217</c:v>
                </c:pt>
                <c:pt idx="195">
                  <c:v>11217</c:v>
                </c:pt>
                <c:pt idx="196">
                  <c:v>11234</c:v>
                </c:pt>
                <c:pt idx="197">
                  <c:v>11234</c:v>
                </c:pt>
                <c:pt idx="198">
                  <c:v>11270</c:v>
                </c:pt>
                <c:pt idx="199">
                  <c:v>11345</c:v>
                </c:pt>
                <c:pt idx="200">
                  <c:v>11345</c:v>
                </c:pt>
                <c:pt idx="201">
                  <c:v>11352</c:v>
                </c:pt>
                <c:pt idx="202">
                  <c:v>11458</c:v>
                </c:pt>
                <c:pt idx="203">
                  <c:v>11458</c:v>
                </c:pt>
                <c:pt idx="204">
                  <c:v>11698</c:v>
                </c:pt>
                <c:pt idx="205">
                  <c:v>11785</c:v>
                </c:pt>
                <c:pt idx="206">
                  <c:v>11809</c:v>
                </c:pt>
                <c:pt idx="207">
                  <c:v>11855</c:v>
                </c:pt>
                <c:pt idx="208">
                  <c:v>11862</c:v>
                </c:pt>
                <c:pt idx="209">
                  <c:v>11869</c:v>
                </c:pt>
                <c:pt idx="210">
                  <c:v>11903</c:v>
                </c:pt>
                <c:pt idx="211">
                  <c:v>11939</c:v>
                </c:pt>
                <c:pt idx="212">
                  <c:v>12014</c:v>
                </c:pt>
                <c:pt idx="213">
                  <c:v>12031</c:v>
                </c:pt>
                <c:pt idx="214">
                  <c:v>12096</c:v>
                </c:pt>
                <c:pt idx="215">
                  <c:v>12401</c:v>
                </c:pt>
                <c:pt idx="216">
                  <c:v>12418</c:v>
                </c:pt>
                <c:pt idx="217">
                  <c:v>12449</c:v>
                </c:pt>
                <c:pt idx="218">
                  <c:v>12459</c:v>
                </c:pt>
                <c:pt idx="219">
                  <c:v>12471</c:v>
                </c:pt>
                <c:pt idx="220">
                  <c:v>12473</c:v>
                </c:pt>
                <c:pt idx="221">
                  <c:v>12478</c:v>
                </c:pt>
                <c:pt idx="222">
                  <c:v>12572</c:v>
                </c:pt>
                <c:pt idx="223">
                  <c:v>12577</c:v>
                </c:pt>
                <c:pt idx="224">
                  <c:v>12577</c:v>
                </c:pt>
                <c:pt idx="225">
                  <c:v>12969</c:v>
                </c:pt>
                <c:pt idx="226">
                  <c:v>13010</c:v>
                </c:pt>
                <c:pt idx="227">
                  <c:v>13051</c:v>
                </c:pt>
                <c:pt idx="228">
                  <c:v>13075</c:v>
                </c:pt>
                <c:pt idx="229">
                  <c:v>13087</c:v>
                </c:pt>
                <c:pt idx="230">
                  <c:v>13111</c:v>
                </c:pt>
                <c:pt idx="231">
                  <c:v>13188</c:v>
                </c:pt>
                <c:pt idx="232">
                  <c:v>13210</c:v>
                </c:pt>
                <c:pt idx="233">
                  <c:v>13299</c:v>
                </c:pt>
                <c:pt idx="234">
                  <c:v>13510</c:v>
                </c:pt>
                <c:pt idx="235">
                  <c:v>13590</c:v>
                </c:pt>
                <c:pt idx="236">
                  <c:v>13626</c:v>
                </c:pt>
                <c:pt idx="237">
                  <c:v>13650</c:v>
                </c:pt>
                <c:pt idx="238">
                  <c:v>13679</c:v>
                </c:pt>
                <c:pt idx="239">
                  <c:v>13708</c:v>
                </c:pt>
                <c:pt idx="240">
                  <c:v>13751</c:v>
                </c:pt>
                <c:pt idx="241">
                  <c:v>13756</c:v>
                </c:pt>
                <c:pt idx="242">
                  <c:v>13756</c:v>
                </c:pt>
                <c:pt idx="243">
                  <c:v>13761</c:v>
                </c:pt>
                <c:pt idx="244">
                  <c:v>13792</c:v>
                </c:pt>
                <c:pt idx="245">
                  <c:v>14155</c:v>
                </c:pt>
                <c:pt idx="246">
                  <c:v>14265</c:v>
                </c:pt>
                <c:pt idx="247">
                  <c:v>14266</c:v>
                </c:pt>
                <c:pt idx="248">
                  <c:v>14266</c:v>
                </c:pt>
                <c:pt idx="249">
                  <c:v>14266</c:v>
                </c:pt>
                <c:pt idx="250">
                  <c:v>14267.5</c:v>
                </c:pt>
                <c:pt idx="251">
                  <c:v>14270.5</c:v>
                </c:pt>
                <c:pt idx="252">
                  <c:v>14271</c:v>
                </c:pt>
                <c:pt idx="253">
                  <c:v>14274.5</c:v>
                </c:pt>
                <c:pt idx="254">
                  <c:v>14276</c:v>
                </c:pt>
                <c:pt idx="255">
                  <c:v>14278</c:v>
                </c:pt>
                <c:pt idx="256">
                  <c:v>14278</c:v>
                </c:pt>
                <c:pt idx="257">
                  <c:v>14278</c:v>
                </c:pt>
                <c:pt idx="258">
                  <c:v>14278</c:v>
                </c:pt>
                <c:pt idx="259">
                  <c:v>14348</c:v>
                </c:pt>
                <c:pt idx="260">
                  <c:v>14413</c:v>
                </c:pt>
                <c:pt idx="261">
                  <c:v>14536</c:v>
                </c:pt>
                <c:pt idx="262">
                  <c:v>14825.5</c:v>
                </c:pt>
                <c:pt idx="263">
                  <c:v>14892</c:v>
                </c:pt>
                <c:pt idx="264">
                  <c:v>14894</c:v>
                </c:pt>
                <c:pt idx="265">
                  <c:v>14923</c:v>
                </c:pt>
                <c:pt idx="266">
                  <c:v>14923</c:v>
                </c:pt>
                <c:pt idx="267">
                  <c:v>14928</c:v>
                </c:pt>
                <c:pt idx="268">
                  <c:v>14952</c:v>
                </c:pt>
                <c:pt idx="269">
                  <c:v>14964</c:v>
                </c:pt>
                <c:pt idx="270">
                  <c:v>14964</c:v>
                </c:pt>
                <c:pt idx="271">
                  <c:v>14964</c:v>
                </c:pt>
                <c:pt idx="272">
                  <c:v>14964</c:v>
                </c:pt>
                <c:pt idx="273">
                  <c:v>14981</c:v>
                </c:pt>
                <c:pt idx="274">
                  <c:v>15099</c:v>
                </c:pt>
                <c:pt idx="275">
                  <c:v>15520</c:v>
                </c:pt>
                <c:pt idx="276">
                  <c:v>15539</c:v>
                </c:pt>
                <c:pt idx="277">
                  <c:v>15556</c:v>
                </c:pt>
                <c:pt idx="278">
                  <c:v>15556</c:v>
                </c:pt>
                <c:pt idx="279">
                  <c:v>15568</c:v>
                </c:pt>
                <c:pt idx="280">
                  <c:v>15568</c:v>
                </c:pt>
                <c:pt idx="281">
                  <c:v>15568</c:v>
                </c:pt>
                <c:pt idx="282">
                  <c:v>15585</c:v>
                </c:pt>
                <c:pt idx="283">
                  <c:v>15585</c:v>
                </c:pt>
                <c:pt idx="284">
                  <c:v>15592</c:v>
                </c:pt>
                <c:pt idx="285">
                  <c:v>15686</c:v>
                </c:pt>
                <c:pt idx="286">
                  <c:v>15708</c:v>
                </c:pt>
                <c:pt idx="287">
                  <c:v>15814</c:v>
                </c:pt>
                <c:pt idx="288">
                  <c:v>16189</c:v>
                </c:pt>
                <c:pt idx="289">
                  <c:v>16206</c:v>
                </c:pt>
                <c:pt idx="290">
                  <c:v>16242</c:v>
                </c:pt>
                <c:pt idx="291">
                  <c:v>16242</c:v>
                </c:pt>
                <c:pt idx="292">
                  <c:v>16271</c:v>
                </c:pt>
                <c:pt idx="293">
                  <c:v>16331</c:v>
                </c:pt>
                <c:pt idx="294">
                  <c:v>16348</c:v>
                </c:pt>
                <c:pt idx="295">
                  <c:v>16365</c:v>
                </c:pt>
                <c:pt idx="296">
                  <c:v>16641</c:v>
                </c:pt>
                <c:pt idx="297">
                  <c:v>16846</c:v>
                </c:pt>
                <c:pt idx="298">
                  <c:v>16846</c:v>
                </c:pt>
                <c:pt idx="299">
                  <c:v>16875</c:v>
                </c:pt>
                <c:pt idx="300">
                  <c:v>16923</c:v>
                </c:pt>
                <c:pt idx="301">
                  <c:v>16981</c:v>
                </c:pt>
                <c:pt idx="302">
                  <c:v>17010</c:v>
                </c:pt>
                <c:pt idx="303">
                  <c:v>17022</c:v>
                </c:pt>
                <c:pt idx="304">
                  <c:v>17087</c:v>
                </c:pt>
                <c:pt idx="305">
                  <c:v>17421</c:v>
                </c:pt>
                <c:pt idx="306">
                  <c:v>17528</c:v>
                </c:pt>
                <c:pt idx="307">
                  <c:v>17614</c:v>
                </c:pt>
                <c:pt idx="308">
                  <c:v>17744</c:v>
                </c:pt>
                <c:pt idx="309">
                  <c:v>17878</c:v>
                </c:pt>
                <c:pt idx="310">
                  <c:v>18054</c:v>
                </c:pt>
                <c:pt idx="311">
                  <c:v>18054</c:v>
                </c:pt>
                <c:pt idx="312">
                  <c:v>18153</c:v>
                </c:pt>
                <c:pt idx="313">
                  <c:v>18283</c:v>
                </c:pt>
                <c:pt idx="314">
                  <c:v>18783</c:v>
                </c:pt>
                <c:pt idx="315">
                  <c:v>18870</c:v>
                </c:pt>
                <c:pt idx="316">
                  <c:v>19197</c:v>
                </c:pt>
                <c:pt idx="317">
                  <c:v>19349</c:v>
                </c:pt>
                <c:pt idx="318">
                  <c:v>19385</c:v>
                </c:pt>
                <c:pt idx="319">
                  <c:v>19878</c:v>
                </c:pt>
                <c:pt idx="320">
                  <c:v>19967</c:v>
                </c:pt>
                <c:pt idx="321">
                  <c:v>20054</c:v>
                </c:pt>
                <c:pt idx="322">
                  <c:v>20124</c:v>
                </c:pt>
                <c:pt idx="323">
                  <c:v>20564</c:v>
                </c:pt>
                <c:pt idx="324">
                  <c:v>20608</c:v>
                </c:pt>
                <c:pt idx="325">
                  <c:v>20663</c:v>
                </c:pt>
                <c:pt idx="326">
                  <c:v>20899</c:v>
                </c:pt>
                <c:pt idx="327">
                  <c:v>21029</c:v>
                </c:pt>
                <c:pt idx="328">
                  <c:v>21161</c:v>
                </c:pt>
                <c:pt idx="329">
                  <c:v>21177</c:v>
                </c:pt>
                <c:pt idx="330">
                  <c:v>21183</c:v>
                </c:pt>
                <c:pt idx="331">
                  <c:v>21192</c:v>
                </c:pt>
                <c:pt idx="332">
                  <c:v>21214</c:v>
                </c:pt>
                <c:pt idx="333">
                  <c:v>21214</c:v>
                </c:pt>
                <c:pt idx="334">
                  <c:v>21214</c:v>
                </c:pt>
                <c:pt idx="335">
                  <c:v>21274</c:v>
                </c:pt>
                <c:pt idx="336">
                  <c:v>21765</c:v>
                </c:pt>
                <c:pt idx="337">
                  <c:v>21796</c:v>
                </c:pt>
                <c:pt idx="338">
                  <c:v>21878</c:v>
                </c:pt>
                <c:pt idx="339">
                  <c:v>22042.5</c:v>
                </c:pt>
                <c:pt idx="340">
                  <c:v>22348</c:v>
                </c:pt>
                <c:pt idx="341">
                  <c:v>22405</c:v>
                </c:pt>
                <c:pt idx="342">
                  <c:v>22516</c:v>
                </c:pt>
                <c:pt idx="343">
                  <c:v>22547</c:v>
                </c:pt>
                <c:pt idx="344">
                  <c:v>22572.5</c:v>
                </c:pt>
                <c:pt idx="345">
                  <c:v>22574</c:v>
                </c:pt>
                <c:pt idx="346">
                  <c:v>22576</c:v>
                </c:pt>
                <c:pt idx="347">
                  <c:v>23019.5</c:v>
                </c:pt>
                <c:pt idx="348">
                  <c:v>23024.5</c:v>
                </c:pt>
                <c:pt idx="349">
                  <c:v>23028</c:v>
                </c:pt>
                <c:pt idx="350">
                  <c:v>23031.5</c:v>
                </c:pt>
                <c:pt idx="351">
                  <c:v>23033</c:v>
                </c:pt>
                <c:pt idx="352">
                  <c:v>23035</c:v>
                </c:pt>
                <c:pt idx="353">
                  <c:v>23036.5</c:v>
                </c:pt>
                <c:pt idx="354">
                  <c:v>23040</c:v>
                </c:pt>
                <c:pt idx="355">
                  <c:v>23041.5</c:v>
                </c:pt>
                <c:pt idx="356">
                  <c:v>23052</c:v>
                </c:pt>
                <c:pt idx="357">
                  <c:v>23062</c:v>
                </c:pt>
                <c:pt idx="358">
                  <c:v>23065.5</c:v>
                </c:pt>
                <c:pt idx="359">
                  <c:v>23069</c:v>
                </c:pt>
                <c:pt idx="360">
                  <c:v>23099</c:v>
                </c:pt>
                <c:pt idx="361">
                  <c:v>23111.5</c:v>
                </c:pt>
                <c:pt idx="362">
                  <c:v>23115</c:v>
                </c:pt>
                <c:pt idx="363">
                  <c:v>23118.5</c:v>
                </c:pt>
                <c:pt idx="364">
                  <c:v>23120</c:v>
                </c:pt>
                <c:pt idx="365">
                  <c:v>23122</c:v>
                </c:pt>
                <c:pt idx="366">
                  <c:v>23123.5</c:v>
                </c:pt>
                <c:pt idx="367">
                  <c:v>23130.5</c:v>
                </c:pt>
                <c:pt idx="368">
                  <c:v>23134</c:v>
                </c:pt>
                <c:pt idx="369">
                  <c:v>23164.5</c:v>
                </c:pt>
                <c:pt idx="370">
                  <c:v>23176.5</c:v>
                </c:pt>
                <c:pt idx="371">
                  <c:v>23180</c:v>
                </c:pt>
                <c:pt idx="372">
                  <c:v>23217.5</c:v>
                </c:pt>
                <c:pt idx="373">
                  <c:v>23221</c:v>
                </c:pt>
                <c:pt idx="374">
                  <c:v>23225.5</c:v>
                </c:pt>
                <c:pt idx="375">
                  <c:v>23239</c:v>
                </c:pt>
                <c:pt idx="376">
                  <c:v>23270</c:v>
                </c:pt>
                <c:pt idx="377">
                  <c:v>23282.5</c:v>
                </c:pt>
                <c:pt idx="378">
                  <c:v>23320</c:v>
                </c:pt>
                <c:pt idx="379">
                  <c:v>23759.5</c:v>
                </c:pt>
                <c:pt idx="380">
                  <c:v>23766.5</c:v>
                </c:pt>
                <c:pt idx="381">
                  <c:v>23810.5</c:v>
                </c:pt>
                <c:pt idx="382">
                  <c:v>23822.5</c:v>
                </c:pt>
                <c:pt idx="383">
                  <c:v>23826</c:v>
                </c:pt>
                <c:pt idx="384">
                  <c:v>23831</c:v>
                </c:pt>
                <c:pt idx="385">
                  <c:v>23833</c:v>
                </c:pt>
                <c:pt idx="386">
                  <c:v>23841.5</c:v>
                </c:pt>
                <c:pt idx="387">
                  <c:v>23907</c:v>
                </c:pt>
                <c:pt idx="388">
                  <c:v>24283</c:v>
                </c:pt>
                <c:pt idx="389">
                  <c:v>24376</c:v>
                </c:pt>
                <c:pt idx="390">
                  <c:v>24388</c:v>
                </c:pt>
                <c:pt idx="391">
                  <c:v>24408</c:v>
                </c:pt>
                <c:pt idx="392">
                  <c:v>24449</c:v>
                </c:pt>
                <c:pt idx="393">
                  <c:v>24891</c:v>
                </c:pt>
                <c:pt idx="394">
                  <c:v>24957.5</c:v>
                </c:pt>
                <c:pt idx="395">
                  <c:v>25152</c:v>
                </c:pt>
                <c:pt idx="396">
                  <c:v>25157</c:v>
                </c:pt>
                <c:pt idx="397">
                  <c:v>25597</c:v>
                </c:pt>
                <c:pt idx="398">
                  <c:v>25678</c:v>
                </c:pt>
                <c:pt idx="399">
                  <c:v>25761.5</c:v>
                </c:pt>
                <c:pt idx="400">
                  <c:v>26855</c:v>
                </c:pt>
                <c:pt idx="401">
                  <c:v>27356.5</c:v>
                </c:pt>
                <c:pt idx="402">
                  <c:v>27377</c:v>
                </c:pt>
                <c:pt idx="403">
                  <c:v>27466</c:v>
                </c:pt>
                <c:pt idx="404">
                  <c:v>27572</c:v>
                </c:pt>
                <c:pt idx="405">
                  <c:v>27606</c:v>
                </c:pt>
                <c:pt idx="406">
                  <c:v>27981</c:v>
                </c:pt>
                <c:pt idx="407">
                  <c:v>28638</c:v>
                </c:pt>
                <c:pt idx="408">
                  <c:v>28638</c:v>
                </c:pt>
                <c:pt idx="409">
                  <c:v>29218</c:v>
                </c:pt>
                <c:pt idx="410">
                  <c:v>29339.5</c:v>
                </c:pt>
                <c:pt idx="411">
                  <c:v>29339.5</c:v>
                </c:pt>
                <c:pt idx="412">
                  <c:v>29829.5</c:v>
                </c:pt>
                <c:pt idx="413">
                  <c:v>31745</c:v>
                </c:pt>
                <c:pt idx="414">
                  <c:v>31773</c:v>
                </c:pt>
                <c:pt idx="415">
                  <c:v>32180</c:v>
                </c:pt>
              </c:numCache>
            </c:numRef>
          </c:xVal>
          <c:yVal>
            <c:numRef>
              <c:f>Active!$U$21:$U$440</c:f>
              <c:numCache>
                <c:formatCode>General</c:formatCode>
                <c:ptCount val="420"/>
                <c:pt idx="70">
                  <c:v>0.13322315000550589</c:v>
                </c:pt>
                <c:pt idx="245">
                  <c:v>0.11893650000274647</c:v>
                </c:pt>
                <c:pt idx="249">
                  <c:v>-9.5625949994428083E-2</c:v>
                </c:pt>
                <c:pt idx="307">
                  <c:v>4.8637400002917275E-2</c:v>
                </c:pt>
                <c:pt idx="321">
                  <c:v>5.4541400000744034E-2</c:v>
                </c:pt>
                <c:pt idx="339">
                  <c:v>5.819925000105286E-2</c:v>
                </c:pt>
                <c:pt idx="340">
                  <c:v>5.8666800003265962E-2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F1-475A-B28E-2E4207542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9952"/>
        <c:axId val="1"/>
      </c:scatterChart>
      <c:valAx>
        <c:axId val="86704995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141551271608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44827586206896"/>
          <c:y val="0.92024539877300615"/>
          <c:w val="0.8827593447370802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438150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45FF771-BA01-022F-C769-15E45ED44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266700</xdr:colOff>
      <xdr:row>0</xdr:row>
      <xdr:rowOff>0</xdr:rowOff>
    </xdr:from>
    <xdr:to>
      <xdr:col>24</xdr:col>
      <xdr:colOff>333375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780051F9-AAAF-4CD8-79A0-B1D171C53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09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5809" TargetMode="External"/><Relationship Id="rId39" Type="http://schemas.openxmlformats.org/officeDocument/2006/relationships/hyperlink" Target="http://vsolj.cetus-net.org/no46.pdf" TargetMode="External"/><Relationship Id="rId21" Type="http://schemas.openxmlformats.org/officeDocument/2006/relationships/hyperlink" Target="http://vsolj.cetus-net.org/no42.pdf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www.bav-astro.de/sfs/BAVM_link.php?BAVMnr=203" TargetMode="External"/><Relationship Id="rId47" Type="http://schemas.openxmlformats.org/officeDocument/2006/relationships/hyperlink" Target="http://www.konkoly.hu/cgi-bin/IBVS?5997" TargetMode="External"/><Relationship Id="rId50" Type="http://schemas.openxmlformats.org/officeDocument/2006/relationships/hyperlink" Target="http://www.bav-astro.de/sfs/BAVM_link.php?BAVMnr=225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konkoly.hu/cgi-bin/IBVS?4309" TargetMode="External"/><Relationship Id="rId17" Type="http://schemas.openxmlformats.org/officeDocument/2006/relationships/hyperlink" Target="http://www.konkoly.hu/cgi-bin/IBVS?4941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003.pdf" TargetMode="External"/><Relationship Id="rId38" Type="http://schemas.openxmlformats.org/officeDocument/2006/relationships/hyperlink" Target="http://www.bav-astro.de/sfs/BAVM_link.php?BAVMnr=186" TargetMode="External"/><Relationship Id="rId46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4" TargetMode="External"/><Relationship Id="rId16" Type="http://schemas.openxmlformats.org/officeDocument/2006/relationships/hyperlink" Target="http://www.konkoly.hu/cgi-bin/IBVS?4941" TargetMode="External"/><Relationship Id="rId20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84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4309" TargetMode="External"/><Relationship Id="rId24" Type="http://schemas.openxmlformats.org/officeDocument/2006/relationships/hyperlink" Target="http://vsolj.cetus-net.org/no43.pdf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konkoly.hu/cgi-bin/IBVS?5746" TargetMode="External"/><Relationship Id="rId40" Type="http://schemas.openxmlformats.org/officeDocument/2006/relationships/hyperlink" Target="http://var.astro.cz/oejv/issues/oejv0094.pdf" TargetMode="External"/><Relationship Id="rId45" Type="http://schemas.openxmlformats.org/officeDocument/2006/relationships/hyperlink" Target="http://www.konkoly.hu/cgi-bin/IBVS?5924" TargetMode="External"/><Relationship Id="rId53" Type="http://schemas.openxmlformats.org/officeDocument/2006/relationships/hyperlink" Target="http://www.konkoly.hu/cgi-bin/IBVS?6125" TargetMode="External"/><Relationship Id="rId5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konkoly.hu/cgi-bin/IBVS?4309" TargetMode="External"/><Relationship Id="rId23" Type="http://schemas.openxmlformats.org/officeDocument/2006/relationships/hyperlink" Target="http://www.konkoly.hu/cgi-bin/IBVS?5809" TargetMode="External"/><Relationship Id="rId28" Type="http://schemas.openxmlformats.org/officeDocument/2006/relationships/hyperlink" Target="http://var.astro.cz/oejv/issues/oejv0003.pdf" TargetMode="External"/><Relationship Id="rId36" Type="http://schemas.openxmlformats.org/officeDocument/2006/relationships/hyperlink" Target="http://www.bav-astro.de/sfs/BAVM_link.php?BAVMnr=186" TargetMode="External"/><Relationship Id="rId49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4309" TargetMode="External"/><Relationship Id="rId19" Type="http://schemas.openxmlformats.org/officeDocument/2006/relationships/hyperlink" Target="http://www.konkoly.hu/cgi-bin/IBVS?5220" TargetMode="External"/><Relationship Id="rId31" Type="http://schemas.openxmlformats.org/officeDocument/2006/relationships/hyperlink" Target="http://www.bav-astro.de/sfs/BAVM_link.php?BAVMnr=173" TargetMode="External"/><Relationship Id="rId44" Type="http://schemas.openxmlformats.org/officeDocument/2006/relationships/hyperlink" Target="http://www.bav-astro.de/sfs/BAVM_link.php?BAVMnr=214" TargetMode="External"/><Relationship Id="rId5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84" TargetMode="External"/><Relationship Id="rId9" Type="http://schemas.openxmlformats.org/officeDocument/2006/relationships/hyperlink" Target="http://www.konkoly.hu/cgi-bin/IBVS?4309" TargetMode="External"/><Relationship Id="rId14" Type="http://schemas.openxmlformats.org/officeDocument/2006/relationships/hyperlink" Target="http://www.konkoly.hu/cgi-bin/IBVS?4309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809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solj.cetus-net.org/no45.pdf" TargetMode="External"/><Relationship Id="rId43" Type="http://schemas.openxmlformats.org/officeDocument/2006/relationships/hyperlink" Target="http://vsolj.cetus-net.org/vsoljno50.pdf" TargetMode="External"/><Relationship Id="rId48" Type="http://schemas.openxmlformats.org/officeDocument/2006/relationships/hyperlink" Target="http://vsolj.cetus-net.org/vsoljno53.pdf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www.konkoly.hu/cgi-bin/IBVS?3615" TargetMode="External"/><Relationship Id="rId51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5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44"/>
  <sheetViews>
    <sheetView tabSelected="1" workbookViewId="0">
      <pane xSplit="14" ySplit="22" topLeftCell="U42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176</v>
      </c>
    </row>
    <row r="2" spans="1:6">
      <c r="A2" t="s">
        <v>84</v>
      </c>
      <c r="B2" s="13" t="s">
        <v>169</v>
      </c>
    </row>
    <row r="4" spans="1:6" ht="14.25" thickTop="1" thickBot="1">
      <c r="A4" s="7" t="s">
        <v>60</v>
      </c>
      <c r="C4" s="3">
        <v>40825.474999999999</v>
      </c>
      <c r="D4" s="4">
        <v>0.58446589999999998</v>
      </c>
    </row>
    <row r="5" spans="1:6" ht="13.5" thickTop="1">
      <c r="A5" s="19" t="s">
        <v>177</v>
      </c>
      <c r="B5" s="11"/>
      <c r="C5" s="20">
        <v>-9.5</v>
      </c>
      <c r="D5" s="11" t="s">
        <v>178</v>
      </c>
    </row>
    <row r="6" spans="1:6">
      <c r="A6" s="7" t="s">
        <v>61</v>
      </c>
    </row>
    <row r="7" spans="1:6">
      <c r="A7" t="s">
        <v>62</v>
      </c>
      <c r="C7">
        <f>+C4</f>
        <v>40825.474999999999</v>
      </c>
    </row>
    <row r="8" spans="1:6">
      <c r="A8" t="s">
        <v>63</v>
      </c>
      <c r="C8">
        <f>+D4</f>
        <v>0.58446589999999998</v>
      </c>
    </row>
    <row r="9" spans="1:6">
      <c r="A9" s="33" t="s">
        <v>185</v>
      </c>
      <c r="B9" s="34">
        <v>425</v>
      </c>
      <c r="C9" s="32" t="str">
        <f>"F"&amp;B9</f>
        <v>F425</v>
      </c>
      <c r="D9" s="10" t="str">
        <f>"G"&amp;B9</f>
        <v>G425</v>
      </c>
    </row>
    <row r="10" spans="1:6" ht="13.5" thickBot="1">
      <c r="A10" s="11"/>
      <c r="B10" s="11"/>
      <c r="C10" s="6" t="s">
        <v>80</v>
      </c>
      <c r="D10" s="6" t="s">
        <v>81</v>
      </c>
      <c r="E10" s="11"/>
    </row>
    <row r="11" spans="1:6">
      <c r="A11" s="11" t="s">
        <v>76</v>
      </c>
      <c r="B11" s="11"/>
      <c r="C11" s="31">
        <f ca="1">INTERCEPT(INDIRECT($D$9):G983,INDIRECT($C$9):F983)</f>
        <v>2.1809567691179865E-2</v>
      </c>
      <c r="D11" s="5"/>
      <c r="E11" s="11"/>
    </row>
    <row r="12" spans="1:6">
      <c r="A12" s="11" t="s">
        <v>77</v>
      </c>
      <c r="B12" s="11"/>
      <c r="C12" s="31">
        <f ca="1">SLOPE(INDIRECT($D$9):G983,INDIRECT($C$9):F983)</f>
        <v>1.6258801986795893E-6</v>
      </c>
      <c r="D12" s="5"/>
      <c r="E12" s="11"/>
    </row>
    <row r="13" spans="1:6">
      <c r="A13" s="11" t="s">
        <v>79</v>
      </c>
      <c r="B13" s="11"/>
      <c r="C13" s="5" t="s">
        <v>74</v>
      </c>
    </row>
    <row r="14" spans="1:6">
      <c r="A14" s="11"/>
      <c r="B14" s="11"/>
      <c r="C14" s="11"/>
    </row>
    <row r="15" spans="1:6">
      <c r="A15" s="21" t="s">
        <v>78</v>
      </c>
      <c r="B15" s="11"/>
      <c r="C15" s="22">
        <f ca="1">(C7+C11)+(C8+C12)*INT(MAX(F21:F3524))</f>
        <v>59633.661792392479</v>
      </c>
      <c r="E15" s="23" t="s">
        <v>193</v>
      </c>
      <c r="F15" s="20">
        <v>1</v>
      </c>
    </row>
    <row r="16" spans="1:6">
      <c r="A16" s="25" t="s">
        <v>64</v>
      </c>
      <c r="B16" s="11"/>
      <c r="C16" s="26">
        <f ca="1">+C8+C12</f>
        <v>0.58446752588019868</v>
      </c>
      <c r="E16" s="23" t="s">
        <v>179</v>
      </c>
      <c r="F16" s="24">
        <f ca="1">NOW()+15018.5+$C$5/24</f>
        <v>59957.797938888885</v>
      </c>
    </row>
    <row r="17" spans="1:21" ht="13.5" thickBot="1">
      <c r="A17" s="23" t="s">
        <v>173</v>
      </c>
      <c r="B17" s="11"/>
      <c r="C17" s="11">
        <f>COUNT(C21:C2182)</f>
        <v>416</v>
      </c>
      <c r="E17" s="23" t="s">
        <v>194</v>
      </c>
      <c r="F17" s="24">
        <f ca="1">ROUND(2*(F16-$C$7)/$C$8,0)/2+F15</f>
        <v>32735.5</v>
      </c>
    </row>
    <row r="18" spans="1:21" ht="14.25" thickTop="1" thickBot="1">
      <c r="A18" s="25" t="s">
        <v>65</v>
      </c>
      <c r="B18" s="11"/>
      <c r="C18" s="28">
        <f ca="1">+C15</f>
        <v>59633.661792392479</v>
      </c>
      <c r="D18" s="29">
        <f ca="1">+C16</f>
        <v>0.58446752588019868</v>
      </c>
      <c r="E18" s="23" t="s">
        <v>180</v>
      </c>
      <c r="F18" s="10">
        <f ca="1">ROUND(2*(F16-$C$15)/$C$16,0)/2+F15</f>
        <v>555.5</v>
      </c>
    </row>
    <row r="19" spans="1:21" ht="13.5" thickTop="1">
      <c r="E19" s="23" t="s">
        <v>181</v>
      </c>
      <c r="F19" s="27">
        <f ca="1">+$C$15+$C$16*F18-15018.5-$C$5/24</f>
        <v>44940.229336352262</v>
      </c>
    </row>
    <row r="20" spans="1:21" ht="13.5" thickBot="1">
      <c r="A20" s="6" t="s">
        <v>66</v>
      </c>
      <c r="B20" s="6" t="s">
        <v>67</v>
      </c>
      <c r="C20" s="6" t="s">
        <v>68</v>
      </c>
      <c r="D20" s="6" t="s">
        <v>73</v>
      </c>
      <c r="E20" s="6" t="s">
        <v>69</v>
      </c>
      <c r="F20" s="6" t="s">
        <v>70</v>
      </c>
      <c r="G20" s="6" t="s">
        <v>71</v>
      </c>
      <c r="H20" s="9" t="s">
        <v>105</v>
      </c>
      <c r="I20" s="9" t="s">
        <v>208</v>
      </c>
      <c r="J20" s="9" t="s">
        <v>203</v>
      </c>
      <c r="K20" s="9" t="s">
        <v>201</v>
      </c>
      <c r="L20" s="9" t="s">
        <v>163</v>
      </c>
      <c r="M20" s="9" t="s">
        <v>170</v>
      </c>
      <c r="N20" s="9" t="s">
        <v>85</v>
      </c>
      <c r="O20" s="9" t="s">
        <v>83</v>
      </c>
      <c r="P20" s="8" t="s">
        <v>82</v>
      </c>
      <c r="Q20" s="6" t="s">
        <v>75</v>
      </c>
      <c r="U20" s="68" t="s">
        <v>1295</v>
      </c>
    </row>
    <row r="21" spans="1:21">
      <c r="A21" s="65" t="s">
        <v>216</v>
      </c>
      <c r="B21" s="66" t="s">
        <v>165</v>
      </c>
      <c r="C21" s="67">
        <v>14430.396000000001</v>
      </c>
      <c r="D21" s="67" t="s">
        <v>208</v>
      </c>
      <c r="E21">
        <f>+(C21-C$7)/C$8</f>
        <v>-45161.024792036624</v>
      </c>
      <c r="F21">
        <f>ROUND(2*E21,0)/2</f>
        <v>-45161</v>
      </c>
      <c r="G21">
        <f>+C21-(C$7+F21*C$8)</f>
        <v>-1.4490099998511141E-2</v>
      </c>
      <c r="I21">
        <f>G21</f>
        <v>-1.4490099998511141E-2</v>
      </c>
      <c r="Q21" s="2">
        <f>+C21-15018.5</f>
        <v>-588.10399999999936</v>
      </c>
    </row>
    <row r="22" spans="1:21">
      <c r="A22" s="65" t="s">
        <v>221</v>
      </c>
      <c r="B22" s="66" t="s">
        <v>165</v>
      </c>
      <c r="C22" s="67">
        <v>14936.571</v>
      </c>
      <c r="D22" s="67" t="s">
        <v>208</v>
      </c>
      <c r="E22">
        <f>+(C22-C$7)/C$8</f>
        <v>-44294.977688176506</v>
      </c>
      <c r="F22">
        <f>ROUND(2*E22,0)/2</f>
        <v>-44295</v>
      </c>
      <c r="G22">
        <f>+C22-(C$7+F22*C$8)</f>
        <v>1.3040500001807231E-2</v>
      </c>
      <c r="I22">
        <f>G22</f>
        <v>1.3040500001807231E-2</v>
      </c>
      <c r="Q22" s="2">
        <f>+C22-15018.5</f>
        <v>-81.929000000000087</v>
      </c>
    </row>
    <row r="23" spans="1:21">
      <c r="A23" s="65" t="s">
        <v>221</v>
      </c>
      <c r="B23" s="66" t="s">
        <v>165</v>
      </c>
      <c r="C23" s="67">
        <v>15320.539000000001</v>
      </c>
      <c r="D23" s="67" t="s">
        <v>208</v>
      </c>
      <c r="E23">
        <f>+(C23-C$7)/C$8</f>
        <v>-43638.022338001239</v>
      </c>
      <c r="F23">
        <f>ROUND(2*E23,0)/2</f>
        <v>-43638</v>
      </c>
      <c r="G23">
        <f>+C23-(C$7+F23*C$8)</f>
        <v>-1.3055799998255679E-2</v>
      </c>
      <c r="I23">
        <f>G23</f>
        <v>-1.3055799998255679E-2</v>
      </c>
      <c r="Q23" s="2">
        <f>+C23-15018.5</f>
        <v>302.03900000000067</v>
      </c>
    </row>
    <row r="24" spans="1:21">
      <c r="A24" s="65" t="s">
        <v>221</v>
      </c>
      <c r="B24" s="66" t="s">
        <v>165</v>
      </c>
      <c r="C24" s="67">
        <v>15649.588</v>
      </c>
      <c r="D24" s="67" t="s">
        <v>208</v>
      </c>
      <c r="E24">
        <f>+(C24-C$7)/C$8</f>
        <v>-43075.031409018047</v>
      </c>
      <c r="F24">
        <f>ROUND(2*E24,0)/2</f>
        <v>-43075</v>
      </c>
      <c r="G24">
        <f>+C24-(C$7+F24*C$8)</f>
        <v>-1.8357500001002336E-2</v>
      </c>
      <c r="I24">
        <f>G24</f>
        <v>-1.8357500001002336E-2</v>
      </c>
      <c r="Q24" s="2">
        <f>+C24-15018.5</f>
        <v>631.08799999999974</v>
      </c>
    </row>
    <row r="25" spans="1:21">
      <c r="A25" s="65" t="s">
        <v>221</v>
      </c>
      <c r="B25" s="66" t="s">
        <v>165</v>
      </c>
      <c r="C25" s="67">
        <v>15690.496999999999</v>
      </c>
      <c r="D25" s="67" t="s">
        <v>208</v>
      </c>
      <c r="E25">
        <f>+(C25-C$7)/C$8</f>
        <v>-43005.037590730273</v>
      </c>
      <c r="F25">
        <f>ROUND(2*E25,0)/2</f>
        <v>-43005</v>
      </c>
      <c r="G25">
        <f>+C25-(C$7+F25*C$8)</f>
        <v>-2.1970499998133164E-2</v>
      </c>
      <c r="I25">
        <f>G25</f>
        <v>-2.1970499998133164E-2</v>
      </c>
      <c r="Q25" s="2">
        <f>+C25-15018.5</f>
        <v>671.99699999999939</v>
      </c>
    </row>
    <row r="26" spans="1:21">
      <c r="A26" s="65" t="s">
        <v>221</v>
      </c>
      <c r="B26" s="66" t="s">
        <v>165</v>
      </c>
      <c r="C26" s="67">
        <v>17078.612000000001</v>
      </c>
      <c r="D26" s="67" t="s">
        <v>208</v>
      </c>
      <c r="E26">
        <f>+(C26-C$7)/C$8</f>
        <v>-40630.023068924973</v>
      </c>
      <c r="F26">
        <f>ROUND(2*E26,0)/2</f>
        <v>-40630</v>
      </c>
      <c r="G26">
        <f>+C26-(C$7+F26*C$8)</f>
        <v>-1.3482999998814194E-2</v>
      </c>
      <c r="I26">
        <f>G26</f>
        <v>-1.3482999998814194E-2</v>
      </c>
      <c r="Q26" s="2">
        <f>+C26-15018.5</f>
        <v>2060.112000000001</v>
      </c>
    </row>
    <row r="27" spans="1:21">
      <c r="A27" s="65" t="s">
        <v>221</v>
      </c>
      <c r="B27" s="66" t="s">
        <v>165</v>
      </c>
      <c r="C27" s="67">
        <v>17081.507000000001</v>
      </c>
      <c r="D27" s="67" t="s">
        <v>208</v>
      </c>
      <c r="E27">
        <f>+(C27-C$7)/C$8</f>
        <v>-40625.069828710279</v>
      </c>
      <c r="F27">
        <f>ROUND(2*E27,0)/2</f>
        <v>-40625</v>
      </c>
      <c r="G27">
        <f>+C27-(C$7+F27*C$8)</f>
        <v>-4.0812499999447027E-2</v>
      </c>
      <c r="I27">
        <f>G27</f>
        <v>-4.0812499999447027E-2</v>
      </c>
      <c r="Q27" s="2">
        <f>+C27-15018.5</f>
        <v>2063.0070000000014</v>
      </c>
    </row>
    <row r="28" spans="1:21">
      <c r="A28" s="65" t="s">
        <v>221</v>
      </c>
      <c r="B28" s="66" t="s">
        <v>165</v>
      </c>
      <c r="C28" s="67">
        <v>17101.396000000001</v>
      </c>
      <c r="D28" s="67" t="s">
        <v>208</v>
      </c>
      <c r="E28">
        <f>+(C28-C$7)/C$8</f>
        <v>-40591.040469597967</v>
      </c>
      <c r="F28">
        <f>ROUND(2*E28,0)/2</f>
        <v>-40591</v>
      </c>
      <c r="G28">
        <f>+C28-(C$7+F28*C$8)</f>
        <v>-2.365309999731835E-2</v>
      </c>
      <c r="I28">
        <f>G28</f>
        <v>-2.365309999731835E-2</v>
      </c>
      <c r="Q28" s="2">
        <f>+C28-15018.5</f>
        <v>2082.8960000000006</v>
      </c>
    </row>
    <row r="29" spans="1:21">
      <c r="A29" s="65" t="s">
        <v>221</v>
      </c>
      <c r="B29" s="66" t="s">
        <v>165</v>
      </c>
      <c r="C29" s="67">
        <v>17105.496999999999</v>
      </c>
      <c r="D29" s="67" t="s">
        <v>208</v>
      </c>
      <c r="E29">
        <f>+(C29-C$7)/C$8</f>
        <v>-40584.023807034762</v>
      </c>
      <c r="F29">
        <f>ROUND(2*E29,0)/2</f>
        <v>-40584</v>
      </c>
      <c r="G29">
        <f>+C29-(C$7+F29*C$8)</f>
        <v>-1.3914399998611771E-2</v>
      </c>
      <c r="I29">
        <f>G29</f>
        <v>-1.3914399998611771E-2</v>
      </c>
      <c r="Q29" s="2">
        <f>+C29-15018.5</f>
        <v>2086.9969999999994</v>
      </c>
    </row>
    <row r="30" spans="1:21">
      <c r="A30" s="65" t="s">
        <v>221</v>
      </c>
      <c r="B30" s="66" t="s">
        <v>165</v>
      </c>
      <c r="C30" s="67">
        <v>17116.600999999999</v>
      </c>
      <c r="D30" s="67" t="s">
        <v>208</v>
      </c>
      <c r="E30">
        <f>+(C30-C$7)/C$8</f>
        <v>-40565.02526494702</v>
      </c>
      <c r="F30">
        <f>ROUND(2*E30,0)/2</f>
        <v>-40565</v>
      </c>
      <c r="G30">
        <f>+C30-(C$7+F30*C$8)</f>
        <v>-1.4766500000405358E-2</v>
      </c>
      <c r="I30">
        <f>G30</f>
        <v>-1.4766500000405358E-2</v>
      </c>
      <c r="Q30" s="2">
        <f>+C30-15018.5</f>
        <v>2098.1009999999987</v>
      </c>
    </row>
    <row r="31" spans="1:21">
      <c r="A31" s="65" t="s">
        <v>221</v>
      </c>
      <c r="B31" s="66" t="s">
        <v>165</v>
      </c>
      <c r="C31" s="67">
        <v>17125.373</v>
      </c>
      <c r="D31" s="67" t="s">
        <v>208</v>
      </c>
      <c r="E31">
        <f>+(C31-C$7)/C$8</f>
        <v>-40550.016690451914</v>
      </c>
      <c r="F31">
        <f>ROUND(2*E31,0)/2</f>
        <v>-40550</v>
      </c>
      <c r="G31">
        <f>+C31-(C$7+F31*C$8)</f>
        <v>-9.7549999991315417E-3</v>
      </c>
      <c r="I31">
        <f>G31</f>
        <v>-9.7549999991315417E-3</v>
      </c>
      <c r="Q31" s="2">
        <f>+C31-15018.5</f>
        <v>2106.8729999999996</v>
      </c>
    </row>
    <row r="32" spans="1:21">
      <c r="A32" s="65" t="s">
        <v>252</v>
      </c>
      <c r="B32" s="66" t="s">
        <v>165</v>
      </c>
      <c r="C32" s="67">
        <v>17354.460999999999</v>
      </c>
      <c r="D32" s="67" t="s">
        <v>208</v>
      </c>
      <c r="E32">
        <f>+(C32-C$7)/C$8</f>
        <v>-40158.055414353512</v>
      </c>
      <c r="F32">
        <f>ROUND(2*E32,0)/2</f>
        <v>-40158</v>
      </c>
      <c r="G32">
        <f>+C32-(C$7+F32*C$8)</f>
        <v>-3.2387799998105038E-2</v>
      </c>
      <c r="I32">
        <f>G32</f>
        <v>-3.2387799998105038E-2</v>
      </c>
      <c r="Q32" s="2">
        <f>+C32-15018.5</f>
        <v>2335.9609999999993</v>
      </c>
    </row>
    <row r="33" spans="1:17">
      <c r="A33" s="65" t="s">
        <v>252</v>
      </c>
      <c r="B33" s="66" t="s">
        <v>165</v>
      </c>
      <c r="C33" s="67">
        <v>17419.338</v>
      </c>
      <c r="D33" s="67" t="s">
        <v>208</v>
      </c>
      <c r="E33">
        <f>+(C33-C$7)/C$8</f>
        <v>-40047.053215593929</v>
      </c>
      <c r="F33">
        <f>ROUND(2*E33,0)/2</f>
        <v>-40047</v>
      </c>
      <c r="G33">
        <f>+C33-(C$7+F33*C$8)</f>
        <v>-3.1102699998882599E-2</v>
      </c>
      <c r="I33">
        <f>G33</f>
        <v>-3.1102699998882599E-2</v>
      </c>
      <c r="Q33" s="2">
        <f>+C33-15018.5</f>
        <v>2400.8379999999997</v>
      </c>
    </row>
    <row r="34" spans="1:17">
      <c r="A34" s="65" t="s">
        <v>252</v>
      </c>
      <c r="B34" s="66" t="s">
        <v>165</v>
      </c>
      <c r="C34" s="67">
        <v>17707.5</v>
      </c>
      <c r="D34" s="67" t="s">
        <v>208</v>
      </c>
      <c r="E34">
        <f>+(C34-C$7)/C$8</f>
        <v>-39554.018463694803</v>
      </c>
      <c r="F34">
        <f>ROUND(2*E34,0)/2</f>
        <v>-39554</v>
      </c>
      <c r="G34">
        <f>+C34-(C$7+F34*C$8)</f>
        <v>-1.0791400000016438E-2</v>
      </c>
      <c r="I34">
        <f>G34</f>
        <v>-1.0791400000016438E-2</v>
      </c>
      <c r="Q34" s="2">
        <f>+C34-15018.5</f>
        <v>2689</v>
      </c>
    </row>
    <row r="35" spans="1:17">
      <c r="A35" s="65" t="s">
        <v>216</v>
      </c>
      <c r="B35" s="66" t="s">
        <v>165</v>
      </c>
      <c r="C35" s="67">
        <v>18187.345000000001</v>
      </c>
      <c r="D35" s="67" t="s">
        <v>208</v>
      </c>
      <c r="E35">
        <f>+(C35-C$7)/C$8</f>
        <v>-38733.021036813268</v>
      </c>
      <c r="F35">
        <f>ROUND(2*E35,0)/2</f>
        <v>-38733</v>
      </c>
      <c r="G35">
        <f>+C35-(C$7+F35*C$8)</f>
        <v>-1.2295299999095732E-2</v>
      </c>
      <c r="I35">
        <f>G35</f>
        <v>-1.2295299999095732E-2</v>
      </c>
      <c r="Q35" s="2">
        <f>+C35-15018.5</f>
        <v>3168.8450000000012</v>
      </c>
    </row>
    <row r="36" spans="1:17">
      <c r="A36" s="65" t="s">
        <v>265</v>
      </c>
      <c r="B36" s="66" t="s">
        <v>165</v>
      </c>
      <c r="C36" s="67">
        <v>19559.669000000002</v>
      </c>
      <c r="D36" s="67" t="s">
        <v>208</v>
      </c>
      <c r="E36">
        <f>+(C36-C$7)/C$8</f>
        <v>-36385.024344448495</v>
      </c>
      <c r="F36">
        <f>ROUND(2*E36,0)/2</f>
        <v>-36385</v>
      </c>
      <c r="G36">
        <f>+C36-(C$7+F36*C$8)</f>
        <v>-1.4228499996534083E-2</v>
      </c>
      <c r="I36">
        <f>G36</f>
        <v>-1.4228499996534083E-2</v>
      </c>
      <c r="Q36" s="2">
        <f>+C36-15018.5</f>
        <v>4541.1690000000017</v>
      </c>
    </row>
    <row r="37" spans="1:17">
      <c r="A37" s="65" t="s">
        <v>265</v>
      </c>
      <c r="B37" s="66" t="s">
        <v>165</v>
      </c>
      <c r="C37" s="67">
        <v>19563.758000000002</v>
      </c>
      <c r="D37" s="67" t="s">
        <v>208</v>
      </c>
      <c r="E37">
        <f>+(C37-C$7)/C$8</f>
        <v>-36378.02821345094</v>
      </c>
      <c r="F37">
        <f>ROUND(2*E37,0)/2</f>
        <v>-36378</v>
      </c>
      <c r="G37">
        <f>+C37-(C$7+F37*C$8)</f>
        <v>-1.6489799996634247E-2</v>
      </c>
      <c r="I37">
        <f>G37</f>
        <v>-1.6489799996634247E-2</v>
      </c>
      <c r="Q37" s="2">
        <f>+C37-15018.5</f>
        <v>4545.2580000000016</v>
      </c>
    </row>
    <row r="38" spans="1:17">
      <c r="A38" s="65" t="s">
        <v>265</v>
      </c>
      <c r="B38" s="66" t="s">
        <v>165</v>
      </c>
      <c r="C38" s="67">
        <v>19652.585999999999</v>
      </c>
      <c r="D38" s="67" t="s">
        <v>208</v>
      </c>
      <c r="E38">
        <f>+(C38-C$7)/C$8</f>
        <v>-36226.04672060423</v>
      </c>
      <c r="F38">
        <f>ROUND(2*E38,0)/2</f>
        <v>-36226</v>
      </c>
      <c r="G38">
        <f>+C38-(C$7+F38*C$8)</f>
        <v>-2.7306600000883918E-2</v>
      </c>
      <c r="I38">
        <f>G38</f>
        <v>-2.7306600000883918E-2</v>
      </c>
      <c r="Q38" s="2">
        <f>+C38-15018.5</f>
        <v>4634.0859999999993</v>
      </c>
    </row>
    <row r="39" spans="1:17">
      <c r="A39" s="65" t="s">
        <v>275</v>
      </c>
      <c r="B39" s="66" t="s">
        <v>165</v>
      </c>
      <c r="C39" s="67">
        <v>19795.207999999999</v>
      </c>
      <c r="D39" s="67" t="s">
        <v>208</v>
      </c>
      <c r="E39">
        <f>+(C39-C$7)/C$8</f>
        <v>-35982.025640845772</v>
      </c>
      <c r="F39">
        <f>ROUND(2*E39,0)/2</f>
        <v>-35982</v>
      </c>
      <c r="G39">
        <f>+C39-(C$7+F39*C$8)</f>
        <v>-1.49861999998393E-2</v>
      </c>
      <c r="I39">
        <f>G39</f>
        <v>-1.49861999998393E-2</v>
      </c>
      <c r="Q39" s="2">
        <f>+C39-15018.5</f>
        <v>4776.7079999999987</v>
      </c>
    </row>
    <row r="40" spans="1:17">
      <c r="A40" s="65" t="s">
        <v>275</v>
      </c>
      <c r="B40" s="66" t="s">
        <v>165</v>
      </c>
      <c r="C40" s="67">
        <v>19935.48</v>
      </c>
      <c r="D40" s="67" t="s">
        <v>208</v>
      </c>
      <c r="E40">
        <f>+(C40-C$7)/C$8</f>
        <v>-35742.02532602843</v>
      </c>
      <c r="F40">
        <f>ROUND(2*E40,0)/2</f>
        <v>-35742</v>
      </c>
      <c r="G40">
        <f>+C40-(C$7+F40*C$8)</f>
        <v>-1.4802199999394361E-2</v>
      </c>
      <c r="I40">
        <f>G40</f>
        <v>-1.4802199999394361E-2</v>
      </c>
      <c r="Q40" s="2">
        <f>+C40-15018.5</f>
        <v>4916.9799999999996</v>
      </c>
    </row>
    <row r="41" spans="1:17">
      <c r="A41" s="65" t="s">
        <v>275</v>
      </c>
      <c r="B41" s="66" t="s">
        <v>165</v>
      </c>
      <c r="C41" s="67">
        <v>20007.362000000001</v>
      </c>
      <c r="D41" s="67" t="s">
        <v>208</v>
      </c>
      <c r="E41">
        <f>+(C41-C$7)/C$8</f>
        <v>-35619.037825816697</v>
      </c>
      <c r="F41">
        <f>ROUND(2*E41,0)/2</f>
        <v>-35619</v>
      </c>
      <c r="G41">
        <f>+C41-(C$7+F41*C$8)</f>
        <v>-2.2107899996626657E-2</v>
      </c>
      <c r="I41">
        <f>G41</f>
        <v>-2.2107899996626657E-2</v>
      </c>
      <c r="Q41" s="2">
        <f>+C41-15018.5</f>
        <v>4988.862000000001</v>
      </c>
    </row>
    <row r="42" spans="1:17">
      <c r="A42" s="65" t="s">
        <v>283</v>
      </c>
      <c r="B42" s="66" t="s">
        <v>165</v>
      </c>
      <c r="C42" s="67">
        <v>20008.534</v>
      </c>
      <c r="D42" s="67" t="s">
        <v>208</v>
      </c>
      <c r="E42">
        <f>+(C42-C$7)/C$8</f>
        <v>-35617.032576237551</v>
      </c>
      <c r="F42">
        <f>ROUND(2*E42,0)/2</f>
        <v>-35617</v>
      </c>
      <c r="G42">
        <f>+C42-(C$7+F42*C$8)</f>
        <v>-1.9039700000575976E-2</v>
      </c>
      <c r="I42">
        <f>G42</f>
        <v>-1.9039700000575976E-2</v>
      </c>
      <c r="Q42" s="2">
        <f>+C42-15018.5</f>
        <v>4990.0339999999997</v>
      </c>
    </row>
    <row r="43" spans="1:17">
      <c r="A43" s="65" t="s">
        <v>283</v>
      </c>
      <c r="B43" s="66" t="s">
        <v>165</v>
      </c>
      <c r="C43" s="67">
        <v>20018.469000000001</v>
      </c>
      <c r="D43" s="67" t="s">
        <v>208</v>
      </c>
      <c r="E43">
        <f>+(C43-C$7)/C$8</f>
        <v>-35600.034150837542</v>
      </c>
      <c r="F43">
        <f>ROUND(2*E43,0)/2</f>
        <v>-35600</v>
      </c>
      <c r="G43">
        <f>+C43-(C$7+F43*C$8)</f>
        <v>-1.9959999997809064E-2</v>
      </c>
      <c r="I43">
        <f>G43</f>
        <v>-1.9959999997809064E-2</v>
      </c>
      <c r="Q43" s="2">
        <f>+C43-15018.5</f>
        <v>4999.969000000001</v>
      </c>
    </row>
    <row r="44" spans="1:17">
      <c r="A44" s="65" t="s">
        <v>283</v>
      </c>
      <c r="B44" s="66" t="s">
        <v>165</v>
      </c>
      <c r="C44" s="67">
        <v>20022.558000000001</v>
      </c>
      <c r="D44" s="67" t="s">
        <v>208</v>
      </c>
      <c r="E44">
        <f>+(C44-C$7)/C$8</f>
        <v>-35593.038019839994</v>
      </c>
      <c r="F44">
        <f>ROUND(2*E44,0)/2</f>
        <v>-35593</v>
      </c>
      <c r="G44">
        <f>+C44-(C$7+F44*C$8)</f>
        <v>-2.2221299997909227E-2</v>
      </c>
      <c r="I44">
        <f>G44</f>
        <v>-2.2221299997909227E-2</v>
      </c>
      <c r="Q44" s="2">
        <f>+C44-15018.5</f>
        <v>5004.0580000000009</v>
      </c>
    </row>
    <row r="45" spans="1:17">
      <c r="A45" s="65" t="s">
        <v>283</v>
      </c>
      <c r="B45" s="66" t="s">
        <v>165</v>
      </c>
      <c r="C45" s="67">
        <v>20036.583999999999</v>
      </c>
      <c r="D45" s="67" t="s">
        <v>208</v>
      </c>
      <c r="E45">
        <f>+(C45-C$7)/C$8</f>
        <v>-35569.040041514825</v>
      </c>
      <c r="F45">
        <f>ROUND(2*E45,0)/2</f>
        <v>-35569</v>
      </c>
      <c r="G45">
        <f>+C45-(C$7+F45*C$8)</f>
        <v>-2.3402899998473004E-2</v>
      </c>
      <c r="I45">
        <f>G45</f>
        <v>-2.3402899998473004E-2</v>
      </c>
      <c r="Q45" s="2">
        <f>+C45-15018.5</f>
        <v>5018.0839999999989</v>
      </c>
    </row>
    <row r="46" spans="1:17">
      <c r="A46" s="65" t="s">
        <v>283</v>
      </c>
      <c r="B46" s="66" t="s">
        <v>165</v>
      </c>
      <c r="C46" s="67">
        <v>20039.512999999999</v>
      </c>
      <c r="D46" s="67" t="s">
        <v>208</v>
      </c>
      <c r="E46">
        <f>+(C46-C$7)/C$8</f>
        <v>-35564.028628530767</v>
      </c>
      <c r="F46">
        <f>ROUND(2*E46,0)/2</f>
        <v>-35564</v>
      </c>
      <c r="G46">
        <f>+C46-(C$7+F46*C$8)</f>
        <v>-1.6732399999455083E-2</v>
      </c>
      <c r="I46">
        <f>G46</f>
        <v>-1.6732399999455083E-2</v>
      </c>
      <c r="Q46" s="2">
        <f>+C46-15018.5</f>
        <v>5021.012999999999</v>
      </c>
    </row>
    <row r="47" spans="1:17">
      <c r="A47" s="65" t="s">
        <v>283</v>
      </c>
      <c r="B47" s="66" t="s">
        <v>165</v>
      </c>
      <c r="C47" s="67">
        <v>20041.268</v>
      </c>
      <c r="D47" s="67" t="s">
        <v>208</v>
      </c>
      <c r="E47">
        <f>+(C47-C$7)/C$8</f>
        <v>-35561.02588705346</v>
      </c>
      <c r="F47">
        <f>ROUND(2*E47,0)/2</f>
        <v>-35561</v>
      </c>
      <c r="G47">
        <f>+C47-(C$7+F47*C$8)</f>
        <v>-1.5130100000533275E-2</v>
      </c>
      <c r="I47">
        <f>G47</f>
        <v>-1.5130100000533275E-2</v>
      </c>
      <c r="Q47" s="2">
        <f>+C47-15018.5</f>
        <v>5022.768</v>
      </c>
    </row>
    <row r="48" spans="1:17">
      <c r="A48" s="65" t="s">
        <v>283</v>
      </c>
      <c r="B48" s="66" t="s">
        <v>165</v>
      </c>
      <c r="C48" s="67">
        <v>20066.399000000001</v>
      </c>
      <c r="D48" s="67" t="s">
        <v>208</v>
      </c>
      <c r="E48">
        <f>+(C48-C$7)/C$8</f>
        <v>-35518.027655676742</v>
      </c>
      <c r="F48">
        <f>ROUND(2*E48,0)/2</f>
        <v>-35518</v>
      </c>
      <c r="G48">
        <f>+C48-(C$7+F48*C$8)</f>
        <v>-1.6163799999048933E-2</v>
      </c>
      <c r="I48">
        <f>G48</f>
        <v>-1.6163799999048933E-2</v>
      </c>
      <c r="Q48" s="2">
        <f>+C48-15018.5</f>
        <v>5047.8990000000013</v>
      </c>
    </row>
    <row r="49" spans="1:17">
      <c r="A49" s="65" t="s">
        <v>283</v>
      </c>
      <c r="B49" s="66" t="s">
        <v>165</v>
      </c>
      <c r="C49" s="67">
        <v>20079.253000000001</v>
      </c>
      <c r="D49" s="67" t="s">
        <v>208</v>
      </c>
      <c r="E49">
        <f>+(C49-C$7)/C$8</f>
        <v>-35496.034926930719</v>
      </c>
      <c r="F49">
        <f>ROUND(2*E49,0)/2</f>
        <v>-35496</v>
      </c>
      <c r="G49">
        <f>+C49-(C$7+F49*C$8)</f>
        <v>-2.0413599999301368E-2</v>
      </c>
      <c r="I49">
        <f>G49</f>
        <v>-2.0413599999301368E-2</v>
      </c>
      <c r="Q49" s="2">
        <f>+C49-15018.5</f>
        <v>5060.7530000000006</v>
      </c>
    </row>
    <row r="50" spans="1:17">
      <c r="A50" s="65" t="s">
        <v>283</v>
      </c>
      <c r="B50" s="66" t="s">
        <v>165</v>
      </c>
      <c r="C50" s="67">
        <v>20094.456999999999</v>
      </c>
      <c r="D50" s="67" t="s">
        <v>208</v>
      </c>
      <c r="E50">
        <f>+(C50-C$7)/C$8</f>
        <v>-35470.021433243586</v>
      </c>
      <c r="F50">
        <f>ROUND(2*E50,0)/2</f>
        <v>-35470</v>
      </c>
      <c r="G50">
        <f>+C50-(C$7+F50*C$8)</f>
        <v>-1.2526999998954125E-2</v>
      </c>
      <c r="I50">
        <f>G50</f>
        <v>-1.2526999998954125E-2</v>
      </c>
      <c r="Q50" s="2">
        <f>+C50-15018.5</f>
        <v>5075.9569999999985</v>
      </c>
    </row>
    <row r="51" spans="1:17">
      <c r="A51" s="65" t="s">
        <v>283</v>
      </c>
      <c r="B51" s="66" t="s">
        <v>165</v>
      </c>
      <c r="C51" s="67">
        <v>20121.330000000002</v>
      </c>
      <c r="D51" s="67" t="s">
        <v>208</v>
      </c>
      <c r="E51">
        <f>+(C51-C$7)/C$8</f>
        <v>-35424.042702919018</v>
      </c>
      <c r="F51">
        <f>ROUND(2*E51,0)/2</f>
        <v>-35424</v>
      </c>
      <c r="G51">
        <f>+C51-(C$7+F51*C$8)</f>
        <v>-2.4958399997558445E-2</v>
      </c>
      <c r="I51">
        <f>G51</f>
        <v>-2.4958399997558445E-2</v>
      </c>
      <c r="Q51" s="2">
        <f>+C51-15018.5</f>
        <v>5102.8300000000017</v>
      </c>
    </row>
    <row r="52" spans="1:17">
      <c r="A52" s="65" t="s">
        <v>283</v>
      </c>
      <c r="B52" s="66" t="s">
        <v>165</v>
      </c>
      <c r="C52" s="67">
        <v>20169.264999999999</v>
      </c>
      <c r="D52" s="67" t="s">
        <v>208</v>
      </c>
      <c r="E52">
        <f>+(C52-C$7)/C$8</f>
        <v>-35342.027652939207</v>
      </c>
      <c r="F52">
        <f>ROUND(2*E52,0)/2</f>
        <v>-35342</v>
      </c>
      <c r="G52">
        <f>+C52-(C$7+F52*C$8)</f>
        <v>-1.6162200001417659E-2</v>
      </c>
      <c r="I52">
        <f>G52</f>
        <v>-1.6162200001417659E-2</v>
      </c>
      <c r="Q52" s="2">
        <f>+C52-15018.5</f>
        <v>5150.7649999999994</v>
      </c>
    </row>
    <row r="53" spans="1:17">
      <c r="A53" s="65" t="s">
        <v>283</v>
      </c>
      <c r="B53" s="66" t="s">
        <v>165</v>
      </c>
      <c r="C53" s="67">
        <v>20239.406999999999</v>
      </c>
      <c r="D53" s="67" t="s">
        <v>208</v>
      </c>
      <c r="E53">
        <f>+(C53-C$7)/C$8</f>
        <v>-35222.017229747704</v>
      </c>
      <c r="F53">
        <f>ROUND(2*E53,0)/2</f>
        <v>-35222</v>
      </c>
      <c r="G53">
        <f>+C53-(C$7+F53*C$8)</f>
        <v>-1.0070199998153839E-2</v>
      </c>
      <c r="I53">
        <f>G53</f>
        <v>-1.0070199998153839E-2</v>
      </c>
      <c r="Q53" s="2">
        <f>+C53-15018.5</f>
        <v>5220.9069999999992</v>
      </c>
    </row>
    <row r="54" spans="1:17">
      <c r="A54" s="65" t="s">
        <v>283</v>
      </c>
      <c r="B54" s="66" t="s">
        <v>165</v>
      </c>
      <c r="C54" s="67">
        <v>20240.563999999998</v>
      </c>
      <c r="D54" s="67" t="s">
        <v>208</v>
      </c>
      <c r="E54">
        <f>+(C54-C$7)/C$8</f>
        <v>-35220.037644625634</v>
      </c>
      <c r="F54">
        <f>ROUND(2*E54,0)/2</f>
        <v>-35220</v>
      </c>
      <c r="G54">
        <f>+C54-(C$7+F54*C$8)</f>
        <v>-2.2002000001521083E-2</v>
      </c>
      <c r="I54">
        <f>G54</f>
        <v>-2.2002000001521083E-2</v>
      </c>
      <c r="Q54" s="2">
        <f>+C54-15018.5</f>
        <v>5222.0639999999985</v>
      </c>
    </row>
    <row r="55" spans="1:17">
      <c r="A55" s="65" t="s">
        <v>283</v>
      </c>
      <c r="B55" s="66" t="s">
        <v>165</v>
      </c>
      <c r="C55" s="67">
        <v>20243.483</v>
      </c>
      <c r="D55" s="67" t="s">
        <v>208</v>
      </c>
      <c r="E55">
        <f>+(C55-C$7)/C$8</f>
        <v>-35215.043341279619</v>
      </c>
      <c r="F55">
        <f>ROUND(2*E55,0)/2</f>
        <v>-35215</v>
      </c>
      <c r="G55">
        <f>+C55-(C$7+F55*C$8)</f>
        <v>-2.5331499997264473E-2</v>
      </c>
      <c r="I55">
        <f>G55</f>
        <v>-2.5331499997264473E-2</v>
      </c>
      <c r="Q55" s="2">
        <f>+C55-15018.5</f>
        <v>5224.9830000000002</v>
      </c>
    </row>
    <row r="56" spans="1:17">
      <c r="A56" s="65" t="s">
        <v>283</v>
      </c>
      <c r="B56" s="66" t="s">
        <v>165</v>
      </c>
      <c r="C56" s="67">
        <v>20323.556</v>
      </c>
      <c r="D56" s="67" t="s">
        <v>208</v>
      </c>
      <c r="E56">
        <f>+(C56-C$7)/C$8</f>
        <v>-35078.041336543327</v>
      </c>
      <c r="F56">
        <f>ROUND(2*E56,0)/2</f>
        <v>-35078</v>
      </c>
      <c r="G56">
        <f>+C56-(C$7+F56*C$8)</f>
        <v>-2.4159799999324605E-2</v>
      </c>
      <c r="I56">
        <f>G56</f>
        <v>-2.4159799999324605E-2</v>
      </c>
      <c r="Q56" s="2">
        <f>+C56-15018.5</f>
        <v>5305.0560000000005</v>
      </c>
    </row>
    <row r="57" spans="1:17">
      <c r="A57" s="65" t="s">
        <v>283</v>
      </c>
      <c r="B57" s="66" t="s">
        <v>165</v>
      </c>
      <c r="C57" s="67">
        <v>20326.477999999999</v>
      </c>
      <c r="D57" s="67" t="s">
        <v>208</v>
      </c>
      <c r="E57">
        <f>+(C57-C$7)/C$8</f>
        <v>-35073.0419003059</v>
      </c>
      <c r="F57">
        <f>ROUND(2*E57,0)/2</f>
        <v>-35073</v>
      </c>
      <c r="G57">
        <f>+C57-(C$7+F57*C$8)</f>
        <v>-2.4489300001732772E-2</v>
      </c>
      <c r="I57">
        <f>G57</f>
        <v>-2.4489300001732772E-2</v>
      </c>
      <c r="Q57" s="2">
        <f>+C57-15018.5</f>
        <v>5307.9779999999992</v>
      </c>
    </row>
    <row r="58" spans="1:17">
      <c r="A58" s="65" t="s">
        <v>283</v>
      </c>
      <c r="B58" s="66" t="s">
        <v>165</v>
      </c>
      <c r="C58" s="67">
        <v>20330.567999999999</v>
      </c>
      <c r="D58" s="67" t="s">
        <v>208</v>
      </c>
      <c r="E58">
        <f>+(C58-C$7)/C$8</f>
        <v>-35066.044058344552</v>
      </c>
      <c r="F58">
        <f>ROUND(2*E58,0)/2</f>
        <v>-35066</v>
      </c>
      <c r="G58">
        <f>+C58-(C$7+F58*C$8)</f>
        <v>-2.5750600001629209E-2</v>
      </c>
      <c r="I58">
        <f>G58</f>
        <v>-2.5750600001629209E-2</v>
      </c>
      <c r="Q58" s="2">
        <f>+C58-15018.5</f>
        <v>5312.0679999999993</v>
      </c>
    </row>
    <row r="59" spans="1:17">
      <c r="A59" s="65" t="s">
        <v>283</v>
      </c>
      <c r="B59" s="66" t="s">
        <v>165</v>
      </c>
      <c r="C59" s="67">
        <v>20333.493999999999</v>
      </c>
      <c r="D59" s="67" t="s">
        <v>208</v>
      </c>
      <c r="E59">
        <f>+(C59-C$7)/C$8</f>
        <v>-35061.037778251906</v>
      </c>
      <c r="F59">
        <f>ROUND(2*E59,0)/2</f>
        <v>-35061</v>
      </c>
      <c r="G59">
        <f>+C59-(C$7+F59*C$8)</f>
        <v>-2.208009999958449E-2</v>
      </c>
      <c r="I59">
        <f>G59</f>
        <v>-2.208009999958449E-2</v>
      </c>
      <c r="Q59" s="2">
        <f>+C59-15018.5</f>
        <v>5314.9939999999988</v>
      </c>
    </row>
    <row r="60" spans="1:17">
      <c r="A60" s="65" t="s">
        <v>283</v>
      </c>
      <c r="B60" s="66" t="s">
        <v>165</v>
      </c>
      <c r="C60" s="67">
        <v>20347.528999999999</v>
      </c>
      <c r="D60" s="67" t="s">
        <v>208</v>
      </c>
      <c r="E60">
        <f>+(C60-C$7)/C$8</f>
        <v>-35037.024401252493</v>
      </c>
      <c r="F60">
        <f>ROUND(2*E60,0)/2</f>
        <v>-35037</v>
      </c>
      <c r="G60">
        <f>+C60-(C$7+F60*C$8)</f>
        <v>-1.4261700001952704E-2</v>
      </c>
      <c r="I60">
        <f>G60</f>
        <v>-1.4261700001952704E-2</v>
      </c>
      <c r="Q60" s="2">
        <f>+C60-15018.5</f>
        <v>5329.0289999999986</v>
      </c>
    </row>
    <row r="61" spans="1:17">
      <c r="A61" s="65" t="s">
        <v>283</v>
      </c>
      <c r="B61" s="66" t="s">
        <v>165</v>
      </c>
      <c r="C61" s="67">
        <v>20357.453000000001</v>
      </c>
      <c r="D61" s="67" t="s">
        <v>208</v>
      </c>
      <c r="E61">
        <f>+(C61-C$7)/C$8</f>
        <v>-35020.044796454335</v>
      </c>
      <c r="F61">
        <f>ROUND(2*E61,0)/2</f>
        <v>-35020</v>
      </c>
      <c r="G61">
        <f>+C61-(C$7+F61*C$8)</f>
        <v>-2.6181999997788807E-2</v>
      </c>
      <c r="I61">
        <f>G61</f>
        <v>-2.6181999997788807E-2</v>
      </c>
      <c r="Q61" s="2">
        <f>+C61-15018.5</f>
        <v>5338.9530000000013</v>
      </c>
    </row>
    <row r="62" spans="1:17">
      <c r="A62" s="65" t="s">
        <v>283</v>
      </c>
      <c r="B62" s="66" t="s">
        <v>165</v>
      </c>
      <c r="C62" s="67">
        <v>20375.565999999999</v>
      </c>
      <c r="D62" s="67" t="s">
        <v>208</v>
      </c>
      <c r="E62">
        <f>+(C62-C$7)/C$8</f>
        <v>-34989.054109059231</v>
      </c>
      <c r="F62">
        <f>ROUND(2*E62,0)/2</f>
        <v>-34989</v>
      </c>
      <c r="G62">
        <f>+C62-(C$7+F62*C$8)</f>
        <v>-3.1624899998860201E-2</v>
      </c>
      <c r="I62">
        <f>G62</f>
        <v>-3.1624899998860201E-2</v>
      </c>
      <c r="Q62" s="2">
        <f>+C62-15018.5</f>
        <v>5357.0659999999989</v>
      </c>
    </row>
    <row r="63" spans="1:17">
      <c r="A63" s="65" t="s">
        <v>283</v>
      </c>
      <c r="B63" s="66" t="s">
        <v>165</v>
      </c>
      <c r="C63" s="67">
        <v>20381.419999999998</v>
      </c>
      <c r="D63" s="67" t="s">
        <v>208</v>
      </c>
      <c r="E63">
        <f>+(C63-C$7)/C$8</f>
        <v>-34979.038126946332</v>
      </c>
      <c r="F63">
        <f>ROUND(2*E63,0)/2</f>
        <v>-34979</v>
      </c>
      <c r="G63">
        <f>+C63-(C$7+F63*C$8)</f>
        <v>-2.2283900001639267E-2</v>
      </c>
      <c r="I63">
        <f>G63</f>
        <v>-2.2283900001639267E-2</v>
      </c>
      <c r="Q63" s="2">
        <f>+C63-15018.5</f>
        <v>5362.9199999999983</v>
      </c>
    </row>
    <row r="64" spans="1:17">
      <c r="A64" s="65" t="s">
        <v>283</v>
      </c>
      <c r="B64" s="66" t="s">
        <v>165</v>
      </c>
      <c r="C64" s="67">
        <v>20382.594000000001</v>
      </c>
      <c r="D64" s="67" t="s">
        <v>208</v>
      </c>
      <c r="E64">
        <f>+(C64-C$7)/C$8</f>
        <v>-34977.029455439573</v>
      </c>
      <c r="F64">
        <f>ROUND(2*E64,0)/2</f>
        <v>-34977</v>
      </c>
      <c r="G64">
        <f>+C64-(C$7+F64*C$8)</f>
        <v>-1.7215699997905176E-2</v>
      </c>
      <c r="I64">
        <f>G64</f>
        <v>-1.7215699997905176E-2</v>
      </c>
      <c r="Q64" s="2">
        <f>+C64-15018.5</f>
        <v>5364.094000000001</v>
      </c>
    </row>
    <row r="65" spans="1:17">
      <c r="A65" s="65" t="s">
        <v>283</v>
      </c>
      <c r="B65" s="66" t="s">
        <v>165</v>
      </c>
      <c r="C65" s="67">
        <v>20385.511999999999</v>
      </c>
      <c r="D65" s="67" t="s">
        <v>208</v>
      </c>
      <c r="E65">
        <f>+(C65-C$7)/C$8</f>
        <v>-34972.036863057365</v>
      </c>
      <c r="F65">
        <f>ROUND(2*E65,0)/2</f>
        <v>-34972</v>
      </c>
      <c r="G65">
        <f>+C65-(C$7+F65*C$8)</f>
        <v>-2.1545200001128251E-2</v>
      </c>
      <c r="I65">
        <f>G65</f>
        <v>-2.1545200001128251E-2</v>
      </c>
      <c r="Q65" s="2">
        <f>+C65-15018.5</f>
        <v>5367.0119999999988</v>
      </c>
    </row>
    <row r="66" spans="1:17">
      <c r="A66" s="65" t="s">
        <v>339</v>
      </c>
      <c r="B66" s="66" t="s">
        <v>165</v>
      </c>
      <c r="C66" s="67">
        <v>28397.384999999998</v>
      </c>
      <c r="D66" s="67" t="s">
        <v>208</v>
      </c>
      <c r="E66">
        <f>+(C66-C$7)/C$8</f>
        <v>-21264.012151949326</v>
      </c>
      <c r="F66">
        <f>ROUND(2*E66,0)/2</f>
        <v>-21264</v>
      </c>
      <c r="G66">
        <f>+C66-(C$7+F66*C$8)</f>
        <v>-7.1024000026227441E-3</v>
      </c>
      <c r="I66">
        <f>G66</f>
        <v>-7.1024000026227441E-3</v>
      </c>
      <c r="Q66" s="2">
        <f>+C66-15018.5</f>
        <v>13378.884999999998</v>
      </c>
    </row>
    <row r="67" spans="1:17">
      <c r="A67" s="65" t="s">
        <v>216</v>
      </c>
      <c r="B67" s="66" t="s">
        <v>165</v>
      </c>
      <c r="C67" s="67">
        <v>28725.267</v>
      </c>
      <c r="D67" s="67" t="s">
        <v>208</v>
      </c>
      <c r="E67">
        <f>+(C67-C$7)/C$8</f>
        <v>-20703.017917726251</v>
      </c>
      <c r="F67">
        <f>ROUND(2*E67,0)/2</f>
        <v>-20703</v>
      </c>
      <c r="G67">
        <f>+C67-(C$7+F67*C$8)</f>
        <v>-1.0472299996763468E-2</v>
      </c>
      <c r="I67">
        <f>G67</f>
        <v>-1.0472299996763468E-2</v>
      </c>
      <c r="Q67" s="2">
        <f>+C67-15018.5</f>
        <v>13706.767</v>
      </c>
    </row>
    <row r="68" spans="1:17">
      <c r="A68" s="65" t="s">
        <v>216</v>
      </c>
      <c r="B68" s="66" t="s">
        <v>165</v>
      </c>
      <c r="C68" s="67">
        <v>28726.424999999999</v>
      </c>
      <c r="D68" s="67" t="s">
        <v>208</v>
      </c>
      <c r="E68">
        <f>+(C68-C$7)/C$8</f>
        <v>-20701.036621640371</v>
      </c>
      <c r="F68">
        <f>ROUND(2*E68,0)/2</f>
        <v>-20701</v>
      </c>
      <c r="G68">
        <f>+C68-(C$7+F68*C$8)</f>
        <v>-2.1404099999926984E-2</v>
      </c>
      <c r="I68">
        <f>G68</f>
        <v>-2.1404099999926984E-2</v>
      </c>
      <c r="Q68" s="2">
        <f>+C68-15018.5</f>
        <v>13707.924999999999</v>
      </c>
    </row>
    <row r="69" spans="1:17">
      <c r="A69" s="65" t="s">
        <v>216</v>
      </c>
      <c r="B69" s="66" t="s">
        <v>165</v>
      </c>
      <c r="C69" s="67">
        <v>28728.207999999999</v>
      </c>
      <c r="D69" s="67" t="s">
        <v>208</v>
      </c>
      <c r="E69">
        <f>+(C69-C$7)/C$8</f>
        <v>-20697.985973176535</v>
      </c>
      <c r="F69">
        <f>ROUND(2*E69,0)/2</f>
        <v>-20698</v>
      </c>
      <c r="G69">
        <f>+C69-(C$7+F69*C$8)</f>
        <v>8.1981999974232167E-3</v>
      </c>
      <c r="I69">
        <f>G69</f>
        <v>8.1981999974232167E-3</v>
      </c>
      <c r="Q69" s="2">
        <f>+C69-15018.5</f>
        <v>13709.707999999999</v>
      </c>
    </row>
    <row r="70" spans="1:17">
      <c r="A70" s="65" t="s">
        <v>216</v>
      </c>
      <c r="B70" s="66" t="s">
        <v>165</v>
      </c>
      <c r="C70" s="67">
        <v>28729.325000000001</v>
      </c>
      <c r="D70" s="67" t="s">
        <v>208</v>
      </c>
      <c r="E70">
        <f>+(C70-C$7)/C$8</f>
        <v>-20696.074826606648</v>
      </c>
      <c r="F70">
        <f>ROUND(2*E70,0)/2</f>
        <v>-20696</v>
      </c>
      <c r="G70">
        <f>+C70-(C$7+F70*C$8)</f>
        <v>-4.3733599999541184E-2</v>
      </c>
      <c r="I70">
        <f>G70</f>
        <v>-4.3733599999541184E-2</v>
      </c>
      <c r="Q70" s="2">
        <f>+C70-15018.5</f>
        <v>13710.825000000001</v>
      </c>
    </row>
    <row r="71" spans="1:17">
      <c r="A71" s="65" t="s">
        <v>216</v>
      </c>
      <c r="B71" s="66" t="s">
        <v>165</v>
      </c>
      <c r="C71" s="67">
        <v>28732.280999999999</v>
      </c>
      <c r="D71" s="67" t="s">
        <v>208</v>
      </c>
      <c r="E71">
        <f>+(C71-C$7)/C$8</f>
        <v>-20691.017217599863</v>
      </c>
      <c r="F71">
        <f>ROUND(2*E71,0)/2</f>
        <v>-20691</v>
      </c>
      <c r="G71">
        <f>+C71-(C$7+F71*C$8)</f>
        <v>-1.0063099998660618E-2</v>
      </c>
      <c r="I71">
        <f>G71</f>
        <v>-1.0063099998660618E-2</v>
      </c>
      <c r="Q71" s="2">
        <f>+C71-15018.5</f>
        <v>13713.780999999999</v>
      </c>
    </row>
    <row r="72" spans="1:17">
      <c r="A72" s="65" t="s">
        <v>216</v>
      </c>
      <c r="B72" s="66" t="s">
        <v>165</v>
      </c>
      <c r="C72" s="67">
        <v>28742.21</v>
      </c>
      <c r="D72" s="67" t="s">
        <v>208</v>
      </c>
      <c r="E72">
        <f>+(C72-C$7)/C$8</f>
        <v>-20674.02905798268</v>
      </c>
      <c r="F72">
        <f>ROUND(2*E72,0)/2</f>
        <v>-20674</v>
      </c>
      <c r="G72">
        <f>+C72-(C$7+F72*C$8)</f>
        <v>-1.6983399997116067E-2</v>
      </c>
      <c r="I72">
        <f>G72</f>
        <v>-1.6983399997116067E-2</v>
      </c>
      <c r="Q72" s="2">
        <f>+C72-15018.5</f>
        <v>13723.71</v>
      </c>
    </row>
    <row r="73" spans="1:17">
      <c r="A73" s="65" t="s">
        <v>216</v>
      </c>
      <c r="B73" s="66" t="s">
        <v>165</v>
      </c>
      <c r="C73" s="67">
        <v>28749.233</v>
      </c>
      <c r="D73" s="67" t="s">
        <v>208</v>
      </c>
      <c r="E73">
        <f>+(C73-C$7)/C$8</f>
        <v>-20662.012959182048</v>
      </c>
      <c r="F73">
        <f>ROUND(2*E73,0)/2</f>
        <v>-20662</v>
      </c>
      <c r="G73">
        <f>+C73-(C$7+F73*C$8)</f>
        <v>-7.5741999971796758E-3</v>
      </c>
      <c r="I73">
        <f>G73</f>
        <v>-7.5741999971796758E-3</v>
      </c>
      <c r="Q73" s="2">
        <f>+C73-15018.5</f>
        <v>13730.733</v>
      </c>
    </row>
    <row r="74" spans="1:17">
      <c r="A74" s="65" t="s">
        <v>216</v>
      </c>
      <c r="B74" s="66" t="s">
        <v>165</v>
      </c>
      <c r="C74" s="67">
        <v>28750.38</v>
      </c>
      <c r="D74" s="67" t="s">
        <v>208</v>
      </c>
      <c r="E74">
        <f>+(C74-C$7)/C$8</f>
        <v>-20660.050483698018</v>
      </c>
      <c r="F74">
        <f>ROUND(2*E74,0)/2</f>
        <v>-20660</v>
      </c>
      <c r="G74">
        <f>+C74-(C$7+F74*C$8)</f>
        <v>-2.950599999530823E-2</v>
      </c>
      <c r="I74">
        <f>G74</f>
        <v>-2.950599999530823E-2</v>
      </c>
      <c r="Q74" s="2">
        <f>+C74-15018.5</f>
        <v>13731.880000000001</v>
      </c>
    </row>
    <row r="75" spans="1:17">
      <c r="A75" s="65" t="s">
        <v>216</v>
      </c>
      <c r="B75" s="66" t="s">
        <v>165</v>
      </c>
      <c r="C75" s="67">
        <v>28756.236000000001</v>
      </c>
      <c r="D75" s="67" t="s">
        <v>208</v>
      </c>
      <c r="E75">
        <f>+(C75-C$7)/C$8</f>
        <v>-20650.03107965751</v>
      </c>
      <c r="F75">
        <f>ROUND(2*E75,0)/2</f>
        <v>-20650</v>
      </c>
      <c r="G75">
        <f>+C75-(C$7+F75*C$8)</f>
        <v>-1.8164999997679843E-2</v>
      </c>
      <c r="I75">
        <f>G75</f>
        <v>-1.8164999997679843E-2</v>
      </c>
      <c r="Q75" s="2">
        <f>+C75-15018.5</f>
        <v>13737.736000000001</v>
      </c>
    </row>
    <row r="76" spans="1:17">
      <c r="A76" s="65" t="s">
        <v>216</v>
      </c>
      <c r="B76" s="66" t="s">
        <v>165</v>
      </c>
      <c r="C76" s="67">
        <v>28757.406999999999</v>
      </c>
      <c r="D76" s="67" t="s">
        <v>208</v>
      </c>
      <c r="E76">
        <f>+(C76-C$7)/C$8</f>
        <v>-20648.027541042171</v>
      </c>
      <c r="F76">
        <f>ROUND(2*E76,0)/2</f>
        <v>-20648</v>
      </c>
      <c r="G76">
        <f>+C76-(C$7+F76*C$8)</f>
        <v>-1.6096799998194911E-2</v>
      </c>
      <c r="I76">
        <f>G76</f>
        <v>-1.6096799998194911E-2</v>
      </c>
      <c r="Q76" s="2">
        <f>+C76-15018.5</f>
        <v>13738.906999999999</v>
      </c>
    </row>
    <row r="77" spans="1:17">
      <c r="A77" s="65" t="s">
        <v>216</v>
      </c>
      <c r="B77" s="66" t="s">
        <v>165</v>
      </c>
      <c r="C77" s="67">
        <v>28764.427</v>
      </c>
      <c r="D77" s="67" t="s">
        <v>208</v>
      </c>
      <c r="E77">
        <f>+(C77-C$7)/C$8</f>
        <v>-20636.016575132955</v>
      </c>
      <c r="F77">
        <f>ROUND(2*E77,0)/2</f>
        <v>-20636</v>
      </c>
      <c r="G77">
        <f>+C77-(C$7+F77*C$8)</f>
        <v>-9.6875999988697004E-3</v>
      </c>
      <c r="I77">
        <f>G77</f>
        <v>-9.6875999988697004E-3</v>
      </c>
      <c r="Q77" s="2">
        <f>+C77-15018.5</f>
        <v>13745.927</v>
      </c>
    </row>
    <row r="78" spans="1:17">
      <c r="A78" s="65" t="s">
        <v>216</v>
      </c>
      <c r="B78" s="66" t="s">
        <v>165</v>
      </c>
      <c r="C78" s="67">
        <v>28781.37</v>
      </c>
      <c r="D78" s="67" t="s">
        <v>208</v>
      </c>
      <c r="E78">
        <f>+(C78-C$7)/C$8</f>
        <v>-20607.027715389384</v>
      </c>
      <c r="F78">
        <f>ROUND(2*E78,0)/2</f>
        <v>-20607</v>
      </c>
      <c r="G78">
        <f>+C78-(C$7+F78*C$8)</f>
        <v>-1.6198699999222299E-2</v>
      </c>
      <c r="I78">
        <f>G78</f>
        <v>-1.6198699999222299E-2</v>
      </c>
      <c r="Q78" s="2">
        <f>+C78-15018.5</f>
        <v>13762.869999999999</v>
      </c>
    </row>
    <row r="79" spans="1:17">
      <c r="A79" s="65" t="s">
        <v>216</v>
      </c>
      <c r="B79" s="66" t="s">
        <v>165</v>
      </c>
      <c r="C79" s="67">
        <v>29397.357</v>
      </c>
      <c r="D79" s="67" t="s">
        <v>208</v>
      </c>
      <c r="E79">
        <f>+(C79-C$7)/C$8</f>
        <v>-19553.096254204051</v>
      </c>
      <c r="F79">
        <f>ROUND(2*E79,0)/2</f>
        <v>-19553</v>
      </c>
      <c r="G79">
        <f>+C79-(C$7+F79*C$8)</f>
        <v>-5.6257299998833332E-2</v>
      </c>
      <c r="I79">
        <f>G79</f>
        <v>-5.6257299998833332E-2</v>
      </c>
      <c r="Q79" s="2">
        <f>+C79-15018.5</f>
        <v>14378.857</v>
      </c>
    </row>
    <row r="80" spans="1:17">
      <c r="A80" s="65" t="s">
        <v>216</v>
      </c>
      <c r="B80" s="66" t="s">
        <v>165</v>
      </c>
      <c r="C80" s="67">
        <v>29438.324000000001</v>
      </c>
      <c r="D80" s="67" t="s">
        <v>208</v>
      </c>
      <c r="E80">
        <f>+(C80-C$7)/C$8</f>
        <v>-19483.003200015602</v>
      </c>
      <c r="F80">
        <f>ROUND(2*E80,0)/2</f>
        <v>-19483</v>
      </c>
      <c r="G80">
        <f>+C80-(C$7+F80*C$8)</f>
        <v>-1.8702999986999203E-3</v>
      </c>
      <c r="I80">
        <f>G80</f>
        <v>-1.8702999986999203E-3</v>
      </c>
      <c r="Q80" s="2">
        <f>+C80-15018.5</f>
        <v>14419.824000000001</v>
      </c>
    </row>
    <row r="81" spans="1:21">
      <c r="A81" s="65" t="s">
        <v>216</v>
      </c>
      <c r="B81" s="66" t="s">
        <v>165</v>
      </c>
      <c r="C81" s="67">
        <v>29455.275000000001</v>
      </c>
      <c r="D81" s="67" t="s">
        <v>208</v>
      </c>
      <c r="E81">
        <f>+(C81-C$7)/C$8</f>
        <v>-19454.00065256159</v>
      </c>
      <c r="F81">
        <f>ROUND(2*E81,0)/2</f>
        <v>-19454</v>
      </c>
      <c r="G81">
        <f>+C81-(C$7+F81*C$8)</f>
        <v>-3.8139999742270447E-4</v>
      </c>
      <c r="I81">
        <f>G81</f>
        <v>-3.8139999742270447E-4</v>
      </c>
      <c r="Q81" s="2">
        <f>+C81-15018.5</f>
        <v>14436.775000000001</v>
      </c>
    </row>
    <row r="82" spans="1:21">
      <c r="A82" s="65" t="s">
        <v>216</v>
      </c>
      <c r="B82" s="66" t="s">
        <v>165</v>
      </c>
      <c r="C82" s="67">
        <v>29456.413</v>
      </c>
      <c r="D82" s="67" t="s">
        <v>208</v>
      </c>
      <c r="E82">
        <f>+(C82-C$7)/C$8</f>
        <v>-19452.053575751808</v>
      </c>
      <c r="F82">
        <f>ROUND(2*E82,0)/2</f>
        <v>-19452</v>
      </c>
      <c r="G82">
        <f>+C82-(C$7+F82*C$8)</f>
        <v>-3.1313200001022778E-2</v>
      </c>
      <c r="I82">
        <f>G82</f>
        <v>-3.1313200001022778E-2</v>
      </c>
      <c r="Q82" s="2">
        <f>+C82-15018.5</f>
        <v>14437.913</v>
      </c>
    </row>
    <row r="83" spans="1:21">
      <c r="A83" s="65" t="s">
        <v>216</v>
      </c>
      <c r="B83" s="66" t="s">
        <v>165</v>
      </c>
      <c r="C83" s="67">
        <v>29462.242999999999</v>
      </c>
      <c r="D83" s="67" t="s">
        <v>208</v>
      </c>
      <c r="E83">
        <f>+(C83-C$7)/C$8</f>
        <v>-19442.078656770223</v>
      </c>
      <c r="F83">
        <f>ROUND(2*E83,0)/2</f>
        <v>-19442</v>
      </c>
      <c r="G83">
        <f>+C83-(C$7+F83*C$8)</f>
        <v>-4.5972199997777352E-2</v>
      </c>
      <c r="I83">
        <f>G83</f>
        <v>-4.5972199997777352E-2</v>
      </c>
      <c r="Q83" s="2">
        <f>+C83-15018.5</f>
        <v>14443.742999999999</v>
      </c>
    </row>
    <row r="84" spans="1:21">
      <c r="A84" s="65" t="s">
        <v>216</v>
      </c>
      <c r="B84" s="66" t="s">
        <v>165</v>
      </c>
      <c r="C84" s="67">
        <v>29465.219000000001</v>
      </c>
      <c r="D84" s="67" t="s">
        <v>208</v>
      </c>
      <c r="E84">
        <f>+(C84-C$7)/C$8</f>
        <v>-19436.986828487337</v>
      </c>
      <c r="F84">
        <f>ROUND(2*E84,0)/2</f>
        <v>-19437</v>
      </c>
      <c r="G84">
        <f>+C84-(C$7+F84*C$8)</f>
        <v>7.698299999901792E-3</v>
      </c>
      <c r="I84">
        <f>G84</f>
        <v>7.698299999901792E-3</v>
      </c>
      <c r="Q84" s="2">
        <f>+C84-15018.5</f>
        <v>14446.719000000001</v>
      </c>
    </row>
    <row r="85" spans="1:21">
      <c r="A85" s="65" t="s">
        <v>216</v>
      </c>
      <c r="B85" s="66" t="s">
        <v>165</v>
      </c>
      <c r="C85" s="67">
        <v>29486.226999999999</v>
      </c>
      <c r="D85" s="67" t="s">
        <v>208</v>
      </c>
      <c r="E85">
        <f>+(C85-C$7)/C$8</f>
        <v>-19401.042900877535</v>
      </c>
      <c r="F85">
        <f>ROUND(2*E85,0)/2</f>
        <v>-19401</v>
      </c>
      <c r="G85">
        <f>+C85-(C$7+F85*C$8)</f>
        <v>-2.5074099998164456E-2</v>
      </c>
      <c r="I85">
        <f>G85</f>
        <v>-2.5074099998164456E-2</v>
      </c>
      <c r="Q85" s="2">
        <f>+C85-15018.5</f>
        <v>14467.726999999999</v>
      </c>
    </row>
    <row r="86" spans="1:21">
      <c r="A86" s="65" t="s">
        <v>216</v>
      </c>
      <c r="B86" s="66" t="s">
        <v>165</v>
      </c>
      <c r="C86" s="67">
        <v>29493.214</v>
      </c>
      <c r="D86" s="67" t="s">
        <v>208</v>
      </c>
      <c r="E86">
        <f>+(C86-C$7)/C$8</f>
        <v>-19389.088396773874</v>
      </c>
      <c r="F86">
        <f>ROUND(2*E86,0)/2</f>
        <v>-19389</v>
      </c>
      <c r="G86">
        <f>+C86-(C$7+F86*C$8)</f>
        <v>-5.1664899998286273E-2</v>
      </c>
      <c r="I86">
        <f>G86</f>
        <v>-5.1664899998286273E-2</v>
      </c>
      <c r="Q86" s="2">
        <f>+C86-15018.5</f>
        <v>14474.714</v>
      </c>
    </row>
    <row r="87" spans="1:21">
      <c r="A87" s="65" t="s">
        <v>216</v>
      </c>
      <c r="B87" s="66" t="s">
        <v>165</v>
      </c>
      <c r="C87" s="67">
        <v>29868.474999999999</v>
      </c>
      <c r="D87" s="67" t="s">
        <v>208</v>
      </c>
      <c r="E87">
        <f>+(C87-C$7)/C$8</f>
        <v>-18747.030408446411</v>
      </c>
      <c r="F87">
        <f>ROUND(2*E87,0)/2</f>
        <v>-18747</v>
      </c>
      <c r="G87">
        <f>+C87-(C$7+F87*C$8)</f>
        <v>-1.7772700000932673E-2</v>
      </c>
      <c r="I87">
        <f>G87</f>
        <v>-1.7772700000932673E-2</v>
      </c>
      <c r="Q87" s="2">
        <f>+C87-15018.5</f>
        <v>14849.974999999999</v>
      </c>
    </row>
    <row r="88" spans="1:21">
      <c r="A88" s="65" t="s">
        <v>395</v>
      </c>
      <c r="B88" s="66" t="s">
        <v>165</v>
      </c>
      <c r="C88" s="67">
        <v>29928.084999999999</v>
      </c>
      <c r="D88" s="67" t="s">
        <v>105</v>
      </c>
      <c r="E88">
        <f>+(C88-C$7)/C$8</f>
        <v>-18645.039856046347</v>
      </c>
      <c r="F88">
        <f>ROUND(2*E88,0)/2</f>
        <v>-18645</v>
      </c>
      <c r="G88">
        <f>+C88-(C$7+F88*C$8)</f>
        <v>-2.3294499998883111E-2</v>
      </c>
      <c r="I88">
        <f>G88</f>
        <v>-2.3294499998883111E-2</v>
      </c>
      <c r="Q88" s="2">
        <f>+C88-15018.5</f>
        <v>14909.584999999999</v>
      </c>
    </row>
    <row r="89" spans="1:21">
      <c r="A89" s="65" t="s">
        <v>216</v>
      </c>
      <c r="B89" s="66" t="s">
        <v>165</v>
      </c>
      <c r="C89" s="67">
        <v>30587.337</v>
      </c>
      <c r="D89" s="67" t="s">
        <v>105</v>
      </c>
      <c r="E89">
        <f>+(C89-C$7)/C$8</f>
        <v>-17517.083545849295</v>
      </c>
      <c r="F89">
        <f>ROUND(2*E89,0)/2</f>
        <v>-17517</v>
      </c>
      <c r="G89">
        <f>+C89-(C$7+F89*C$8)</f>
        <v>-4.8829699997440912E-2</v>
      </c>
      <c r="I89">
        <f>G89</f>
        <v>-4.8829699997440912E-2</v>
      </c>
      <c r="Q89" s="2">
        <f>+C89-15018.5</f>
        <v>15568.837</v>
      </c>
    </row>
    <row r="90" spans="1:21">
      <c r="A90" s="65" t="s">
        <v>216</v>
      </c>
      <c r="B90" s="66" t="s">
        <v>165</v>
      </c>
      <c r="C90" s="67">
        <v>31674.481</v>
      </c>
      <c r="D90" s="67" t="s">
        <v>105</v>
      </c>
      <c r="E90">
        <f>+(C90-C$7)/C$8</f>
        <v>-15657.019511317938</v>
      </c>
      <c r="F90">
        <f>ROUND(2*E90,0)/2</f>
        <v>-15657</v>
      </c>
      <c r="G90">
        <f>+C90-(C$7+F90*C$8)</f>
        <v>-1.1403699998481898E-2</v>
      </c>
      <c r="I90">
        <f>G90</f>
        <v>-1.1403699998481898E-2</v>
      </c>
      <c r="Q90" s="2">
        <f>+C90-15018.5</f>
        <v>16655.981</v>
      </c>
    </row>
    <row r="91" spans="1:21">
      <c r="A91" s="65" t="s">
        <v>405</v>
      </c>
      <c r="B91" s="66" t="s">
        <v>165</v>
      </c>
      <c r="C91" s="67">
        <v>32889.438000000002</v>
      </c>
      <c r="D91" s="67" t="s">
        <v>208</v>
      </c>
      <c r="E91">
        <f>+(C91-C$7)/C$8</f>
        <v>-13578.272060012392</v>
      </c>
      <c r="F91">
        <f>ROUND(2*E91,0)/2</f>
        <v>-13578.5</v>
      </c>
      <c r="Q91" s="2">
        <f>+C91-15018.5</f>
        <v>17870.938000000002</v>
      </c>
      <c r="U91">
        <f>+C91-(C$7+F91*C$8)</f>
        <v>0.13322315000550589</v>
      </c>
    </row>
    <row r="92" spans="1:21">
      <c r="A92" s="65" t="s">
        <v>408</v>
      </c>
      <c r="B92" s="66" t="s">
        <v>165</v>
      </c>
      <c r="C92" s="67">
        <v>33065.498</v>
      </c>
      <c r="D92" s="67" t="s">
        <v>208</v>
      </c>
      <c r="E92">
        <f>+(C92-C$7)/C$8</f>
        <v>-13277.039772551314</v>
      </c>
      <c r="F92">
        <f>ROUND(2*E92,0)/2</f>
        <v>-13277</v>
      </c>
      <c r="G92">
        <f>+C92-(C$7+F92*C$8)</f>
        <v>-2.3245700002007652E-2</v>
      </c>
      <c r="I92">
        <f>G92</f>
        <v>-2.3245700002007652E-2</v>
      </c>
      <c r="Q92" s="2">
        <f>+C92-15018.5</f>
        <v>18046.998</v>
      </c>
    </row>
    <row r="93" spans="1:21">
      <c r="A93" s="65" t="s">
        <v>408</v>
      </c>
      <c r="B93" s="66" t="s">
        <v>165</v>
      </c>
      <c r="C93" s="67">
        <v>33418.519999999997</v>
      </c>
      <c r="D93" s="67" t="s">
        <v>208</v>
      </c>
      <c r="E93">
        <f>+(C93-C$7)/C$8</f>
        <v>-12673.031908277288</v>
      </c>
      <c r="F93">
        <f>ROUND(2*E93,0)/2</f>
        <v>-12673</v>
      </c>
      <c r="G93">
        <f>+C93-(C$7+F93*C$8)</f>
        <v>-1.864930000010645E-2</v>
      </c>
      <c r="I93">
        <f>G93</f>
        <v>-1.864930000010645E-2</v>
      </c>
      <c r="Q93" s="2">
        <f>+C93-15018.5</f>
        <v>18400.019999999997</v>
      </c>
    </row>
    <row r="94" spans="1:21">
      <c r="A94" s="65" t="s">
        <v>414</v>
      </c>
      <c r="B94" s="66" t="s">
        <v>165</v>
      </c>
      <c r="C94" s="67">
        <v>33559.966999999997</v>
      </c>
      <c r="D94" s="67" t="s">
        <v>208</v>
      </c>
      <c r="E94">
        <f>+(C94-C$7)/C$8</f>
        <v>-12431.021210989387</v>
      </c>
      <c r="F94">
        <f>ROUND(2*E94,0)/2</f>
        <v>-12431</v>
      </c>
      <c r="G94">
        <f>+C94-(C$7+F94*C$8)</f>
        <v>-1.2397099999361672E-2</v>
      </c>
      <c r="I94">
        <f>G94</f>
        <v>-1.2397099999361672E-2</v>
      </c>
      <c r="Q94" s="2">
        <f>+C94-15018.5</f>
        <v>18541.466999999997</v>
      </c>
    </row>
    <row r="95" spans="1:21">
      <c r="A95" s="65" t="s">
        <v>408</v>
      </c>
      <c r="B95" s="66" t="s">
        <v>165</v>
      </c>
      <c r="C95" s="67">
        <v>33594.447</v>
      </c>
      <c r="D95" s="67" t="s">
        <v>208</v>
      </c>
      <c r="E95">
        <f>+(C95-C$7)/C$8</f>
        <v>-12372.027179002229</v>
      </c>
      <c r="F95">
        <f>ROUND(2*E95,0)/2</f>
        <v>-12372</v>
      </c>
      <c r="G95">
        <f>+C95-(C$7+F95*C$8)</f>
        <v>-1.5885200002230704E-2</v>
      </c>
      <c r="I95">
        <f>G95</f>
        <v>-1.5885200002230704E-2</v>
      </c>
      <c r="Q95" s="2">
        <f>+C95-15018.5</f>
        <v>18575.947</v>
      </c>
    </row>
    <row r="96" spans="1:21">
      <c r="A96" s="65" t="s">
        <v>408</v>
      </c>
      <c r="B96" s="66" t="s">
        <v>165</v>
      </c>
      <c r="C96" s="67">
        <v>33798.427000000003</v>
      </c>
      <c r="D96" s="67" t="s">
        <v>208</v>
      </c>
      <c r="E96">
        <f>+(C96-C$7)/C$8</f>
        <v>-12023.024782113029</v>
      </c>
      <c r="F96">
        <f>ROUND(2*E96,0)/2</f>
        <v>-12023</v>
      </c>
      <c r="G96">
        <f>+C96-(C$7+F96*C$8)</f>
        <v>-1.4484299994364846E-2</v>
      </c>
      <c r="I96">
        <f>G96</f>
        <v>-1.4484299994364846E-2</v>
      </c>
      <c r="Q96" s="2">
        <f>+C96-15018.5</f>
        <v>18779.927000000003</v>
      </c>
    </row>
    <row r="97" spans="1:17">
      <c r="A97" s="65" t="s">
        <v>422</v>
      </c>
      <c r="B97" s="66" t="s">
        <v>165</v>
      </c>
      <c r="C97" s="67">
        <v>34628.377</v>
      </c>
      <c r="D97" s="67" t="s">
        <v>208</v>
      </c>
      <c r="E97">
        <f>+(C97-C$7)/C$8</f>
        <v>-10603.010372375871</v>
      </c>
      <c r="F97">
        <f>ROUND(2*E97,0)/2</f>
        <v>-10603</v>
      </c>
      <c r="G97">
        <f>+C97-(C$7+F97*C$8)</f>
        <v>-6.0622999953920953E-3</v>
      </c>
      <c r="I97">
        <f>G97</f>
        <v>-6.0622999953920953E-3</v>
      </c>
      <c r="Q97" s="2">
        <f>+C97-15018.5</f>
        <v>19609.877</v>
      </c>
    </row>
    <row r="98" spans="1:17">
      <c r="A98" s="65" t="s">
        <v>426</v>
      </c>
      <c r="B98" s="66" t="s">
        <v>165</v>
      </c>
      <c r="C98" s="67">
        <v>35244.396999999997</v>
      </c>
      <c r="D98" s="67" t="s">
        <v>208</v>
      </c>
      <c r="E98">
        <f>+(C98-C$7)/C$8</f>
        <v>-9549.0224493849873</v>
      </c>
      <c r="F98">
        <f>ROUND(2*E98,0)/2</f>
        <v>-9549</v>
      </c>
      <c r="G98">
        <f>+C98-(C$7+F98*C$8)</f>
        <v>-1.3120900002832059E-2</v>
      </c>
      <c r="I98">
        <f>G98</f>
        <v>-1.3120900002832059E-2</v>
      </c>
      <c r="Q98" s="2">
        <f>+C98-15018.5</f>
        <v>20225.896999999997</v>
      </c>
    </row>
    <row r="99" spans="1:17">
      <c r="A99" s="65" t="s">
        <v>429</v>
      </c>
      <c r="B99" s="66" t="s">
        <v>165</v>
      </c>
      <c r="C99" s="67">
        <v>35930.557000000001</v>
      </c>
      <c r="D99" s="67" t="s">
        <v>208</v>
      </c>
      <c r="E99">
        <f>+(C99-C$7)/C$8</f>
        <v>-8375.0275251302046</v>
      </c>
      <c r="F99">
        <f>ROUND(2*E99,0)/2</f>
        <v>-8375</v>
      </c>
      <c r="G99">
        <f>+C99-(C$7+F99*C$8)</f>
        <v>-1.6087500000139698E-2</v>
      </c>
      <c r="I99">
        <f>G99</f>
        <v>-1.6087500000139698E-2</v>
      </c>
      <c r="Q99" s="2">
        <f>+C99-15018.5</f>
        <v>20912.057000000001</v>
      </c>
    </row>
    <row r="100" spans="1:17">
      <c r="A100" s="65" t="s">
        <v>433</v>
      </c>
      <c r="B100" s="66" t="s">
        <v>162</v>
      </c>
      <c r="C100" s="67">
        <v>36026.712</v>
      </c>
      <c r="D100" s="67" t="s">
        <v>208</v>
      </c>
      <c r="E100">
        <f>+(C100-C$7)/C$8</f>
        <v>-8210.5098004862211</v>
      </c>
      <c r="F100">
        <f>ROUND(2*E100,0)/2</f>
        <v>-8210.5</v>
      </c>
      <c r="G100">
        <f>+C100-(C$7+F100*C$8)</f>
        <v>-5.7280499968328513E-3</v>
      </c>
      <c r="I100">
        <f>G100</f>
        <v>-5.7280499968328513E-3</v>
      </c>
      <c r="Q100" s="2">
        <f>+C100-15018.5</f>
        <v>21008.212</v>
      </c>
    </row>
    <row r="101" spans="1:17">
      <c r="A101" s="65" t="s">
        <v>433</v>
      </c>
      <c r="B101" s="66" t="s">
        <v>165</v>
      </c>
      <c r="C101" s="67">
        <v>36028.754000000001</v>
      </c>
      <c r="D101" s="67" t="s">
        <v>208</v>
      </c>
      <c r="E101">
        <f>+(C101-C$7)/C$8</f>
        <v>-8207.0160123969563</v>
      </c>
      <c r="F101">
        <f>ROUND(2*E101,0)/2</f>
        <v>-8207</v>
      </c>
      <c r="G101">
        <f>+C101-(C$7+F101*C$8)</f>
        <v>-9.358700001030229E-3</v>
      </c>
      <c r="I101">
        <f>G101</f>
        <v>-9.358700001030229E-3</v>
      </c>
      <c r="Q101" s="2">
        <f>+C101-15018.5</f>
        <v>21010.254000000001</v>
      </c>
    </row>
    <row r="102" spans="1:17">
      <c r="A102" s="65" t="s">
        <v>429</v>
      </c>
      <c r="B102" s="66" t="s">
        <v>165</v>
      </c>
      <c r="C102" s="67">
        <v>36348.457999999999</v>
      </c>
      <c r="D102" s="67" t="s">
        <v>208</v>
      </c>
      <c r="E102">
        <f>+(C102-C$7)/C$8</f>
        <v>-7660.0140401689814</v>
      </c>
      <c r="F102">
        <f>ROUND(2*E102,0)/2</f>
        <v>-7660</v>
      </c>
      <c r="G102">
        <f>+C102-(C$7+F102*C$8)</f>
        <v>-8.2059999986086041E-3</v>
      </c>
      <c r="I102">
        <f>G102</f>
        <v>-8.2059999986086041E-3</v>
      </c>
      <c r="Q102" s="2">
        <f>+C102-15018.5</f>
        <v>21329.957999999999</v>
      </c>
    </row>
    <row r="103" spans="1:17">
      <c r="A103" s="65" t="s">
        <v>433</v>
      </c>
      <c r="B103" s="66" t="s">
        <v>165</v>
      </c>
      <c r="C103" s="67">
        <v>36495.749000000003</v>
      </c>
      <c r="D103" s="67" t="s">
        <v>208</v>
      </c>
      <c r="E103">
        <f>+(C103-C$7)/C$8</f>
        <v>-7408.0044704062211</v>
      </c>
      <c r="F103">
        <f>ROUND(2*E103,0)/2</f>
        <v>-7408</v>
      </c>
      <c r="G103">
        <f>+C103-(C$7+F103*C$8)</f>
        <v>-2.6127999954042025E-3</v>
      </c>
      <c r="I103">
        <f>G103</f>
        <v>-2.6127999954042025E-3</v>
      </c>
      <c r="Q103" s="2">
        <f>+C103-15018.5</f>
        <v>21477.249000000003</v>
      </c>
    </row>
    <row r="104" spans="1:17">
      <c r="A104" s="65" t="s">
        <v>444</v>
      </c>
      <c r="B104" s="66" t="s">
        <v>165</v>
      </c>
      <c r="C104" s="67">
        <v>37192.415999999997</v>
      </c>
      <c r="D104" s="67" t="s">
        <v>208</v>
      </c>
      <c r="E104">
        <f>+(C104-C$7)/C$8</f>
        <v>-6216.0324494551369</v>
      </c>
      <c r="F104">
        <f>ROUND(2*E104,0)/2</f>
        <v>-6216</v>
      </c>
      <c r="G104">
        <f>+C104-(C$7+F104*C$8)</f>
        <v>-1.8965600000228733E-2</v>
      </c>
      <c r="I104">
        <f>G104</f>
        <v>-1.8965600000228733E-2</v>
      </c>
      <c r="Q104" s="2">
        <f>+C104-15018.5</f>
        <v>22173.915999999997</v>
      </c>
    </row>
    <row r="105" spans="1:17">
      <c r="A105" s="65" t="s">
        <v>444</v>
      </c>
      <c r="B105" s="66" t="s">
        <v>165</v>
      </c>
      <c r="C105" s="67">
        <v>37199.444000000003</v>
      </c>
      <c r="D105" s="67" t="s">
        <v>208</v>
      </c>
      <c r="E105">
        <f>+(C105-C$7)/C$8</f>
        <v>-6204.0077958354723</v>
      </c>
      <c r="F105">
        <f>ROUND(2*E105,0)/2</f>
        <v>-6204</v>
      </c>
      <c r="G105">
        <f>+C105-(C$7+F105*C$8)</f>
        <v>-4.5563999956357293E-3</v>
      </c>
      <c r="I105">
        <f>G105</f>
        <v>-4.5563999956357293E-3</v>
      </c>
      <c r="Q105" s="2">
        <f>+C105-15018.5</f>
        <v>22180.944000000003</v>
      </c>
    </row>
    <row r="106" spans="1:17">
      <c r="A106" s="65" t="s">
        <v>444</v>
      </c>
      <c r="B106" s="66" t="s">
        <v>165</v>
      </c>
      <c r="C106" s="67">
        <v>37579.347999999998</v>
      </c>
      <c r="D106" s="67" t="s">
        <v>208</v>
      </c>
      <c r="E106">
        <f>+(C106-C$7)/C$8</f>
        <v>-5554.0058025626486</v>
      </c>
      <c r="F106">
        <f>ROUND(2*E106,0)/2</f>
        <v>-5554</v>
      </c>
      <c r="G106">
        <f>+C106-(C$7+F106*C$8)</f>
        <v>-3.3914000014192425E-3</v>
      </c>
      <c r="I106">
        <f>G106</f>
        <v>-3.3914000014192425E-3</v>
      </c>
      <c r="Q106" s="2">
        <f>+C106-15018.5</f>
        <v>22560.847999999998</v>
      </c>
    </row>
    <row r="107" spans="1:17">
      <c r="A107" s="65" t="s">
        <v>444</v>
      </c>
      <c r="B107" s="66" t="s">
        <v>165</v>
      </c>
      <c r="C107" s="67">
        <v>37586.362999999998</v>
      </c>
      <c r="D107" s="67" t="s">
        <v>208</v>
      </c>
      <c r="E107">
        <f>+(C107-C$7)/C$8</f>
        <v>-5542.0033914724554</v>
      </c>
      <c r="F107">
        <f>ROUND(2*E107,0)/2</f>
        <v>-5542</v>
      </c>
      <c r="G107">
        <f>+C107-(C$7+F107*C$8)</f>
        <v>-1.9822000031126663E-3</v>
      </c>
      <c r="I107">
        <f>G107</f>
        <v>-1.9822000031126663E-3</v>
      </c>
      <c r="Q107" s="2">
        <f>+C107-15018.5</f>
        <v>22567.862999999998</v>
      </c>
    </row>
    <row r="108" spans="1:17">
      <c r="A108" s="65" t="s">
        <v>444</v>
      </c>
      <c r="B108" s="66" t="s">
        <v>165</v>
      </c>
      <c r="C108" s="67">
        <v>37932.374000000003</v>
      </c>
      <c r="D108" s="67" t="s">
        <v>208</v>
      </c>
      <c r="E108">
        <f>+(C108-C$7)/C$8</f>
        <v>-4949.9910944333878</v>
      </c>
      <c r="F108">
        <f>ROUND(2*E108,0)/2</f>
        <v>-4950</v>
      </c>
      <c r="G108">
        <f>+C108-(C$7+F108*C$8)</f>
        <v>5.2050000012968667E-3</v>
      </c>
      <c r="I108">
        <f>G108</f>
        <v>5.2050000012968667E-3</v>
      </c>
      <c r="Q108" s="2">
        <f>+C108-15018.5</f>
        <v>22913.874000000003</v>
      </c>
    </row>
    <row r="109" spans="1:17">
      <c r="A109" s="65" t="s">
        <v>444</v>
      </c>
      <c r="B109" s="66" t="s">
        <v>165</v>
      </c>
      <c r="C109" s="67">
        <v>37956.322</v>
      </c>
      <c r="D109" s="67" t="s">
        <v>208</v>
      </c>
      <c r="E109">
        <f>+(C109-C$7)/C$8</f>
        <v>-4909.0169332376763</v>
      </c>
      <c r="F109">
        <f>ROUND(2*E109,0)/2</f>
        <v>-4909</v>
      </c>
      <c r="G109">
        <f>+C109-(C$7+F109*C$8)</f>
        <v>-9.8968999955104664E-3</v>
      </c>
      <c r="I109">
        <f>G109</f>
        <v>-9.8968999955104664E-3</v>
      </c>
      <c r="Q109" s="2">
        <f>+C109-15018.5</f>
        <v>22937.822</v>
      </c>
    </row>
    <row r="110" spans="1:17">
      <c r="A110" s="65" t="s">
        <v>444</v>
      </c>
      <c r="B110" s="66" t="s">
        <v>165</v>
      </c>
      <c r="C110" s="67">
        <v>38255.552000000003</v>
      </c>
      <c r="D110" s="67" t="s">
        <v>208</v>
      </c>
      <c r="E110">
        <f>+(C110-C$7)/C$8</f>
        <v>-4397.0452339477724</v>
      </c>
      <c r="F110">
        <f>ROUND(2*E110,0)/2</f>
        <v>-4397</v>
      </c>
      <c r="G110">
        <f>+C110-(C$7+F110*C$8)</f>
        <v>-2.64376999984961E-2</v>
      </c>
      <c r="I110">
        <f>G110</f>
        <v>-2.64376999984961E-2</v>
      </c>
      <c r="Q110" s="2">
        <f>+C110-15018.5</f>
        <v>23237.052000000003</v>
      </c>
    </row>
    <row r="111" spans="1:17">
      <c r="A111" s="65" t="s">
        <v>444</v>
      </c>
      <c r="B111" s="66" t="s">
        <v>165</v>
      </c>
      <c r="C111" s="67">
        <v>38323.370000000003</v>
      </c>
      <c r="D111" s="67" t="s">
        <v>208</v>
      </c>
      <c r="E111">
        <f>+(C111-C$7)/C$8</f>
        <v>-4281.0110906384716</v>
      </c>
      <c r="F111">
        <f>ROUND(2*E111,0)/2</f>
        <v>-4281</v>
      </c>
      <c r="G111">
        <f>+C111-(C$7+F111*C$8)</f>
        <v>-6.4820999978110194E-3</v>
      </c>
      <c r="I111">
        <f>G111</f>
        <v>-6.4820999978110194E-3</v>
      </c>
      <c r="Q111" s="2">
        <f>+C111-15018.5</f>
        <v>23304.870000000003</v>
      </c>
    </row>
    <row r="112" spans="1:17">
      <c r="A112" s="65" t="s">
        <v>464</v>
      </c>
      <c r="B112" s="66" t="s">
        <v>165</v>
      </c>
      <c r="C112" s="67">
        <v>38590.474999999999</v>
      </c>
      <c r="D112" s="67" t="s">
        <v>208</v>
      </c>
      <c r="E112">
        <f>+(C112-C$7)/C$8</f>
        <v>-3824.0041035755894</v>
      </c>
      <c r="F112">
        <f>ROUND(2*E112,0)/2</f>
        <v>-3824</v>
      </c>
      <c r="G112">
        <f>+C112-(C$7+F112*C$8)</f>
        <v>-2.3983999999472871E-3</v>
      </c>
      <c r="I112">
        <f>G112</f>
        <v>-2.3983999999472871E-3</v>
      </c>
      <c r="Q112" s="2">
        <f>+C112-15018.5</f>
        <v>23571.974999999999</v>
      </c>
    </row>
    <row r="113" spans="1:31">
      <c r="A113" s="65" t="s">
        <v>469</v>
      </c>
      <c r="B113" s="66" t="s">
        <v>165</v>
      </c>
      <c r="C113" s="67">
        <v>38967.453999999998</v>
      </c>
      <c r="D113" s="67" t="s">
        <v>208</v>
      </c>
      <c r="E113">
        <f>+(C113-C$7)/C$8</f>
        <v>-3179.0066794315985</v>
      </c>
      <c r="F113">
        <f>ROUND(2*E113,0)/2</f>
        <v>-3179</v>
      </c>
      <c r="G113">
        <f>+C113-(C$7+F113*C$8)</f>
        <v>-3.9039000039338134E-3</v>
      </c>
      <c r="I113">
        <f>G113</f>
        <v>-3.9039000039338134E-3</v>
      </c>
      <c r="Q113" s="2">
        <f>+C113-15018.5</f>
        <v>23948.953999999998</v>
      </c>
    </row>
    <row r="114" spans="1:31">
      <c r="A114" s="65" t="s">
        <v>473</v>
      </c>
      <c r="B114" s="66" t="s">
        <v>165</v>
      </c>
      <c r="C114" s="67">
        <v>39697.442000000003</v>
      </c>
      <c r="D114" s="67" t="s">
        <v>208</v>
      </c>
      <c r="E114">
        <f>+(C114-C$7)/C$8</f>
        <v>-1930.0236335430277</v>
      </c>
      <c r="F114">
        <f>ROUND(2*E114,0)/2</f>
        <v>-1930</v>
      </c>
      <c r="G114">
        <f>+C114-(C$7+F114*C$8)</f>
        <v>-1.381299999775365E-2</v>
      </c>
      <c r="I114">
        <f>G114</f>
        <v>-1.381299999775365E-2</v>
      </c>
      <c r="Q114" s="2">
        <f>+C114-15018.5</f>
        <v>24678.942000000003</v>
      </c>
    </row>
    <row r="115" spans="1:31">
      <c r="A115" t="s">
        <v>72</v>
      </c>
      <c r="C115" s="30">
        <v>40825.474999999999</v>
      </c>
      <c r="D115" s="30" t="s">
        <v>74</v>
      </c>
      <c r="E115">
        <f>+(C115-C$7)/C$8</f>
        <v>0</v>
      </c>
      <c r="F115">
        <f>ROUND(2*E115,0)/2</f>
        <v>0</v>
      </c>
      <c r="G115">
        <f>+C115-(C$7+F115*C$8)</f>
        <v>0</v>
      </c>
      <c r="H115">
        <f>+G115</f>
        <v>0</v>
      </c>
      <c r="Q115" s="2">
        <f>+C115-15018.5</f>
        <v>25806.974999999999</v>
      </c>
    </row>
    <row r="116" spans="1:31">
      <c r="A116" s="65" t="s">
        <v>477</v>
      </c>
      <c r="B116" s="66" t="s">
        <v>165</v>
      </c>
      <c r="C116" s="67">
        <v>41095.493000000002</v>
      </c>
      <c r="D116" s="67" t="s">
        <v>208</v>
      </c>
      <c r="E116">
        <f>+(C116-C$7)/C$8</f>
        <v>461.99102462607942</v>
      </c>
      <c r="F116">
        <f>ROUND(2*E116,0)/2</f>
        <v>462</v>
      </c>
      <c r="G116">
        <f>+C116-(C$7+F116*C$8)</f>
        <v>-5.2457999991020188E-3</v>
      </c>
      <c r="I116">
        <f>G116</f>
        <v>-5.2457999991020188E-3</v>
      </c>
      <c r="Q116" s="2">
        <f>+C116-15018.5</f>
        <v>26076.993000000002</v>
      </c>
    </row>
    <row r="117" spans="1:31">
      <c r="A117" s="17" t="s">
        <v>168</v>
      </c>
      <c r="B117" s="12"/>
      <c r="C117" s="14">
        <v>41154.527999999998</v>
      </c>
      <c r="D117" s="15">
        <v>4.0000000000000001E-3</v>
      </c>
      <c r="E117">
        <f>+(C117-C$7)/C$8</f>
        <v>562.99777283841524</v>
      </c>
      <c r="F117">
        <f>ROUND(2*E117,0)/2</f>
        <v>563</v>
      </c>
      <c r="G117">
        <f>+C117-(C$7+F117*C$8)</f>
        <v>-1.3017000019317493E-3</v>
      </c>
      <c r="I117">
        <f>G117</f>
        <v>-1.3017000019317493E-3</v>
      </c>
      <c r="Q117" s="2">
        <f>+C117-15018.5</f>
        <v>26136.027999999998</v>
      </c>
    </row>
    <row r="118" spans="1:31">
      <c r="A118" s="17" t="s">
        <v>168</v>
      </c>
      <c r="B118" s="12"/>
      <c r="C118" s="14">
        <v>41157.449000000001</v>
      </c>
      <c r="D118" s="15">
        <v>4.0000000000000001E-3</v>
      </c>
      <c r="E118">
        <f>+(C118-C$7)/C$8</f>
        <v>567.99549811204042</v>
      </c>
      <c r="F118">
        <f>ROUND(2*E118,0)/2</f>
        <v>568</v>
      </c>
      <c r="G118">
        <f>+C118-(C$7+F118*C$8)</f>
        <v>-2.6311999972676858E-3</v>
      </c>
      <c r="I118">
        <f>G118</f>
        <v>-2.6311999972676858E-3</v>
      </c>
      <c r="Q118" s="2">
        <f>+C118-15018.5</f>
        <v>26138.949000000001</v>
      </c>
    </row>
    <row r="119" spans="1:31">
      <c r="A119" s="65" t="s">
        <v>168</v>
      </c>
      <c r="B119" s="66" t="s">
        <v>165</v>
      </c>
      <c r="C119" s="67">
        <v>41157.449999999997</v>
      </c>
      <c r="D119" s="67" t="s">
        <v>208</v>
      </c>
      <c r="E119">
        <f>+(C119-C$7)/C$8</f>
        <v>567.99720907583924</v>
      </c>
      <c r="F119">
        <f>ROUND(2*E119,0)/2</f>
        <v>568</v>
      </c>
      <c r="G119">
        <f>+C119-(C$7+F119*C$8)</f>
        <v>-1.6312000007019378E-3</v>
      </c>
      <c r="I119">
        <f>G119</f>
        <v>-1.6312000007019378E-3</v>
      </c>
      <c r="Q119" s="2">
        <f>+C119-15018.5</f>
        <v>26138.949999999997</v>
      </c>
    </row>
    <row r="120" spans="1:31">
      <c r="A120" s="65" t="s">
        <v>491</v>
      </c>
      <c r="B120" s="66" t="s">
        <v>165</v>
      </c>
      <c r="C120" s="67">
        <v>42274.36</v>
      </c>
      <c r="D120" s="67" t="s">
        <v>208</v>
      </c>
      <c r="E120">
        <f>+(C120-C$7)/C$8</f>
        <v>2478.9897922188479</v>
      </c>
      <c r="F120">
        <f>ROUND(2*E120,0)/2</f>
        <v>2479</v>
      </c>
      <c r="G120">
        <f>+C120-(C$7+F120*C$8)</f>
        <v>-5.9660999977495521E-3</v>
      </c>
      <c r="I120">
        <f>G120</f>
        <v>-5.9660999977495521E-3</v>
      </c>
      <c r="Q120" s="2">
        <f>+C120-15018.5</f>
        <v>27255.86</v>
      </c>
    </row>
    <row r="121" spans="1:31">
      <c r="A121" s="18" t="s">
        <v>88</v>
      </c>
      <c r="C121" s="30">
        <v>42956.444000000003</v>
      </c>
      <c r="D121" s="30"/>
      <c r="E121">
        <f>+(C121-C$7)/C$8</f>
        <v>3646.0108280055424</v>
      </c>
      <c r="F121">
        <f>ROUND(2*E121,0)/2</f>
        <v>3646</v>
      </c>
      <c r="G121">
        <f>+C121-(C$7+F121*C$8)</f>
        <v>6.3286000076914206E-3</v>
      </c>
      <c r="I121">
        <f>G121</f>
        <v>6.3286000076914206E-3</v>
      </c>
      <c r="Q121" s="2">
        <f>+C121-15018.5</f>
        <v>27937.944000000003</v>
      </c>
      <c r="AA121" t="s">
        <v>87</v>
      </c>
      <c r="AE121" t="s">
        <v>89</v>
      </c>
    </row>
    <row r="122" spans="1:31">
      <c r="A122" t="s">
        <v>88</v>
      </c>
      <c r="C122" s="30">
        <v>42963.451000000001</v>
      </c>
      <c r="D122" s="30"/>
      <c r="E122">
        <f>+(C122-C$7)/C$8</f>
        <v>3657.9995513852946</v>
      </c>
      <c r="F122">
        <f>ROUND(2*E122,0)/2</f>
        <v>3658</v>
      </c>
      <c r="G122">
        <f>+C122-(C$7+F122*C$8)</f>
        <v>-2.6219999563181773E-4</v>
      </c>
      <c r="I122">
        <f>G122</f>
        <v>-2.6219999563181773E-4</v>
      </c>
      <c r="Q122" s="2">
        <f>+C122-15018.5</f>
        <v>27944.951000000001</v>
      </c>
      <c r="AA122" t="s">
        <v>87</v>
      </c>
      <c r="AE122" t="s">
        <v>89</v>
      </c>
    </row>
    <row r="123" spans="1:31">
      <c r="A123" t="s">
        <v>90</v>
      </c>
      <c r="C123" s="30">
        <v>43724.440999999999</v>
      </c>
      <c r="D123" s="30"/>
      <c r="E123">
        <f>+(C123-C$7)/C$8</f>
        <v>4960.0258971481489</v>
      </c>
      <c r="F123">
        <f>ROUND(2*E123,0)/2</f>
        <v>4960</v>
      </c>
      <c r="G123">
        <f>+C123-(C$7+F123*C$8)</f>
        <v>1.5136000001803041E-2</v>
      </c>
      <c r="I123">
        <f>G123</f>
        <v>1.5136000001803041E-2</v>
      </c>
      <c r="Q123" s="2">
        <f>+C123-15018.5</f>
        <v>28705.940999999999</v>
      </c>
      <c r="AA123" t="s">
        <v>87</v>
      </c>
      <c r="AE123" t="s">
        <v>89</v>
      </c>
    </row>
    <row r="124" spans="1:31">
      <c r="A124" t="s">
        <v>90</v>
      </c>
      <c r="C124" s="30">
        <v>43724.453000000001</v>
      </c>
      <c r="D124" s="30"/>
      <c r="E124">
        <f>+(C124-C$7)/C$8</f>
        <v>4960.0464287138102</v>
      </c>
      <c r="F124">
        <f>ROUND(2*E124,0)/2</f>
        <v>4960</v>
      </c>
      <c r="G124">
        <f>+C124-(C$7+F124*C$8)</f>
        <v>2.7136000004247762E-2</v>
      </c>
      <c r="I124">
        <f>G124</f>
        <v>2.7136000004247762E-2</v>
      </c>
      <c r="Q124" s="2">
        <f>+C124-15018.5</f>
        <v>28705.953000000001</v>
      </c>
      <c r="AA124" t="s">
        <v>87</v>
      </c>
      <c r="AE124" t="s">
        <v>89</v>
      </c>
    </row>
    <row r="125" spans="1:31">
      <c r="A125" t="s">
        <v>90</v>
      </c>
      <c r="C125" s="30">
        <v>43724.457000000002</v>
      </c>
      <c r="D125" s="30"/>
      <c r="E125">
        <f>+(C125-C$7)/C$8</f>
        <v>4960.05327256903</v>
      </c>
      <c r="F125">
        <f>ROUND(2*E125,0)/2</f>
        <v>4960</v>
      </c>
      <c r="G125">
        <f>+C125-(C$7+F125*C$8)</f>
        <v>3.113600000506267E-2</v>
      </c>
      <c r="I125">
        <f>G125</f>
        <v>3.113600000506267E-2</v>
      </c>
      <c r="Q125" s="2">
        <f>+C125-15018.5</f>
        <v>28705.957000000002</v>
      </c>
      <c r="AA125" t="s">
        <v>87</v>
      </c>
      <c r="AE125" t="s">
        <v>89</v>
      </c>
    </row>
    <row r="126" spans="1:31">
      <c r="A126" t="s">
        <v>90</v>
      </c>
      <c r="C126" s="30">
        <v>44077.457999999999</v>
      </c>
      <c r="D126" s="30"/>
      <c r="E126">
        <f>+(C126-C$7)/C$8</f>
        <v>5564.0252066031571</v>
      </c>
      <c r="F126">
        <f>ROUND(2*E126,0)/2</f>
        <v>5564</v>
      </c>
      <c r="G126">
        <f>+C126-(C$7+F126*C$8)</f>
        <v>1.473239999904763E-2</v>
      </c>
      <c r="I126">
        <f>G126</f>
        <v>1.473239999904763E-2</v>
      </c>
      <c r="Q126" s="2">
        <f>+C126-15018.5</f>
        <v>29058.957999999999</v>
      </c>
      <c r="AA126" t="s">
        <v>87</v>
      </c>
      <c r="AE126" t="s">
        <v>89</v>
      </c>
    </row>
    <row r="127" spans="1:31">
      <c r="A127" t="s">
        <v>90</v>
      </c>
      <c r="C127" s="30">
        <v>44077.46</v>
      </c>
      <c r="D127" s="30"/>
      <c r="E127">
        <f>+(C127-C$7)/C$8</f>
        <v>5564.0286285307675</v>
      </c>
      <c r="F127">
        <f>ROUND(2*E127,0)/2</f>
        <v>5564</v>
      </c>
      <c r="G127">
        <f>+C127-(C$7+F127*C$8)</f>
        <v>1.6732399999455083E-2</v>
      </c>
      <c r="I127">
        <f>G127</f>
        <v>1.6732399999455083E-2</v>
      </c>
      <c r="Q127" s="2">
        <f>+C127-15018.5</f>
        <v>29058.959999999999</v>
      </c>
      <c r="AA127" t="s">
        <v>87</v>
      </c>
      <c r="AE127" t="s">
        <v>89</v>
      </c>
    </row>
    <row r="128" spans="1:31">
      <c r="A128" t="s">
        <v>90</v>
      </c>
      <c r="C128" s="30">
        <v>44077.464</v>
      </c>
      <c r="D128" s="30"/>
      <c r="E128">
        <f>+(C128-C$7)/C$8</f>
        <v>5564.0354723859882</v>
      </c>
      <c r="F128">
        <f>ROUND(2*E128,0)/2</f>
        <v>5564</v>
      </c>
      <c r="G128">
        <f>+C128-(C$7+F128*C$8)</f>
        <v>2.073240000026999E-2</v>
      </c>
      <c r="I128">
        <f>G128</f>
        <v>2.073240000026999E-2</v>
      </c>
      <c r="Q128" s="2">
        <f>+C128-15018.5</f>
        <v>29058.964</v>
      </c>
      <c r="AA128" t="s">
        <v>87</v>
      </c>
      <c r="AE128" t="s">
        <v>89</v>
      </c>
    </row>
    <row r="129" spans="1:31">
      <c r="A129" t="s">
        <v>90</v>
      </c>
      <c r="C129" s="30">
        <v>44077.466999999997</v>
      </c>
      <c r="D129" s="30"/>
      <c r="E129">
        <f>+(C129-C$7)/C$8</f>
        <v>5564.0406052773969</v>
      </c>
      <c r="F129">
        <f>ROUND(2*E129,0)/2</f>
        <v>5564</v>
      </c>
      <c r="G129">
        <f>+C129-(C$7+F129*C$8)</f>
        <v>2.3732399997243192E-2</v>
      </c>
      <c r="I129">
        <f>G129</f>
        <v>2.3732399997243192E-2</v>
      </c>
      <c r="Q129" s="2">
        <f>+C129-15018.5</f>
        <v>29058.966999999997</v>
      </c>
      <c r="AA129" t="s">
        <v>87</v>
      </c>
      <c r="AE129" t="s">
        <v>89</v>
      </c>
    </row>
    <row r="130" spans="1:31">
      <c r="A130" t="s">
        <v>90</v>
      </c>
      <c r="C130" s="30">
        <v>44077.472999999998</v>
      </c>
      <c r="D130" s="30"/>
      <c r="E130">
        <f>+(C130-C$7)/C$8</f>
        <v>5564.0508710602271</v>
      </c>
      <c r="F130">
        <f>ROUND(2*E130,0)/2</f>
        <v>5564</v>
      </c>
      <c r="G130">
        <f>+C130-(C$7+F130*C$8)</f>
        <v>2.9732399998465553E-2</v>
      </c>
      <c r="I130">
        <f>G130</f>
        <v>2.9732399998465553E-2</v>
      </c>
      <c r="Q130" s="2">
        <f>+C130-15018.5</f>
        <v>29058.972999999998</v>
      </c>
      <c r="AA130" t="s">
        <v>87</v>
      </c>
      <c r="AE130" t="s">
        <v>89</v>
      </c>
    </row>
    <row r="131" spans="1:31">
      <c r="A131" t="s">
        <v>90</v>
      </c>
      <c r="C131" s="30">
        <v>44156.343999999997</v>
      </c>
      <c r="D131" s="30"/>
      <c r="E131">
        <f>+(C131-C$7)/C$8</f>
        <v>5698.9962973032279</v>
      </c>
      <c r="F131">
        <f>ROUND(2*E131,0)/2</f>
        <v>5699</v>
      </c>
      <c r="G131">
        <f>+C131-(C$7+F131*C$8)</f>
        <v>-2.164099998481106E-3</v>
      </c>
      <c r="I131">
        <f>G131</f>
        <v>-2.164099998481106E-3</v>
      </c>
      <c r="Q131" s="2">
        <f>+C131-15018.5</f>
        <v>29137.843999999997</v>
      </c>
      <c r="AA131" t="s">
        <v>87</v>
      </c>
      <c r="AE131" t="s">
        <v>89</v>
      </c>
    </row>
    <row r="132" spans="1:31">
      <c r="A132" t="s">
        <v>92</v>
      </c>
      <c r="C132" s="30">
        <v>44485.385000000002</v>
      </c>
      <c r="D132" s="30"/>
      <c r="E132">
        <f>+(C132-C$7)/C$8</f>
        <v>6261.973538575995</v>
      </c>
      <c r="F132">
        <f>ROUND(2*E132,0)/2</f>
        <v>6262</v>
      </c>
      <c r="G132">
        <f>+C132-(C$7+F132*C$8)</f>
        <v>-1.5465799995581619E-2</v>
      </c>
      <c r="I132">
        <f>G132</f>
        <v>-1.5465799995581619E-2</v>
      </c>
      <c r="Q132" s="2">
        <f>+C132-15018.5</f>
        <v>29466.885000000002</v>
      </c>
      <c r="AA132" t="s">
        <v>87</v>
      </c>
      <c r="AB132">
        <v>7</v>
      </c>
      <c r="AD132" t="s">
        <v>91</v>
      </c>
      <c r="AE132" t="s">
        <v>93</v>
      </c>
    </row>
    <row r="133" spans="1:31">
      <c r="A133" t="s">
        <v>90</v>
      </c>
      <c r="C133" s="30">
        <v>44581.26</v>
      </c>
      <c r="D133" s="30"/>
      <c r="E133">
        <f>+(C133-C$7)/C$8</f>
        <v>6426.012193354657</v>
      </c>
      <c r="F133">
        <f>ROUND(2*E133,0)/2</f>
        <v>6426</v>
      </c>
      <c r="G133">
        <f>+C133-(C$7+F133*C$8)</f>
        <v>7.1266000013565645E-3</v>
      </c>
      <c r="I133">
        <f>G133</f>
        <v>7.1266000013565645E-3</v>
      </c>
      <c r="Q133" s="2">
        <f>+C133-15018.5</f>
        <v>29562.760000000002</v>
      </c>
      <c r="AA133" t="s">
        <v>87</v>
      </c>
      <c r="AE133" t="s">
        <v>89</v>
      </c>
    </row>
    <row r="134" spans="1:31">
      <c r="A134" t="s">
        <v>94</v>
      </c>
      <c r="C134" s="30">
        <v>44783.483999999997</v>
      </c>
      <c r="D134" s="30"/>
      <c r="E134">
        <f>+(C134-C$7)/C$8</f>
        <v>6772.010137802733</v>
      </c>
      <c r="F134">
        <f>ROUND(2*E134,0)/2</f>
        <v>6772</v>
      </c>
      <c r="G134">
        <f>+C134-(C$7+F134*C$8)</f>
        <v>5.9251999991829507E-3</v>
      </c>
      <c r="I134">
        <f>G134</f>
        <v>5.9251999991829507E-3</v>
      </c>
      <c r="Q134" s="2">
        <f>+C134-15018.5</f>
        <v>29764.983999999997</v>
      </c>
      <c r="AA134" t="s">
        <v>87</v>
      </c>
      <c r="AE134" t="s">
        <v>89</v>
      </c>
    </row>
    <row r="135" spans="1:31">
      <c r="A135" t="s">
        <v>94</v>
      </c>
      <c r="C135" s="30">
        <v>44783.483999999997</v>
      </c>
      <c r="D135" s="30"/>
      <c r="E135">
        <f>+(C135-C$7)/C$8</f>
        <v>6772.010137802733</v>
      </c>
      <c r="F135">
        <f>ROUND(2*E135,0)/2</f>
        <v>6772</v>
      </c>
      <c r="G135">
        <f>+C135-(C$7+F135*C$8)</f>
        <v>5.9251999991829507E-3</v>
      </c>
      <c r="I135">
        <f>G135</f>
        <v>5.9251999991829507E-3</v>
      </c>
      <c r="Q135" s="2">
        <f>+C135-15018.5</f>
        <v>29764.983999999997</v>
      </c>
      <c r="AA135" t="s">
        <v>87</v>
      </c>
      <c r="AE135" t="s">
        <v>89</v>
      </c>
    </row>
    <row r="136" spans="1:31">
      <c r="A136" t="s">
        <v>94</v>
      </c>
      <c r="C136" s="30">
        <v>44783.485999999997</v>
      </c>
      <c r="D136" s="30"/>
      <c r="E136">
        <f>+(C136-C$7)/C$8</f>
        <v>6772.0135597303433</v>
      </c>
      <c r="F136">
        <f>ROUND(2*E136,0)/2</f>
        <v>6772</v>
      </c>
      <c r="G136">
        <f>+C136-(C$7+F136*C$8)</f>
        <v>7.9251999995904043E-3</v>
      </c>
      <c r="I136">
        <f>G136</f>
        <v>7.9251999995904043E-3</v>
      </c>
      <c r="Q136" s="2">
        <f>+C136-15018.5</f>
        <v>29764.985999999997</v>
      </c>
      <c r="AA136" t="s">
        <v>87</v>
      </c>
      <c r="AE136" t="s">
        <v>89</v>
      </c>
    </row>
    <row r="137" spans="1:31">
      <c r="A137" t="s">
        <v>94</v>
      </c>
      <c r="C137" s="30">
        <v>44797.502999999997</v>
      </c>
      <c r="D137" s="30"/>
      <c r="E137">
        <f>+(C137-C$7)/C$8</f>
        <v>6795.9961393812682</v>
      </c>
      <c r="F137">
        <f>ROUND(2*E137,0)/2</f>
        <v>6796</v>
      </c>
      <c r="G137">
        <f>+C137-(C$7+F137*C$8)</f>
        <v>-2.2564000028069131E-3</v>
      </c>
      <c r="I137">
        <f>G137</f>
        <v>-2.2564000028069131E-3</v>
      </c>
      <c r="Q137" s="2">
        <f>+C137-15018.5</f>
        <v>29779.002999999997</v>
      </c>
      <c r="AA137" t="s">
        <v>87</v>
      </c>
      <c r="AE137" t="s">
        <v>89</v>
      </c>
    </row>
    <row r="138" spans="1:31">
      <c r="A138" t="s">
        <v>94</v>
      </c>
      <c r="C138" s="30">
        <v>44821.489000000001</v>
      </c>
      <c r="D138" s="30"/>
      <c r="E138">
        <f>+(C138-C$7)/C$8</f>
        <v>6837.035317201573</v>
      </c>
      <c r="F138">
        <f>ROUND(2*E138,0)/2</f>
        <v>6837</v>
      </c>
      <c r="G138">
        <f>+C138-(C$7+F138*C$8)</f>
        <v>2.0641700000851415E-2</v>
      </c>
      <c r="I138">
        <f>G138</f>
        <v>2.0641700000851415E-2</v>
      </c>
      <c r="Q138" s="2">
        <f>+C138-15018.5</f>
        <v>29802.989000000001</v>
      </c>
      <c r="AA138" t="s">
        <v>87</v>
      </c>
      <c r="AE138" t="s">
        <v>89</v>
      </c>
    </row>
    <row r="139" spans="1:31">
      <c r="A139" t="s">
        <v>94</v>
      </c>
      <c r="C139" s="30">
        <v>44821.493999999999</v>
      </c>
      <c r="D139" s="30"/>
      <c r="E139">
        <f>+(C139-C$7)/C$8</f>
        <v>6837.0438720205921</v>
      </c>
      <c r="F139">
        <f>ROUND(2*E139,0)/2</f>
        <v>6837</v>
      </c>
      <c r="G139">
        <f>+C139-(C$7+F139*C$8)</f>
        <v>2.564169999823207E-2</v>
      </c>
      <c r="I139">
        <f>G139</f>
        <v>2.564169999823207E-2</v>
      </c>
      <c r="Q139" s="2">
        <f>+C139-15018.5</f>
        <v>29802.993999999999</v>
      </c>
      <c r="AA139" t="s">
        <v>87</v>
      </c>
      <c r="AE139" t="s">
        <v>89</v>
      </c>
    </row>
    <row r="140" spans="1:31">
      <c r="A140" t="s">
        <v>96</v>
      </c>
      <c r="C140" s="30">
        <v>44831.419000000002</v>
      </c>
      <c r="D140" s="30"/>
      <c r="E140">
        <f>+(C140-C$7)/C$8</f>
        <v>6854.0251877825604</v>
      </c>
      <c r="F140">
        <f>ROUND(2*E140,0)/2</f>
        <v>6854</v>
      </c>
      <c r="G140">
        <f>+C140-(C$7+F140*C$8)</f>
        <v>1.4721400002599694E-2</v>
      </c>
      <c r="I140">
        <f>G140</f>
        <v>1.4721400002599694E-2</v>
      </c>
      <c r="Q140" s="2">
        <f>+C140-15018.5</f>
        <v>29812.919000000002</v>
      </c>
      <c r="AA140" t="s">
        <v>87</v>
      </c>
      <c r="AB140">
        <v>9</v>
      </c>
      <c r="AD140" t="s">
        <v>95</v>
      </c>
      <c r="AE140" t="s">
        <v>93</v>
      </c>
    </row>
    <row r="141" spans="1:31">
      <c r="A141" t="s">
        <v>96</v>
      </c>
      <c r="C141" s="30">
        <v>44834.328999999998</v>
      </c>
      <c r="D141" s="30"/>
      <c r="E141">
        <f>+(C141-C$7)/C$8</f>
        <v>6859.0040924543237</v>
      </c>
      <c r="F141">
        <f>ROUND(2*E141,0)/2</f>
        <v>6859</v>
      </c>
      <c r="G141">
        <f>+C141-(C$7+F141*C$8)</f>
        <v>2.3919000013847835E-3</v>
      </c>
      <c r="I141">
        <f>G141</f>
        <v>2.3919000013847835E-3</v>
      </c>
      <c r="Q141" s="2">
        <f>+C141-15018.5</f>
        <v>29815.828999999998</v>
      </c>
      <c r="AA141" t="s">
        <v>87</v>
      </c>
      <c r="AB141">
        <v>6</v>
      </c>
      <c r="AD141" t="s">
        <v>95</v>
      </c>
      <c r="AE141" t="s">
        <v>93</v>
      </c>
    </row>
    <row r="142" spans="1:31">
      <c r="A142" t="s">
        <v>94</v>
      </c>
      <c r="C142" s="30">
        <v>44838.413</v>
      </c>
      <c r="D142" s="30"/>
      <c r="E142">
        <f>+(C142-C$7)/C$8</f>
        <v>6865.9916686328525</v>
      </c>
      <c r="F142">
        <f>ROUND(2*E142,0)/2</f>
        <v>6866</v>
      </c>
      <c r="G142">
        <f>+C142-(C$7+F142*C$8)</f>
        <v>-4.8693999997340143E-3</v>
      </c>
      <c r="I142">
        <f>G142</f>
        <v>-4.8693999997340143E-3</v>
      </c>
      <c r="Q142" s="2">
        <f>+C142-15018.5</f>
        <v>29819.913</v>
      </c>
      <c r="AA142" t="s">
        <v>87</v>
      </c>
      <c r="AE142" t="s">
        <v>89</v>
      </c>
    </row>
    <row r="143" spans="1:31">
      <c r="A143" t="s">
        <v>96</v>
      </c>
      <c r="C143" s="30">
        <v>44838.423999999999</v>
      </c>
      <c r="D143" s="30"/>
      <c r="E143">
        <f>+(C143-C$7)/C$8</f>
        <v>6866.0104892347026</v>
      </c>
      <c r="F143">
        <f>ROUND(2*E143,0)/2</f>
        <v>6866</v>
      </c>
      <c r="G143">
        <f>+C143-(C$7+F143*C$8)</f>
        <v>6.1305999988690019E-3</v>
      </c>
      <c r="I143">
        <f>G143</f>
        <v>6.1305999988690019E-3</v>
      </c>
      <c r="Q143" s="2">
        <f>+C143-15018.5</f>
        <v>29819.923999999999</v>
      </c>
      <c r="AA143" t="s">
        <v>87</v>
      </c>
      <c r="AB143">
        <v>6</v>
      </c>
      <c r="AD143" t="s">
        <v>95</v>
      </c>
      <c r="AE143" t="s">
        <v>93</v>
      </c>
    </row>
    <row r="144" spans="1:31">
      <c r="A144" t="s">
        <v>94</v>
      </c>
      <c r="C144" s="30">
        <v>44838.425000000003</v>
      </c>
      <c r="D144" s="30"/>
      <c r="E144">
        <f>+(C144-C$7)/C$8</f>
        <v>6866.0122001985137</v>
      </c>
      <c r="F144">
        <f>ROUND(2*E144,0)/2</f>
        <v>6866</v>
      </c>
      <c r="G144">
        <f>+C144-(C$7+F144*C$8)</f>
        <v>7.1306000027107075E-3</v>
      </c>
      <c r="I144">
        <f>G144</f>
        <v>7.1306000027107075E-3</v>
      </c>
      <c r="Q144" s="2">
        <f>+C144-15018.5</f>
        <v>29819.925000000003</v>
      </c>
      <c r="AA144" t="s">
        <v>87</v>
      </c>
      <c r="AE144" t="s">
        <v>89</v>
      </c>
    </row>
    <row r="145" spans="1:31">
      <c r="A145" t="s">
        <v>94</v>
      </c>
      <c r="C145" s="30">
        <v>44838.425999999999</v>
      </c>
      <c r="D145" s="30"/>
      <c r="E145">
        <f>+(C145-C$7)/C$8</f>
        <v>6866.013911162313</v>
      </c>
      <c r="F145">
        <f>ROUND(2*E145,0)/2</f>
        <v>6866</v>
      </c>
      <c r="G145">
        <f>+C145-(C$7+F145*C$8)</f>
        <v>8.1305999992764555E-3</v>
      </c>
      <c r="I145">
        <f>G145</f>
        <v>8.1305999992764555E-3</v>
      </c>
      <c r="Q145" s="2">
        <f>+C145-15018.5</f>
        <v>29819.925999999999</v>
      </c>
      <c r="AA145" t="s">
        <v>87</v>
      </c>
      <c r="AE145" t="s">
        <v>89</v>
      </c>
    </row>
    <row r="146" spans="1:31">
      <c r="A146" t="s">
        <v>94</v>
      </c>
      <c r="C146" s="30">
        <v>44852.445</v>
      </c>
      <c r="D146" s="30"/>
      <c r="E146">
        <f>+(C146-C$7)/C$8</f>
        <v>6889.9999127408482</v>
      </c>
      <c r="F146">
        <f>ROUND(2*E146,0)/2</f>
        <v>6890</v>
      </c>
      <c r="G146">
        <f>+C146-(C$7+F146*C$8)</f>
        <v>-5.0999995437450707E-5</v>
      </c>
      <c r="I146">
        <f>G146</f>
        <v>-5.0999995437450707E-5</v>
      </c>
      <c r="Q146" s="2">
        <f>+C146-15018.5</f>
        <v>29833.945</v>
      </c>
      <c r="AA146" t="s">
        <v>87</v>
      </c>
      <c r="AE146" t="s">
        <v>89</v>
      </c>
    </row>
    <row r="147" spans="1:31">
      <c r="A147" t="s">
        <v>94</v>
      </c>
      <c r="C147" s="30">
        <v>44852.457000000002</v>
      </c>
      <c r="D147" s="30"/>
      <c r="E147">
        <f>+(C147-C$7)/C$8</f>
        <v>6890.0204443065095</v>
      </c>
      <c r="F147">
        <f>ROUND(2*E147,0)/2</f>
        <v>6890</v>
      </c>
      <c r="G147">
        <f>+C147-(C$7+F147*C$8)</f>
        <v>1.1949000007007271E-2</v>
      </c>
      <c r="I147">
        <f>G147</f>
        <v>1.1949000007007271E-2</v>
      </c>
      <c r="Q147" s="2">
        <f>+C147-15018.5</f>
        <v>29833.957000000002</v>
      </c>
      <c r="AA147" t="s">
        <v>87</v>
      </c>
      <c r="AE147" t="s">
        <v>89</v>
      </c>
    </row>
    <row r="148" spans="1:31">
      <c r="A148" t="s">
        <v>94</v>
      </c>
      <c r="C148" s="30">
        <v>44852.46</v>
      </c>
      <c r="D148" s="30"/>
      <c r="E148">
        <f>+(C148-C$7)/C$8</f>
        <v>6890.0255771979182</v>
      </c>
      <c r="F148">
        <f>ROUND(2*E148,0)/2</f>
        <v>6890</v>
      </c>
      <c r="G148">
        <f>+C148-(C$7+F148*C$8)</f>
        <v>1.4949000003980473E-2</v>
      </c>
      <c r="I148">
        <f>G148</f>
        <v>1.4949000003980473E-2</v>
      </c>
      <c r="Q148" s="2">
        <f>+C148-15018.5</f>
        <v>29833.96</v>
      </c>
      <c r="AA148" t="s">
        <v>87</v>
      </c>
      <c r="AE148" t="s">
        <v>89</v>
      </c>
    </row>
    <row r="149" spans="1:31">
      <c r="A149" t="s">
        <v>97</v>
      </c>
      <c r="C149" s="30">
        <v>44958.248</v>
      </c>
      <c r="D149" s="30"/>
      <c r="E149">
        <f>+(C149-C$7)/C$8</f>
        <v>7071.0250161728873</v>
      </c>
      <c r="F149">
        <f>ROUND(2*E149,0)/2</f>
        <v>7071</v>
      </c>
      <c r="G149">
        <f>+C149-(C$7+F149*C$8)</f>
        <v>1.4621100002841558E-2</v>
      </c>
      <c r="I149">
        <f>G149</f>
        <v>1.4621100002841558E-2</v>
      </c>
      <c r="Q149" s="2">
        <f>+C149-15018.5</f>
        <v>29939.748</v>
      </c>
      <c r="AA149" t="s">
        <v>87</v>
      </c>
      <c r="AB149">
        <v>7</v>
      </c>
      <c r="AD149" t="s">
        <v>95</v>
      </c>
      <c r="AE149" t="s">
        <v>93</v>
      </c>
    </row>
    <row r="150" spans="1:31">
      <c r="A150" t="s">
        <v>98</v>
      </c>
      <c r="C150" s="30">
        <v>45050.591999999997</v>
      </c>
      <c r="D150" s="30"/>
      <c r="E150">
        <f>+(C150-C$7)/C$8</f>
        <v>7229.0222577570366</v>
      </c>
      <c r="F150">
        <f>ROUND(2*E150,0)/2</f>
        <v>7229</v>
      </c>
      <c r="G150">
        <f>+C150-(C$7+F150*C$8)</f>
        <v>1.3008900001295842E-2</v>
      </c>
      <c r="I150">
        <f>G150</f>
        <v>1.3008900001295842E-2</v>
      </c>
      <c r="Q150" s="2">
        <f>+C150-15018.5</f>
        <v>30032.091999999997</v>
      </c>
      <c r="AA150" t="s">
        <v>87</v>
      </c>
      <c r="AB150">
        <v>6</v>
      </c>
      <c r="AD150" t="s">
        <v>95</v>
      </c>
      <c r="AE150" t="s">
        <v>93</v>
      </c>
    </row>
    <row r="151" spans="1:31">
      <c r="A151" t="s">
        <v>99</v>
      </c>
      <c r="C151" s="30">
        <v>45064.612999999998</v>
      </c>
      <c r="D151" s="30"/>
      <c r="E151">
        <f>+(C151-C$7)/C$8</f>
        <v>7253.0116812631823</v>
      </c>
      <c r="F151">
        <f>ROUND(2*E151,0)/2</f>
        <v>7253</v>
      </c>
      <c r="G151">
        <f>+C151-(C$7+F151*C$8)</f>
        <v>6.827299999713432E-3</v>
      </c>
      <c r="I151">
        <f>G151</f>
        <v>6.827299999713432E-3</v>
      </c>
      <c r="Q151" s="2">
        <f>+C151-15018.5</f>
        <v>30046.112999999998</v>
      </c>
      <c r="AA151" t="s">
        <v>87</v>
      </c>
      <c r="AB151">
        <v>6</v>
      </c>
      <c r="AD151" t="s">
        <v>95</v>
      </c>
      <c r="AE151" t="s">
        <v>93</v>
      </c>
    </row>
    <row r="152" spans="1:31">
      <c r="A152" t="s">
        <v>94</v>
      </c>
      <c r="C152" s="30">
        <v>45160.466</v>
      </c>
      <c r="D152" s="30"/>
      <c r="E152">
        <f>+(C152-C$7)/C$8</f>
        <v>7417.0126948381449</v>
      </c>
      <c r="F152">
        <f>ROUND(2*E152,0)/2</f>
        <v>7417</v>
      </c>
      <c r="G152">
        <f>+C152-(C$7+F152*C$8)</f>
        <v>7.4196999994455837E-3</v>
      </c>
      <c r="I152">
        <f>G152</f>
        <v>7.4196999994455837E-3</v>
      </c>
      <c r="Q152" s="2">
        <f>+C152-15018.5</f>
        <v>30141.966</v>
      </c>
      <c r="AA152" t="s">
        <v>87</v>
      </c>
      <c r="AE152" t="s">
        <v>89</v>
      </c>
    </row>
    <row r="153" spans="1:31">
      <c r="A153" t="s">
        <v>94</v>
      </c>
      <c r="C153" s="30">
        <v>45160.472999999998</v>
      </c>
      <c r="D153" s="30"/>
      <c r="E153">
        <f>+(C153-C$7)/C$8</f>
        <v>7417.0246715847743</v>
      </c>
      <c r="F153">
        <f>ROUND(2*E153,0)/2</f>
        <v>7417</v>
      </c>
      <c r="G153">
        <f>+C153-(C$7+F153*C$8)</f>
        <v>1.4419699997233693E-2</v>
      </c>
      <c r="I153">
        <f>G153</f>
        <v>1.4419699997233693E-2</v>
      </c>
      <c r="Q153" s="2">
        <f>+C153-15018.5</f>
        <v>30141.972999999998</v>
      </c>
      <c r="AA153" t="s">
        <v>87</v>
      </c>
      <c r="AE153" t="s">
        <v>89</v>
      </c>
    </row>
    <row r="154" spans="1:31">
      <c r="A154" t="s">
        <v>94</v>
      </c>
      <c r="C154" s="30">
        <v>45198.462</v>
      </c>
      <c r="D154" s="30"/>
      <c r="E154">
        <f>+(C154-C$7)/C$8</f>
        <v>7482.0224755627332</v>
      </c>
      <c r="F154">
        <f>ROUND(2*E154,0)/2</f>
        <v>7482</v>
      </c>
      <c r="G154">
        <f>+C154-(C$7+F154*C$8)</f>
        <v>1.3136200002918486E-2</v>
      </c>
      <c r="I154">
        <f>G154</f>
        <v>1.3136200002918486E-2</v>
      </c>
      <c r="Q154" s="2">
        <f>+C154-15018.5</f>
        <v>30179.962</v>
      </c>
      <c r="AA154" t="s">
        <v>87</v>
      </c>
      <c r="AE154" t="s">
        <v>89</v>
      </c>
    </row>
    <row r="155" spans="1:31">
      <c r="A155" t="s">
        <v>94</v>
      </c>
      <c r="C155" s="30">
        <v>45198.463000000003</v>
      </c>
      <c r="D155" s="30"/>
      <c r="E155">
        <f>+(C155-C$7)/C$8</f>
        <v>7482.0241865265452</v>
      </c>
      <c r="F155">
        <f>ROUND(2*E155,0)/2</f>
        <v>7482</v>
      </c>
      <c r="G155">
        <f>+C155-(C$7+F155*C$8)</f>
        <v>1.4136200006760191E-2</v>
      </c>
      <c r="I155">
        <f>G155</f>
        <v>1.4136200006760191E-2</v>
      </c>
      <c r="Q155" s="2">
        <f>+C155-15018.5</f>
        <v>30179.963000000003</v>
      </c>
      <c r="AA155" t="s">
        <v>87</v>
      </c>
      <c r="AE155" t="s">
        <v>89</v>
      </c>
    </row>
    <row r="156" spans="1:31">
      <c r="A156" t="s">
        <v>94</v>
      </c>
      <c r="C156" s="30">
        <v>45198.468999999997</v>
      </c>
      <c r="D156" s="30"/>
      <c r="E156">
        <f>+(C156-C$7)/C$8</f>
        <v>7482.0344523093627</v>
      </c>
      <c r="F156">
        <f>ROUND(2*E156,0)/2</f>
        <v>7482</v>
      </c>
      <c r="G156">
        <f>+C156-(C$7+F156*C$8)</f>
        <v>2.0136200000706594E-2</v>
      </c>
      <c r="I156">
        <f>G156</f>
        <v>2.0136200000706594E-2</v>
      </c>
      <c r="Q156" s="2">
        <f>+C156-15018.5</f>
        <v>30179.968999999997</v>
      </c>
      <c r="AA156" t="s">
        <v>87</v>
      </c>
      <c r="AE156" t="s">
        <v>89</v>
      </c>
    </row>
    <row r="157" spans="1:31">
      <c r="A157" t="s">
        <v>94</v>
      </c>
      <c r="C157" s="30">
        <v>45198.47</v>
      </c>
      <c r="D157" s="30"/>
      <c r="E157">
        <f>+(C157-C$7)/C$8</f>
        <v>7482.0361632731747</v>
      </c>
      <c r="F157">
        <f>ROUND(2*E157,0)/2</f>
        <v>7482</v>
      </c>
      <c r="G157">
        <f>+C157-(C$7+F157*C$8)</f>
        <v>2.11362000045483E-2</v>
      </c>
      <c r="I157">
        <f>G157</f>
        <v>2.11362000045483E-2</v>
      </c>
      <c r="Q157" s="2">
        <f>+C157-15018.5</f>
        <v>30179.97</v>
      </c>
      <c r="AA157" t="s">
        <v>87</v>
      </c>
      <c r="AE157" t="s">
        <v>89</v>
      </c>
    </row>
    <row r="158" spans="1:31">
      <c r="A158" t="s">
        <v>100</v>
      </c>
      <c r="C158" s="30">
        <v>45198.472000000002</v>
      </c>
      <c r="D158" s="30"/>
      <c r="E158">
        <f>+(C158-C$7)/C$8</f>
        <v>7482.0395852007841</v>
      </c>
      <c r="F158">
        <f>ROUND(2*E158,0)/2</f>
        <v>7482</v>
      </c>
      <c r="G158">
        <f>+C158-(C$7+F158*C$8)</f>
        <v>2.3136200004955754E-2</v>
      </c>
      <c r="I158">
        <f>G158</f>
        <v>2.3136200004955754E-2</v>
      </c>
      <c r="Q158" s="2">
        <f>+C158-15018.5</f>
        <v>30179.972000000002</v>
      </c>
      <c r="AA158" t="s">
        <v>87</v>
      </c>
      <c r="AE158" t="s">
        <v>89</v>
      </c>
    </row>
    <row r="159" spans="1:31">
      <c r="A159" t="s">
        <v>100</v>
      </c>
      <c r="C159" s="30">
        <v>45208.400999999998</v>
      </c>
      <c r="D159" s="30"/>
      <c r="E159">
        <f>+(C159-C$7)/C$8</f>
        <v>7499.0277448179604</v>
      </c>
      <c r="F159">
        <f>ROUND(2*E159,0)/2</f>
        <v>7499</v>
      </c>
      <c r="G159">
        <f>+C159-(C$7+F159*C$8)</f>
        <v>1.6215900002862327E-2</v>
      </c>
      <c r="I159">
        <f>G159</f>
        <v>1.6215900002862327E-2</v>
      </c>
      <c r="Q159" s="2">
        <f>+C159-15018.5</f>
        <v>30189.900999999998</v>
      </c>
      <c r="AA159" t="s">
        <v>87</v>
      </c>
      <c r="AE159" t="s">
        <v>89</v>
      </c>
    </row>
    <row r="160" spans="1:31">
      <c r="A160" t="s">
        <v>101</v>
      </c>
      <c r="C160" s="30">
        <v>45212.489000000001</v>
      </c>
      <c r="D160" s="30"/>
      <c r="E160">
        <f>+(C160-C$7)/C$8</f>
        <v>7506.0221648517099</v>
      </c>
      <c r="F160">
        <f>ROUND(2*E160,0)/2</f>
        <v>7506</v>
      </c>
      <c r="G160">
        <f>+C160-(C$7+F160*C$8)</f>
        <v>1.2954600002558436E-2</v>
      </c>
      <c r="I160">
        <f>G160</f>
        <v>1.2954600002558436E-2</v>
      </c>
      <c r="Q160" s="2">
        <f>+C160-15018.5</f>
        <v>30193.989000000001</v>
      </c>
      <c r="AA160" t="s">
        <v>87</v>
      </c>
      <c r="AB160">
        <v>6</v>
      </c>
      <c r="AD160" t="s">
        <v>95</v>
      </c>
      <c r="AE160" t="s">
        <v>93</v>
      </c>
    </row>
    <row r="161" spans="1:31">
      <c r="A161" t="s">
        <v>101</v>
      </c>
      <c r="C161" s="30">
        <v>45222.425999999999</v>
      </c>
      <c r="D161" s="30"/>
      <c r="E161">
        <f>+(C161-C$7)/C$8</f>
        <v>7523.0240121793267</v>
      </c>
      <c r="F161">
        <f>ROUND(2*E161,0)/2</f>
        <v>7523</v>
      </c>
      <c r="G161">
        <f>+C161-(C$7+F161*C$8)</f>
        <v>1.4034300002094824E-2</v>
      </c>
      <c r="I161">
        <f>G161</f>
        <v>1.4034300002094824E-2</v>
      </c>
      <c r="Q161" s="2">
        <f>+C161-15018.5</f>
        <v>30203.925999999999</v>
      </c>
      <c r="AA161" t="s">
        <v>87</v>
      </c>
      <c r="AB161">
        <v>6</v>
      </c>
      <c r="AD161" t="s">
        <v>95</v>
      </c>
      <c r="AE161" t="s">
        <v>93</v>
      </c>
    </row>
    <row r="162" spans="1:31">
      <c r="A162" t="s">
        <v>101</v>
      </c>
      <c r="C162" s="30">
        <v>45229.421000000002</v>
      </c>
      <c r="D162" s="30"/>
      <c r="E162">
        <f>+(C162-C$7)/C$8</f>
        <v>7534.9922039934299</v>
      </c>
      <c r="F162">
        <f>ROUND(2*E162,0)/2</f>
        <v>7535</v>
      </c>
      <c r="G162">
        <f>+C162-(C$7+F162*C$8)</f>
        <v>-4.5564999963971786E-3</v>
      </c>
      <c r="I162">
        <f>G162</f>
        <v>-4.5564999963971786E-3</v>
      </c>
      <c r="Q162" s="2">
        <f>+C162-15018.5</f>
        <v>30210.921000000002</v>
      </c>
      <c r="AA162" t="s">
        <v>87</v>
      </c>
      <c r="AB162">
        <v>7</v>
      </c>
      <c r="AD162" t="s">
        <v>95</v>
      </c>
      <c r="AE162" t="s">
        <v>93</v>
      </c>
    </row>
    <row r="163" spans="1:31">
      <c r="A163" t="s">
        <v>101</v>
      </c>
      <c r="C163" s="30">
        <v>45232.364000000001</v>
      </c>
      <c r="D163" s="30"/>
      <c r="E163">
        <f>+(C163-C$7)/C$8</f>
        <v>7540.0275704707547</v>
      </c>
      <c r="F163">
        <f>ROUND(2*E163,0)/2</f>
        <v>7540</v>
      </c>
      <c r="G163">
        <f>+C163-(C$7+F163*C$8)</f>
        <v>1.6114000005472917E-2</v>
      </c>
      <c r="I163">
        <f>G163</f>
        <v>1.6114000005472917E-2</v>
      </c>
      <c r="Q163" s="2">
        <f>+C163-15018.5</f>
        <v>30213.864000000001</v>
      </c>
      <c r="AA163" t="s">
        <v>87</v>
      </c>
      <c r="AB163">
        <v>7</v>
      </c>
      <c r="AD163" t="s">
        <v>102</v>
      </c>
      <c r="AE163" t="s">
        <v>93</v>
      </c>
    </row>
    <row r="164" spans="1:31">
      <c r="A164" t="s">
        <v>101</v>
      </c>
      <c r="C164" s="30">
        <v>45242.296999999999</v>
      </c>
      <c r="D164" s="30"/>
      <c r="E164">
        <f>+(C164-C$7)/C$8</f>
        <v>7557.0225739431507</v>
      </c>
      <c r="F164">
        <f>ROUND(2*E164,0)/2</f>
        <v>7557</v>
      </c>
      <c r="G164">
        <f>+C164-(C$7+F164*C$8)</f>
        <v>1.3193700004194397E-2</v>
      </c>
      <c r="I164">
        <f>G164</f>
        <v>1.3193700004194397E-2</v>
      </c>
      <c r="Q164" s="2">
        <f>+C164-15018.5</f>
        <v>30223.796999999999</v>
      </c>
      <c r="AA164" t="s">
        <v>87</v>
      </c>
      <c r="AB164">
        <v>6</v>
      </c>
      <c r="AD164" t="s">
        <v>95</v>
      </c>
      <c r="AE164" t="s">
        <v>93</v>
      </c>
    </row>
    <row r="165" spans="1:31">
      <c r="A165" t="s">
        <v>103</v>
      </c>
      <c r="C165" s="30">
        <v>45263.338000000003</v>
      </c>
      <c r="D165" s="30"/>
      <c r="E165">
        <f>+(C165-C$7)/C$8</f>
        <v>7593.0229633585213</v>
      </c>
      <c r="F165">
        <f>ROUND(2*E165,0)/2</f>
        <v>7593</v>
      </c>
      <c r="G165">
        <f>+C165-(C$7+F165*C$8)</f>
        <v>1.3421300005575176E-2</v>
      </c>
      <c r="I165">
        <f>G165</f>
        <v>1.3421300005575176E-2</v>
      </c>
      <c r="Q165" s="2">
        <f>+C165-15018.5</f>
        <v>30244.838000000003</v>
      </c>
      <c r="AA165" t="s">
        <v>87</v>
      </c>
      <c r="AB165">
        <v>6</v>
      </c>
      <c r="AD165" t="s">
        <v>102</v>
      </c>
      <c r="AE165" t="s">
        <v>93</v>
      </c>
    </row>
    <row r="166" spans="1:31">
      <c r="A166" t="s">
        <v>104</v>
      </c>
      <c r="C166" s="30">
        <v>45520.497000000003</v>
      </c>
      <c r="D166" s="30"/>
      <c r="E166">
        <f>+(C166-C$7)/C$8</f>
        <v>8033.0127044195469</v>
      </c>
      <c r="F166">
        <f>ROUND(2*E166,0)/2</f>
        <v>8033</v>
      </c>
      <c r="G166">
        <f>+C166-(C$7+F166*C$8)</f>
        <v>7.4253000057069585E-3</v>
      </c>
      <c r="I166">
        <f>G166</f>
        <v>7.4253000057069585E-3</v>
      </c>
      <c r="Q166" s="2">
        <f>+C166-15018.5</f>
        <v>30501.997000000003</v>
      </c>
      <c r="AA166" t="s">
        <v>87</v>
      </c>
      <c r="AB166">
        <v>6</v>
      </c>
      <c r="AD166" t="s">
        <v>95</v>
      </c>
      <c r="AE166" t="s">
        <v>93</v>
      </c>
    </row>
    <row r="167" spans="1:31">
      <c r="A167" t="s">
        <v>106</v>
      </c>
      <c r="C167" s="30">
        <v>45534.531000000003</v>
      </c>
      <c r="D167" s="30"/>
      <c r="E167">
        <f>+(C167-C$7)/C$8</f>
        <v>8057.0243704551531</v>
      </c>
      <c r="F167">
        <f>ROUND(2*E167,0)/2</f>
        <v>8057</v>
      </c>
      <c r="G167">
        <f>+C167-(C$7+F167*C$8)</f>
        <v>1.4243700003135018E-2</v>
      </c>
      <c r="I167">
        <f>G167</f>
        <v>1.4243700003135018E-2</v>
      </c>
      <c r="Q167" s="2">
        <f>+C167-15018.5</f>
        <v>30516.031000000003</v>
      </c>
      <c r="AA167" t="s">
        <v>105</v>
      </c>
      <c r="AE167" t="s">
        <v>89</v>
      </c>
    </row>
    <row r="168" spans="1:31">
      <c r="A168" t="s">
        <v>106</v>
      </c>
      <c r="C168" s="30">
        <v>45561.417000000001</v>
      </c>
      <c r="D168" s="30"/>
      <c r="E168">
        <f>+(C168-C$7)/C$8</f>
        <v>8103.0253433091693</v>
      </c>
      <c r="F168">
        <f>ROUND(2*E168,0)/2</f>
        <v>8103</v>
      </c>
      <c r="G168">
        <f>+C168-(C$7+F168*C$8)</f>
        <v>1.4812300003541168E-2</v>
      </c>
      <c r="I168">
        <f>G168</f>
        <v>1.4812300003541168E-2</v>
      </c>
      <c r="Q168" s="2">
        <f>+C168-15018.5</f>
        <v>30542.917000000001</v>
      </c>
      <c r="AA168" t="s">
        <v>87</v>
      </c>
      <c r="AE168" t="s">
        <v>89</v>
      </c>
    </row>
    <row r="169" spans="1:31">
      <c r="A169" t="s">
        <v>94</v>
      </c>
      <c r="C169" s="30">
        <v>45561.423000000003</v>
      </c>
      <c r="D169" s="30"/>
      <c r="E169">
        <f>+(C169-C$7)/C$8</f>
        <v>8103.0356090920004</v>
      </c>
      <c r="F169">
        <f>ROUND(2*E169,0)/2</f>
        <v>8103</v>
      </c>
      <c r="G169">
        <f>+C169-(C$7+F169*C$8)</f>
        <v>2.0812300004763529E-2</v>
      </c>
      <c r="I169">
        <f>G169</f>
        <v>2.0812300004763529E-2</v>
      </c>
      <c r="Q169" s="2">
        <f>+C169-15018.5</f>
        <v>30542.923000000003</v>
      </c>
      <c r="AA169" t="s">
        <v>87</v>
      </c>
      <c r="AE169" t="s">
        <v>89</v>
      </c>
    </row>
    <row r="170" spans="1:31">
      <c r="A170" t="s">
        <v>106</v>
      </c>
      <c r="C170" s="30">
        <v>45565.51</v>
      </c>
      <c r="D170" s="30"/>
      <c r="E170">
        <f>+(C170-C$7)/C$8</f>
        <v>8110.0283181619379</v>
      </c>
      <c r="F170">
        <f>ROUND(2*E170,0)/2</f>
        <v>8110</v>
      </c>
      <c r="G170">
        <f>+C170-(C$7+F170*C$8)</f>
        <v>1.6551000000617933E-2</v>
      </c>
      <c r="I170">
        <f>G170</f>
        <v>1.6551000000617933E-2</v>
      </c>
      <c r="Q170" s="2">
        <f>+C170-15018.5</f>
        <v>30547.010000000002</v>
      </c>
      <c r="AA170" t="s">
        <v>87</v>
      </c>
      <c r="AE170" t="s">
        <v>89</v>
      </c>
    </row>
    <row r="171" spans="1:31">
      <c r="A171" t="s">
        <v>94</v>
      </c>
      <c r="C171" s="30">
        <v>45568.440999999999</v>
      </c>
      <c r="D171" s="30"/>
      <c r="E171">
        <f>+(C171-C$7)/C$8</f>
        <v>8115.0431530736023</v>
      </c>
      <c r="F171">
        <f>ROUND(2*E171,0)/2</f>
        <v>8115</v>
      </c>
      <c r="G171">
        <f>+C171-(C$7+F171*C$8)</f>
        <v>2.5221500000043306E-2</v>
      </c>
      <c r="I171">
        <f>G171</f>
        <v>2.5221500000043306E-2</v>
      </c>
      <c r="Q171" s="2">
        <f>+C171-15018.5</f>
        <v>30549.940999999999</v>
      </c>
      <c r="AA171" t="s">
        <v>87</v>
      </c>
      <c r="AE171" t="s">
        <v>89</v>
      </c>
    </row>
    <row r="172" spans="1:31">
      <c r="A172" t="s">
        <v>108</v>
      </c>
      <c r="C172" s="30">
        <v>45578.366999999998</v>
      </c>
      <c r="D172" s="30"/>
      <c r="E172">
        <f>+(C172-C$7)/C$8</f>
        <v>8132.0261797993689</v>
      </c>
      <c r="F172">
        <f>ROUND(2*E172,0)/2</f>
        <v>8132</v>
      </c>
      <c r="G172">
        <f>+C172-(C$7+F172*C$8)</f>
        <v>1.5301200000976678E-2</v>
      </c>
      <c r="I172">
        <f>G172</f>
        <v>1.5301200000976678E-2</v>
      </c>
      <c r="Q172" s="2">
        <f>+C172-15018.5</f>
        <v>30559.866999999998</v>
      </c>
      <c r="AA172" t="s">
        <v>87</v>
      </c>
      <c r="AB172">
        <v>10</v>
      </c>
      <c r="AD172" t="s">
        <v>107</v>
      </c>
      <c r="AE172" t="s">
        <v>93</v>
      </c>
    </row>
    <row r="173" spans="1:31">
      <c r="A173" t="s">
        <v>110</v>
      </c>
      <c r="C173" s="30">
        <v>45609.347000000002</v>
      </c>
      <c r="D173" s="30"/>
      <c r="E173">
        <f>+(C173-C$7)/C$8</f>
        <v>8185.0318384699658</v>
      </c>
      <c r="F173">
        <f>ROUND(2*E173,0)/2</f>
        <v>8185</v>
      </c>
      <c r="G173">
        <f>+C173-(C$7+F173*C$8)</f>
        <v>1.8608500002301298E-2</v>
      </c>
      <c r="I173">
        <f>G173</f>
        <v>1.8608500002301298E-2</v>
      </c>
      <c r="Q173" s="2">
        <f>+C173-15018.5</f>
        <v>30590.847000000002</v>
      </c>
      <c r="AA173" t="s">
        <v>87</v>
      </c>
      <c r="AB173">
        <v>8</v>
      </c>
      <c r="AD173" t="s">
        <v>109</v>
      </c>
      <c r="AE173" t="s">
        <v>93</v>
      </c>
    </row>
    <row r="174" spans="1:31">
      <c r="A174" t="s">
        <v>110</v>
      </c>
      <c r="C174" s="30">
        <v>45613.438999999998</v>
      </c>
      <c r="D174" s="30"/>
      <c r="E174">
        <f>+(C174-C$7)/C$8</f>
        <v>8192.0331023589224</v>
      </c>
      <c r="F174">
        <f>ROUND(2*E174,0)/2</f>
        <v>8192</v>
      </c>
      <c r="G174">
        <f>+C174-(C$7+F174*C$8)</f>
        <v>1.9347200002812315E-2</v>
      </c>
      <c r="I174">
        <f>G174</f>
        <v>1.9347200002812315E-2</v>
      </c>
      <c r="Q174" s="2">
        <f>+C174-15018.5</f>
        <v>30594.938999999998</v>
      </c>
      <c r="AA174" t="s">
        <v>87</v>
      </c>
      <c r="AB174">
        <v>7</v>
      </c>
      <c r="AD174" t="s">
        <v>109</v>
      </c>
      <c r="AE174" t="s">
        <v>93</v>
      </c>
    </row>
    <row r="175" spans="1:31">
      <c r="A175" t="s">
        <v>110</v>
      </c>
      <c r="C175" s="30">
        <v>45623.368999999999</v>
      </c>
      <c r="D175" s="30"/>
      <c r="E175">
        <f>+(C175-C$7)/C$8</f>
        <v>8209.0229729399107</v>
      </c>
      <c r="F175">
        <f>ROUND(2*E175,0)/2</f>
        <v>8209</v>
      </c>
      <c r="G175">
        <f>+C175-(C$7+F175*C$8)</f>
        <v>1.3426899997284636E-2</v>
      </c>
      <c r="I175">
        <f>G175</f>
        <v>1.3426899997284636E-2</v>
      </c>
      <c r="Q175" s="2">
        <f>+C175-15018.5</f>
        <v>30604.868999999999</v>
      </c>
      <c r="AA175" t="s">
        <v>87</v>
      </c>
      <c r="AB175">
        <v>6</v>
      </c>
      <c r="AD175" t="s">
        <v>102</v>
      </c>
      <c r="AE175" t="s">
        <v>93</v>
      </c>
    </row>
    <row r="176" spans="1:31">
      <c r="A176" t="s">
        <v>94</v>
      </c>
      <c r="C176" s="30">
        <v>45671.292999999998</v>
      </c>
      <c r="D176" s="30"/>
      <c r="E176">
        <f>+(C176-C$7)/C$8</f>
        <v>8291.0192023178752</v>
      </c>
      <c r="F176">
        <f>ROUND(2*E176,0)/2</f>
        <v>8291</v>
      </c>
      <c r="G176">
        <f>+C176-(C$7+F176*C$8)</f>
        <v>1.1223100002098363E-2</v>
      </c>
      <c r="I176">
        <f>G176</f>
        <v>1.1223100002098363E-2</v>
      </c>
      <c r="Q176" s="2">
        <f>+C176-15018.5</f>
        <v>30652.792999999998</v>
      </c>
      <c r="AA176" t="s">
        <v>87</v>
      </c>
      <c r="AE176" t="s">
        <v>89</v>
      </c>
    </row>
    <row r="177" spans="1:31">
      <c r="A177" t="s">
        <v>100</v>
      </c>
      <c r="C177" s="30">
        <v>45671.303999999996</v>
      </c>
      <c r="D177" s="30"/>
      <c r="E177">
        <f>+(C177-C$7)/C$8</f>
        <v>8291.0380229197253</v>
      </c>
      <c r="F177">
        <f>ROUND(2*E177,0)/2</f>
        <v>8291</v>
      </c>
      <c r="G177">
        <f>+C177-(C$7+F177*C$8)</f>
        <v>2.2223100000701379E-2</v>
      </c>
      <c r="I177">
        <f>G177</f>
        <v>2.2223100000701379E-2</v>
      </c>
      <c r="Q177" s="2">
        <f>+C177-15018.5</f>
        <v>30652.803999999996</v>
      </c>
      <c r="AA177" t="s">
        <v>87</v>
      </c>
      <c r="AE177" t="s">
        <v>89</v>
      </c>
    </row>
    <row r="178" spans="1:31">
      <c r="A178" t="s">
        <v>111</v>
      </c>
      <c r="C178" s="30">
        <v>45702.277000000002</v>
      </c>
      <c r="D178" s="30"/>
      <c r="E178">
        <f>+(C178-C$7)/C$8</f>
        <v>8344.0317048436937</v>
      </c>
      <c r="F178">
        <f>ROUND(2*E178,0)/2</f>
        <v>8344</v>
      </c>
      <c r="G178">
        <f>+C178-(C$7+F178*C$8)</f>
        <v>1.853040000423789E-2</v>
      </c>
      <c r="I178">
        <f>G178</f>
        <v>1.853040000423789E-2</v>
      </c>
      <c r="Q178" s="2">
        <f>+C178-15018.5</f>
        <v>30683.777000000002</v>
      </c>
      <c r="AA178" t="s">
        <v>87</v>
      </c>
      <c r="AB178">
        <v>5</v>
      </c>
      <c r="AD178" t="s">
        <v>109</v>
      </c>
      <c r="AE178" t="s">
        <v>93</v>
      </c>
    </row>
    <row r="179" spans="1:31">
      <c r="A179" t="s">
        <v>112</v>
      </c>
      <c r="C179" s="30">
        <v>45818.584000000003</v>
      </c>
      <c r="D179" s="30"/>
      <c r="E179">
        <f>+(C179-C$7)/C$8</f>
        <v>8543.0287720806373</v>
      </c>
      <c r="F179">
        <f>ROUND(2*E179,0)/2</f>
        <v>8543</v>
      </c>
      <c r="G179">
        <f>+C179-(C$7+F179*C$8)</f>
        <v>1.6816300005302764E-2</v>
      </c>
      <c r="I179">
        <f>G179</f>
        <v>1.6816300005302764E-2</v>
      </c>
      <c r="Q179" s="2">
        <f>+C179-15018.5</f>
        <v>30800.084000000003</v>
      </c>
      <c r="AA179" t="s">
        <v>87</v>
      </c>
      <c r="AB179">
        <v>9</v>
      </c>
      <c r="AD179" t="s">
        <v>109</v>
      </c>
      <c r="AE179" t="s">
        <v>93</v>
      </c>
    </row>
    <row r="180" spans="1:31">
      <c r="A180" t="s">
        <v>112</v>
      </c>
      <c r="C180" s="30">
        <v>45821.504000000001</v>
      </c>
      <c r="D180" s="30"/>
      <c r="E180">
        <f>+(C180-C$7)/C$8</f>
        <v>8548.0247863904497</v>
      </c>
      <c r="F180">
        <f>ROUND(2*E180,0)/2</f>
        <v>8548</v>
      </c>
      <c r="G180">
        <f>+C180-(C$7+F180*C$8)</f>
        <v>1.4486800006125122E-2</v>
      </c>
      <c r="I180">
        <f>G180</f>
        <v>1.4486800006125122E-2</v>
      </c>
      <c r="Q180" s="2">
        <f>+C180-15018.5</f>
        <v>30803.004000000001</v>
      </c>
      <c r="AA180" t="s">
        <v>87</v>
      </c>
      <c r="AB180">
        <v>8</v>
      </c>
      <c r="AD180" t="s">
        <v>109</v>
      </c>
      <c r="AE180" t="s">
        <v>93</v>
      </c>
    </row>
    <row r="181" spans="1:31">
      <c r="A181" t="s">
        <v>112</v>
      </c>
      <c r="C181" s="30">
        <v>45869.436999999998</v>
      </c>
      <c r="D181" s="30"/>
      <c r="E181">
        <f>+(C181-C$7)/C$8</f>
        <v>8630.0364144426549</v>
      </c>
      <c r="F181">
        <f>ROUND(2*E181,0)/2</f>
        <v>8630</v>
      </c>
      <c r="G181">
        <f>+C181-(C$7+F181*C$8)</f>
        <v>2.1283000001858454E-2</v>
      </c>
      <c r="I181">
        <f>G181</f>
        <v>2.1283000001858454E-2</v>
      </c>
      <c r="Q181" s="2">
        <f>+C181-15018.5</f>
        <v>30850.936999999998</v>
      </c>
      <c r="AA181" t="s">
        <v>87</v>
      </c>
      <c r="AB181">
        <v>7</v>
      </c>
      <c r="AD181" t="s">
        <v>95</v>
      </c>
      <c r="AE181" t="s">
        <v>93</v>
      </c>
    </row>
    <row r="182" spans="1:31">
      <c r="A182" t="s">
        <v>113</v>
      </c>
      <c r="C182" s="30">
        <v>45904.502</v>
      </c>
      <c r="D182" s="30"/>
      <c r="E182">
        <f>+(C182-C$7)/C$8</f>
        <v>8690.0313602555798</v>
      </c>
      <c r="F182">
        <f>ROUND(2*E182,0)/2</f>
        <v>8690</v>
      </c>
      <c r="G182">
        <f>+C182-(C$7+F182*C$8)</f>
        <v>1.8329000005905982E-2</v>
      </c>
      <c r="I182">
        <f>G182</f>
        <v>1.8329000005905982E-2</v>
      </c>
      <c r="Q182" s="2">
        <f>+C182-15018.5</f>
        <v>30886.002</v>
      </c>
      <c r="AA182" t="s">
        <v>87</v>
      </c>
      <c r="AB182">
        <v>8</v>
      </c>
      <c r="AD182" t="s">
        <v>107</v>
      </c>
      <c r="AE182" t="s">
        <v>93</v>
      </c>
    </row>
    <row r="183" spans="1:31">
      <c r="A183" t="s">
        <v>114</v>
      </c>
      <c r="C183" s="30">
        <v>45925.546000000002</v>
      </c>
      <c r="D183" s="30"/>
      <c r="E183">
        <f>+(C183-C$7)/C$8</f>
        <v>8726.0368825623591</v>
      </c>
      <c r="F183">
        <f>ROUND(2*E183,0)/2</f>
        <v>8726</v>
      </c>
      <c r="G183">
        <f>+C183-(C$7+F183*C$8)</f>
        <v>2.1556600004259963E-2</v>
      </c>
      <c r="I183">
        <f>G183</f>
        <v>2.1556600004259963E-2</v>
      </c>
      <c r="Q183" s="2">
        <f>+C183-15018.5</f>
        <v>30907.046000000002</v>
      </c>
      <c r="AA183" t="s">
        <v>87</v>
      </c>
      <c r="AE183" t="s">
        <v>89</v>
      </c>
    </row>
    <row r="184" spans="1:31">
      <c r="A184" t="s">
        <v>114</v>
      </c>
      <c r="C184" s="30">
        <v>45976.394</v>
      </c>
      <c r="D184" s="30"/>
      <c r="E184">
        <f>+(C184-C$7)/C$8</f>
        <v>8813.0359701053585</v>
      </c>
      <c r="F184">
        <f>ROUND(2*E184,0)/2</f>
        <v>8813</v>
      </c>
      <c r="G184">
        <f>+C184-(C$7+F184*C$8)</f>
        <v>2.1023300003434997E-2</v>
      </c>
      <c r="I184">
        <f>G184</f>
        <v>2.1023300003434997E-2</v>
      </c>
      <c r="Q184" s="2">
        <f>+C184-15018.5</f>
        <v>30957.894</v>
      </c>
      <c r="AA184" t="s">
        <v>87</v>
      </c>
      <c r="AE184" t="s">
        <v>89</v>
      </c>
    </row>
    <row r="185" spans="1:31">
      <c r="A185" t="s">
        <v>113</v>
      </c>
      <c r="C185" s="30">
        <v>46003.29</v>
      </c>
      <c r="D185" s="30"/>
      <c r="E185">
        <f>+(C185-C$7)/C$8</f>
        <v>8859.0540525974266</v>
      </c>
      <c r="F185">
        <f>ROUND(2*E185,0)/2</f>
        <v>8859</v>
      </c>
      <c r="G185">
        <f>+C185-(C$7+F185*C$8)</f>
        <v>3.1591900005878415E-2</v>
      </c>
      <c r="I185">
        <f>G185</f>
        <v>3.1591900005878415E-2</v>
      </c>
      <c r="Q185" s="2">
        <f>+C185-15018.5</f>
        <v>30984.79</v>
      </c>
      <c r="AA185" t="s">
        <v>87</v>
      </c>
      <c r="AB185">
        <v>8</v>
      </c>
      <c r="AD185" t="s">
        <v>102</v>
      </c>
      <c r="AE185" t="s">
        <v>93</v>
      </c>
    </row>
    <row r="186" spans="1:31">
      <c r="A186" t="s">
        <v>115</v>
      </c>
      <c r="C186" s="30">
        <v>46219.53</v>
      </c>
      <c r="D186" s="30"/>
      <c r="E186">
        <f>+(C186-C$7)/C$8</f>
        <v>9229.0328657326299</v>
      </c>
      <c r="F186">
        <f>ROUND(2*E186,0)/2</f>
        <v>9229</v>
      </c>
      <c r="G186">
        <f>+C186-(C$7+F186*C$8)</f>
        <v>1.9208899997465778E-2</v>
      </c>
      <c r="I186">
        <f>G186</f>
        <v>1.9208899997465778E-2</v>
      </c>
      <c r="Q186" s="2">
        <f>+C186-15018.5</f>
        <v>31201.03</v>
      </c>
      <c r="AA186" t="s">
        <v>87</v>
      </c>
      <c r="AE186" t="s">
        <v>89</v>
      </c>
    </row>
    <row r="187" spans="1:31">
      <c r="A187" t="s">
        <v>116</v>
      </c>
      <c r="C187" s="30">
        <v>46270.39</v>
      </c>
      <c r="D187" s="30"/>
      <c r="E187">
        <f>+(C187-C$7)/C$8</f>
        <v>9316.0524848412897</v>
      </c>
      <c r="F187">
        <f>ROUND(2*E187,0)/2</f>
        <v>9316</v>
      </c>
      <c r="G187">
        <f>+C187-(C$7+F187*C$8)</f>
        <v>3.0675599999085534E-2</v>
      </c>
      <c r="I187">
        <f>G187</f>
        <v>3.0675599999085534E-2</v>
      </c>
      <c r="Q187" s="2">
        <f>+C187-15018.5</f>
        <v>31251.89</v>
      </c>
      <c r="AA187" t="s">
        <v>87</v>
      </c>
      <c r="AB187">
        <v>6</v>
      </c>
      <c r="AD187" t="s">
        <v>102</v>
      </c>
      <c r="AE187" t="s">
        <v>93</v>
      </c>
    </row>
    <row r="188" spans="1:31">
      <c r="A188" t="s">
        <v>118</v>
      </c>
      <c r="C188" s="30">
        <v>46291.42</v>
      </c>
      <c r="D188" s="30"/>
      <c r="E188">
        <f>+(C188-C$7)/C$8</f>
        <v>9352.0340536547974</v>
      </c>
      <c r="F188">
        <f>ROUND(2*E188,0)/2</f>
        <v>9352</v>
      </c>
      <c r="G188">
        <f>+C188-(C$7+F188*C$8)</f>
        <v>1.9903200001863297E-2</v>
      </c>
      <c r="I188">
        <f>G188</f>
        <v>1.9903200001863297E-2</v>
      </c>
      <c r="Q188" s="2">
        <f>+C188-15018.5</f>
        <v>31272.92</v>
      </c>
      <c r="AB188">
        <v>8</v>
      </c>
      <c r="AD188" t="s">
        <v>102</v>
      </c>
      <c r="AE188" t="s">
        <v>93</v>
      </c>
    </row>
    <row r="189" spans="1:31">
      <c r="A189" t="s">
        <v>117</v>
      </c>
      <c r="C189" s="30">
        <v>46291.42</v>
      </c>
      <c r="D189" s="30"/>
      <c r="E189">
        <f>+(C189-C$7)/C$8</f>
        <v>9352.0340536547974</v>
      </c>
      <c r="F189">
        <f>ROUND(2*E189,0)/2</f>
        <v>9352</v>
      </c>
      <c r="G189">
        <f>+C189-(C$7+F189*C$8)</f>
        <v>1.9903200001863297E-2</v>
      </c>
      <c r="I189">
        <f>G189</f>
        <v>1.9903200001863297E-2</v>
      </c>
      <c r="Q189" s="2">
        <f>+C189-15018.5</f>
        <v>31272.92</v>
      </c>
      <c r="AA189" t="s">
        <v>87</v>
      </c>
      <c r="AE189" t="s">
        <v>89</v>
      </c>
    </row>
    <row r="190" spans="1:31">
      <c r="A190" t="s">
        <v>117</v>
      </c>
      <c r="C190" s="30">
        <v>46322.387000000002</v>
      </c>
      <c r="D190" s="30"/>
      <c r="E190">
        <f>+(C190-C$7)/C$8</f>
        <v>9405.0174697959355</v>
      </c>
      <c r="F190">
        <f>ROUND(2*E190,0)/2</f>
        <v>9405</v>
      </c>
      <c r="G190">
        <f>+C190-(C$7+F190*C$8)</f>
        <v>1.0210500004177447E-2</v>
      </c>
      <c r="I190">
        <f>G190</f>
        <v>1.0210500004177447E-2</v>
      </c>
      <c r="Q190" s="2">
        <f>+C190-15018.5</f>
        <v>31303.887000000002</v>
      </c>
      <c r="AA190" t="s">
        <v>87</v>
      </c>
      <c r="AE190" t="s">
        <v>89</v>
      </c>
    </row>
    <row r="191" spans="1:31">
      <c r="A191" t="s">
        <v>117</v>
      </c>
      <c r="C191" s="30">
        <v>46322.394</v>
      </c>
      <c r="D191" s="30"/>
      <c r="E191">
        <f>+(C191-C$7)/C$8</f>
        <v>9405.029446542565</v>
      </c>
      <c r="F191">
        <f>ROUND(2*E191,0)/2</f>
        <v>9405</v>
      </c>
      <c r="G191">
        <f>+C191-(C$7+F191*C$8)</f>
        <v>1.7210500001965556E-2</v>
      </c>
      <c r="I191">
        <f>G191</f>
        <v>1.7210500001965556E-2</v>
      </c>
      <c r="Q191" s="2">
        <f>+C191-15018.5</f>
        <v>31303.894</v>
      </c>
      <c r="AA191" t="s">
        <v>87</v>
      </c>
      <c r="AE191" t="s">
        <v>89</v>
      </c>
    </row>
    <row r="192" spans="1:31">
      <c r="A192" t="s">
        <v>117</v>
      </c>
      <c r="C192" s="30">
        <v>46322.394999999997</v>
      </c>
      <c r="D192" s="30"/>
      <c r="E192">
        <f>+(C192-C$7)/C$8</f>
        <v>9405.0311575063643</v>
      </c>
      <c r="F192">
        <f>ROUND(2*E192,0)/2</f>
        <v>9405</v>
      </c>
      <c r="G192">
        <f>+C192-(C$7+F192*C$8)</f>
        <v>1.8210499998531304E-2</v>
      </c>
      <c r="I192">
        <f>G192</f>
        <v>1.8210499998531304E-2</v>
      </c>
      <c r="Q192" s="2">
        <f>+C192-15018.5</f>
        <v>31303.894999999997</v>
      </c>
      <c r="AA192" t="s">
        <v>87</v>
      </c>
      <c r="AE192" t="s">
        <v>89</v>
      </c>
    </row>
    <row r="193" spans="1:31">
      <c r="A193" t="s">
        <v>118</v>
      </c>
      <c r="C193" s="30">
        <v>46332.34</v>
      </c>
      <c r="D193" s="30"/>
      <c r="E193">
        <f>+(C193-C$7)/C$8</f>
        <v>9422.0466925444198</v>
      </c>
      <c r="F193">
        <f>ROUND(2*E193,0)/2</f>
        <v>9422</v>
      </c>
      <c r="G193">
        <f>+C193-(C$7+F193*C$8)</f>
        <v>2.7290199999697506E-2</v>
      </c>
      <c r="I193">
        <f>G193</f>
        <v>2.7290199999697506E-2</v>
      </c>
      <c r="Q193" s="2">
        <f>+C193-15018.5</f>
        <v>31313.839999999997</v>
      </c>
      <c r="AA193" t="s">
        <v>87</v>
      </c>
      <c r="AB193">
        <v>9</v>
      </c>
      <c r="AD193" t="s">
        <v>102</v>
      </c>
      <c r="AE193" t="s">
        <v>93</v>
      </c>
    </row>
    <row r="194" spans="1:31">
      <c r="A194" t="s">
        <v>118</v>
      </c>
      <c r="C194" s="30">
        <v>46356.303999999996</v>
      </c>
      <c r="D194" s="30"/>
      <c r="E194">
        <f>+(C194-C$7)/C$8</f>
        <v>9463.0482291610133</v>
      </c>
      <c r="F194">
        <f>ROUND(2*E194,0)/2</f>
        <v>9463</v>
      </c>
      <c r="G194">
        <f>+C194-(C$7+F194*C$8)</f>
        <v>2.8188299998873845E-2</v>
      </c>
      <c r="I194">
        <f>G194</f>
        <v>2.8188299998873845E-2</v>
      </c>
      <c r="Q194" s="2">
        <f>+C194-15018.5</f>
        <v>31337.803999999996</v>
      </c>
      <c r="AA194" t="s">
        <v>87</v>
      </c>
      <c r="AB194">
        <v>7</v>
      </c>
      <c r="AD194" t="s">
        <v>102</v>
      </c>
      <c r="AE194" t="s">
        <v>93</v>
      </c>
    </row>
    <row r="195" spans="1:31">
      <c r="A195" t="s">
        <v>118</v>
      </c>
      <c r="C195" s="30">
        <v>46360.396000000001</v>
      </c>
      <c r="D195" s="30"/>
      <c r="E195">
        <f>+(C195-C$7)/C$8</f>
        <v>9470.0494930499826</v>
      </c>
      <c r="F195">
        <f>ROUND(2*E195,0)/2</f>
        <v>9470</v>
      </c>
      <c r="G195">
        <f>+C195-(C$7+F195*C$8)</f>
        <v>2.8926999999384861E-2</v>
      </c>
      <c r="I195">
        <f>G195</f>
        <v>2.8926999999384861E-2</v>
      </c>
      <c r="Q195" s="2">
        <f>+C195-15018.5</f>
        <v>31341.896000000001</v>
      </c>
      <c r="AA195" t="s">
        <v>87</v>
      </c>
      <c r="AB195">
        <v>11</v>
      </c>
      <c r="AD195" t="s">
        <v>102</v>
      </c>
      <c r="AE195" t="s">
        <v>93</v>
      </c>
    </row>
    <row r="196" spans="1:31">
      <c r="A196" t="s">
        <v>115</v>
      </c>
      <c r="C196" s="30">
        <v>46387.275999999998</v>
      </c>
      <c r="D196" s="30"/>
      <c r="E196">
        <f>+(C196-C$7)/C$8</f>
        <v>9516.0402001211696</v>
      </c>
      <c r="F196">
        <f>ROUND(2*E196,0)/2</f>
        <v>9516</v>
      </c>
      <c r="G196">
        <f>+C196-(C$7+F196*C$8)</f>
        <v>2.349559999856865E-2</v>
      </c>
      <c r="I196">
        <f>G196</f>
        <v>2.349559999856865E-2</v>
      </c>
      <c r="Q196" s="2">
        <f>+C196-15018.5</f>
        <v>31368.775999999998</v>
      </c>
      <c r="AA196" t="s">
        <v>87</v>
      </c>
      <c r="AE196" t="s">
        <v>89</v>
      </c>
    </row>
    <row r="197" spans="1:31">
      <c r="A197" t="s">
        <v>119</v>
      </c>
      <c r="C197" s="30">
        <v>46641.523999999998</v>
      </c>
      <c r="D197" s="30"/>
      <c r="E197">
        <f>+(C197-C$7)/C$8</f>
        <v>9951.0493255466208</v>
      </c>
      <c r="F197">
        <f>ROUND(2*E197,0)/2</f>
        <v>9951</v>
      </c>
      <c r="G197">
        <f>+C197-(C$7+F197*C$8)</f>
        <v>2.8829099996073637E-2</v>
      </c>
      <c r="I197">
        <f>G197</f>
        <v>2.8829099996073637E-2</v>
      </c>
      <c r="Q197" s="2">
        <f>+C197-15018.5</f>
        <v>31623.023999999998</v>
      </c>
      <c r="AA197" t="s">
        <v>87</v>
      </c>
      <c r="AE197" t="s">
        <v>89</v>
      </c>
    </row>
    <row r="198" spans="1:31">
      <c r="A198" t="s">
        <v>119</v>
      </c>
      <c r="C198" s="30">
        <v>46651.453999999998</v>
      </c>
      <c r="D198" s="30"/>
      <c r="E198">
        <f>+(C198-C$7)/C$8</f>
        <v>9968.0391961276091</v>
      </c>
      <c r="F198">
        <f>ROUND(2*E198,0)/2</f>
        <v>9968</v>
      </c>
      <c r="G198">
        <f>+C198-(C$7+F198*C$8)</f>
        <v>2.2908799997821916E-2</v>
      </c>
      <c r="I198">
        <f>G198</f>
        <v>2.2908799997821916E-2</v>
      </c>
      <c r="Q198" s="2">
        <f>+C198-15018.5</f>
        <v>31632.953999999998</v>
      </c>
      <c r="AA198" t="s">
        <v>87</v>
      </c>
      <c r="AE198" t="s">
        <v>89</v>
      </c>
    </row>
    <row r="199" spans="1:31">
      <c r="A199" t="s">
        <v>120</v>
      </c>
      <c r="C199" s="30">
        <v>46706.404000000002</v>
      </c>
      <c r="D199" s="30"/>
      <c r="E199">
        <f>+(C199-C$7)/C$8</f>
        <v>10062.056657197629</v>
      </c>
      <c r="F199">
        <f>ROUND(2*E199,0)/2</f>
        <v>10062</v>
      </c>
      <c r="G199">
        <f>+C199-(C$7+F199*C$8)</f>
        <v>3.3114200006821193E-2</v>
      </c>
      <c r="I199">
        <f>G199</f>
        <v>3.3114200006821193E-2</v>
      </c>
      <c r="Q199" s="2">
        <f>+C199-15018.5</f>
        <v>31687.904000000002</v>
      </c>
      <c r="AA199" t="s">
        <v>87</v>
      </c>
      <c r="AB199">
        <v>6</v>
      </c>
      <c r="AD199" t="s">
        <v>102</v>
      </c>
      <c r="AE199" t="s">
        <v>93</v>
      </c>
    </row>
    <row r="200" spans="1:31">
      <c r="A200" t="s">
        <v>121</v>
      </c>
      <c r="C200" s="30">
        <v>46976.417999999998</v>
      </c>
      <c r="D200" s="30"/>
      <c r="E200">
        <f>+(C200-C$7)/C$8</f>
        <v>10524.040837968476</v>
      </c>
      <c r="F200">
        <f>ROUND(2*E200,0)/2</f>
        <v>10524</v>
      </c>
      <c r="G200">
        <f>+C200-(C$7+F200*C$8)</f>
        <v>2.3868399999628309E-2</v>
      </c>
      <c r="I200">
        <f>G200</f>
        <v>2.3868399999628309E-2</v>
      </c>
      <c r="Q200" s="2">
        <f>+C200-15018.5</f>
        <v>31957.917999999998</v>
      </c>
      <c r="AA200" t="s">
        <v>87</v>
      </c>
      <c r="AB200">
        <v>8</v>
      </c>
      <c r="AD200" t="s">
        <v>102</v>
      </c>
      <c r="AE200" t="s">
        <v>93</v>
      </c>
    </row>
    <row r="201" spans="1:31">
      <c r="A201" t="s">
        <v>123</v>
      </c>
      <c r="C201" s="30">
        <v>47000.39</v>
      </c>
      <c r="D201" s="30"/>
      <c r="E201">
        <f>+(C201-C$7)/C$8</f>
        <v>10565.056062295509</v>
      </c>
      <c r="F201">
        <f>ROUND(2*E201,0)/2</f>
        <v>10565</v>
      </c>
      <c r="G201">
        <f>+C201-(C$7+F201*C$8)</f>
        <v>3.2766500000434462E-2</v>
      </c>
      <c r="I201">
        <f>G201</f>
        <v>3.2766500000434462E-2</v>
      </c>
      <c r="Q201" s="2">
        <f>+C201-15018.5</f>
        <v>31981.89</v>
      </c>
      <c r="AA201" t="s">
        <v>87</v>
      </c>
      <c r="AB201">
        <v>6</v>
      </c>
      <c r="AD201" t="s">
        <v>122</v>
      </c>
      <c r="AE201" t="s">
        <v>93</v>
      </c>
    </row>
    <row r="202" spans="1:31">
      <c r="A202" t="s">
        <v>124</v>
      </c>
      <c r="C202" s="30">
        <v>47028.440999999999</v>
      </c>
      <c r="D202" s="30"/>
      <c r="E202">
        <f>+(C202-C$7)/C$8</f>
        <v>10613.050307982041</v>
      </c>
      <c r="F202">
        <f>ROUND(2*E202,0)/2</f>
        <v>10613</v>
      </c>
      <c r="G202">
        <f>+C202-(C$7+F202*C$8)</f>
        <v>2.9403300002741162E-2</v>
      </c>
      <c r="I202">
        <f>G202</f>
        <v>2.9403300002741162E-2</v>
      </c>
      <c r="Q202" s="2">
        <f>+C202-15018.5</f>
        <v>32009.940999999999</v>
      </c>
      <c r="AA202" t="s">
        <v>87</v>
      </c>
      <c r="AB202">
        <v>7</v>
      </c>
      <c r="AD202" t="s">
        <v>102</v>
      </c>
      <c r="AE202" t="s">
        <v>93</v>
      </c>
    </row>
    <row r="203" spans="1:31">
      <c r="A203" t="s">
        <v>123</v>
      </c>
      <c r="C203" s="30">
        <v>47069.345000000001</v>
      </c>
      <c r="D203" s="30"/>
      <c r="E203">
        <f>+(C203-C$7)/C$8</f>
        <v>10683.035571450795</v>
      </c>
      <c r="F203">
        <f>ROUND(2*E203,0)/2</f>
        <v>10683</v>
      </c>
      <c r="G203">
        <f>+C203-(C$7+F203*C$8)</f>
        <v>2.07903000045917E-2</v>
      </c>
      <c r="I203">
        <f>G203</f>
        <v>2.07903000045917E-2</v>
      </c>
      <c r="Q203" s="2">
        <f>+C203-15018.5</f>
        <v>32050.845000000001</v>
      </c>
      <c r="AA203" t="s">
        <v>87</v>
      </c>
      <c r="AB203">
        <v>7</v>
      </c>
      <c r="AD203" t="s">
        <v>102</v>
      </c>
      <c r="AE203" t="s">
        <v>93</v>
      </c>
    </row>
    <row r="204" spans="1:31">
      <c r="A204" t="s">
        <v>123</v>
      </c>
      <c r="C204" s="30">
        <v>47083.387999999999</v>
      </c>
      <c r="D204" s="30"/>
      <c r="E204">
        <f>+(C204-C$7)/C$8</f>
        <v>10707.062636160639</v>
      </c>
      <c r="F204">
        <f>ROUND(2*E204,0)/2</f>
        <v>10707</v>
      </c>
      <c r="G204">
        <f>+C204-(C$7+F204*C$8)</f>
        <v>3.6608700000215322E-2</v>
      </c>
      <c r="I204">
        <f>G204</f>
        <v>3.6608700000215322E-2</v>
      </c>
      <c r="Q204" s="2">
        <f>+C204-15018.5</f>
        <v>32064.887999999999</v>
      </c>
      <c r="AA204" t="s">
        <v>87</v>
      </c>
      <c r="AB204">
        <v>6</v>
      </c>
      <c r="AD204" t="s">
        <v>122</v>
      </c>
      <c r="AE204" t="s">
        <v>93</v>
      </c>
    </row>
    <row r="205" spans="1:31">
      <c r="A205" t="s">
        <v>123</v>
      </c>
      <c r="C205" s="30">
        <v>47117.275999999998</v>
      </c>
      <c r="D205" s="30"/>
      <c r="E205">
        <f>+(C205-C$7)/C$8</f>
        <v>10765.043777575389</v>
      </c>
      <c r="F205">
        <f>ROUND(2*E205,0)/2</f>
        <v>10765</v>
      </c>
      <c r="G205">
        <f>+C205-(C$7+F205*C$8)</f>
        <v>2.5586499999917578E-2</v>
      </c>
      <c r="I205">
        <f>G205</f>
        <v>2.5586499999917578E-2</v>
      </c>
      <c r="Q205" s="2">
        <f>+C205-15018.5</f>
        <v>32098.775999999998</v>
      </c>
      <c r="AA205" t="s">
        <v>87</v>
      </c>
      <c r="AB205">
        <v>9</v>
      </c>
      <c r="AD205" t="s">
        <v>102</v>
      </c>
      <c r="AE205" t="s">
        <v>93</v>
      </c>
    </row>
    <row r="206" spans="1:31">
      <c r="A206" t="s">
        <v>123</v>
      </c>
      <c r="C206" s="30">
        <v>47141.243000000002</v>
      </c>
      <c r="D206" s="30"/>
      <c r="E206">
        <f>+(C206-C$7)/C$8</f>
        <v>10806.050447083404</v>
      </c>
      <c r="F206">
        <f>ROUND(2*E206,0)/2</f>
        <v>10806</v>
      </c>
      <c r="G206">
        <f>+C206-(C$7+F206*C$8)</f>
        <v>2.9484600003343076E-2</v>
      </c>
      <c r="I206">
        <f>G206</f>
        <v>2.9484600003343076E-2</v>
      </c>
      <c r="Q206" s="2">
        <f>+C206-15018.5</f>
        <v>32122.743000000002</v>
      </c>
      <c r="AA206" t="s">
        <v>87</v>
      </c>
      <c r="AB206">
        <v>9</v>
      </c>
      <c r="AD206" t="s">
        <v>102</v>
      </c>
      <c r="AE206" t="s">
        <v>93</v>
      </c>
    </row>
    <row r="207" spans="1:31">
      <c r="A207" t="s">
        <v>125</v>
      </c>
      <c r="C207" s="30">
        <v>47295.536</v>
      </c>
      <c r="D207" s="30"/>
      <c r="E207">
        <f>+(C207-C$7)/C$8</f>
        <v>11070.040185406884</v>
      </c>
      <c r="F207">
        <f>ROUND(2*E207,0)/2</f>
        <v>11070</v>
      </c>
      <c r="G207">
        <f>+C207-(C$7+F207*C$8)</f>
        <v>2.3486999998567626E-2</v>
      </c>
      <c r="I207">
        <f>G207</f>
        <v>2.3486999998567626E-2</v>
      </c>
      <c r="Q207" s="2">
        <f>+C207-15018.5</f>
        <v>32277.036</v>
      </c>
      <c r="AA207" t="s">
        <v>87</v>
      </c>
      <c r="AE207" t="s">
        <v>89</v>
      </c>
    </row>
    <row r="208" spans="1:31">
      <c r="A208" t="s">
        <v>125</v>
      </c>
      <c r="C208" s="30">
        <v>47295.542999999998</v>
      </c>
      <c r="D208" s="30"/>
      <c r="E208">
        <f>+(C208-C$7)/C$8</f>
        <v>11070.052162153514</v>
      </c>
      <c r="F208">
        <f>ROUND(2*E208,0)/2</f>
        <v>11070</v>
      </c>
      <c r="G208">
        <f>+C208-(C$7+F208*C$8)</f>
        <v>3.0486999996355735E-2</v>
      </c>
      <c r="I208">
        <f>G208</f>
        <v>3.0486999996355735E-2</v>
      </c>
      <c r="Q208" s="2">
        <f>+C208-15018.5</f>
        <v>32277.042999999998</v>
      </c>
      <c r="AA208" t="s">
        <v>87</v>
      </c>
      <c r="AE208" t="s">
        <v>89</v>
      </c>
    </row>
    <row r="209" spans="1:31">
      <c r="A209" t="s">
        <v>126</v>
      </c>
      <c r="C209" s="30">
        <v>47323.563999999998</v>
      </c>
      <c r="D209" s="30"/>
      <c r="E209">
        <f>+(C209-C$7)/C$8</f>
        <v>11117.995078925906</v>
      </c>
      <c r="F209">
        <f>ROUND(2*E209,0)/2</f>
        <v>11118</v>
      </c>
      <c r="G209">
        <f>+C209-(C$7+F209*C$8)</f>
        <v>-2.8762000001734123E-3</v>
      </c>
      <c r="I209">
        <f>G209</f>
        <v>-2.8762000001734123E-3</v>
      </c>
      <c r="Q209" s="2">
        <f>+C209-15018.5</f>
        <v>32305.063999999998</v>
      </c>
      <c r="AB209">
        <v>5</v>
      </c>
      <c r="AD209" t="s">
        <v>95</v>
      </c>
      <c r="AE209" t="s">
        <v>93</v>
      </c>
    </row>
    <row r="210" spans="1:31">
      <c r="A210" t="s">
        <v>126</v>
      </c>
      <c r="C210" s="30">
        <v>47326.52</v>
      </c>
      <c r="D210" s="30"/>
      <c r="E210">
        <f>+(C210-C$7)/C$8</f>
        <v>11123.05268793269</v>
      </c>
      <c r="F210">
        <f>ROUND(2*E210,0)/2</f>
        <v>11123</v>
      </c>
      <c r="G210">
        <f>+C210-(C$7+F210*C$8)</f>
        <v>3.0794300000707153E-2</v>
      </c>
      <c r="I210">
        <f>G210</f>
        <v>3.0794300000707153E-2</v>
      </c>
      <c r="Q210" s="2">
        <f>+C210-15018.5</f>
        <v>32308.019999999997</v>
      </c>
      <c r="AB210">
        <v>7</v>
      </c>
      <c r="AD210" t="s">
        <v>102</v>
      </c>
      <c r="AE210" t="s">
        <v>93</v>
      </c>
    </row>
    <row r="211" spans="1:31">
      <c r="A211" t="s">
        <v>127</v>
      </c>
      <c r="C211" s="30">
        <v>47350.482000000004</v>
      </c>
      <c r="D211" s="30"/>
      <c r="E211">
        <f>+(C211-C$7)/C$8</f>
        <v>11164.050802621685</v>
      </c>
      <c r="F211">
        <f>ROUND(2*E211,0)/2</f>
        <v>11164</v>
      </c>
      <c r="G211">
        <f>+C211-(C$7+F211*C$8)</f>
        <v>2.9692400006751996E-2</v>
      </c>
      <c r="I211">
        <f>G211</f>
        <v>2.9692400006751996E-2</v>
      </c>
      <c r="Q211" s="2">
        <f>+C211-15018.5</f>
        <v>32331.982000000004</v>
      </c>
      <c r="AA211" t="s">
        <v>87</v>
      </c>
      <c r="AB211">
        <v>7</v>
      </c>
      <c r="AD211" t="s">
        <v>122</v>
      </c>
      <c r="AE211" t="s">
        <v>93</v>
      </c>
    </row>
    <row r="212" spans="1:31">
      <c r="A212" t="s">
        <v>127</v>
      </c>
      <c r="C212" s="30">
        <v>47353.404999999999</v>
      </c>
      <c r="D212" s="30"/>
      <c r="E212">
        <f>+(C212-C$7)/C$8</f>
        <v>11169.051949822908</v>
      </c>
      <c r="F212">
        <f>ROUND(2*E212,0)/2</f>
        <v>11169</v>
      </c>
      <c r="G212">
        <f>+C212-(C$7+F212*C$8)</f>
        <v>3.0362899997271597E-2</v>
      </c>
      <c r="I212">
        <f>G212</f>
        <v>3.0362899997271597E-2</v>
      </c>
      <c r="Q212" s="2">
        <f>+C212-15018.5</f>
        <v>32334.904999999999</v>
      </c>
      <c r="AA212" t="s">
        <v>87</v>
      </c>
      <c r="AB212">
        <v>8</v>
      </c>
      <c r="AD212" t="s">
        <v>102</v>
      </c>
      <c r="AE212" t="s">
        <v>93</v>
      </c>
    </row>
    <row r="213" spans="1:31">
      <c r="A213" t="s">
        <v>127</v>
      </c>
      <c r="C213" s="30">
        <v>47360.432000000001</v>
      </c>
      <c r="D213" s="30"/>
      <c r="E213">
        <f>+(C213-C$7)/C$8</f>
        <v>11181.07489247876</v>
      </c>
      <c r="F213">
        <f>ROUND(2*E213,0)/2</f>
        <v>11181</v>
      </c>
      <c r="G213">
        <f>+C213-(C$7+F213*C$8)</f>
        <v>4.3772100005298853E-2</v>
      </c>
      <c r="I213">
        <f>G213</f>
        <v>4.3772100005298853E-2</v>
      </c>
      <c r="Q213" s="2">
        <f>+C213-15018.5</f>
        <v>32341.932000000001</v>
      </c>
      <c r="AA213" t="s">
        <v>87</v>
      </c>
      <c r="AB213">
        <v>7</v>
      </c>
      <c r="AD213" t="s">
        <v>122</v>
      </c>
      <c r="AE213" t="s">
        <v>93</v>
      </c>
    </row>
    <row r="214" spans="1:31">
      <c r="A214" t="s">
        <v>127</v>
      </c>
      <c r="C214" s="30">
        <v>47364.504000000001</v>
      </c>
      <c r="D214" s="30"/>
      <c r="E214">
        <f>+(C214-C$7)/C$8</f>
        <v>11188.04193709163</v>
      </c>
      <c r="F214">
        <f>ROUND(2*E214,0)/2</f>
        <v>11188</v>
      </c>
      <c r="G214">
        <f>+C214-(C$7+F214*C$8)</f>
        <v>2.4510800001735333E-2</v>
      </c>
      <c r="I214">
        <f>G214</f>
        <v>2.4510800001735333E-2</v>
      </c>
      <c r="Q214" s="2">
        <f>+C214-15018.5</f>
        <v>32346.004000000001</v>
      </c>
      <c r="AA214" t="s">
        <v>87</v>
      </c>
      <c r="AB214">
        <v>6</v>
      </c>
      <c r="AD214" t="s">
        <v>122</v>
      </c>
      <c r="AE214" t="s">
        <v>93</v>
      </c>
    </row>
    <row r="215" spans="1:31">
      <c r="A215" t="s">
        <v>125</v>
      </c>
      <c r="C215" s="30">
        <v>47381.455000000002</v>
      </c>
      <c r="D215" s="30"/>
      <c r="E215">
        <f>+(C215-C$7)/C$8</f>
        <v>11217.04448454564</v>
      </c>
      <c r="F215">
        <f>ROUND(2*E215,0)/2</f>
        <v>11217</v>
      </c>
      <c r="G215">
        <f>+C215-(C$7+F215*C$8)</f>
        <v>2.5999700003012549E-2</v>
      </c>
      <c r="I215">
        <f>G215</f>
        <v>2.5999700003012549E-2</v>
      </c>
      <c r="Q215" s="2">
        <f>+C215-15018.5</f>
        <v>32362.955000000002</v>
      </c>
      <c r="AA215" t="s">
        <v>87</v>
      </c>
      <c r="AE215" t="s">
        <v>89</v>
      </c>
    </row>
    <row r="216" spans="1:31">
      <c r="A216" t="s">
        <v>127</v>
      </c>
      <c r="C216" s="30">
        <v>47381.464</v>
      </c>
      <c r="D216" s="30"/>
      <c r="E216">
        <f>+(C216-C$7)/C$8</f>
        <v>11217.059883219879</v>
      </c>
      <c r="F216">
        <f>ROUND(2*E216,0)/2</f>
        <v>11217</v>
      </c>
      <c r="G216">
        <f>+C216-(C$7+F216*C$8)</f>
        <v>3.4999700001208112E-2</v>
      </c>
      <c r="I216">
        <f>G216</f>
        <v>3.4999700001208112E-2</v>
      </c>
      <c r="Q216" s="2">
        <f>+C216-15018.5</f>
        <v>32362.964</v>
      </c>
      <c r="AA216" t="s">
        <v>87</v>
      </c>
      <c r="AB216">
        <v>5</v>
      </c>
      <c r="AD216" t="s">
        <v>102</v>
      </c>
      <c r="AE216" t="s">
        <v>93</v>
      </c>
    </row>
    <row r="217" spans="1:31">
      <c r="A217" t="s">
        <v>125</v>
      </c>
      <c r="C217" s="30">
        <v>47391.396999999997</v>
      </c>
      <c r="D217" s="30"/>
      <c r="E217">
        <f>+(C217-C$7)/C$8</f>
        <v>11234.054886692276</v>
      </c>
      <c r="F217">
        <f>ROUND(2*E217,0)/2</f>
        <v>11234</v>
      </c>
      <c r="G217">
        <f>+C217-(C$7+F217*C$8)</f>
        <v>3.2079399999929592E-2</v>
      </c>
      <c r="I217">
        <f>G217</f>
        <v>3.2079399999929592E-2</v>
      </c>
      <c r="Q217" s="2">
        <f>+C217-15018.5</f>
        <v>32372.896999999997</v>
      </c>
      <c r="AA217" t="s">
        <v>87</v>
      </c>
      <c r="AE217" t="s">
        <v>89</v>
      </c>
    </row>
    <row r="218" spans="1:31">
      <c r="A218" t="s">
        <v>127</v>
      </c>
      <c r="C218" s="30">
        <v>47391.400999999998</v>
      </c>
      <c r="D218" s="30"/>
      <c r="E218">
        <f>+(C218-C$7)/C$8</f>
        <v>11234.061730547495</v>
      </c>
      <c r="F218">
        <f>ROUND(2*E218,0)/2</f>
        <v>11234</v>
      </c>
      <c r="G218">
        <f>+C218-(C$7+F218*C$8)</f>
        <v>3.6079400000744499E-2</v>
      </c>
      <c r="I218">
        <f>G218</f>
        <v>3.6079400000744499E-2</v>
      </c>
      <c r="Q218" s="2">
        <f>+C218-15018.5</f>
        <v>32372.900999999998</v>
      </c>
      <c r="AA218" t="s">
        <v>87</v>
      </c>
      <c r="AB218">
        <v>8</v>
      </c>
      <c r="AD218" t="s">
        <v>102</v>
      </c>
      <c r="AE218" t="s">
        <v>93</v>
      </c>
    </row>
    <row r="219" spans="1:31">
      <c r="A219" t="s">
        <v>127</v>
      </c>
      <c r="C219" s="30">
        <v>47412.44</v>
      </c>
      <c r="D219" s="30"/>
      <c r="E219">
        <f>+(C219-C$7)/C$8</f>
        <v>11270.058698035256</v>
      </c>
      <c r="F219">
        <f>ROUND(2*E219,0)/2</f>
        <v>11270</v>
      </c>
      <c r="G219">
        <f>+C219-(C$7+F219*C$8)</f>
        <v>3.4307000001717824E-2</v>
      </c>
      <c r="I219">
        <f>G219</f>
        <v>3.4307000001717824E-2</v>
      </c>
      <c r="Q219" s="2">
        <f>+C219-15018.5</f>
        <v>32393.940000000002</v>
      </c>
      <c r="AA219" t="s">
        <v>87</v>
      </c>
      <c r="AB219">
        <v>6</v>
      </c>
      <c r="AD219" t="s">
        <v>102</v>
      </c>
      <c r="AE219" t="s">
        <v>93</v>
      </c>
    </row>
    <row r="220" spans="1:31">
      <c r="A220" t="s">
        <v>128</v>
      </c>
      <c r="C220" s="30">
        <v>47456.267999999996</v>
      </c>
      <c r="D220" s="30"/>
      <c r="E220">
        <f>+(C220-C$7)/C$8</f>
        <v>11345.046819669031</v>
      </c>
      <c r="F220">
        <f>ROUND(2*E220,0)/2</f>
        <v>11345</v>
      </c>
      <c r="G220">
        <f>+C220-(C$7+F220*C$8)</f>
        <v>2.736449999792967E-2</v>
      </c>
      <c r="I220">
        <f>G220</f>
        <v>2.736449999792967E-2</v>
      </c>
      <c r="Q220" s="2">
        <f>+C220-15018.5</f>
        <v>32437.767999999996</v>
      </c>
      <c r="AA220" t="s">
        <v>87</v>
      </c>
      <c r="AB220">
        <v>7</v>
      </c>
      <c r="AD220" t="s">
        <v>102</v>
      </c>
      <c r="AE220" t="s">
        <v>93</v>
      </c>
    </row>
    <row r="221" spans="1:31">
      <c r="A221" s="65" t="s">
        <v>784</v>
      </c>
      <c r="B221" s="66" t="s">
        <v>165</v>
      </c>
      <c r="C221" s="67">
        <v>47456.288</v>
      </c>
      <c r="D221" s="67" t="s">
        <v>208</v>
      </c>
      <c r="E221">
        <f>+(C221-C$7)/C$8</f>
        <v>11345.081038945133</v>
      </c>
      <c r="F221">
        <f>ROUND(2*E221,0)/2</f>
        <v>11345</v>
      </c>
      <c r="G221">
        <f>+C221-(C$7+F221*C$8)</f>
        <v>4.7364500002004206E-2</v>
      </c>
      <c r="I221">
        <f>G221</f>
        <v>4.7364500002004206E-2</v>
      </c>
      <c r="Q221" s="2">
        <f>+C221-15018.5</f>
        <v>32437.788</v>
      </c>
    </row>
    <row r="222" spans="1:31">
      <c r="A222" t="s">
        <v>128</v>
      </c>
      <c r="C222" s="30">
        <v>47460.343000000001</v>
      </c>
      <c r="D222" s="30"/>
      <c r="E222">
        <f>+(C222-C$7)/C$8</f>
        <v>11352.018997173322</v>
      </c>
      <c r="F222">
        <f>ROUND(2*E222,0)/2</f>
        <v>11352</v>
      </c>
      <c r="G222">
        <f>+C222-(C$7+F222*C$8)</f>
        <v>1.1103200005891267E-2</v>
      </c>
      <c r="I222">
        <f>G222</f>
        <v>1.1103200005891267E-2</v>
      </c>
      <c r="Q222" s="2">
        <f>+C222-15018.5</f>
        <v>32441.843000000001</v>
      </c>
      <c r="AA222" t="s">
        <v>87</v>
      </c>
      <c r="AB222">
        <v>7</v>
      </c>
      <c r="AD222" t="s">
        <v>95</v>
      </c>
      <c r="AE222" t="s">
        <v>93</v>
      </c>
    </row>
    <row r="223" spans="1:31">
      <c r="A223" t="s">
        <v>128</v>
      </c>
      <c r="C223" s="30">
        <v>47522.315999999999</v>
      </c>
      <c r="D223" s="30"/>
      <c r="E223">
        <f>+(C223-C$7)/C$8</f>
        <v>11458.052557043962</v>
      </c>
      <c r="F223">
        <f>ROUND(2*E223,0)/2</f>
        <v>11458</v>
      </c>
      <c r="G223">
        <f>+C223-(C$7+F223*C$8)</f>
        <v>3.071780000027502E-2</v>
      </c>
      <c r="I223">
        <f>G223</f>
        <v>3.071780000027502E-2</v>
      </c>
      <c r="Q223" s="2">
        <f>+C223-15018.5</f>
        <v>32503.815999999999</v>
      </c>
      <c r="AA223" t="s">
        <v>87</v>
      </c>
      <c r="AB223">
        <v>9</v>
      </c>
      <c r="AD223" t="s">
        <v>102</v>
      </c>
      <c r="AE223" t="s">
        <v>93</v>
      </c>
    </row>
    <row r="224" spans="1:31">
      <c r="A224" s="65" t="s">
        <v>784</v>
      </c>
      <c r="B224" s="66" t="s">
        <v>165</v>
      </c>
      <c r="C224" s="67">
        <v>47522.317999999999</v>
      </c>
      <c r="D224" s="67" t="s">
        <v>208</v>
      </c>
      <c r="E224">
        <f>+(C224-C$7)/C$8</f>
        <v>11458.055978971572</v>
      </c>
      <c r="F224">
        <f>ROUND(2*E224,0)/2</f>
        <v>11458</v>
      </c>
      <c r="G224">
        <f>+C224-(C$7+F224*C$8)</f>
        <v>3.2717800000682473E-2</v>
      </c>
      <c r="I224">
        <f>G224</f>
        <v>3.2717800000682473E-2</v>
      </c>
      <c r="Q224" s="2">
        <f>+C224-15018.5</f>
        <v>32503.817999999999</v>
      </c>
    </row>
    <row r="225" spans="1:31">
      <c r="A225" t="s">
        <v>129</v>
      </c>
      <c r="C225" s="30">
        <v>47662.552000000003</v>
      </c>
      <c r="D225" s="30"/>
      <c r="E225">
        <f>+(C225-C$7)/C$8</f>
        <v>11697.991277164339</v>
      </c>
      <c r="F225">
        <f>ROUND(2*E225,0)/2</f>
        <v>11698</v>
      </c>
      <c r="G225">
        <f>+C225-(C$7+F225*C$8)</f>
        <v>-5.0981999957002699E-3</v>
      </c>
      <c r="I225">
        <f>G225</f>
        <v>-5.0981999957002699E-3</v>
      </c>
      <c r="Q225" s="2">
        <f>+C225-15018.5</f>
        <v>32644.052000000003</v>
      </c>
      <c r="AA225" t="s">
        <v>87</v>
      </c>
      <c r="AB225">
        <v>5</v>
      </c>
      <c r="AD225" t="s">
        <v>95</v>
      </c>
      <c r="AE225" t="s">
        <v>93</v>
      </c>
    </row>
    <row r="226" spans="1:31">
      <c r="A226" t="s">
        <v>129</v>
      </c>
      <c r="C226" s="30">
        <v>47713.442000000003</v>
      </c>
      <c r="D226" s="30"/>
      <c r="E226">
        <f>+(C226-C$7)/C$8</f>
        <v>11785.062225187139</v>
      </c>
      <c r="F226">
        <f>ROUND(2*E226,0)/2</f>
        <v>11785</v>
      </c>
      <c r="G226">
        <f>+C226-(C$7+F226*C$8)</f>
        <v>3.6368500004755333E-2</v>
      </c>
      <c r="I226">
        <f>G226</f>
        <v>3.6368500004755333E-2</v>
      </c>
      <c r="Q226" s="2">
        <f>+C226-15018.5</f>
        <v>32694.942000000003</v>
      </c>
      <c r="AA226" t="s">
        <v>87</v>
      </c>
      <c r="AB226">
        <v>8</v>
      </c>
      <c r="AD226" t="s">
        <v>102</v>
      </c>
      <c r="AE226" t="s">
        <v>93</v>
      </c>
    </row>
    <row r="227" spans="1:31">
      <c r="A227" t="s">
        <v>129</v>
      </c>
      <c r="C227" s="30">
        <v>47727.463000000003</v>
      </c>
      <c r="D227" s="30"/>
      <c r="E227">
        <f>+(C227-C$7)/C$8</f>
        <v>11809.051648693287</v>
      </c>
      <c r="F227">
        <f>ROUND(2*E227,0)/2</f>
        <v>11809</v>
      </c>
      <c r="G227">
        <f>+C227-(C$7+F227*C$8)</f>
        <v>3.0186900003172923E-2</v>
      </c>
      <c r="I227">
        <f>G227</f>
        <v>3.0186900003172923E-2</v>
      </c>
      <c r="Q227" s="2">
        <f>+C227-15018.5</f>
        <v>32708.963000000003</v>
      </c>
      <c r="AA227" t="s">
        <v>87</v>
      </c>
      <c r="AB227">
        <v>10</v>
      </c>
      <c r="AD227" t="s">
        <v>102</v>
      </c>
      <c r="AE227" t="s">
        <v>93</v>
      </c>
    </row>
    <row r="228" spans="1:31">
      <c r="A228" t="s">
        <v>129</v>
      </c>
      <c r="C228" s="30">
        <v>47754.349000000002</v>
      </c>
      <c r="D228" s="30"/>
      <c r="E228">
        <f>+(C228-C$7)/C$8</f>
        <v>11855.052621547302</v>
      </c>
      <c r="F228">
        <f>ROUND(2*E228,0)/2</f>
        <v>11855</v>
      </c>
      <c r="G228">
        <f>+C228-(C$7+F228*C$8)</f>
        <v>3.0755500003579073E-2</v>
      </c>
      <c r="I228">
        <f>G228</f>
        <v>3.0755500003579073E-2</v>
      </c>
      <c r="Q228" s="2">
        <f>+C228-15018.5</f>
        <v>32735.849000000002</v>
      </c>
      <c r="AA228" t="s">
        <v>87</v>
      </c>
      <c r="AB228">
        <v>7</v>
      </c>
      <c r="AD228" t="s">
        <v>102</v>
      </c>
      <c r="AE228" t="s">
        <v>93</v>
      </c>
    </row>
    <row r="229" spans="1:31">
      <c r="A229" s="65" t="s">
        <v>800</v>
      </c>
      <c r="B229" s="66" t="s">
        <v>165</v>
      </c>
      <c r="C229" s="67">
        <v>47758.444000000003</v>
      </c>
      <c r="D229" s="67" t="s">
        <v>208</v>
      </c>
      <c r="E229">
        <f>+(C229-C$7)/C$8</f>
        <v>11862.059018327682</v>
      </c>
      <c r="F229">
        <f>ROUND(2*E229,0)/2</f>
        <v>11862</v>
      </c>
      <c r="G229">
        <f>+C229-(C$7+F229*C$8)</f>
        <v>3.4494200008339249E-2</v>
      </c>
      <c r="I229">
        <f>G229</f>
        <v>3.4494200008339249E-2</v>
      </c>
      <c r="Q229" s="2">
        <f>+C229-15018.5</f>
        <v>32739.944000000003</v>
      </c>
    </row>
    <row r="230" spans="1:31">
      <c r="A230" s="65" t="s">
        <v>800</v>
      </c>
      <c r="B230" s="66" t="s">
        <v>165</v>
      </c>
      <c r="C230" s="67">
        <v>47762.527000000002</v>
      </c>
      <c r="D230" s="67" t="s">
        <v>208</v>
      </c>
      <c r="E230">
        <f>+(C230-C$7)/C$8</f>
        <v>11869.044883542399</v>
      </c>
      <c r="F230">
        <f>ROUND(2*E230,0)/2</f>
        <v>11869</v>
      </c>
      <c r="G230">
        <f>+C230-(C$7+F230*C$8)</f>
        <v>2.6232900003378745E-2</v>
      </c>
      <c r="I230">
        <f>G230</f>
        <v>2.6232900003378745E-2</v>
      </c>
      <c r="Q230" s="2">
        <f>+C230-15018.5</f>
        <v>32744.027000000002</v>
      </c>
    </row>
    <row r="231" spans="1:31">
      <c r="A231" t="s">
        <v>129</v>
      </c>
      <c r="C231" s="30">
        <v>47782.402000000002</v>
      </c>
      <c r="D231" s="30"/>
      <c r="E231">
        <f>+(C231-C$7)/C$8</f>
        <v>11903.050289161443</v>
      </c>
      <c r="F231">
        <f>ROUND(2*E231,0)/2</f>
        <v>11903</v>
      </c>
      <c r="G231">
        <f>+C231-(C$7+F231*C$8)</f>
        <v>2.9392300006293226E-2</v>
      </c>
      <c r="I231">
        <f>G231</f>
        <v>2.9392300006293226E-2</v>
      </c>
      <c r="Q231" s="2">
        <f>+C231-15018.5</f>
        <v>32763.902000000002</v>
      </c>
      <c r="AA231" t="s">
        <v>87</v>
      </c>
      <c r="AB231">
        <v>7</v>
      </c>
      <c r="AD231" t="s">
        <v>102</v>
      </c>
      <c r="AE231" t="s">
        <v>93</v>
      </c>
    </row>
    <row r="232" spans="1:31">
      <c r="A232" t="s">
        <v>130</v>
      </c>
      <c r="C232" s="30">
        <v>47803.445</v>
      </c>
      <c r="D232" s="30"/>
      <c r="E232">
        <f>+(C232-C$7)/C$8</f>
        <v>11939.054100504412</v>
      </c>
      <c r="F232">
        <f>ROUND(2*E232,0)/2</f>
        <v>11939</v>
      </c>
      <c r="G232">
        <f>+C232-(C$7+F232*C$8)</f>
        <v>3.1619900000805501E-2</v>
      </c>
      <c r="I232">
        <f>G232</f>
        <v>3.1619900000805501E-2</v>
      </c>
      <c r="Q232" s="2">
        <f>+C232-15018.5</f>
        <v>32784.945</v>
      </c>
      <c r="AA232" t="s">
        <v>87</v>
      </c>
      <c r="AB232">
        <v>6</v>
      </c>
      <c r="AD232" t="s">
        <v>102</v>
      </c>
      <c r="AE232" t="s">
        <v>93</v>
      </c>
    </row>
    <row r="233" spans="1:31">
      <c r="A233" t="s">
        <v>130</v>
      </c>
      <c r="C233" s="30">
        <v>47847.273000000001</v>
      </c>
      <c r="D233" s="30"/>
      <c r="E233">
        <f>+(C233-C$7)/C$8</f>
        <v>12014.0422221382</v>
      </c>
      <c r="F233">
        <f>ROUND(2*E233,0)/2</f>
        <v>12014</v>
      </c>
      <c r="G233">
        <f>+C233-(C$7+F233*C$8)</f>
        <v>2.4677400004293304E-2</v>
      </c>
      <c r="I233">
        <f>G233</f>
        <v>2.4677400004293304E-2</v>
      </c>
      <c r="Q233" s="2">
        <f>+C233-15018.5</f>
        <v>32828.773000000001</v>
      </c>
      <c r="AA233" t="s">
        <v>87</v>
      </c>
      <c r="AB233">
        <v>6</v>
      </c>
      <c r="AD233" t="s">
        <v>95</v>
      </c>
      <c r="AE233" t="s">
        <v>93</v>
      </c>
    </row>
    <row r="234" spans="1:31">
      <c r="A234" t="s">
        <v>130</v>
      </c>
      <c r="C234" s="30">
        <v>47857.224999999999</v>
      </c>
      <c r="D234" s="30"/>
      <c r="E234">
        <f>+(C234-C$7)/C$8</f>
        <v>12031.069733922886</v>
      </c>
      <c r="F234">
        <f>ROUND(2*E234,0)/2</f>
        <v>12031</v>
      </c>
      <c r="G234">
        <f>+C234-(C$7+F234*C$8)</f>
        <v>4.0757100003247615E-2</v>
      </c>
      <c r="I234">
        <f>G234</f>
        <v>4.0757100003247615E-2</v>
      </c>
      <c r="Q234" s="2">
        <f>+C234-15018.5</f>
        <v>32838.724999999999</v>
      </c>
      <c r="AA234" t="s">
        <v>87</v>
      </c>
      <c r="AB234">
        <v>5</v>
      </c>
      <c r="AD234" t="s">
        <v>102</v>
      </c>
      <c r="AE234" t="s">
        <v>93</v>
      </c>
    </row>
    <row r="235" spans="1:31">
      <c r="A235" t="s">
        <v>131</v>
      </c>
      <c r="C235" s="30">
        <v>47895.213000000003</v>
      </c>
      <c r="D235" s="30"/>
      <c r="E235">
        <f>+(C235-C$7)/C$8</f>
        <v>12096.065826937047</v>
      </c>
      <c r="F235">
        <f>ROUND(2*E235,0)/2</f>
        <v>12096</v>
      </c>
      <c r="G235">
        <f>+C235-(C$7+F235*C$8)</f>
        <v>3.8473600005090702E-2</v>
      </c>
      <c r="I235">
        <f>G235</f>
        <v>3.8473600005090702E-2</v>
      </c>
      <c r="Q235" s="2">
        <f>+C235-15018.5</f>
        <v>32876.713000000003</v>
      </c>
      <c r="AA235" t="s">
        <v>87</v>
      </c>
      <c r="AB235">
        <v>7</v>
      </c>
      <c r="AD235" t="s">
        <v>102</v>
      </c>
      <c r="AE235" t="s">
        <v>93</v>
      </c>
    </row>
    <row r="236" spans="1:31">
      <c r="A236" t="s">
        <v>132</v>
      </c>
      <c r="B236" s="5" t="s">
        <v>165</v>
      </c>
      <c r="C236" s="30">
        <v>48073.4709</v>
      </c>
      <c r="D236" s="30" t="s">
        <v>74</v>
      </c>
      <c r="E236">
        <f>+(C236-C$7)/C$8</f>
        <v>12401.058641744543</v>
      </c>
      <c r="F236">
        <f>ROUND(2*E236,0)/2</f>
        <v>12401</v>
      </c>
      <c r="G236">
        <f>+C236-(C$7+F236*C$8)</f>
        <v>3.4274100005859509E-2</v>
      </c>
      <c r="J236">
        <f>G236</f>
        <v>3.4274100005859509E-2</v>
      </c>
      <c r="Q236" s="2">
        <f>+C236-15018.5</f>
        <v>33054.9709</v>
      </c>
    </row>
    <row r="237" spans="1:31">
      <c r="A237" t="s">
        <v>133</v>
      </c>
      <c r="C237" s="30">
        <v>48083.402000000002</v>
      </c>
      <c r="D237" s="30"/>
      <c r="E237">
        <f>+(C237-C$7)/C$8</f>
        <v>12418.050394385718</v>
      </c>
      <c r="F237">
        <f>ROUND(2*E237,0)/2</f>
        <v>12418</v>
      </c>
      <c r="G237">
        <f>+C237-(C$7+F237*C$8)</f>
        <v>2.9453800001647323E-2</v>
      </c>
      <c r="I237">
        <f>G237</f>
        <v>2.9453800001647323E-2</v>
      </c>
      <c r="Q237" s="2">
        <f>+C237-15018.5</f>
        <v>33064.902000000002</v>
      </c>
      <c r="R237" t="s">
        <v>56</v>
      </c>
      <c r="AA237" t="s">
        <v>87</v>
      </c>
      <c r="AE237" t="s">
        <v>89</v>
      </c>
    </row>
    <row r="238" spans="1:31">
      <c r="A238" t="s">
        <v>134</v>
      </c>
      <c r="C238" s="30">
        <v>48101.527000000002</v>
      </c>
      <c r="D238" s="30"/>
      <c r="E238">
        <f>+(C238-C$7)/C$8</f>
        <v>12449.061613346481</v>
      </c>
      <c r="F238">
        <f>ROUND(2*E238,0)/2</f>
        <v>12449</v>
      </c>
      <c r="G238">
        <f>+C238-(C$7+F238*C$8)</f>
        <v>3.6010900003020652E-2</v>
      </c>
      <c r="I238">
        <f>G238</f>
        <v>3.6010900003020652E-2</v>
      </c>
      <c r="Q238" s="2">
        <f>+C238-15018.5</f>
        <v>33083.027000000002</v>
      </c>
      <c r="R238" t="s">
        <v>56</v>
      </c>
      <c r="AA238" t="s">
        <v>87</v>
      </c>
      <c r="AB238">
        <v>7</v>
      </c>
      <c r="AD238" t="s">
        <v>102</v>
      </c>
      <c r="AE238" t="s">
        <v>93</v>
      </c>
    </row>
    <row r="239" spans="1:31">
      <c r="A239" t="s">
        <v>133</v>
      </c>
      <c r="C239" s="30">
        <v>48107.373</v>
      </c>
      <c r="D239" s="30"/>
      <c r="E239">
        <f>+(C239-C$7)/C$8</f>
        <v>12459.06390774894</v>
      </c>
      <c r="F239">
        <f>ROUND(2*E239,0)/2</f>
        <v>12459</v>
      </c>
      <c r="G239">
        <f>+C239-(C$7+F239*C$8)</f>
        <v>3.7351899998611771E-2</v>
      </c>
      <c r="I239">
        <f>G239</f>
        <v>3.7351899998611771E-2</v>
      </c>
      <c r="Q239" s="2">
        <f>+C239-15018.5</f>
        <v>33088.873</v>
      </c>
      <c r="R239" t="s">
        <v>56</v>
      </c>
      <c r="AA239" t="s">
        <v>87</v>
      </c>
      <c r="AB239">
        <v>6</v>
      </c>
      <c r="AD239" t="s">
        <v>102</v>
      </c>
      <c r="AE239" t="s">
        <v>93</v>
      </c>
    </row>
    <row r="240" spans="1:31">
      <c r="A240" t="s">
        <v>133</v>
      </c>
      <c r="C240" s="30">
        <v>48114.383000000002</v>
      </c>
      <c r="D240" s="30"/>
      <c r="E240">
        <f>+(C240-C$7)/C$8</f>
        <v>12471.057764020114</v>
      </c>
      <c r="F240">
        <f>ROUND(2*E240,0)/2</f>
        <v>12471</v>
      </c>
      <c r="G240">
        <f>+C240-(C$7+F240*C$8)</f>
        <v>3.3761099999537691E-2</v>
      </c>
      <c r="I240">
        <f>G240</f>
        <v>3.3761099999537691E-2</v>
      </c>
      <c r="Q240" s="2">
        <f>+C240-15018.5</f>
        <v>33095.883000000002</v>
      </c>
      <c r="R240" t="s">
        <v>56</v>
      </c>
      <c r="AA240" t="s">
        <v>87</v>
      </c>
      <c r="AE240" t="s">
        <v>89</v>
      </c>
    </row>
    <row r="241" spans="1:31">
      <c r="A241" t="s">
        <v>134</v>
      </c>
      <c r="C241" s="30">
        <v>48115.555</v>
      </c>
      <c r="D241" s="30"/>
      <c r="E241">
        <f>+(C241-C$7)/C$8</f>
        <v>12473.063013599258</v>
      </c>
      <c r="F241">
        <f>ROUND(2*E241,0)/2</f>
        <v>12473</v>
      </c>
      <c r="G241">
        <f>+C241-(C$7+F241*C$8)</f>
        <v>3.682929999922635E-2</v>
      </c>
      <c r="I241">
        <f>G241</f>
        <v>3.682929999922635E-2</v>
      </c>
      <c r="Q241" s="2">
        <f>+C241-15018.5</f>
        <v>33097.055</v>
      </c>
      <c r="R241" t="s">
        <v>56</v>
      </c>
      <c r="AA241" t="s">
        <v>87</v>
      </c>
      <c r="AE241" t="s">
        <v>89</v>
      </c>
    </row>
    <row r="242" spans="1:31">
      <c r="A242" t="s">
        <v>134</v>
      </c>
      <c r="C242" s="30">
        <v>48118.474000000002</v>
      </c>
      <c r="D242" s="30"/>
      <c r="E242">
        <f>+(C242-C$7)/C$8</f>
        <v>12478.057316945273</v>
      </c>
      <c r="F242">
        <f>ROUND(2*E242,0)/2</f>
        <v>12478</v>
      </c>
      <c r="G242">
        <f>+C242-(C$7+F242*C$8)</f>
        <v>3.349980000348296E-2</v>
      </c>
      <c r="I242">
        <f>G242</f>
        <v>3.349980000348296E-2</v>
      </c>
      <c r="Q242" s="2">
        <f>+C242-15018.5</f>
        <v>33099.974000000002</v>
      </c>
      <c r="R242" t="s">
        <v>56</v>
      </c>
      <c r="AA242" t="s">
        <v>87</v>
      </c>
      <c r="AB242">
        <v>10</v>
      </c>
      <c r="AD242" t="s">
        <v>109</v>
      </c>
      <c r="AE242" t="s">
        <v>93</v>
      </c>
    </row>
    <row r="243" spans="1:31">
      <c r="A243" t="s">
        <v>135</v>
      </c>
      <c r="C243" s="30">
        <v>48173.415000000001</v>
      </c>
      <c r="D243" s="30">
        <v>7.0000000000000001E-3</v>
      </c>
      <c r="E243">
        <f>+(C243-C$7)/C$8</f>
        <v>12572.059379341041</v>
      </c>
      <c r="F243">
        <f>ROUND(2*E243,0)/2</f>
        <v>12572</v>
      </c>
      <c r="G243">
        <f>+C243-(C$7+F243*C$8)</f>
        <v>3.4705199999734759E-2</v>
      </c>
      <c r="I243">
        <f>G243</f>
        <v>3.4705199999734759E-2</v>
      </c>
      <c r="Q243" s="2">
        <f>+C243-15018.5</f>
        <v>33154.915000000001</v>
      </c>
      <c r="R243" t="s">
        <v>56</v>
      </c>
      <c r="AA243" t="s">
        <v>87</v>
      </c>
      <c r="AB243">
        <v>5</v>
      </c>
      <c r="AD243" t="s">
        <v>95</v>
      </c>
      <c r="AE243" t="s">
        <v>93</v>
      </c>
    </row>
    <row r="244" spans="1:31">
      <c r="A244" t="s">
        <v>133</v>
      </c>
      <c r="C244" s="30">
        <v>48176.322</v>
      </c>
      <c r="D244" s="30"/>
      <c r="E244">
        <f>+(C244-C$7)/C$8</f>
        <v>12577.033151121394</v>
      </c>
      <c r="F244">
        <f>ROUND(2*E244,0)/2</f>
        <v>12577</v>
      </c>
      <c r="G244">
        <f>+C244-(C$7+F244*C$8)</f>
        <v>1.9375700001546647E-2</v>
      </c>
      <c r="I244">
        <f>G244</f>
        <v>1.9375700001546647E-2</v>
      </c>
      <c r="Q244" s="2">
        <f>+C244-15018.5</f>
        <v>33157.822</v>
      </c>
      <c r="R244" t="s">
        <v>56</v>
      </c>
      <c r="AA244" t="s">
        <v>87</v>
      </c>
      <c r="AB244">
        <v>9</v>
      </c>
      <c r="AD244" t="s">
        <v>102</v>
      </c>
      <c r="AE244" t="s">
        <v>93</v>
      </c>
    </row>
    <row r="245" spans="1:31">
      <c r="A245" t="s">
        <v>133</v>
      </c>
      <c r="C245" s="30">
        <v>48176.347999999998</v>
      </c>
      <c r="D245" s="30"/>
      <c r="E245">
        <f>+(C245-C$7)/C$8</f>
        <v>12577.077636180315</v>
      </c>
      <c r="F245">
        <f>ROUND(2*E245,0)/2</f>
        <v>12577</v>
      </c>
      <c r="G245">
        <f>+C245-(C$7+F245*C$8)</f>
        <v>4.5375699999567587E-2</v>
      </c>
      <c r="I245">
        <f>G245</f>
        <v>4.5375699999567587E-2</v>
      </c>
      <c r="Q245" s="2">
        <f>+C245-15018.5</f>
        <v>33157.847999999998</v>
      </c>
      <c r="R245" t="s">
        <v>56</v>
      </c>
      <c r="AA245" t="s">
        <v>87</v>
      </c>
      <c r="AB245">
        <v>6</v>
      </c>
      <c r="AD245" t="s">
        <v>102</v>
      </c>
      <c r="AE245" t="s">
        <v>93</v>
      </c>
    </row>
    <row r="246" spans="1:31">
      <c r="A246" t="s">
        <v>136</v>
      </c>
      <c r="C246" s="30">
        <v>48405.442000000003</v>
      </c>
      <c r="D246" s="30">
        <v>4.0000000000000001E-3</v>
      </c>
      <c r="E246">
        <f>+(C246-C$7)/C$8</f>
        <v>12969.04917806155</v>
      </c>
      <c r="F246">
        <f>ROUND(2*E246,0)/2</f>
        <v>12969</v>
      </c>
      <c r="G246">
        <f>+C246-(C$7+F246*C$8)</f>
        <v>2.8742900001816452E-2</v>
      </c>
      <c r="I246">
        <f>G246</f>
        <v>2.8742900001816452E-2</v>
      </c>
      <c r="Q246" s="2">
        <f>+C246-15018.5</f>
        <v>33386.942000000003</v>
      </c>
      <c r="R246" t="s">
        <v>56</v>
      </c>
      <c r="AA246" t="s">
        <v>87</v>
      </c>
      <c r="AB246">
        <v>8</v>
      </c>
      <c r="AD246" t="s">
        <v>102</v>
      </c>
      <c r="AE246" t="s">
        <v>93</v>
      </c>
    </row>
    <row r="247" spans="1:31">
      <c r="A247" t="s">
        <v>136</v>
      </c>
      <c r="C247" s="30">
        <v>48429.411999999997</v>
      </c>
      <c r="D247" s="30">
        <v>2E-3</v>
      </c>
      <c r="E247">
        <f>+(C247-C$7)/C$8</f>
        <v>13010.060980460961</v>
      </c>
      <c r="F247">
        <f>ROUND(2*E247,0)/2</f>
        <v>13010</v>
      </c>
      <c r="G247">
        <f>+C247-(C$7+F247*C$8)</f>
        <v>3.5640999994939193E-2</v>
      </c>
      <c r="I247">
        <f>G247</f>
        <v>3.5640999994939193E-2</v>
      </c>
      <c r="Q247" s="2">
        <f>+C247-15018.5</f>
        <v>33410.911999999997</v>
      </c>
      <c r="R247" t="s">
        <v>56</v>
      </c>
      <c r="AA247" t="s">
        <v>87</v>
      </c>
      <c r="AB247">
        <v>6</v>
      </c>
      <c r="AD247" t="s">
        <v>102</v>
      </c>
      <c r="AE247" t="s">
        <v>93</v>
      </c>
    </row>
    <row r="248" spans="1:31">
      <c r="A248" t="s">
        <v>136</v>
      </c>
      <c r="C248" s="30">
        <v>48453.373</v>
      </c>
      <c r="D248" s="30">
        <v>5.0000000000000001E-3</v>
      </c>
      <c r="E248">
        <f>+(C248-C$7)/C$8</f>
        <v>13051.057384186146</v>
      </c>
      <c r="F248">
        <f>ROUND(2*E248,0)/2</f>
        <v>13051</v>
      </c>
      <c r="G248">
        <f>+C248-(C$7+F248*C$8)</f>
        <v>3.3539100004418287E-2</v>
      </c>
      <c r="I248">
        <f>G248</f>
        <v>3.3539100004418287E-2</v>
      </c>
      <c r="Q248" s="2">
        <f>+C248-15018.5</f>
        <v>33434.873</v>
      </c>
      <c r="R248" t="s">
        <v>56</v>
      </c>
      <c r="AA248" t="s">
        <v>87</v>
      </c>
      <c r="AB248">
        <v>8</v>
      </c>
      <c r="AD248" t="s">
        <v>102</v>
      </c>
      <c r="AE248" t="s">
        <v>93</v>
      </c>
    </row>
    <row r="249" spans="1:31">
      <c r="A249" t="s">
        <v>136</v>
      </c>
      <c r="C249" s="30">
        <v>48467.404000000002</v>
      </c>
      <c r="D249" s="30">
        <v>4.0000000000000001E-3</v>
      </c>
      <c r="E249">
        <f>+(C249-C$7)/C$8</f>
        <v>13075.063917330343</v>
      </c>
      <c r="F249">
        <f>ROUND(2*E249,0)/2</f>
        <v>13075</v>
      </c>
      <c r="G249">
        <f>+C249-(C$7+F249*C$8)</f>
        <v>3.7357500004873145E-2</v>
      </c>
      <c r="I249">
        <f>G249</f>
        <v>3.7357500004873145E-2</v>
      </c>
      <c r="Q249" s="2">
        <f>+C249-15018.5</f>
        <v>33448.904000000002</v>
      </c>
      <c r="R249" t="s">
        <v>56</v>
      </c>
      <c r="AA249" t="s">
        <v>87</v>
      </c>
      <c r="AB249">
        <v>7</v>
      </c>
      <c r="AD249" t="s">
        <v>102</v>
      </c>
      <c r="AE249" t="s">
        <v>93</v>
      </c>
    </row>
    <row r="250" spans="1:31">
      <c r="A250" t="s">
        <v>136</v>
      </c>
      <c r="C250" s="30">
        <v>48474.408000000003</v>
      </c>
      <c r="D250" s="30">
        <v>5.0000000000000001E-3</v>
      </c>
      <c r="E250">
        <f>+(C250-C$7)/C$8</f>
        <v>13087.047507818685</v>
      </c>
      <c r="F250">
        <f>ROUND(2*E250,0)/2</f>
        <v>13087</v>
      </c>
      <c r="G250">
        <f>+C250-(C$7+F250*C$8)</f>
        <v>2.7766700004576705E-2</v>
      </c>
      <c r="I250">
        <f>G250</f>
        <v>2.7766700004576705E-2</v>
      </c>
      <c r="Q250" s="2">
        <f>+C250-15018.5</f>
        <v>33455.908000000003</v>
      </c>
      <c r="R250" t="s">
        <v>56</v>
      </c>
      <c r="AA250" t="s">
        <v>87</v>
      </c>
      <c r="AB250">
        <v>7</v>
      </c>
      <c r="AD250" t="s">
        <v>102</v>
      </c>
      <c r="AE250" t="s">
        <v>93</v>
      </c>
    </row>
    <row r="251" spans="1:31">
      <c r="A251" t="s">
        <v>136</v>
      </c>
      <c r="C251" s="30">
        <v>48488.442999999999</v>
      </c>
      <c r="D251" s="30">
        <v>5.0000000000000001E-3</v>
      </c>
      <c r="E251">
        <f>+(C251-C$7)/C$8</f>
        <v>13111.060884818089</v>
      </c>
      <c r="F251">
        <f>ROUND(2*E251,0)/2</f>
        <v>13111</v>
      </c>
      <c r="G251">
        <f>+C251-(C$7+F251*C$8)</f>
        <v>3.5585099998570513E-2</v>
      </c>
      <c r="I251">
        <f>G251</f>
        <v>3.5585099998570513E-2</v>
      </c>
      <c r="Q251" s="2">
        <f>+C251-15018.5</f>
        <v>33469.942999999999</v>
      </c>
      <c r="R251" t="s">
        <v>56</v>
      </c>
      <c r="AA251" t="s">
        <v>87</v>
      </c>
      <c r="AB251">
        <v>8</v>
      </c>
      <c r="AD251" t="s">
        <v>102</v>
      </c>
      <c r="AE251" t="s">
        <v>93</v>
      </c>
    </row>
    <row r="252" spans="1:31">
      <c r="A252" t="s">
        <v>135</v>
      </c>
      <c r="C252" s="30">
        <v>48533.445</v>
      </c>
      <c r="D252" s="30">
        <v>5.0000000000000001E-3</v>
      </c>
      <c r="E252">
        <f>+(C252-C$7)/C$8</f>
        <v>13188.057677958632</v>
      </c>
      <c r="F252">
        <f>ROUND(2*E252,0)/2</f>
        <v>13188</v>
      </c>
      <c r="G252">
        <f>+C252-(C$7+F252*C$8)</f>
        <v>3.3710800002154429E-2</v>
      </c>
      <c r="I252">
        <f>G252</f>
        <v>3.3710800002154429E-2</v>
      </c>
      <c r="Q252" s="2">
        <f>+C252-15018.5</f>
        <v>33514.945</v>
      </c>
      <c r="R252" t="s">
        <v>56</v>
      </c>
      <c r="AA252" t="s">
        <v>87</v>
      </c>
      <c r="AB252">
        <v>8</v>
      </c>
      <c r="AD252" t="s">
        <v>102</v>
      </c>
      <c r="AE252" t="s">
        <v>93</v>
      </c>
    </row>
    <row r="253" spans="1:31">
      <c r="A253" t="s">
        <v>135</v>
      </c>
      <c r="C253" s="30">
        <v>48546.298999999999</v>
      </c>
      <c r="D253" s="30">
        <v>5.0000000000000001E-3</v>
      </c>
      <c r="E253">
        <f>+(C253-C$7)/C$8</f>
        <v>13210.050406704653</v>
      </c>
      <c r="F253">
        <f>ROUND(2*E253,0)/2</f>
        <v>13210</v>
      </c>
      <c r="G253">
        <f>+C253-(C$7+F253*C$8)</f>
        <v>2.9460999998264015E-2</v>
      </c>
      <c r="I253">
        <f>G253</f>
        <v>2.9460999998264015E-2</v>
      </c>
      <c r="Q253" s="2">
        <f>+C253-15018.5</f>
        <v>33527.798999999999</v>
      </c>
      <c r="R253" t="s">
        <v>56</v>
      </c>
      <c r="AA253" t="s">
        <v>87</v>
      </c>
      <c r="AB253">
        <v>8</v>
      </c>
      <c r="AD253" t="s">
        <v>102</v>
      </c>
      <c r="AE253" t="s">
        <v>93</v>
      </c>
    </row>
    <row r="254" spans="1:31">
      <c r="A254" t="s">
        <v>137</v>
      </c>
      <c r="C254" s="30">
        <v>48598.324000000001</v>
      </c>
      <c r="D254" s="30">
        <v>5.0000000000000001E-3</v>
      </c>
      <c r="E254">
        <f>+(C254-C$7)/C$8</f>
        <v>13299.063298645828</v>
      </c>
      <c r="F254">
        <f>ROUND(2*E254,0)/2</f>
        <v>13299</v>
      </c>
      <c r="G254">
        <f>+C254-(C$7+F254*C$8)</f>
        <v>3.6995900001784321E-2</v>
      </c>
      <c r="I254">
        <f>G254</f>
        <v>3.6995900001784321E-2</v>
      </c>
      <c r="Q254" s="2">
        <f>+C254-15018.5</f>
        <v>33579.824000000001</v>
      </c>
      <c r="R254" t="s">
        <v>56</v>
      </c>
      <c r="AA254" t="s">
        <v>87</v>
      </c>
      <c r="AB254">
        <v>5</v>
      </c>
      <c r="AD254" t="s">
        <v>95</v>
      </c>
      <c r="AE254" t="s">
        <v>93</v>
      </c>
    </row>
    <row r="255" spans="1:31">
      <c r="A255" t="s">
        <v>138</v>
      </c>
      <c r="C255" s="30">
        <v>48721.627</v>
      </c>
      <c r="D255" s="30">
        <v>0.01</v>
      </c>
      <c r="E255">
        <f>+(C255-C$7)/C$8</f>
        <v>13510.030268660674</v>
      </c>
      <c r="F255">
        <f>ROUND(2*E255,0)/2</f>
        <v>13510</v>
      </c>
      <c r="G255">
        <f>+C255-(C$7+F255*C$8)</f>
        <v>1.7691000000922941E-2</v>
      </c>
      <c r="I255">
        <f>G255</f>
        <v>1.7691000000922941E-2</v>
      </c>
      <c r="Q255" s="2">
        <f>+C255-15018.5</f>
        <v>33703.127</v>
      </c>
      <c r="R255" t="s">
        <v>56</v>
      </c>
      <c r="AA255" t="s">
        <v>87</v>
      </c>
      <c r="AB255">
        <v>6</v>
      </c>
      <c r="AD255" t="s">
        <v>102</v>
      </c>
      <c r="AE255" t="s">
        <v>93</v>
      </c>
    </row>
    <row r="256" spans="1:31">
      <c r="A256" t="s">
        <v>138</v>
      </c>
      <c r="C256" s="30">
        <v>48768.398999999998</v>
      </c>
      <c r="D256" s="30">
        <v>5.0000000000000001E-3</v>
      </c>
      <c r="E256">
        <f>+(C256-C$7)/C$8</f>
        <v>13590.055467735585</v>
      </c>
      <c r="F256">
        <f>ROUND(2*E256,0)/2</f>
        <v>13590</v>
      </c>
      <c r="G256">
        <f>+C256-(C$7+F256*C$8)</f>
        <v>3.2419000002846587E-2</v>
      </c>
      <c r="I256">
        <f>G256</f>
        <v>3.2419000002846587E-2</v>
      </c>
      <c r="Q256" s="2">
        <f>+C256-15018.5</f>
        <v>33749.898999999998</v>
      </c>
      <c r="R256" t="s">
        <v>56</v>
      </c>
      <c r="AA256" t="s">
        <v>87</v>
      </c>
      <c r="AB256">
        <v>11</v>
      </c>
      <c r="AD256" t="s">
        <v>102</v>
      </c>
      <c r="AE256" t="s">
        <v>93</v>
      </c>
    </row>
    <row r="257" spans="1:31">
      <c r="A257" t="s">
        <v>138</v>
      </c>
      <c r="C257" s="30">
        <v>48789.445</v>
      </c>
      <c r="D257" s="30">
        <v>4.0000000000000001E-3</v>
      </c>
      <c r="E257">
        <f>+(C257-C$7)/C$8</f>
        <v>13626.064411969974</v>
      </c>
      <c r="F257">
        <f>ROUND(2*E257,0)/2</f>
        <v>13626</v>
      </c>
      <c r="G257">
        <f>+C257-(C$7+F257*C$8)</f>
        <v>3.7646600001608022E-2</v>
      </c>
      <c r="I257">
        <f>G257</f>
        <v>3.7646600001608022E-2</v>
      </c>
      <c r="Q257" s="2">
        <f>+C257-15018.5</f>
        <v>33770.945</v>
      </c>
      <c r="R257" t="s">
        <v>56</v>
      </c>
      <c r="AA257" t="s">
        <v>87</v>
      </c>
      <c r="AB257">
        <v>6</v>
      </c>
      <c r="AD257" t="s">
        <v>102</v>
      </c>
      <c r="AE257" t="s">
        <v>93</v>
      </c>
    </row>
    <row r="258" spans="1:31">
      <c r="A258" t="s">
        <v>138</v>
      </c>
      <c r="C258" s="30">
        <v>48803.468000000001</v>
      </c>
      <c r="D258" s="30">
        <v>4.0000000000000001E-3</v>
      </c>
      <c r="E258">
        <f>+(C258-C$7)/C$8</f>
        <v>13650.057257403729</v>
      </c>
      <c r="F258">
        <f>ROUND(2*E258,0)/2</f>
        <v>13650</v>
      </c>
      <c r="G258">
        <f>+C258-(C$7+F258*C$8)</f>
        <v>3.3465000000433065E-2</v>
      </c>
      <c r="I258">
        <f>G258</f>
        <v>3.3465000000433065E-2</v>
      </c>
      <c r="Q258" s="2">
        <f>+C258-15018.5</f>
        <v>33784.968000000001</v>
      </c>
      <c r="R258" t="s">
        <v>56</v>
      </c>
      <c r="AA258" t="s">
        <v>87</v>
      </c>
      <c r="AB258">
        <v>9</v>
      </c>
      <c r="AD258" t="s">
        <v>102</v>
      </c>
      <c r="AE258" t="s">
        <v>93</v>
      </c>
    </row>
    <row r="259" spans="1:31">
      <c r="A259" t="s">
        <v>138</v>
      </c>
      <c r="C259" s="30">
        <v>48820.42</v>
      </c>
      <c r="D259" s="30">
        <v>5.0000000000000001E-3</v>
      </c>
      <c r="E259">
        <f>+(C259-C$7)/C$8</f>
        <v>13679.061515821539</v>
      </c>
      <c r="F259">
        <f>ROUND(2*E259,0)/2</f>
        <v>13679</v>
      </c>
      <c r="G259">
        <f>+C259-(C$7+F259*C$8)</f>
        <v>3.5953899998276029E-2</v>
      </c>
      <c r="I259">
        <f>G259</f>
        <v>3.5953899998276029E-2</v>
      </c>
      <c r="Q259" s="2">
        <f>+C259-15018.5</f>
        <v>33801.919999999998</v>
      </c>
      <c r="R259" t="s">
        <v>56</v>
      </c>
      <c r="AA259" t="s">
        <v>87</v>
      </c>
      <c r="AB259">
        <v>8</v>
      </c>
      <c r="AD259" t="s">
        <v>102</v>
      </c>
      <c r="AE259" t="s">
        <v>93</v>
      </c>
    </row>
    <row r="260" spans="1:31">
      <c r="A260" t="s">
        <v>139</v>
      </c>
      <c r="C260" s="30">
        <v>48837.38</v>
      </c>
      <c r="D260" s="30">
        <v>5.0000000000000001E-3</v>
      </c>
      <c r="E260">
        <f>+(C260-C$7)/C$8</f>
        <v>13708.079461949788</v>
      </c>
      <c r="F260">
        <f>ROUND(2*E260,0)/2</f>
        <v>13708</v>
      </c>
      <c r="G260">
        <f>+C260-(C$7+F260*C$8)</f>
        <v>4.6442799997748807E-2</v>
      </c>
      <c r="I260">
        <f>G260</f>
        <v>4.6442799997748807E-2</v>
      </c>
      <c r="Q260" s="2">
        <f>+C260-15018.5</f>
        <v>33818.879999999997</v>
      </c>
      <c r="R260" t="s">
        <v>56</v>
      </c>
    </row>
    <row r="261" spans="1:31">
      <c r="A261" s="65" t="s">
        <v>830</v>
      </c>
      <c r="B261" s="66" t="s">
        <v>165</v>
      </c>
      <c r="C261" s="67">
        <v>48862.502</v>
      </c>
      <c r="D261" s="67" t="s">
        <v>208</v>
      </c>
      <c r="E261">
        <f>+(C261-C$7)/C$8</f>
        <v>13751.062294652267</v>
      </c>
      <c r="F261">
        <f>ROUND(2*E261,0)/2</f>
        <v>13751</v>
      </c>
      <c r="G261">
        <f>+C261-(C$7+F261*C$8)</f>
        <v>3.6409100001037586E-2</v>
      </c>
      <c r="I261">
        <f>G261</f>
        <v>3.6409100001037586E-2</v>
      </c>
      <c r="Q261" s="2">
        <f>+C261-15018.5</f>
        <v>33844.002</v>
      </c>
      <c r="R261" t="s">
        <v>56</v>
      </c>
      <c r="AA261" t="s">
        <v>87</v>
      </c>
      <c r="AE261" t="s">
        <v>89</v>
      </c>
    </row>
    <row r="262" spans="1:31">
      <c r="A262" t="s">
        <v>134</v>
      </c>
      <c r="C262" s="30">
        <v>48865.423999999999</v>
      </c>
      <c r="D262" s="30"/>
      <c r="E262">
        <f>+(C262-C$7)/C$8</f>
        <v>13756.061730889691</v>
      </c>
      <c r="F262">
        <f>ROUND(2*E262,0)/2</f>
        <v>13756</v>
      </c>
      <c r="G262">
        <f>+C262-(C$7+F262*C$8)</f>
        <v>3.6079600002267398E-2</v>
      </c>
      <c r="I262">
        <f>G262</f>
        <v>3.6079600002267398E-2</v>
      </c>
      <c r="Q262" s="2">
        <f>+C262-15018.5</f>
        <v>33846.923999999999</v>
      </c>
      <c r="R262" t="s">
        <v>56</v>
      </c>
      <c r="AA262" t="s">
        <v>87</v>
      </c>
      <c r="AE262" t="s">
        <v>89</v>
      </c>
    </row>
    <row r="263" spans="1:31">
      <c r="A263" t="s">
        <v>134</v>
      </c>
      <c r="C263" s="30">
        <v>48865.425999999999</v>
      </c>
      <c r="D263" s="30"/>
      <c r="E263">
        <f>+(C263-C$7)/C$8</f>
        <v>13756.0651528173</v>
      </c>
      <c r="F263">
        <f>ROUND(2*E263,0)/2</f>
        <v>13756</v>
      </c>
      <c r="G263">
        <f>+C263-(C$7+F263*C$8)</f>
        <v>3.8079600002674852E-2</v>
      </c>
      <c r="I263">
        <f>G263</f>
        <v>3.8079600002674852E-2</v>
      </c>
      <c r="Q263" s="2">
        <f>+C263-15018.5</f>
        <v>33846.925999999999</v>
      </c>
      <c r="R263" t="s">
        <v>56</v>
      </c>
      <c r="AA263" t="s">
        <v>87</v>
      </c>
      <c r="AB263">
        <v>7</v>
      </c>
      <c r="AD263" t="s">
        <v>102</v>
      </c>
      <c r="AE263" t="s">
        <v>93</v>
      </c>
    </row>
    <row r="264" spans="1:31">
      <c r="A264" t="s">
        <v>139</v>
      </c>
      <c r="C264" s="30">
        <v>48868.339</v>
      </c>
      <c r="D264" s="30">
        <v>4.0000000000000001E-3</v>
      </c>
      <c r="E264">
        <f>+(C264-C$7)/C$8</f>
        <v>13761.049190380485</v>
      </c>
      <c r="F264">
        <f>ROUND(2*E264,0)/2</f>
        <v>13761</v>
      </c>
      <c r="G264">
        <f>+C264-(C$7+F264*C$8)</f>
        <v>2.8750100005709101E-2</v>
      </c>
      <c r="I264">
        <f>G264</f>
        <v>2.8750100005709101E-2</v>
      </c>
      <c r="Q264" s="2">
        <f>+C264-15018.5</f>
        <v>33849.839</v>
      </c>
      <c r="R264" t="s">
        <v>56</v>
      </c>
      <c r="AA264" t="s">
        <v>87</v>
      </c>
      <c r="AB264">
        <v>8</v>
      </c>
      <c r="AD264" t="s">
        <v>95</v>
      </c>
      <c r="AE264" t="s">
        <v>93</v>
      </c>
    </row>
    <row r="265" spans="1:31">
      <c r="A265" t="s">
        <v>139</v>
      </c>
      <c r="C265" s="30">
        <v>48886.457000000002</v>
      </c>
      <c r="D265" s="30">
        <v>8.9999999999999993E-3</v>
      </c>
      <c r="E265">
        <f>+(C265-C$7)/C$8</f>
        <v>13792.04843259462</v>
      </c>
      <c r="F265">
        <f>ROUND(2*E265,0)/2</f>
        <v>13792</v>
      </c>
      <c r="G265">
        <f>+C265-(C$7+F265*C$8)</f>
        <v>2.8307200002018362E-2</v>
      </c>
      <c r="I265">
        <f>G265</f>
        <v>2.8307200002018362E-2</v>
      </c>
      <c r="Q265" s="2">
        <f>+C265-15018.5</f>
        <v>33867.957000000002</v>
      </c>
      <c r="R265" t="s">
        <v>56</v>
      </c>
      <c r="AA265" t="s">
        <v>87</v>
      </c>
      <c r="AB265">
        <v>6</v>
      </c>
      <c r="AD265" t="s">
        <v>95</v>
      </c>
      <c r="AE265" t="s">
        <v>93</v>
      </c>
    </row>
    <row r="266" spans="1:31">
      <c r="A266" t="s">
        <v>140</v>
      </c>
      <c r="C266" s="30">
        <v>49098.625</v>
      </c>
      <c r="D266" s="30">
        <v>3.0000000000000001E-3</v>
      </c>
      <c r="E266">
        <f>+(C266-C$7)/C$8</f>
        <v>14155.060201116954</v>
      </c>
      <c r="F266">
        <f>ROUND(2*E266,0)/2</f>
        <v>14155</v>
      </c>
      <c r="G266">
        <f>+C266-(C$7+F266*C$8)</f>
        <v>3.5185500004445203E-2</v>
      </c>
      <c r="I266">
        <f>G266</f>
        <v>3.5185500004445203E-2</v>
      </c>
      <c r="Q266" s="2">
        <f>+C266-15018.5</f>
        <v>34080.125</v>
      </c>
      <c r="R266" t="s">
        <v>56</v>
      </c>
      <c r="U266" s="10">
        <v>0.11893650000274647</v>
      </c>
      <c r="AB266">
        <v>7</v>
      </c>
      <c r="AD266" t="s">
        <v>102</v>
      </c>
      <c r="AE266" t="s">
        <v>93</v>
      </c>
    </row>
    <row r="267" spans="1:31">
      <c r="A267" t="s">
        <v>140</v>
      </c>
      <c r="C267" s="30">
        <v>49163</v>
      </c>
      <c r="D267" s="30">
        <v>4.0000000000000001E-3</v>
      </c>
      <c r="E267">
        <f>+(C267-C$7)/C$8</f>
        <v>14265.203496046564</v>
      </c>
      <c r="F267">
        <f>ROUND(2*E267,0)/2</f>
        <v>14265</v>
      </c>
      <c r="Q267" s="2">
        <f>+C267-15018.5</f>
        <v>34144.5</v>
      </c>
      <c r="R267" t="s">
        <v>56</v>
      </c>
      <c r="AA267" t="s">
        <v>141</v>
      </c>
      <c r="AE267" t="s">
        <v>89</v>
      </c>
    </row>
    <row r="268" spans="1:31">
      <c r="A268" t="s">
        <v>142</v>
      </c>
      <c r="C268" s="30">
        <v>49163.500200000002</v>
      </c>
      <c r="D268" s="30"/>
      <c r="E268">
        <f>+(C268-C$7)/C$8</f>
        <v>14266.059320141696</v>
      </c>
      <c r="F268">
        <f>ROUND(2*E268,0)/2</f>
        <v>14266</v>
      </c>
      <c r="G268">
        <f>+C268-(C$7+F268*C$8)</f>
        <v>3.467060000548372E-2</v>
      </c>
      <c r="J268">
        <f>G268</f>
        <v>3.467060000548372E-2</v>
      </c>
      <c r="Q268" s="2">
        <f>+C268-15018.5</f>
        <v>34145.000200000002</v>
      </c>
      <c r="R268" t="s">
        <v>56</v>
      </c>
      <c r="AA268" t="s">
        <v>87</v>
      </c>
      <c r="AE268" t="s">
        <v>89</v>
      </c>
    </row>
    <row r="269" spans="1:31">
      <c r="A269" t="s">
        <v>143</v>
      </c>
      <c r="C269" s="30">
        <v>49163.504999999997</v>
      </c>
      <c r="D269" s="30"/>
      <c r="E269">
        <f>+(C269-C$7)/C$8</f>
        <v>14266.067532767949</v>
      </c>
      <c r="F269">
        <f>ROUND(2*E269,0)/2</f>
        <v>14266</v>
      </c>
      <c r="G269">
        <f>+C269-(C$7+F269*C$8)</f>
        <v>3.9470600000640843E-2</v>
      </c>
      <c r="I269">
        <f>G269</f>
        <v>3.9470600000640843E-2</v>
      </c>
      <c r="Q269" s="2">
        <f>+C269-15018.5</f>
        <v>34145.004999999997</v>
      </c>
      <c r="R269" t="s">
        <v>56</v>
      </c>
      <c r="AA269" t="s">
        <v>144</v>
      </c>
      <c r="AE269" t="s">
        <v>89</v>
      </c>
    </row>
    <row r="270" spans="1:31">
      <c r="A270" s="65" t="s">
        <v>142</v>
      </c>
      <c r="B270" s="66" t="s">
        <v>165</v>
      </c>
      <c r="C270" s="67">
        <v>49163.5052</v>
      </c>
      <c r="D270" s="67" t="s">
        <v>208</v>
      </c>
      <c r="E270">
        <f>+(C270-C$7)/C$8</f>
        <v>14266.067874960714</v>
      </c>
      <c r="F270">
        <f>ROUND(2*E270,0)/2</f>
        <v>14266</v>
      </c>
      <c r="G270">
        <f>+C270-(C$7+F270*C$8)</f>
        <v>3.9670600002864376E-2</v>
      </c>
      <c r="J270">
        <f>G270</f>
        <v>3.9670600002864376E-2</v>
      </c>
      <c r="Q270" s="2">
        <f>+C270-15018.5</f>
        <v>34145.0052</v>
      </c>
      <c r="R270" t="s">
        <v>56</v>
      </c>
      <c r="U270" s="10">
        <v>-9.5625949994428083E-2</v>
      </c>
      <c r="AB270">
        <v>7</v>
      </c>
      <c r="AD270" t="s">
        <v>102</v>
      </c>
      <c r="AE270" t="s">
        <v>93</v>
      </c>
    </row>
    <row r="271" spans="1:31">
      <c r="A271" t="s">
        <v>142</v>
      </c>
      <c r="B271" s="5" t="s">
        <v>162</v>
      </c>
      <c r="C271" s="30">
        <v>49164.38</v>
      </c>
      <c r="D271" s="30"/>
      <c r="E271">
        <f>+(C271-C$7)/C$8</f>
        <v>14267.56462609709</v>
      </c>
      <c r="F271">
        <f>ROUND(2*E271,0)/2</f>
        <v>14267.5</v>
      </c>
      <c r="G271">
        <f>+C271-(C$7+F271*C$8)</f>
        <v>3.7771750001411419E-2</v>
      </c>
      <c r="J271">
        <f>G271</f>
        <v>3.7771750001411419E-2</v>
      </c>
      <c r="Q271" s="2">
        <f>+C271-15018.5</f>
        <v>34145.879999999997</v>
      </c>
      <c r="R271" t="s">
        <v>56</v>
      </c>
      <c r="AA271" t="s">
        <v>87</v>
      </c>
      <c r="AE271" t="s">
        <v>89</v>
      </c>
    </row>
    <row r="272" spans="1:31">
      <c r="A272" t="s">
        <v>140</v>
      </c>
      <c r="C272" s="30">
        <v>49166</v>
      </c>
      <c r="D272" s="30">
        <v>5.0000000000000001E-3</v>
      </c>
      <c r="E272">
        <f>+(C272-C$7)/C$8</f>
        <v>14270.33638746076</v>
      </c>
      <c r="F272">
        <f>ROUND(2*E272,0)/2</f>
        <v>14270.5</v>
      </c>
      <c r="Q272" s="2">
        <f>+C272-15018.5</f>
        <v>34147.5</v>
      </c>
      <c r="R272" t="s">
        <v>56</v>
      </c>
      <c r="AA272" t="s">
        <v>141</v>
      </c>
      <c r="AE272" t="s">
        <v>89</v>
      </c>
    </row>
    <row r="273" spans="1:31">
      <c r="A273" t="s">
        <v>143</v>
      </c>
      <c r="C273" s="30">
        <v>49166.427000000003</v>
      </c>
      <c r="D273" s="30"/>
      <c r="E273">
        <f>+(C273-C$7)/C$8</f>
        <v>14271.066969005386</v>
      </c>
      <c r="F273">
        <f>ROUND(2*E273,0)/2</f>
        <v>14271</v>
      </c>
      <c r="G273">
        <f>+C273-(C$7+F273*C$8)</f>
        <v>3.9141100009146612E-2</v>
      </c>
      <c r="I273">
        <f>G273</f>
        <v>3.9141100009146612E-2</v>
      </c>
      <c r="Q273" s="2">
        <f>+C273-15018.5</f>
        <v>34147.927000000003</v>
      </c>
      <c r="R273" t="s">
        <v>56</v>
      </c>
      <c r="AA273" t="s">
        <v>87</v>
      </c>
      <c r="AE273" t="s">
        <v>89</v>
      </c>
    </row>
    <row r="274" spans="1:31">
      <c r="A274" t="s">
        <v>142</v>
      </c>
      <c r="B274" s="5" t="s">
        <v>162</v>
      </c>
      <c r="C274" s="30">
        <v>49168.468500000003</v>
      </c>
      <c r="D274" s="30"/>
      <c r="E274">
        <f>+(C274-C$7)/C$8</f>
        <v>14274.559901612745</v>
      </c>
      <c r="F274">
        <f>ROUND(2*E274,0)/2</f>
        <v>14274.5</v>
      </c>
      <c r="G274">
        <f>+C274-(C$7+F274*C$8)</f>
        <v>3.5010450003028382E-2</v>
      </c>
      <c r="J274">
        <f>G274</f>
        <v>3.5010450003028382E-2</v>
      </c>
      <c r="Q274" s="2">
        <f>+C274-15018.5</f>
        <v>34149.968500000003</v>
      </c>
      <c r="R274" t="s">
        <v>56</v>
      </c>
      <c r="AA274" t="s">
        <v>87</v>
      </c>
      <c r="AE274" t="s">
        <v>89</v>
      </c>
    </row>
    <row r="275" spans="1:31">
      <c r="A275" t="s">
        <v>142</v>
      </c>
      <c r="C275" s="30">
        <v>49169.345699999998</v>
      </c>
      <c r="D275" s="30"/>
      <c r="E275">
        <f>+(C275-C$7)/C$8</f>
        <v>14276.060759062248</v>
      </c>
      <c r="F275">
        <f>ROUND(2*E275,0)/2</f>
        <v>14276</v>
      </c>
      <c r="G275">
        <f>+C275-(C$7+F275*C$8)</f>
        <v>3.5511599999153987E-2</v>
      </c>
      <c r="J275">
        <f>G275</f>
        <v>3.5511599999153987E-2</v>
      </c>
      <c r="Q275" s="2">
        <f>+C275-15018.5</f>
        <v>34150.845699999998</v>
      </c>
      <c r="R275" t="s">
        <v>56</v>
      </c>
      <c r="AA275" t="s">
        <v>87</v>
      </c>
      <c r="AE275" t="s">
        <v>89</v>
      </c>
    </row>
    <row r="276" spans="1:31">
      <c r="A276" t="s">
        <v>134</v>
      </c>
      <c r="C276" s="30">
        <v>49170.508000000002</v>
      </c>
      <c r="D276" s="30"/>
      <c r="E276">
        <f>+(C276-C$7)/C$8</f>
        <v>14278.049412292494</v>
      </c>
      <c r="F276">
        <f>ROUND(2*E276,0)/2</f>
        <v>14278</v>
      </c>
      <c r="G276">
        <f>+C276-(C$7+F276*C$8)</f>
        <v>2.8879800003778655E-2</v>
      </c>
      <c r="I276">
        <f>G276</f>
        <v>2.8879800003778655E-2</v>
      </c>
      <c r="Q276" s="2">
        <f>+C276-15018.5</f>
        <v>34152.008000000002</v>
      </c>
      <c r="R276" t="s">
        <v>56</v>
      </c>
      <c r="AA276" t="s">
        <v>87</v>
      </c>
      <c r="AB276">
        <v>7</v>
      </c>
      <c r="AD276" t="s">
        <v>102</v>
      </c>
      <c r="AE276" t="s">
        <v>93</v>
      </c>
    </row>
    <row r="277" spans="1:31">
      <c r="A277" t="s">
        <v>134</v>
      </c>
      <c r="C277" s="30">
        <v>49170.51</v>
      </c>
      <c r="D277" s="30"/>
      <c r="E277">
        <f>+(C277-C$7)/C$8</f>
        <v>14278.052834220103</v>
      </c>
      <c r="F277">
        <f>ROUND(2*E277,0)/2</f>
        <v>14278</v>
      </c>
      <c r="G277">
        <f>+C277-(C$7+F277*C$8)</f>
        <v>3.0879800004186109E-2</v>
      </c>
      <c r="I277">
        <f>G277</f>
        <v>3.0879800004186109E-2</v>
      </c>
      <c r="Q277" s="2">
        <f>+C277-15018.5</f>
        <v>34152.01</v>
      </c>
      <c r="R277" t="s">
        <v>56</v>
      </c>
      <c r="AA277" t="s">
        <v>87</v>
      </c>
      <c r="AB277">
        <v>6</v>
      </c>
      <c r="AD277" t="s">
        <v>95</v>
      </c>
      <c r="AE277" t="s">
        <v>93</v>
      </c>
    </row>
    <row r="278" spans="1:31">
      <c r="A278" t="s">
        <v>134</v>
      </c>
      <c r="C278" s="30">
        <v>49170.512999999999</v>
      </c>
      <c r="D278" s="30"/>
      <c r="E278">
        <f>+(C278-C$7)/C$8</f>
        <v>14278.057967111512</v>
      </c>
      <c r="F278">
        <f>ROUND(2*E278,0)/2</f>
        <v>14278</v>
      </c>
      <c r="G278">
        <f>+C278-(C$7+F278*C$8)</f>
        <v>3.387980000115931E-2</v>
      </c>
      <c r="I278">
        <f>G278</f>
        <v>3.387980000115931E-2</v>
      </c>
      <c r="Q278" s="2">
        <f>+C278-15018.5</f>
        <v>34152.012999999999</v>
      </c>
      <c r="R278" t="s">
        <v>56</v>
      </c>
    </row>
    <row r="279" spans="1:31">
      <c r="A279" t="s">
        <v>134</v>
      </c>
      <c r="C279" s="30">
        <v>49170.517</v>
      </c>
      <c r="D279" s="30"/>
      <c r="E279">
        <f>+(C279-C$7)/C$8</f>
        <v>14278.064810966733</v>
      </c>
      <c r="F279">
        <f>ROUND(2*E279,0)/2</f>
        <v>14278</v>
      </c>
      <c r="G279">
        <f>+C279-(C$7+F279*C$8)</f>
        <v>3.7879800001974218E-2</v>
      </c>
      <c r="I279">
        <f>G279</f>
        <v>3.7879800001974218E-2</v>
      </c>
      <c r="Q279" s="2">
        <f>+C279-15018.5</f>
        <v>34152.017</v>
      </c>
      <c r="R279" t="s">
        <v>56</v>
      </c>
      <c r="AA279" t="s">
        <v>87</v>
      </c>
      <c r="AE279" t="s">
        <v>89</v>
      </c>
    </row>
    <row r="280" spans="1:31">
      <c r="A280" t="s">
        <v>145</v>
      </c>
      <c r="C280" s="30">
        <v>49211.432999999997</v>
      </c>
      <c r="D280" s="30">
        <v>4.0000000000000001E-3</v>
      </c>
      <c r="E280">
        <f>+(C280-C$7)/C$8</f>
        <v>14348.070606001136</v>
      </c>
      <c r="F280">
        <f>ROUND(2*E280,0)/2</f>
        <v>14348</v>
      </c>
      <c r="G280">
        <f>+C280-(C$7+F280*C$8)</f>
        <v>4.126679999899352E-2</v>
      </c>
      <c r="I280">
        <f>G280</f>
        <v>4.126679999899352E-2</v>
      </c>
      <c r="Q280" s="2">
        <f>+C280-15018.5</f>
        <v>34192.932999999997</v>
      </c>
      <c r="R280" t="s">
        <v>56</v>
      </c>
    </row>
    <row r="281" spans="1:31">
      <c r="A281" t="s">
        <v>145</v>
      </c>
      <c r="C281" s="30">
        <v>49249.415000000001</v>
      </c>
      <c r="D281" s="30">
        <v>4.0000000000000001E-3</v>
      </c>
      <c r="E281">
        <f>+(C281-C$7)/C$8</f>
        <v>14413.056433232465</v>
      </c>
      <c r="F281">
        <f>ROUND(2*E281,0)/2</f>
        <v>14413</v>
      </c>
      <c r="G281">
        <f>+C281-(C$7+F281*C$8)</f>
        <v>3.2983300006890204E-2</v>
      </c>
      <c r="I281">
        <f>G281</f>
        <v>3.2983300006890204E-2</v>
      </c>
      <c r="Q281" s="2">
        <f>+C281-15018.5</f>
        <v>34230.915000000001</v>
      </c>
      <c r="R281" t="s">
        <v>56</v>
      </c>
      <c r="AA281" t="s">
        <v>87</v>
      </c>
      <c r="AE281" t="s">
        <v>89</v>
      </c>
    </row>
    <row r="282" spans="1:31">
      <c r="A282" t="s">
        <v>145</v>
      </c>
      <c r="C282" s="30">
        <v>49321.305999999997</v>
      </c>
      <c r="D282" s="30">
        <v>5.0000000000000001E-3</v>
      </c>
      <c r="E282">
        <f>+(C282-C$7)/C$8</f>
        <v>14536.059332118433</v>
      </c>
      <c r="F282">
        <f>ROUND(2*E282,0)/2</f>
        <v>14536</v>
      </c>
      <c r="G282">
        <f>+C282-(C$7+F282*C$8)</f>
        <v>3.4677600000577513E-2</v>
      </c>
      <c r="I282">
        <f>G282</f>
        <v>3.4677600000577513E-2</v>
      </c>
      <c r="Q282" s="2">
        <f>+C282-15018.5</f>
        <v>34302.805999999997</v>
      </c>
      <c r="R282" t="s">
        <v>56</v>
      </c>
      <c r="AA282" t="s">
        <v>87</v>
      </c>
      <c r="AE282" t="s">
        <v>89</v>
      </c>
    </row>
    <row r="283" spans="1:31">
      <c r="A283" t="s">
        <v>142</v>
      </c>
      <c r="B283" s="5" t="s">
        <v>162</v>
      </c>
      <c r="C283" s="30">
        <v>49490.508300000001</v>
      </c>
      <c r="D283" s="30" t="s">
        <v>74</v>
      </c>
      <c r="E283">
        <f>+(C283-C$7)/C$8</f>
        <v>14825.558343095812</v>
      </c>
      <c r="F283">
        <f>ROUND(2*E283,0)/2</f>
        <v>14825.5</v>
      </c>
      <c r="G283">
        <f>+C283-(C$7+F283*C$8)</f>
        <v>3.4099550000973977E-2</v>
      </c>
      <c r="J283">
        <f>G283</f>
        <v>3.4099550000973977E-2</v>
      </c>
      <c r="Q283" s="2">
        <f>+C283-15018.5</f>
        <v>34472.008300000001</v>
      </c>
      <c r="R283" t="s">
        <v>56</v>
      </c>
      <c r="AA283" t="s">
        <v>87</v>
      </c>
      <c r="AB283">
        <v>8</v>
      </c>
      <c r="AD283" t="s">
        <v>102</v>
      </c>
      <c r="AE283" t="s">
        <v>93</v>
      </c>
    </row>
    <row r="284" spans="1:31">
      <c r="A284" t="s">
        <v>142</v>
      </c>
      <c r="C284" s="30">
        <v>49529.377800000002</v>
      </c>
      <c r="D284" s="30"/>
      <c r="E284">
        <f>+(C284-C$7)/C$8</f>
        <v>14892.062650703838</v>
      </c>
      <c r="F284">
        <f>ROUND(2*E284,0)/2</f>
        <v>14892</v>
      </c>
      <c r="G284">
        <f>+C284-(C$7+F284*C$8)</f>
        <v>3.6617200006730855E-2</v>
      </c>
      <c r="J284">
        <f>G284</f>
        <v>3.6617200006730855E-2</v>
      </c>
      <c r="Q284" s="2">
        <f>+C284-15018.5</f>
        <v>34510.877800000002</v>
      </c>
      <c r="R284" t="s">
        <v>56</v>
      </c>
      <c r="AA284" t="s">
        <v>87</v>
      </c>
      <c r="AE284" t="s">
        <v>89</v>
      </c>
    </row>
    <row r="285" spans="1:31">
      <c r="A285" t="s">
        <v>142</v>
      </c>
      <c r="B285" s="5" t="s">
        <v>165</v>
      </c>
      <c r="C285" s="30">
        <v>49530.546600000001</v>
      </c>
      <c r="D285" s="30" t="s">
        <v>74</v>
      </c>
      <c r="E285">
        <f>+(C285-C$7)/C$8</f>
        <v>14894.062425198807</v>
      </c>
      <c r="F285">
        <f>ROUND(2*E285,0)/2</f>
        <v>14894</v>
      </c>
      <c r="G285">
        <f>+C285-(C$7+F285*C$8)</f>
        <v>3.6485400007222779E-2</v>
      </c>
      <c r="J285">
        <f>G285</f>
        <v>3.6485400007222779E-2</v>
      </c>
      <c r="Q285" s="2">
        <f>+C285-15018.5</f>
        <v>34512.046600000001</v>
      </c>
      <c r="R285" t="s">
        <v>56</v>
      </c>
      <c r="AA285" t="s">
        <v>87</v>
      </c>
      <c r="AE285" t="s">
        <v>89</v>
      </c>
    </row>
    <row r="286" spans="1:31">
      <c r="A286" t="s">
        <v>134</v>
      </c>
      <c r="C286" s="30">
        <v>49547.482000000004</v>
      </c>
      <c r="D286" s="30"/>
      <c r="E286">
        <f>+(C286-C$7)/C$8</f>
        <v>14923.038281617466</v>
      </c>
      <c r="F286">
        <f>ROUND(2*E286,0)/2</f>
        <v>14923</v>
      </c>
      <c r="G286">
        <f>+C286-(C$7+F286*C$8)</f>
        <v>2.2374300009687431E-2</v>
      </c>
      <c r="I286">
        <f>G286</f>
        <v>2.2374300009687431E-2</v>
      </c>
      <c r="Q286" s="2">
        <f>+C286-15018.5</f>
        <v>34528.982000000004</v>
      </c>
      <c r="R286" t="s">
        <v>56</v>
      </c>
      <c r="AA286" t="s">
        <v>87</v>
      </c>
      <c r="AB286">
        <v>7</v>
      </c>
      <c r="AD286" t="s">
        <v>102</v>
      </c>
      <c r="AE286" t="s">
        <v>93</v>
      </c>
    </row>
    <row r="287" spans="1:31">
      <c r="A287" t="s">
        <v>134</v>
      </c>
      <c r="C287" s="30">
        <v>49547.499000000003</v>
      </c>
      <c r="D287" s="30"/>
      <c r="E287">
        <f>+(C287-C$7)/C$8</f>
        <v>14923.067368002145</v>
      </c>
      <c r="F287">
        <f>ROUND(2*E287,0)/2</f>
        <v>14923</v>
      </c>
      <c r="G287">
        <f>+C287-(C$7+F287*C$8)</f>
        <v>3.9374300009512808E-2</v>
      </c>
      <c r="I287">
        <f>G287</f>
        <v>3.9374300009512808E-2</v>
      </c>
      <c r="Q287" s="2">
        <f>+C287-15018.5</f>
        <v>34528.999000000003</v>
      </c>
      <c r="R287" t="s">
        <v>56</v>
      </c>
      <c r="AA287" t="s">
        <v>87</v>
      </c>
      <c r="AB287">
        <v>7</v>
      </c>
      <c r="AD287" t="s">
        <v>95</v>
      </c>
      <c r="AE287" t="s">
        <v>93</v>
      </c>
    </row>
    <row r="288" spans="1:31">
      <c r="A288" t="s">
        <v>146</v>
      </c>
      <c r="C288" s="30">
        <v>49550.421999999999</v>
      </c>
      <c r="D288" s="30">
        <v>5.0000000000000001E-3</v>
      </c>
      <c r="E288">
        <f>+(C288-C$7)/C$8</f>
        <v>14928.068515203367</v>
      </c>
      <c r="F288">
        <f>ROUND(2*E288,0)/2</f>
        <v>14928</v>
      </c>
      <c r="G288">
        <f>+C288-(C$7+F288*C$8)</f>
        <v>4.004480000003241E-2</v>
      </c>
      <c r="I288">
        <f>G288</f>
        <v>4.004480000003241E-2</v>
      </c>
      <c r="Q288" s="2">
        <f>+C288-15018.5</f>
        <v>34531.921999999999</v>
      </c>
      <c r="R288" t="s">
        <v>56</v>
      </c>
      <c r="AA288" t="s">
        <v>87</v>
      </c>
      <c r="AB288">
        <v>9</v>
      </c>
      <c r="AD288" t="s">
        <v>102</v>
      </c>
      <c r="AE288" t="s">
        <v>93</v>
      </c>
    </row>
    <row r="289" spans="1:31">
      <c r="A289" t="s">
        <v>146</v>
      </c>
      <c r="C289" s="30">
        <v>49564.455000000002</v>
      </c>
      <c r="D289" s="30">
        <v>4.0000000000000001E-3</v>
      </c>
      <c r="E289">
        <f>+(C289-C$7)/C$8</f>
        <v>14952.078470275175</v>
      </c>
      <c r="F289">
        <f>ROUND(2*E289,0)/2</f>
        <v>14952</v>
      </c>
      <c r="G289">
        <f>+C289-(C$7+F289*C$8)</f>
        <v>4.5863200000894722E-2</v>
      </c>
      <c r="I289">
        <f>G289</f>
        <v>4.5863200000894722E-2</v>
      </c>
      <c r="Q289" s="2">
        <f>+C289-15018.5</f>
        <v>34545.955000000002</v>
      </c>
      <c r="R289" t="s">
        <v>56</v>
      </c>
      <c r="AA289" t="s">
        <v>87</v>
      </c>
      <c r="AB289">
        <v>6</v>
      </c>
      <c r="AD289" t="s">
        <v>95</v>
      </c>
      <c r="AE289" t="s">
        <v>93</v>
      </c>
    </row>
    <row r="290" spans="1:31">
      <c r="A290" t="s">
        <v>134</v>
      </c>
      <c r="C290" s="30">
        <v>49571.46</v>
      </c>
      <c r="D290" s="30"/>
      <c r="E290">
        <f>+(C290-C$7)/C$8</f>
        <v>14964.063771727317</v>
      </c>
      <c r="F290">
        <f>ROUND(2*E290,0)/2</f>
        <v>14964</v>
      </c>
      <c r="G290">
        <f>+C290-(C$7+F290*C$8)</f>
        <v>3.727239999716403E-2</v>
      </c>
      <c r="I290">
        <f>G290</f>
        <v>3.727239999716403E-2</v>
      </c>
      <c r="Q290" s="2">
        <f>+C290-15018.5</f>
        <v>34552.959999999999</v>
      </c>
      <c r="R290" t="s">
        <v>56</v>
      </c>
    </row>
    <row r="291" spans="1:31">
      <c r="A291" t="s">
        <v>134</v>
      </c>
      <c r="C291" s="30">
        <v>49571.464</v>
      </c>
      <c r="D291" s="30"/>
      <c r="E291">
        <f>+(C291-C$7)/C$8</f>
        <v>14964.070615582537</v>
      </c>
      <c r="F291">
        <f>ROUND(2*E291,0)/2</f>
        <v>14964</v>
      </c>
      <c r="G291">
        <f>+C291-(C$7+F291*C$8)</f>
        <v>4.1272399997978937E-2</v>
      </c>
      <c r="I291">
        <f>G291</f>
        <v>4.1272399997978937E-2</v>
      </c>
      <c r="Q291" s="2">
        <f>+C291-15018.5</f>
        <v>34552.964</v>
      </c>
      <c r="R291" t="s">
        <v>56</v>
      </c>
      <c r="AA291" t="s">
        <v>87</v>
      </c>
      <c r="AB291">
        <v>6</v>
      </c>
      <c r="AD291" t="s">
        <v>102</v>
      </c>
      <c r="AE291" t="s">
        <v>93</v>
      </c>
    </row>
    <row r="292" spans="1:31">
      <c r="A292" t="s">
        <v>134</v>
      </c>
      <c r="C292" s="30">
        <v>49571.466</v>
      </c>
      <c r="D292" s="30"/>
      <c r="E292">
        <f>+(C292-C$7)/C$8</f>
        <v>14964.074037510147</v>
      </c>
      <c r="F292">
        <f>ROUND(2*E292,0)/2</f>
        <v>14964</v>
      </c>
      <c r="G292">
        <f>+C292-(C$7+F292*C$8)</f>
        <v>4.3272399998386391E-2</v>
      </c>
      <c r="I292">
        <f>G292</f>
        <v>4.3272399998386391E-2</v>
      </c>
      <c r="Q292" s="2">
        <f>+C292-15018.5</f>
        <v>34552.966</v>
      </c>
      <c r="R292" t="s">
        <v>56</v>
      </c>
    </row>
    <row r="293" spans="1:31">
      <c r="A293" t="s">
        <v>134</v>
      </c>
      <c r="C293" s="30">
        <v>49571.466999999997</v>
      </c>
      <c r="D293" s="30"/>
      <c r="E293">
        <f>+(C293-C$7)/C$8</f>
        <v>14964.075748473946</v>
      </c>
      <c r="F293">
        <f>ROUND(2*E293,0)/2</f>
        <v>14964</v>
      </c>
      <c r="G293">
        <f>+C293-(C$7+F293*C$8)</f>
        <v>4.4272399994952139E-2</v>
      </c>
      <c r="I293">
        <f>G293</f>
        <v>4.4272399994952139E-2</v>
      </c>
      <c r="Q293" s="2">
        <f>+C293-15018.5</f>
        <v>34552.966999999997</v>
      </c>
      <c r="R293" t="s">
        <v>56</v>
      </c>
    </row>
    <row r="294" spans="1:31">
      <c r="A294" t="s">
        <v>146</v>
      </c>
      <c r="C294" s="30">
        <v>49581.396000000001</v>
      </c>
      <c r="D294" s="30">
        <v>4.0000000000000001E-3</v>
      </c>
      <c r="E294">
        <f>+(C294-C$7)/C$8</f>
        <v>14981.063908091135</v>
      </c>
      <c r="F294">
        <f>ROUND(2*E294,0)/2</f>
        <v>14981</v>
      </c>
      <c r="G294">
        <f>+C294-(C$7+F294*C$8)</f>
        <v>3.7352100000134669E-2</v>
      </c>
      <c r="I294">
        <f>G294</f>
        <v>3.7352100000134669E-2</v>
      </c>
      <c r="Q294" s="2">
        <f>+C294-15018.5</f>
        <v>34562.896000000001</v>
      </c>
      <c r="R294" t="s">
        <v>56</v>
      </c>
    </row>
    <row r="295" spans="1:31">
      <c r="A295" t="s">
        <v>147</v>
      </c>
      <c r="C295" s="30">
        <v>49650.366999999998</v>
      </c>
      <c r="D295" s="30">
        <v>4.0000000000000001E-3</v>
      </c>
      <c r="E295">
        <f>+(C295-C$7)/C$8</f>
        <v>15099.070792667288</v>
      </c>
      <c r="F295">
        <f>ROUND(2*E295,0)/2</f>
        <v>15099</v>
      </c>
      <c r="G295">
        <f>+C295-(C$7+F295*C$8)</f>
        <v>4.1375900000275578E-2</v>
      </c>
      <c r="I295">
        <f>G295</f>
        <v>4.1375900000275578E-2</v>
      </c>
      <c r="Q295" s="2">
        <f>+C295-15018.5</f>
        <v>34631.866999999998</v>
      </c>
      <c r="R295" t="s">
        <v>56</v>
      </c>
      <c r="AA295" t="s">
        <v>87</v>
      </c>
      <c r="AB295">
        <v>8</v>
      </c>
      <c r="AD295" t="s">
        <v>102</v>
      </c>
      <c r="AE295" t="s">
        <v>93</v>
      </c>
    </row>
    <row r="296" spans="1:31">
      <c r="A296" t="s">
        <v>148</v>
      </c>
      <c r="C296" s="30">
        <v>49896.423000000003</v>
      </c>
      <c r="D296" s="30">
        <v>4.0000000000000001E-3</v>
      </c>
      <c r="E296">
        <f>+(C296-C$7)/C$8</f>
        <v>15520.063702604384</v>
      </c>
      <c r="F296">
        <f>ROUND(2*E296,0)/2</f>
        <v>15520</v>
      </c>
      <c r="G296">
        <f>+C296-(C$7+F296*C$8)</f>
        <v>3.7232000002404675E-2</v>
      </c>
      <c r="I296">
        <f>G296</f>
        <v>3.7232000002404675E-2</v>
      </c>
      <c r="Q296" s="2">
        <f>+C296-15018.5</f>
        <v>34877.923000000003</v>
      </c>
      <c r="R296" t="s">
        <v>56</v>
      </c>
      <c r="AA296" t="s">
        <v>87</v>
      </c>
      <c r="AB296">
        <v>9</v>
      </c>
      <c r="AD296" t="s">
        <v>109</v>
      </c>
      <c r="AE296" t="s">
        <v>93</v>
      </c>
    </row>
    <row r="297" spans="1:31">
      <c r="A297" t="s">
        <v>148</v>
      </c>
      <c r="C297" s="30">
        <v>49907.531999999999</v>
      </c>
      <c r="D297" s="30">
        <v>4.0000000000000001E-3</v>
      </c>
      <c r="E297">
        <f>+(C297-C$7)/C$8</f>
        <v>15539.070799511144</v>
      </c>
      <c r="F297">
        <f>ROUND(2*E297,0)/2</f>
        <v>15539</v>
      </c>
      <c r="G297">
        <f>+C297-(C$7+F297*C$8)</f>
        <v>4.1379900001629721E-2</v>
      </c>
      <c r="I297">
        <f>G297</f>
        <v>4.1379900001629721E-2</v>
      </c>
      <c r="Q297" s="2">
        <f>+C297-15018.5</f>
        <v>34889.031999999999</v>
      </c>
      <c r="R297" t="s">
        <v>56</v>
      </c>
    </row>
    <row r="298" spans="1:31">
      <c r="A298" t="s">
        <v>166</v>
      </c>
      <c r="B298" s="5" t="s">
        <v>165</v>
      </c>
      <c r="C298" s="30">
        <v>49917.471969999999</v>
      </c>
      <c r="D298" s="30">
        <v>4.4000000000000002E-4</v>
      </c>
      <c r="E298">
        <f>+(C298-C$7)/C$8</f>
        <v>15556.077728401264</v>
      </c>
      <c r="F298">
        <f>ROUND(2*E298,0)/2</f>
        <v>15556</v>
      </c>
      <c r="G298">
        <f>+C298-(C$7+F298*C$8)</f>
        <v>4.5429600002535153E-2</v>
      </c>
      <c r="K298">
        <f>G298</f>
        <v>4.5429600002535153E-2</v>
      </c>
      <c r="Q298" s="2">
        <f>+C298-15018.5</f>
        <v>34898.971969999999</v>
      </c>
      <c r="R298" t="s">
        <v>56</v>
      </c>
      <c r="AA298" t="s">
        <v>87</v>
      </c>
      <c r="AB298">
        <v>9</v>
      </c>
      <c r="AD298" t="s">
        <v>102</v>
      </c>
      <c r="AE298" t="s">
        <v>93</v>
      </c>
    </row>
    <row r="299" spans="1:31">
      <c r="A299" t="s">
        <v>149</v>
      </c>
      <c r="C299" s="30">
        <v>49917.472000000002</v>
      </c>
      <c r="D299" s="30">
        <v>4.0000000000000001E-3</v>
      </c>
      <c r="E299">
        <f>+(C299-C$7)/C$8</f>
        <v>15556.077779730183</v>
      </c>
      <c r="F299">
        <f>ROUND(2*E299,0)/2</f>
        <v>15556</v>
      </c>
      <c r="G299">
        <f>+C299-(C$7+F299*C$8)</f>
        <v>4.5459600005415268E-2</v>
      </c>
      <c r="I299">
        <f>G299</f>
        <v>4.5459600005415268E-2</v>
      </c>
      <c r="Q299" s="2">
        <f>+C299-15018.5</f>
        <v>34898.972000000002</v>
      </c>
      <c r="R299" t="s">
        <v>56</v>
      </c>
      <c r="AA299" t="s">
        <v>87</v>
      </c>
      <c r="AB299">
        <v>5</v>
      </c>
      <c r="AD299" t="s">
        <v>95</v>
      </c>
      <c r="AE299" t="s">
        <v>93</v>
      </c>
    </row>
    <row r="300" spans="1:31">
      <c r="A300" s="65" t="s">
        <v>982</v>
      </c>
      <c r="B300" s="66" t="s">
        <v>165</v>
      </c>
      <c r="C300" s="67">
        <v>49924.4856</v>
      </c>
      <c r="D300" s="67" t="s">
        <v>208</v>
      </c>
      <c r="E300">
        <f>+(C300-C$7)/C$8</f>
        <v>15568.077795471048</v>
      </c>
      <c r="F300">
        <f>ROUND(2*E300,0)/2</f>
        <v>15568</v>
      </c>
      <c r="G300">
        <f>+C300-(C$7+F300*C$8)</f>
        <v>4.5468800002709031E-2</v>
      </c>
      <c r="J300">
        <f>G300</f>
        <v>4.5468800002709031E-2</v>
      </c>
      <c r="Q300" s="2">
        <f>+C300-15018.5</f>
        <v>34905.9856</v>
      </c>
      <c r="R300" t="s">
        <v>56</v>
      </c>
      <c r="AA300" t="s">
        <v>87</v>
      </c>
      <c r="AB300">
        <v>7</v>
      </c>
      <c r="AD300" t="s">
        <v>102</v>
      </c>
      <c r="AE300" t="s">
        <v>93</v>
      </c>
    </row>
    <row r="301" spans="1:31">
      <c r="A301" s="65" t="s">
        <v>982</v>
      </c>
      <c r="B301" s="66" t="s">
        <v>165</v>
      </c>
      <c r="C301" s="67">
        <v>49924.491199999997</v>
      </c>
      <c r="D301" s="67" t="s">
        <v>208</v>
      </c>
      <c r="E301">
        <f>+(C301-C$7)/C$8</f>
        <v>15568.087376868349</v>
      </c>
      <c r="F301">
        <f>ROUND(2*E301,0)/2</f>
        <v>15568</v>
      </c>
      <c r="G301">
        <f>+C301-(C$7+F301*C$8)</f>
        <v>5.1068799999484327E-2</v>
      </c>
      <c r="J301">
        <f>G301</f>
        <v>5.1068799999484327E-2</v>
      </c>
      <c r="Q301" s="2">
        <f>+C301-15018.5</f>
        <v>34905.991199999997</v>
      </c>
      <c r="R301" t="s">
        <v>56</v>
      </c>
      <c r="AA301" t="s">
        <v>87</v>
      </c>
      <c r="AB301">
        <v>5</v>
      </c>
      <c r="AD301" t="s">
        <v>95</v>
      </c>
      <c r="AE301" t="s">
        <v>93</v>
      </c>
    </row>
    <row r="302" spans="1:31">
      <c r="A302" s="65" t="s">
        <v>982</v>
      </c>
      <c r="B302" s="66" t="s">
        <v>165</v>
      </c>
      <c r="C302" s="67">
        <v>49924.493900000001</v>
      </c>
      <c r="D302" s="67" t="s">
        <v>208</v>
      </c>
      <c r="E302">
        <f>+(C302-C$7)/C$8</f>
        <v>15568.091996470628</v>
      </c>
      <c r="F302">
        <f>ROUND(2*E302,0)/2</f>
        <v>15568</v>
      </c>
      <c r="G302">
        <f>+C302-(C$7+F302*C$8)</f>
        <v>5.3768800004036166E-2</v>
      </c>
      <c r="J302">
        <f>G302</f>
        <v>5.3768800004036166E-2</v>
      </c>
      <c r="Q302" s="2">
        <f>+C302-15018.5</f>
        <v>34905.993900000001</v>
      </c>
      <c r="R302" t="s">
        <v>56</v>
      </c>
    </row>
    <row r="303" spans="1:31">
      <c r="A303" t="s">
        <v>149</v>
      </c>
      <c r="C303" s="30">
        <v>49934.421999999999</v>
      </c>
      <c r="D303" s="30">
        <v>4.0000000000000001E-3</v>
      </c>
      <c r="E303">
        <f>+(C303-C$7)/C$8</f>
        <v>15585.078616220382</v>
      </c>
      <c r="F303">
        <f>ROUND(2*E303,0)/2</f>
        <v>15585</v>
      </c>
      <c r="G303">
        <f>+C303-(C$7+F303*C$8)</f>
        <v>4.5948500002850778E-2</v>
      </c>
      <c r="I303">
        <f>G303</f>
        <v>4.5948500002850778E-2</v>
      </c>
      <c r="Q303" s="2">
        <f>+C303-15018.5</f>
        <v>34915.921999999999</v>
      </c>
      <c r="R303" t="s">
        <v>56</v>
      </c>
    </row>
    <row r="304" spans="1:31">
      <c r="A304" t="s">
        <v>149</v>
      </c>
      <c r="C304" s="30">
        <v>49934.432000000001</v>
      </c>
      <c r="D304" s="30">
        <v>2E-3</v>
      </c>
      <c r="E304">
        <f>+(C304-C$7)/C$8</f>
        <v>15585.095725858433</v>
      </c>
      <c r="F304">
        <f>ROUND(2*E304,0)/2</f>
        <v>15585</v>
      </c>
      <c r="G304">
        <f>+C304-(C$7+F304*C$8)</f>
        <v>5.5948500004888047E-2</v>
      </c>
      <c r="I304">
        <f>G304</f>
        <v>5.5948500004888047E-2</v>
      </c>
      <c r="Q304" s="2">
        <f>+C304-15018.5</f>
        <v>34915.932000000001</v>
      </c>
      <c r="R304" t="s">
        <v>56</v>
      </c>
      <c r="AA304" t="s">
        <v>87</v>
      </c>
      <c r="AB304">
        <v>9</v>
      </c>
      <c r="AD304" t="s">
        <v>102</v>
      </c>
      <c r="AE304" t="s">
        <v>93</v>
      </c>
    </row>
    <row r="305" spans="1:31">
      <c r="A305" t="s">
        <v>166</v>
      </c>
      <c r="B305" s="5" t="s">
        <v>165</v>
      </c>
      <c r="C305" s="30">
        <v>49938.510300000002</v>
      </c>
      <c r="D305" s="30">
        <v>2.7999999999999998E-4</v>
      </c>
      <c r="E305">
        <f>+(C305-C$7)/C$8</f>
        <v>15592.073549543273</v>
      </c>
      <c r="F305">
        <f>ROUND(2*E305,0)/2</f>
        <v>15592</v>
      </c>
      <c r="G305">
        <f>+C305-(C$7+F305*C$8)</f>
        <v>4.2987200002244208E-2</v>
      </c>
      <c r="K305">
        <f>G305</f>
        <v>4.2987200002244208E-2</v>
      </c>
      <c r="Q305" s="2">
        <f>+C305-15018.5</f>
        <v>34920.010300000002</v>
      </c>
      <c r="R305" t="s">
        <v>56</v>
      </c>
      <c r="AA305" t="s">
        <v>87</v>
      </c>
      <c r="AB305">
        <v>7</v>
      </c>
      <c r="AD305" t="s">
        <v>102</v>
      </c>
      <c r="AE305" t="s">
        <v>93</v>
      </c>
    </row>
    <row r="306" spans="1:31">
      <c r="A306" t="s">
        <v>149</v>
      </c>
      <c r="C306" s="30">
        <v>49993.457999999999</v>
      </c>
      <c r="D306" s="30">
        <v>4.0000000000000001E-3</v>
      </c>
      <c r="E306">
        <f>+(C306-C$7)/C$8</f>
        <v>15686.08707539653</v>
      </c>
      <c r="F306">
        <f>ROUND(2*E306,0)/2</f>
        <v>15686</v>
      </c>
      <c r="G306">
        <f>+C306-(C$7+F306*C$8)</f>
        <v>5.0892600003862754E-2</v>
      </c>
      <c r="I306">
        <f>G306</f>
        <v>5.0892600003862754E-2</v>
      </c>
      <c r="Q306" s="2">
        <f>+C306-15018.5</f>
        <v>34974.957999999999</v>
      </c>
      <c r="R306" t="s">
        <v>56</v>
      </c>
      <c r="AA306" t="s">
        <v>87</v>
      </c>
      <c r="AB306">
        <v>9</v>
      </c>
      <c r="AD306" t="s">
        <v>102</v>
      </c>
      <c r="AE306" t="s">
        <v>93</v>
      </c>
    </row>
    <row r="307" spans="1:31">
      <c r="A307" t="s">
        <v>149</v>
      </c>
      <c r="C307" s="30">
        <v>50006.309000000001</v>
      </c>
      <c r="D307" s="30">
        <v>4.0000000000000001E-3</v>
      </c>
      <c r="E307">
        <f>+(C307-C$7)/C$8</f>
        <v>15708.074671251143</v>
      </c>
      <c r="F307">
        <f>ROUND(2*E307,0)/2</f>
        <v>15708</v>
      </c>
      <c r="G307">
        <f>+C307-(C$7+F307*C$8)</f>
        <v>4.3642800002999138E-2</v>
      </c>
      <c r="I307">
        <f>G307</f>
        <v>4.3642800002999138E-2</v>
      </c>
      <c r="Q307" s="2">
        <f>+C307-15018.5</f>
        <v>34987.809000000001</v>
      </c>
      <c r="R307" t="s">
        <v>56</v>
      </c>
      <c r="AA307" t="s">
        <v>87</v>
      </c>
      <c r="AB307">
        <v>6</v>
      </c>
      <c r="AD307" t="s">
        <v>95</v>
      </c>
      <c r="AE307" t="s">
        <v>93</v>
      </c>
    </row>
    <row r="308" spans="1:31">
      <c r="A308" t="s">
        <v>150</v>
      </c>
      <c r="C308" s="30">
        <v>50068.264999999999</v>
      </c>
      <c r="D308" s="30">
        <v>5.0000000000000001E-3</v>
      </c>
      <c r="E308">
        <f>+(C308-C$7)/C$8</f>
        <v>15814.079144737103</v>
      </c>
      <c r="F308">
        <f>ROUND(2*E308,0)/2</f>
        <v>15814</v>
      </c>
      <c r="G308">
        <f>+C308-(C$7+F308*C$8)</f>
        <v>4.6257399997557513E-2</v>
      </c>
      <c r="I308">
        <f>G308</f>
        <v>4.6257399997557513E-2</v>
      </c>
      <c r="Q308" s="2">
        <f>+C308-15018.5</f>
        <v>35049.764999999999</v>
      </c>
      <c r="R308" t="s">
        <v>56</v>
      </c>
      <c r="AA308" t="s">
        <v>87</v>
      </c>
      <c r="AB308">
        <v>9</v>
      </c>
      <c r="AD308" t="s">
        <v>102</v>
      </c>
      <c r="AE308" t="s">
        <v>93</v>
      </c>
    </row>
    <row r="309" spans="1:31">
      <c r="A309" t="s">
        <v>151</v>
      </c>
      <c r="C309" s="30">
        <v>50287.445</v>
      </c>
      <c r="D309" s="30">
        <v>5.0000000000000001E-3</v>
      </c>
      <c r="E309">
        <f>+(C309-C$7)/C$8</f>
        <v>16189.088191458221</v>
      </c>
      <c r="F309">
        <f>ROUND(2*E309,0)/2</f>
        <v>16189</v>
      </c>
      <c r="G309">
        <f>+C309-(C$7+F309*C$8)</f>
        <v>5.1544900001317728E-2</v>
      </c>
      <c r="I309">
        <f>G309</f>
        <v>5.1544900001317728E-2</v>
      </c>
      <c r="Q309" s="2">
        <f>+C309-15018.5</f>
        <v>35268.945</v>
      </c>
      <c r="R309" t="s">
        <v>56</v>
      </c>
      <c r="AA309" t="s">
        <v>87</v>
      </c>
      <c r="AB309">
        <v>7</v>
      </c>
      <c r="AD309" t="s">
        <v>109</v>
      </c>
      <c r="AE309" t="s">
        <v>93</v>
      </c>
    </row>
    <row r="310" spans="1:31">
      <c r="A310" t="s">
        <v>152</v>
      </c>
      <c r="C310" s="30">
        <v>50297.38</v>
      </c>
      <c r="D310" s="30">
        <v>4.0000000000000001E-3</v>
      </c>
      <c r="E310">
        <f>+(C310-C$7)/C$8</f>
        <v>16206.086616858227</v>
      </c>
      <c r="F310">
        <f>ROUND(2*E310,0)/2</f>
        <v>16206</v>
      </c>
      <c r="G310">
        <f>+C310-(C$7+F310*C$8)</f>
        <v>5.0624600000446662E-2</v>
      </c>
      <c r="I310">
        <f>G310</f>
        <v>5.0624600000446662E-2</v>
      </c>
      <c r="Q310" s="2">
        <f>+C310-15018.5</f>
        <v>35278.879999999997</v>
      </c>
      <c r="R310" t="s">
        <v>56</v>
      </c>
      <c r="AA310" t="s">
        <v>87</v>
      </c>
      <c r="AB310">
        <v>7</v>
      </c>
      <c r="AD310" t="s">
        <v>102</v>
      </c>
      <c r="AE310" t="s">
        <v>93</v>
      </c>
    </row>
    <row r="311" spans="1:31">
      <c r="A311" s="65" t="s">
        <v>982</v>
      </c>
      <c r="B311" s="66" t="s">
        <v>165</v>
      </c>
      <c r="C311" s="67">
        <v>50318.417999999998</v>
      </c>
      <c r="D311" s="67" t="s">
        <v>208</v>
      </c>
      <c r="E311">
        <f>+(C311-C$7)/C$8</f>
        <v>16242.081873382176</v>
      </c>
      <c r="F311">
        <f>ROUND(2*E311,0)/2</f>
        <v>16242</v>
      </c>
      <c r="G311">
        <f>+C311-(C$7+F311*C$8)</f>
        <v>4.7852199997578282E-2</v>
      </c>
      <c r="J311">
        <f>G311</f>
        <v>4.7852199997578282E-2</v>
      </c>
      <c r="Q311" s="2">
        <f>+C311-15018.5</f>
        <v>35299.917999999998</v>
      </c>
      <c r="R311" t="s">
        <v>56</v>
      </c>
      <c r="AA311" t="s">
        <v>87</v>
      </c>
      <c r="AB311">
        <v>10</v>
      </c>
      <c r="AD311" t="s">
        <v>102</v>
      </c>
      <c r="AE311" t="s">
        <v>93</v>
      </c>
    </row>
    <row r="312" spans="1:31">
      <c r="A312" s="65" t="s">
        <v>982</v>
      </c>
      <c r="B312" s="66" t="s">
        <v>165</v>
      </c>
      <c r="C312" s="67">
        <v>50318.4208</v>
      </c>
      <c r="D312" s="67" t="s">
        <v>208</v>
      </c>
      <c r="E312">
        <f>+(C312-C$7)/C$8</f>
        <v>16242.086664080833</v>
      </c>
      <c r="F312">
        <f>ROUND(2*E312,0)/2</f>
        <v>16242</v>
      </c>
      <c r="G312">
        <f>+C312-(C$7+F312*C$8)</f>
        <v>5.0652199999603909E-2</v>
      </c>
      <c r="J312">
        <f>G312</f>
        <v>5.0652199999603909E-2</v>
      </c>
      <c r="Q312" s="2">
        <f>+C312-15018.5</f>
        <v>35299.9208</v>
      </c>
      <c r="R312" t="s">
        <v>56</v>
      </c>
      <c r="AA312" t="s">
        <v>87</v>
      </c>
      <c r="AB312">
        <v>9</v>
      </c>
      <c r="AD312" t="s">
        <v>102</v>
      </c>
      <c r="AE312" t="s">
        <v>93</v>
      </c>
    </row>
    <row r="313" spans="1:31">
      <c r="A313" t="s">
        <v>152</v>
      </c>
      <c r="C313" s="30">
        <v>50335.366000000002</v>
      </c>
      <c r="D313" s="30">
        <v>6.0000000000000001E-3</v>
      </c>
      <c r="E313">
        <f>+(C313-C$7)/C$8</f>
        <v>16271.079287944778</v>
      </c>
      <c r="F313">
        <f>ROUND(2*E313,0)/2</f>
        <v>16271</v>
      </c>
      <c r="G313">
        <f>+C313-(C$7+F313*C$8)</f>
        <v>4.6341100001882296E-2</v>
      </c>
      <c r="I313">
        <f>G313</f>
        <v>4.6341100001882296E-2</v>
      </c>
      <c r="Q313" s="2">
        <f>+C313-15018.5</f>
        <v>35316.866000000002</v>
      </c>
      <c r="R313" t="s">
        <v>56</v>
      </c>
      <c r="AA313" t="s">
        <v>87</v>
      </c>
      <c r="AB313">
        <v>6</v>
      </c>
      <c r="AD313" t="s">
        <v>95</v>
      </c>
      <c r="AE313" t="s">
        <v>93</v>
      </c>
    </row>
    <row r="314" spans="1:31">
      <c r="A314" t="s">
        <v>152</v>
      </c>
      <c r="C314" s="30">
        <v>50370.421999999999</v>
      </c>
      <c r="D314" s="30">
        <v>4.0000000000000001E-3</v>
      </c>
      <c r="E314">
        <f>+(C314-C$7)/C$8</f>
        <v>16331.05883508345</v>
      </c>
      <c r="F314">
        <f>ROUND(2*E314,0)/2</f>
        <v>16331</v>
      </c>
      <c r="G314">
        <f>+C314-(C$7+F314*C$8)</f>
        <v>3.4387100000458304E-2</v>
      </c>
      <c r="I314">
        <f>G314</f>
        <v>3.4387100000458304E-2</v>
      </c>
      <c r="Q314" s="2">
        <f>+C314-15018.5</f>
        <v>35351.921999999999</v>
      </c>
      <c r="R314" t="s">
        <v>56</v>
      </c>
      <c r="AA314" t="s">
        <v>87</v>
      </c>
      <c r="AB314">
        <v>8</v>
      </c>
      <c r="AD314" t="s">
        <v>102</v>
      </c>
      <c r="AE314" t="s">
        <v>93</v>
      </c>
    </row>
    <row r="315" spans="1:31">
      <c r="A315" t="s">
        <v>152</v>
      </c>
      <c r="C315" s="30">
        <v>50380.366000000002</v>
      </c>
      <c r="D315" s="30">
        <v>5.0000000000000001E-3</v>
      </c>
      <c r="E315">
        <f>+(C315-C$7)/C$8</f>
        <v>16348.072659157709</v>
      </c>
      <c r="F315">
        <f>ROUND(2*E315,0)/2</f>
        <v>16348</v>
      </c>
      <c r="G315">
        <f>+C315-(C$7+F315*C$8)</f>
        <v>4.2466800005058758E-2</v>
      </c>
      <c r="I315">
        <f>G315</f>
        <v>4.2466800005058758E-2</v>
      </c>
      <c r="Q315" s="2">
        <f>+C315-15018.5</f>
        <v>35361.866000000002</v>
      </c>
      <c r="R315" t="s">
        <v>56</v>
      </c>
      <c r="AA315" t="s">
        <v>87</v>
      </c>
      <c r="AB315">
        <v>6</v>
      </c>
      <c r="AD315" t="s">
        <v>102</v>
      </c>
      <c r="AE315" t="s">
        <v>93</v>
      </c>
    </row>
    <row r="316" spans="1:31">
      <c r="A316" t="s">
        <v>153</v>
      </c>
      <c r="C316" s="30">
        <v>50390.305999999997</v>
      </c>
      <c r="D316" s="30">
        <v>5.0000000000000001E-3</v>
      </c>
      <c r="E316">
        <f>+(C316-C$7)/C$8</f>
        <v>16365.079639376734</v>
      </c>
      <c r="F316">
        <f>ROUND(2*E316,0)/2</f>
        <v>16365</v>
      </c>
      <c r="G316">
        <f>+C316-(C$7+F316*C$8)</f>
        <v>4.6546500001568347E-2</v>
      </c>
      <c r="I316">
        <f>G316</f>
        <v>4.6546500001568347E-2</v>
      </c>
      <c r="Q316" s="2">
        <f>+C316-15018.5</f>
        <v>35371.805999999997</v>
      </c>
      <c r="R316" t="s">
        <v>56</v>
      </c>
      <c r="AA316" t="s">
        <v>87</v>
      </c>
      <c r="AB316">
        <v>6</v>
      </c>
      <c r="AD316" t="s">
        <v>156</v>
      </c>
      <c r="AE316" t="s">
        <v>93</v>
      </c>
    </row>
    <row r="317" spans="1:31">
      <c r="A317" t="s">
        <v>154</v>
      </c>
      <c r="C317" s="30">
        <v>50551.620999999999</v>
      </c>
      <c r="D317" s="30">
        <v>3.0000000000000001E-3</v>
      </c>
      <c r="E317">
        <f>+(C317-C$7)/C$8</f>
        <v>16641.083765537049</v>
      </c>
      <c r="F317">
        <f>ROUND(2*E317,0)/2</f>
        <v>16641</v>
      </c>
      <c r="G317">
        <f>+C317-(C$7+F317*C$8)</f>
        <v>4.895810000016354E-2</v>
      </c>
      <c r="I317">
        <f>G317</f>
        <v>4.895810000016354E-2</v>
      </c>
      <c r="Q317" s="2">
        <f>+C317-15018.5</f>
        <v>35533.120999999999</v>
      </c>
      <c r="R317" t="s">
        <v>56</v>
      </c>
    </row>
    <row r="318" spans="1:31">
      <c r="A318" t="s">
        <v>154</v>
      </c>
      <c r="C318" s="30">
        <v>50671.436999999998</v>
      </c>
      <c r="D318" s="30">
        <v>4.0000000000000001E-3</v>
      </c>
      <c r="E318">
        <f>+(C318-C$7)/C$8</f>
        <v>16846.084604764794</v>
      </c>
      <c r="F318">
        <f>ROUND(2*E318,0)/2</f>
        <v>16846</v>
      </c>
      <c r="G318">
        <f>+C318-(C$7+F318*C$8)</f>
        <v>4.9448600002506282E-2</v>
      </c>
      <c r="I318">
        <f>G318</f>
        <v>4.9448600002506282E-2</v>
      </c>
      <c r="Q318" s="2">
        <f>+C318-15018.5</f>
        <v>35652.936999999998</v>
      </c>
      <c r="R318" t="s">
        <v>56</v>
      </c>
      <c r="AA318" t="s">
        <v>87</v>
      </c>
      <c r="AB318">
        <v>6</v>
      </c>
      <c r="AD318" t="s">
        <v>158</v>
      </c>
      <c r="AE318" t="s">
        <v>89</v>
      </c>
    </row>
    <row r="319" spans="1:31">
      <c r="A319" t="s">
        <v>155</v>
      </c>
      <c r="C319" s="30">
        <v>50671.451000000001</v>
      </c>
      <c r="D319" s="30">
        <v>3.0000000000000001E-3</v>
      </c>
      <c r="E319">
        <f>+(C319-C$7)/C$8</f>
        <v>16846.108558258067</v>
      </c>
      <c r="F319">
        <f>ROUND(2*E319,0)/2</f>
        <v>16846</v>
      </c>
      <c r="G319">
        <f>+C319-(C$7+F319*C$8)</f>
        <v>6.3448600005358458E-2</v>
      </c>
      <c r="I319">
        <f>G319</f>
        <v>6.3448600005358458E-2</v>
      </c>
      <c r="Q319" s="2">
        <f>+C319-15018.5</f>
        <v>35652.951000000001</v>
      </c>
      <c r="R319" t="s">
        <v>56</v>
      </c>
      <c r="AA319" t="s">
        <v>87</v>
      </c>
      <c r="AB319">
        <v>5</v>
      </c>
      <c r="AD319" t="s">
        <v>160</v>
      </c>
      <c r="AE319" t="s">
        <v>89</v>
      </c>
    </row>
    <row r="320" spans="1:31">
      <c r="A320" t="s">
        <v>154</v>
      </c>
      <c r="C320" s="30">
        <v>50688.385999999999</v>
      </c>
      <c r="D320" s="30">
        <v>5.0000000000000001E-3</v>
      </c>
      <c r="E320">
        <f>+(C320-C$7)/C$8</f>
        <v>16875.083730291193</v>
      </c>
      <c r="F320">
        <f>ROUND(2*E320,0)/2</f>
        <v>16875</v>
      </c>
      <c r="G320">
        <f>+C320-(C$7+F320*C$8)</f>
        <v>4.8937500003376044E-2</v>
      </c>
      <c r="I320">
        <f>G320</f>
        <v>4.8937500003376044E-2</v>
      </c>
      <c r="Q320" s="2">
        <f>+C320-15018.5</f>
        <v>35669.885999999999</v>
      </c>
      <c r="R320" t="s">
        <v>56</v>
      </c>
      <c r="AA320" t="s">
        <v>87</v>
      </c>
      <c r="AB320">
        <v>7</v>
      </c>
      <c r="AD320" t="s">
        <v>158</v>
      </c>
      <c r="AE320" t="s">
        <v>89</v>
      </c>
    </row>
    <row r="321" spans="1:21">
      <c r="A321" t="s">
        <v>155</v>
      </c>
      <c r="C321" s="30">
        <v>50716.444000000003</v>
      </c>
      <c r="D321" s="30">
        <v>5.0000000000000001E-3</v>
      </c>
      <c r="E321">
        <f>+(C321-C$7)/C$8</f>
        <v>16923.089952724367</v>
      </c>
      <c r="F321">
        <f>ROUND(2*E321,0)/2</f>
        <v>16923</v>
      </c>
      <c r="G321">
        <f>+C321-(C$7+F321*C$8)</f>
        <v>5.2574300003470853E-2</v>
      </c>
      <c r="I321">
        <f>G321</f>
        <v>5.2574300003470853E-2</v>
      </c>
      <c r="Q321" s="2">
        <f>+C321-15018.5</f>
        <v>35697.944000000003</v>
      </c>
      <c r="R321" t="s">
        <v>56</v>
      </c>
    </row>
    <row r="322" spans="1:21">
      <c r="A322" t="s">
        <v>155</v>
      </c>
      <c r="C322" s="30">
        <v>50750.347999999998</v>
      </c>
      <c r="D322" s="30">
        <v>5.0000000000000001E-3</v>
      </c>
      <c r="E322">
        <f>+(C322-C$7)/C$8</f>
        <v>16981.098469559987</v>
      </c>
      <c r="F322">
        <f>ROUND(2*E322,0)/2</f>
        <v>16981</v>
      </c>
      <c r="G322">
        <f>+C322-(C$7+F322*C$8)</f>
        <v>5.7552099999156781E-2</v>
      </c>
      <c r="I322">
        <f>G322</f>
        <v>5.7552099999156781E-2</v>
      </c>
      <c r="Q322" s="2">
        <f>+C322-15018.5</f>
        <v>35731.847999999998</v>
      </c>
      <c r="R322" t="s">
        <v>56</v>
      </c>
    </row>
    <row r="323" spans="1:21">
      <c r="A323" t="s">
        <v>155</v>
      </c>
      <c r="C323" s="30">
        <v>50767.281000000003</v>
      </c>
      <c r="D323" s="30">
        <v>5.0000000000000001E-3</v>
      </c>
      <c r="E323">
        <f>+(C323-C$7)/C$8</f>
        <v>17010.070219665518</v>
      </c>
      <c r="F323">
        <f>ROUND(2*E323,0)/2</f>
        <v>17010</v>
      </c>
      <c r="G323">
        <f>+C323-(C$7+F323*C$8)</f>
        <v>4.1041000004042871E-2</v>
      </c>
      <c r="I323">
        <f>G323</f>
        <v>4.1041000004042871E-2</v>
      </c>
      <c r="Q323" s="2">
        <f>+C323-15018.5</f>
        <v>35748.781000000003</v>
      </c>
      <c r="R323" t="s">
        <v>56</v>
      </c>
    </row>
    <row r="324" spans="1:21">
      <c r="A324" t="s">
        <v>155</v>
      </c>
      <c r="C324" s="30">
        <v>50774.313000000002</v>
      </c>
      <c r="D324" s="30">
        <v>7.0000000000000001E-3</v>
      </c>
      <c r="E324">
        <f>+(C324-C$7)/C$8</f>
        <v>17022.101717140391</v>
      </c>
      <c r="F324">
        <f>ROUND(2*E324,0)/2</f>
        <v>17022</v>
      </c>
      <c r="G324">
        <f>+C324-(C$7+F324*C$8)</f>
        <v>5.9450200002174824E-2</v>
      </c>
      <c r="I324">
        <f>G324</f>
        <v>5.9450200002174824E-2</v>
      </c>
      <c r="Q324" s="2">
        <f>+C324-15018.5</f>
        <v>35755.813000000002</v>
      </c>
      <c r="R324" t="s">
        <v>56</v>
      </c>
    </row>
    <row r="325" spans="1:21">
      <c r="A325" s="35" t="s">
        <v>155</v>
      </c>
      <c r="B325" s="36"/>
      <c r="C325" s="37">
        <v>50812.286</v>
      </c>
      <c r="D325" s="37">
        <v>6.0000000000000001E-3</v>
      </c>
      <c r="E325" s="35">
        <f>+(C325-C$7)/C$8</f>
        <v>17087.072145697468</v>
      </c>
      <c r="F325">
        <f>ROUND(2*E325,0)/2</f>
        <v>17087</v>
      </c>
      <c r="G325">
        <f>+C325-(C$7+F325*C$8)</f>
        <v>4.2166699997324031E-2</v>
      </c>
      <c r="I325">
        <f>G325</f>
        <v>4.2166699997324031E-2</v>
      </c>
      <c r="Q325" s="2">
        <f>+C325-15018.5</f>
        <v>35793.786</v>
      </c>
      <c r="R325" t="s">
        <v>56</v>
      </c>
    </row>
    <row r="326" spans="1:21">
      <c r="A326" s="35" t="s">
        <v>157</v>
      </c>
      <c r="B326" s="36"/>
      <c r="C326" s="37">
        <v>51007.498</v>
      </c>
      <c r="D326" s="37">
        <v>5.0000000000000001E-3</v>
      </c>
      <c r="E326" s="35">
        <f>+(C326-C$7)/C$8</f>
        <v>17421.072811946771</v>
      </c>
      <c r="F326">
        <f>ROUND(2*E326,0)/2</f>
        <v>17421</v>
      </c>
      <c r="G326">
        <f>+C326-(C$7+F326*C$8)</f>
        <v>4.2556100001093E-2</v>
      </c>
      <c r="I326">
        <f>G326</f>
        <v>4.2556100001093E-2</v>
      </c>
      <c r="Q326" s="2">
        <f>+C326-15018.5</f>
        <v>35988.998</v>
      </c>
      <c r="R326" t="s">
        <v>56</v>
      </c>
    </row>
    <row r="327" spans="1:21">
      <c r="A327" s="65" t="s">
        <v>1059</v>
      </c>
      <c r="B327" s="66" t="s">
        <v>165</v>
      </c>
      <c r="C327" s="67">
        <v>51070.042000000001</v>
      </c>
      <c r="D327" s="67" t="s">
        <v>208</v>
      </c>
      <c r="E327">
        <f>+(C327-C$7)/C$8</f>
        <v>17528.083332149923</v>
      </c>
      <c r="F327">
        <f>ROUND(2*E327,0)/2</f>
        <v>17528</v>
      </c>
      <c r="G327">
        <f>+C327-(C$7+F327*C$8)</f>
        <v>4.8704800006817095E-2</v>
      </c>
      <c r="K327">
        <f>G327</f>
        <v>4.8704800006817095E-2</v>
      </c>
      <c r="Q327" s="2">
        <f>+C327-15018.5</f>
        <v>36051.542000000001</v>
      </c>
      <c r="R327" t="s">
        <v>56</v>
      </c>
    </row>
    <row r="328" spans="1:21">
      <c r="A328" s="35" t="s">
        <v>159</v>
      </c>
      <c r="B328" s="36"/>
      <c r="C328" s="37">
        <v>51120.305999999997</v>
      </c>
      <c r="D328" s="37">
        <v>6.0000000000000001E-3</v>
      </c>
      <c r="E328" s="35">
        <f>+(C328-C$7)/C$8</f>
        <v>17614.083216830953</v>
      </c>
      <c r="F328">
        <f>ROUND(2*E328,0)/2</f>
        <v>17614</v>
      </c>
      <c r="G328">
        <f>+C328-(C$7+F328*C$8)</f>
        <v>4.8637400002917275E-2</v>
      </c>
      <c r="I328">
        <f>G328</f>
        <v>4.8637400002917275E-2</v>
      </c>
      <c r="Q328" s="2">
        <f>+C328-15018.5</f>
        <v>36101.805999999997</v>
      </c>
      <c r="R328" t="s">
        <v>56</v>
      </c>
      <c r="U328">
        <f>+C328-(C$7+F328*C$8)</f>
        <v>4.8637400002917275E-2</v>
      </c>
    </row>
    <row r="329" spans="1:21">
      <c r="A329" s="35" t="s">
        <v>159</v>
      </c>
      <c r="B329" s="36"/>
      <c r="C329" s="37">
        <v>51196.288</v>
      </c>
      <c r="D329" s="37">
        <v>4.0000000000000001E-3</v>
      </c>
      <c r="E329" s="35">
        <f>+(C329-C$7)/C$8</f>
        <v>17744.085668642092</v>
      </c>
      <c r="F329">
        <f>ROUND(2*E329,0)/2</f>
        <v>17744</v>
      </c>
      <c r="G329">
        <f>+C329-(C$7+F329*C$8)</f>
        <v>5.0070400000549853E-2</v>
      </c>
      <c r="I329">
        <f>G329</f>
        <v>5.0070400000549853E-2</v>
      </c>
      <c r="Q329" s="2">
        <f>+C329-15018.5</f>
        <v>36177.788</v>
      </c>
      <c r="R329" t="s">
        <v>56</v>
      </c>
    </row>
    <row r="330" spans="1:21">
      <c r="A330" s="35" t="s">
        <v>161</v>
      </c>
      <c r="B330" s="36"/>
      <c r="C330" s="37">
        <v>51274.601999999999</v>
      </c>
      <c r="D330" s="37">
        <v>2E-3</v>
      </c>
      <c r="E330" s="35">
        <f>+(C330-C$7)/C$8</f>
        <v>17878.078088045855</v>
      </c>
      <c r="F330">
        <f>ROUND(2*E330,0)/2</f>
        <v>17878</v>
      </c>
      <c r="G330">
        <f>+C330-(C$7+F330*C$8)</f>
        <v>4.5639800002390984E-2</v>
      </c>
      <c r="I330">
        <f>G330</f>
        <v>4.5639800002390984E-2</v>
      </c>
      <c r="Q330" s="2">
        <f>+C330-15018.5</f>
        <v>36256.101999999999</v>
      </c>
      <c r="R330" t="s">
        <v>56</v>
      </c>
    </row>
    <row r="331" spans="1:21">
      <c r="A331" s="65" t="s">
        <v>982</v>
      </c>
      <c r="B331" s="66" t="s">
        <v>165</v>
      </c>
      <c r="C331" s="67">
        <v>51377.477700000003</v>
      </c>
      <c r="D331" s="67" t="s">
        <v>208</v>
      </c>
      <c r="E331">
        <f>+(C331-C$7)/C$8</f>
        <v>18054.09468713231</v>
      </c>
      <c r="F331">
        <f>ROUND(2*E331,0)/2</f>
        <v>18054</v>
      </c>
      <c r="G331">
        <f>+C331-(C$7+F331*C$8)</f>
        <v>5.5341400002362207E-2</v>
      </c>
      <c r="J331">
        <f>G331</f>
        <v>5.5341400002362207E-2</v>
      </c>
      <c r="Q331" s="2">
        <f>+C331-15018.5</f>
        <v>36358.977700000003</v>
      </c>
      <c r="R331" t="s">
        <v>56</v>
      </c>
    </row>
    <row r="332" spans="1:21">
      <c r="A332" s="65" t="s">
        <v>982</v>
      </c>
      <c r="B332" s="66" t="s">
        <v>165</v>
      </c>
      <c r="C332" s="67">
        <v>51377.4833</v>
      </c>
      <c r="D332" s="67" t="s">
        <v>208</v>
      </c>
      <c r="E332">
        <f>+(C332-C$7)/C$8</f>
        <v>18054.104268529612</v>
      </c>
      <c r="F332">
        <f>ROUND(2*E332,0)/2</f>
        <v>18054</v>
      </c>
      <c r="G332">
        <f>+C332-(C$7+F332*C$8)</f>
        <v>6.0941399999137502E-2</v>
      </c>
      <c r="J332">
        <f>G332</f>
        <v>6.0941399999137502E-2</v>
      </c>
      <c r="Q332" s="2">
        <f>+C332-15018.5</f>
        <v>36358.9833</v>
      </c>
      <c r="R332" t="s">
        <v>56</v>
      </c>
    </row>
    <row r="333" spans="1:21">
      <c r="A333" s="65" t="s">
        <v>1079</v>
      </c>
      <c r="B333" s="66" t="s">
        <v>165</v>
      </c>
      <c r="C333" s="67">
        <v>51435.341999999997</v>
      </c>
      <c r="D333" s="67" t="s">
        <v>208</v>
      </c>
      <c r="E333">
        <f>+(C333-C$7)/C$8</f>
        <v>18153.098410018443</v>
      </c>
      <c r="F333">
        <f>ROUND(2*E333,0)/2</f>
        <v>18153</v>
      </c>
      <c r="G333">
        <f>+C333-(C$7+F333*C$8)</f>
        <v>5.7517299996106885E-2</v>
      </c>
      <c r="I333">
        <f>G333</f>
        <v>5.7517299996106885E-2</v>
      </c>
      <c r="Q333" s="2">
        <f>+C333-15018.5</f>
        <v>36416.841999999997</v>
      </c>
      <c r="R333" t="s">
        <v>56</v>
      </c>
    </row>
    <row r="334" spans="1:21">
      <c r="A334" s="65" t="s">
        <v>1082</v>
      </c>
      <c r="B334" s="66" t="s">
        <v>165</v>
      </c>
      <c r="C334" s="67">
        <v>51511.315999999999</v>
      </c>
      <c r="D334" s="67" t="s">
        <v>208</v>
      </c>
      <c r="E334">
        <f>+(C334-C$7)/C$8</f>
        <v>18283.08717411914</v>
      </c>
      <c r="F334">
        <f>ROUND(2*E334,0)/2</f>
        <v>18283</v>
      </c>
      <c r="G334">
        <f>+C334-(C$7+F334*C$8)</f>
        <v>5.0950299999385606E-2</v>
      </c>
      <c r="I334">
        <f>G334</f>
        <v>5.0950299999385606E-2</v>
      </c>
      <c r="Q334" s="2">
        <f>+C334-15018.5</f>
        <v>36492.815999999999</v>
      </c>
      <c r="R334" t="s">
        <v>56</v>
      </c>
    </row>
    <row r="335" spans="1:21">
      <c r="A335" s="65" t="s">
        <v>1085</v>
      </c>
      <c r="B335" s="66" t="s">
        <v>165</v>
      </c>
      <c r="C335" s="67">
        <v>51803.55</v>
      </c>
      <c r="D335" s="67" t="s">
        <v>208</v>
      </c>
      <c r="E335">
        <f>+(C335-C$7)/C$8</f>
        <v>18783.088970631143</v>
      </c>
      <c r="F335">
        <f>ROUND(2*E335,0)/2</f>
        <v>18783</v>
      </c>
      <c r="G335">
        <f>+C335-(C$7+F335*C$8)</f>
        <v>5.2000300005602185E-2</v>
      </c>
      <c r="I335">
        <f>G335</f>
        <v>5.2000300005602185E-2</v>
      </c>
      <c r="Q335" s="2">
        <f>+C335-15018.5</f>
        <v>36785.050000000003</v>
      </c>
      <c r="R335" t="s">
        <v>56</v>
      </c>
    </row>
    <row r="336" spans="1:21">
      <c r="A336" s="65" t="s">
        <v>1089</v>
      </c>
      <c r="B336" s="66" t="s">
        <v>165</v>
      </c>
      <c r="C336" s="67">
        <v>51854.394999999997</v>
      </c>
      <c r="D336" s="67" t="s">
        <v>208</v>
      </c>
      <c r="E336">
        <f>+(C336-C$7)/C$8</f>
        <v>18870.082925282721</v>
      </c>
      <c r="F336">
        <f>ROUND(2*E336,0)/2</f>
        <v>18870</v>
      </c>
      <c r="G336">
        <f>+C336-(C$7+F336*C$8)</f>
        <v>4.846700000052806E-2</v>
      </c>
      <c r="I336">
        <f>G336</f>
        <v>4.846700000052806E-2</v>
      </c>
      <c r="Q336" s="2">
        <f>+C336-15018.5</f>
        <v>36835.894999999997</v>
      </c>
      <c r="R336" t="s">
        <v>56</v>
      </c>
    </row>
    <row r="337" spans="1:21">
      <c r="A337" s="65" t="s">
        <v>1092</v>
      </c>
      <c r="B337" s="66" t="s">
        <v>165</v>
      </c>
      <c r="C337" s="67">
        <v>52045.519</v>
      </c>
      <c r="D337" s="67" t="s">
        <v>208</v>
      </c>
      <c r="E337">
        <f>+(C337-C$7)/C$8</f>
        <v>19197.08917149829</v>
      </c>
      <c r="F337">
        <f>ROUND(2*E337,0)/2</f>
        <v>19197</v>
      </c>
      <c r="G337">
        <f>+C337-(C$7+F337*C$8)</f>
        <v>5.211770000460092E-2</v>
      </c>
      <c r="I337">
        <f>G337</f>
        <v>5.211770000460092E-2</v>
      </c>
      <c r="Q337" s="2">
        <f>+C337-15018.5</f>
        <v>37027.019</v>
      </c>
      <c r="R337" t="s">
        <v>56</v>
      </c>
    </row>
    <row r="338" spans="1:21">
      <c r="A338" s="35" t="s">
        <v>164</v>
      </c>
      <c r="B338" s="36" t="s">
        <v>165</v>
      </c>
      <c r="C338" s="38">
        <v>52134.367299999998</v>
      </c>
      <c r="D338" s="38">
        <v>4.0000000000000002E-4</v>
      </c>
      <c r="E338" s="35">
        <f>+(C338-C$7)/C$8</f>
        <v>19349.10539691024</v>
      </c>
      <c r="F338">
        <f>ROUND(2*E338,0)/2</f>
        <v>19349</v>
      </c>
      <c r="Q338" s="2">
        <f>+C338-15018.5</f>
        <v>37115.867299999998</v>
      </c>
      <c r="R338" t="s">
        <v>56</v>
      </c>
    </row>
    <row r="339" spans="1:21">
      <c r="A339" s="65" t="s">
        <v>1100</v>
      </c>
      <c r="B339" s="66" t="s">
        <v>165</v>
      </c>
      <c r="C339" s="67">
        <v>52155.392999999996</v>
      </c>
      <c r="D339" s="67" t="s">
        <v>208</v>
      </c>
      <c r="E339">
        <f>+(C339-C$7)/C$8</f>
        <v>19385.079608579385</v>
      </c>
      <c r="F339">
        <f>ROUND(2*E339,0)/2</f>
        <v>19385</v>
      </c>
      <c r="G339">
        <f>+C339-(C$7+F339*C$8)</f>
        <v>4.6528499995474704E-2</v>
      </c>
      <c r="I339">
        <f>G339</f>
        <v>4.6528499995474704E-2</v>
      </c>
      <c r="Q339" s="2">
        <f>+C339-15018.5</f>
        <v>37136.892999999996</v>
      </c>
      <c r="R339" t="s">
        <v>56</v>
      </c>
    </row>
    <row r="340" spans="1:21">
      <c r="A340" s="65" t="s">
        <v>1104</v>
      </c>
      <c r="B340" s="66" t="s">
        <v>165</v>
      </c>
      <c r="C340" s="67">
        <v>52443.542000000001</v>
      </c>
      <c r="D340" s="67" t="s">
        <v>208</v>
      </c>
      <c r="E340">
        <f>+(C340-C$7)/C$8</f>
        <v>19878.092117949058</v>
      </c>
      <c r="F340">
        <f>ROUND(2*E340,0)/2</f>
        <v>19878</v>
      </c>
      <c r="G340">
        <f>+C340-(C$7+F340*C$8)</f>
        <v>5.3839800006244332E-2</v>
      </c>
      <c r="I340">
        <f>G340</f>
        <v>5.3839800006244332E-2</v>
      </c>
      <c r="Q340" s="2">
        <f>+C340-15018.5</f>
        <v>37425.042000000001</v>
      </c>
      <c r="R340" t="s">
        <v>56</v>
      </c>
    </row>
    <row r="341" spans="1:21">
      <c r="A341" s="49" t="s">
        <v>190</v>
      </c>
      <c r="B341" s="50" t="s">
        <v>165</v>
      </c>
      <c r="C341" s="51">
        <v>52495.558700000001</v>
      </c>
      <c r="D341" s="51">
        <v>1E-4</v>
      </c>
      <c r="E341" s="35">
        <f>+(C341-C$7)/C$8</f>
        <v>19967.090808890651</v>
      </c>
      <c r="F341">
        <f>ROUND(2*E341,0)/2</f>
        <v>19967</v>
      </c>
      <c r="G341">
        <f>+C341-(C$7+F341*C$8)</f>
        <v>5.3074700001161546E-2</v>
      </c>
      <c r="K341">
        <f>G341</f>
        <v>5.3074700001161546E-2</v>
      </c>
      <c r="Q341" s="2">
        <f>+C341-15018.5</f>
        <v>37477.058700000001</v>
      </c>
      <c r="R341" t="s">
        <v>56</v>
      </c>
    </row>
    <row r="342" spans="1:21">
      <c r="A342" s="35" t="s">
        <v>86</v>
      </c>
      <c r="B342" s="36"/>
      <c r="C342" s="37">
        <v>52546.4087</v>
      </c>
      <c r="D342" s="37">
        <v>6.9999999999999999E-4</v>
      </c>
      <c r="E342" s="35">
        <f>+(C342-C$7)/C$8</f>
        <v>20054.093318361261</v>
      </c>
      <c r="F342">
        <f>ROUND(2*E342,0)/2</f>
        <v>20054</v>
      </c>
      <c r="G342">
        <f>+C342-(C$7+F342*C$8)</f>
        <v>5.4541400000744034E-2</v>
      </c>
      <c r="J342">
        <f>G342</f>
        <v>5.4541400000744034E-2</v>
      </c>
      <c r="Q342" s="2">
        <f>+C342-15018.5</f>
        <v>37527.9087</v>
      </c>
      <c r="R342" t="s">
        <v>56</v>
      </c>
      <c r="U342">
        <f>+C342-(C$7+F342*C$8)</f>
        <v>5.4541400000744034E-2</v>
      </c>
    </row>
    <row r="343" spans="1:21">
      <c r="A343" s="39" t="s">
        <v>175</v>
      </c>
      <c r="B343" s="36" t="s">
        <v>165</v>
      </c>
      <c r="C343" s="37">
        <v>52587.317999999999</v>
      </c>
      <c r="D343" s="37">
        <v>3.0000000000000001E-3</v>
      </c>
      <c r="E343" s="35">
        <f>+(C343-C$7)/C$8</f>
        <v>20124.087649938177</v>
      </c>
      <c r="F343">
        <f>ROUND(2*E343,0)/2</f>
        <v>20124</v>
      </c>
      <c r="G343">
        <f>+C343-(C$7+F343*C$8)</f>
        <v>5.1228399999672547E-2</v>
      </c>
      <c r="I343">
        <f>G343</f>
        <v>5.1228399999672547E-2</v>
      </c>
      <c r="Q343" s="2">
        <f>+C343-15018.5</f>
        <v>37568.817999999999</v>
      </c>
      <c r="R343" t="s">
        <v>56</v>
      </c>
    </row>
    <row r="344" spans="1:21">
      <c r="A344" s="39" t="s">
        <v>167</v>
      </c>
      <c r="B344" s="36" t="s">
        <v>165</v>
      </c>
      <c r="C344" s="37">
        <v>52844.485999999997</v>
      </c>
      <c r="D344" s="40">
        <v>3.0000000000000001E-3</v>
      </c>
      <c r="E344" s="35">
        <f>+(C344-C$7)/C$8</f>
        <v>20564.092789673443</v>
      </c>
      <c r="F344">
        <f>ROUND(2*E344,0)/2</f>
        <v>20564</v>
      </c>
      <c r="G344">
        <f>+C344-(C$7+F344*C$8)</f>
        <v>5.4232399997999892E-2</v>
      </c>
      <c r="K344">
        <f>G344</f>
        <v>5.4232399997999892E-2</v>
      </c>
      <c r="Q344" s="2">
        <f>+C344-15018.5</f>
        <v>37825.985999999997</v>
      </c>
      <c r="R344" t="s">
        <v>56</v>
      </c>
    </row>
    <row r="345" spans="1:21">
      <c r="A345" s="65" t="s">
        <v>1127</v>
      </c>
      <c r="B345" s="66" t="s">
        <v>165</v>
      </c>
      <c r="C345" s="67">
        <v>52870.203699999998</v>
      </c>
      <c r="D345" s="67" t="s">
        <v>208</v>
      </c>
      <c r="E345">
        <f>+(C345-C$7)/C$8</f>
        <v>20608.094843514395</v>
      </c>
      <c r="F345">
        <f>ROUND(2*E345,0)/2</f>
        <v>20608</v>
      </c>
      <c r="G345">
        <f>+C345-(C$7+F345*C$8)</f>
        <v>5.543279999983497E-2</v>
      </c>
      <c r="K345">
        <f>G345</f>
        <v>5.543279999983497E-2</v>
      </c>
      <c r="Q345" s="2">
        <f>+C345-15018.5</f>
        <v>37851.703699999998</v>
      </c>
      <c r="R345" t="s">
        <v>56</v>
      </c>
    </row>
    <row r="346" spans="1:21">
      <c r="A346" s="41" t="s">
        <v>187</v>
      </c>
      <c r="B346" s="42" t="s">
        <v>165</v>
      </c>
      <c r="C346" s="41">
        <v>52902.349040000001</v>
      </c>
      <c r="D346" s="41">
        <v>1E-3</v>
      </c>
      <c r="E346" s="35">
        <f>+(C346-C$7)/C$8</f>
        <v>20663.094356745198</v>
      </c>
      <c r="F346">
        <f>ROUND(2*E346,0)/2</f>
        <v>20663</v>
      </c>
      <c r="G346">
        <f>+C346-(C$7+F346*C$8)</f>
        <v>5.5148300001746975E-2</v>
      </c>
      <c r="K346">
        <f>G346</f>
        <v>5.5148300001746975E-2</v>
      </c>
      <c r="Q346" s="2">
        <f>+C346-15018.5</f>
        <v>37883.849040000001</v>
      </c>
      <c r="R346" t="s">
        <v>56</v>
      </c>
    </row>
    <row r="347" spans="1:21">
      <c r="A347" s="43" t="s">
        <v>184</v>
      </c>
      <c r="B347" s="44"/>
      <c r="C347" s="38">
        <v>53040.280599999998</v>
      </c>
      <c r="D347" s="38">
        <v>8.0000000000000004E-4</v>
      </c>
      <c r="E347" s="35">
        <f>+(C347-C$7)/C$8</f>
        <v>20899.090263435388</v>
      </c>
      <c r="F347">
        <f>ROUND(2*E347,0)/2</f>
        <v>20899</v>
      </c>
      <c r="G347">
        <f>+C347-(C$7+F347*C$8)</f>
        <v>5.2755900003830902E-2</v>
      </c>
      <c r="K347">
        <f>G347</f>
        <v>5.2755900003830902E-2</v>
      </c>
      <c r="Q347" s="2">
        <f>+C347-15018.5</f>
        <v>38021.780599999998</v>
      </c>
      <c r="R347" t="s">
        <v>56</v>
      </c>
    </row>
    <row r="348" spans="1:21">
      <c r="A348" s="65" t="s">
        <v>1141</v>
      </c>
      <c r="B348" s="66" t="s">
        <v>165</v>
      </c>
      <c r="C348" s="67">
        <v>53116.263500000001</v>
      </c>
      <c r="D348" s="67" t="s">
        <v>208</v>
      </c>
      <c r="E348">
        <f>+(C348-C$7)/C$8</f>
        <v>21029.094255113949</v>
      </c>
      <c r="F348">
        <f>ROUND(2*E348,0)/2</f>
        <v>21029</v>
      </c>
      <c r="G348">
        <f>+C348-(C$7+F348*C$8)</f>
        <v>5.5088900000555441E-2</v>
      </c>
      <c r="K348">
        <f>G348</f>
        <v>5.5088900000555441E-2</v>
      </c>
      <c r="Q348" s="2">
        <f>+C348-15018.5</f>
        <v>38097.763500000001</v>
      </c>
      <c r="R348" t="s">
        <v>56</v>
      </c>
    </row>
    <row r="349" spans="1:21">
      <c r="A349" s="41" t="s">
        <v>187</v>
      </c>
      <c r="B349" s="42" t="s">
        <v>165</v>
      </c>
      <c r="C349" s="41">
        <v>53193.413379999998</v>
      </c>
      <c r="D349" s="41">
        <v>1.2999999999999999E-3</v>
      </c>
      <c r="E349" s="35">
        <f>+(C349-C$7)/C$8</f>
        <v>21161.094907333343</v>
      </c>
      <c r="F349">
        <f>ROUND(2*E349,0)/2</f>
        <v>21161</v>
      </c>
      <c r="G349">
        <f>+C349-(C$7+F349*C$8)</f>
        <v>5.5470100000093225E-2</v>
      </c>
      <c r="K349">
        <f>G349</f>
        <v>5.5470100000093225E-2</v>
      </c>
      <c r="Q349" s="2">
        <f>+C349-15018.5</f>
        <v>38174.913379999998</v>
      </c>
      <c r="R349" t="s">
        <v>56</v>
      </c>
    </row>
    <row r="350" spans="1:21">
      <c r="A350" s="43" t="s">
        <v>184</v>
      </c>
      <c r="B350" s="44"/>
      <c r="C350" s="38">
        <v>53202.765500000001</v>
      </c>
      <c r="D350" s="38">
        <v>5.0000000000000001E-4</v>
      </c>
      <c r="E350" s="35">
        <f>+(C350-C$7)/C$8</f>
        <v>21177.096046150858</v>
      </c>
      <c r="F350">
        <f>ROUND(2*E350,0)/2</f>
        <v>21177</v>
      </c>
      <c r="G350">
        <f>+C350-(C$7+F350*C$8)</f>
        <v>5.6135700004233513E-2</v>
      </c>
      <c r="K350">
        <f>G350</f>
        <v>5.6135700004233513E-2</v>
      </c>
      <c r="Q350" s="2">
        <f>+C350-15018.5</f>
        <v>38184.265500000001</v>
      </c>
      <c r="R350" t="s">
        <v>56</v>
      </c>
    </row>
    <row r="351" spans="1:21">
      <c r="A351" s="43" t="s">
        <v>184</v>
      </c>
      <c r="B351" s="44"/>
      <c r="C351" s="38">
        <v>53206.272799999999</v>
      </c>
      <c r="D351" s="38">
        <v>2.9999999999999997E-4</v>
      </c>
      <c r="E351" s="35">
        <f>+(C351-C$7)/C$8</f>
        <v>21183.096909503191</v>
      </c>
      <c r="F351">
        <f>ROUND(2*E351,0)/2</f>
        <v>21183</v>
      </c>
      <c r="G351">
        <f>+C351-(C$7+F351*C$8)</f>
        <v>5.6640300004801247E-2</v>
      </c>
      <c r="K351">
        <f>G351</f>
        <v>5.6640300004801247E-2</v>
      </c>
      <c r="Q351" s="2">
        <f>+C351-15018.5</f>
        <v>38187.772799999999</v>
      </c>
      <c r="R351" t="s">
        <v>56</v>
      </c>
    </row>
    <row r="352" spans="1:21">
      <c r="A352" s="65" t="s">
        <v>1296</v>
      </c>
      <c r="B352" s="66" t="s">
        <v>165</v>
      </c>
      <c r="C352" s="67">
        <v>53211.54</v>
      </c>
      <c r="D352" s="67" t="s">
        <v>208</v>
      </c>
      <c r="E352">
        <f>+(C352-C$7)/C$8</f>
        <v>21192.108898055478</v>
      </c>
      <c r="F352">
        <f>ROUND(2*E352,0)/2</f>
        <v>21192</v>
      </c>
      <c r="Q352" s="2">
        <f>+C352-15018.5</f>
        <v>38193.040000000001</v>
      </c>
      <c r="R352" t="s">
        <v>56</v>
      </c>
    </row>
    <row r="353" spans="1:21">
      <c r="A353" s="41" t="s">
        <v>187</v>
      </c>
      <c r="B353" s="42" t="s">
        <v>165</v>
      </c>
      <c r="C353" s="41">
        <v>53224.390059999998</v>
      </c>
      <c r="D353" s="41">
        <v>1.5E-3</v>
      </c>
      <c r="E353" s="35">
        <f>+(C353-C$7)/C$8</f>
        <v>21214.094885604103</v>
      </c>
      <c r="F353">
        <f>ROUND(2*E353,0)/2</f>
        <v>21214</v>
      </c>
      <c r="G353">
        <f>+C353-(C$7+F353*C$8)</f>
        <v>5.5457399997976609E-2</v>
      </c>
      <c r="K353">
        <f>G353</f>
        <v>5.5457399997976609E-2</v>
      </c>
      <c r="Q353" s="2">
        <f>+C353-15018.5</f>
        <v>38205.890059999998</v>
      </c>
      <c r="R353" t="s">
        <v>56</v>
      </c>
    </row>
    <row r="354" spans="1:21">
      <c r="A354" s="77" t="s">
        <v>55</v>
      </c>
      <c r="B354" s="78" t="s">
        <v>165</v>
      </c>
      <c r="C354" s="79">
        <v>53224.391799999998</v>
      </c>
      <c r="D354" s="80">
        <v>1.8E-3</v>
      </c>
      <c r="E354">
        <f>+(C354-C$7)/C$8</f>
        <v>21214.097862681123</v>
      </c>
      <c r="F354">
        <f>ROUND(2*E354,0)/2</f>
        <v>21214</v>
      </c>
      <c r="G354">
        <f>+C354-(C$7+F354*C$8)</f>
        <v>5.7197399997676257E-2</v>
      </c>
      <c r="K354">
        <f>G354</f>
        <v>5.7197399997676257E-2</v>
      </c>
      <c r="O354">
        <f ca="1">+C$11+C$12*F354</f>
        <v>5.630099022596867E-2</v>
      </c>
      <c r="Q354" s="2">
        <f>+C354-15018.5</f>
        <v>38205.891799999998</v>
      </c>
      <c r="R354" t="s">
        <v>56</v>
      </c>
    </row>
    <row r="355" spans="1:21">
      <c r="A355" s="41" t="s">
        <v>187</v>
      </c>
      <c r="B355" s="42" t="s">
        <v>165</v>
      </c>
      <c r="C355" s="41">
        <v>53224.393530000001</v>
      </c>
      <c r="D355" s="41">
        <v>2.0999999999999999E-3</v>
      </c>
      <c r="E355" s="35">
        <f>+(C355-C$7)/C$8</f>
        <v>21214.100822648514</v>
      </c>
      <c r="F355">
        <f>ROUND(2*E355,0)/2</f>
        <v>21214</v>
      </c>
      <c r="G355">
        <f>+C355-(C$7+F355*C$8)</f>
        <v>5.8927400001266506E-2</v>
      </c>
      <c r="K355">
        <f>G355</f>
        <v>5.8927400001266506E-2</v>
      </c>
      <c r="Q355" s="2">
        <f>+C355-15018.5</f>
        <v>38205.893530000001</v>
      </c>
      <c r="R355" t="s">
        <v>56</v>
      </c>
    </row>
    <row r="356" spans="1:21">
      <c r="A356" s="45" t="s">
        <v>172</v>
      </c>
      <c r="B356" s="44"/>
      <c r="C356" s="37">
        <v>53259.459799999997</v>
      </c>
      <c r="D356" s="37">
        <v>1.2999999999999999E-3</v>
      </c>
      <c r="E356" s="35">
        <f>+(C356-C$7)/C$8</f>
        <v>21274.097941385458</v>
      </c>
      <c r="F356">
        <f>ROUND(2*E356,0)/2</f>
        <v>21274</v>
      </c>
      <c r="G356">
        <f>+C356-(C$7+F356*C$8)</f>
        <v>5.7243399998696987E-2</v>
      </c>
      <c r="J356">
        <f>G356</f>
        <v>5.7243399998696987E-2</v>
      </c>
      <c r="Q356" s="2">
        <f>+C356-15018.5</f>
        <v>38240.959799999997</v>
      </c>
      <c r="R356" t="s">
        <v>56</v>
      </c>
    </row>
    <row r="357" spans="1:21">
      <c r="A357" s="41" t="s">
        <v>187</v>
      </c>
      <c r="B357" s="42" t="s">
        <v>165</v>
      </c>
      <c r="C357" s="41">
        <v>53546.433640000003</v>
      </c>
      <c r="D357" s="41">
        <v>1.8E-3</v>
      </c>
      <c r="E357" s="35">
        <f>+(C357-C$7)/C$8</f>
        <v>21765.099794530364</v>
      </c>
      <c r="F357">
        <f>ROUND(2*E357,0)/2</f>
        <v>21765</v>
      </c>
      <c r="G357">
        <f>+C357-(C$7+F357*C$8)</f>
        <v>5.8326500002294779E-2</v>
      </c>
      <c r="K357">
        <f>G357</f>
        <v>5.8326500002294779E-2</v>
      </c>
      <c r="O357">
        <f ca="1">+C$11+C$12*F357</f>
        <v>5.7196850215441124E-2</v>
      </c>
      <c r="Q357" s="2">
        <f>+C357-15018.5</f>
        <v>38527.933640000003</v>
      </c>
      <c r="R357" t="s">
        <v>56</v>
      </c>
    </row>
    <row r="358" spans="1:21">
      <c r="A358" s="65" t="s">
        <v>1296</v>
      </c>
      <c r="B358" s="66" t="s">
        <v>165</v>
      </c>
      <c r="C358" s="67">
        <v>53564.56</v>
      </c>
      <c r="D358" s="67" t="s">
        <v>208</v>
      </c>
      <c r="E358">
        <f>+(C358-C$7)/C$8</f>
        <v>21796.113340401895</v>
      </c>
      <c r="F358">
        <f>ROUND(2*E358,0)/2</f>
        <v>21796</v>
      </c>
      <c r="O358">
        <f ca="1">+C$11+C$12*F358</f>
        <v>5.724725250160019E-2</v>
      </c>
      <c r="Q358" s="2">
        <f>+C358-15018.5</f>
        <v>38546.06</v>
      </c>
      <c r="R358" t="s">
        <v>56</v>
      </c>
    </row>
    <row r="359" spans="1:21">
      <c r="A359" s="39" t="s">
        <v>174</v>
      </c>
      <c r="B359" s="43"/>
      <c r="C359" s="37">
        <v>53612.478000000003</v>
      </c>
      <c r="D359" s="37">
        <v>3.8E-3</v>
      </c>
      <c r="E359" s="35">
        <f>+(C359-C$7)/C$8</f>
        <v>21878.099303997042</v>
      </c>
      <c r="F359">
        <f>ROUND(2*E359,0)/2</f>
        <v>21878</v>
      </c>
      <c r="G359">
        <f>+C359-(C$7+F359*C$8)</f>
        <v>5.8039800002006814E-2</v>
      </c>
      <c r="J359">
        <f>G359</f>
        <v>5.8039800002006814E-2</v>
      </c>
      <c r="O359">
        <f ca="1">+C$11+C$12*F359</f>
        <v>5.738057467789192E-2</v>
      </c>
      <c r="Q359" s="2">
        <f>+C359-15018.5</f>
        <v>38593.978000000003</v>
      </c>
      <c r="R359" t="s">
        <v>56</v>
      </c>
    </row>
    <row r="360" spans="1:21">
      <c r="A360" s="46" t="s">
        <v>171</v>
      </c>
      <c r="B360" s="36"/>
      <c r="C360" s="37">
        <v>53708.622799999997</v>
      </c>
      <c r="D360" s="37">
        <v>2.0000000000000001E-4</v>
      </c>
      <c r="E360" s="35">
        <f>+(C360-C$7)/C$8</f>
        <v>22042.599576810211</v>
      </c>
      <c r="F360">
        <f>ROUND(2*E360,0)/2</f>
        <v>22042.5</v>
      </c>
      <c r="G360">
        <f>+C360-(C$7+F360*C$8)</f>
        <v>5.819925000105286E-2</v>
      </c>
      <c r="K360">
        <f>G360</f>
        <v>5.819925000105286E-2</v>
      </c>
      <c r="O360">
        <f ca="1">+C$11+C$12*F360</f>
        <v>5.7648031970574713E-2</v>
      </c>
      <c r="Q360" s="2">
        <f>+C360-15018.5</f>
        <v>38690.122799999997</v>
      </c>
      <c r="R360" t="s">
        <v>56</v>
      </c>
      <c r="U360">
        <f>+C360-(C$7+F360*C$8)</f>
        <v>5.819925000105286E-2</v>
      </c>
    </row>
    <row r="361" spans="1:21">
      <c r="A361" s="65" t="s">
        <v>1184</v>
      </c>
      <c r="B361" s="66" t="s">
        <v>165</v>
      </c>
      <c r="C361" s="67">
        <v>53887.177600000003</v>
      </c>
      <c r="D361" s="67" t="s">
        <v>208</v>
      </c>
      <c r="E361">
        <f>+(C361-C$7)/C$8</f>
        <v>22348.100376771348</v>
      </c>
      <c r="F361">
        <f>ROUND(2*E361,0)/2</f>
        <v>22348</v>
      </c>
      <c r="G361">
        <f>+C361-(C$7+F361*C$8)</f>
        <v>5.8666800003265962E-2</v>
      </c>
      <c r="K361">
        <f>G361</f>
        <v>5.8666800003265962E-2</v>
      </c>
      <c r="O361">
        <f ca="1">+C$11+C$12*F361</f>
        <v>5.8144738371271328E-2</v>
      </c>
      <c r="Q361" s="2">
        <f>+C361-15018.5</f>
        <v>38868.677600000003</v>
      </c>
      <c r="R361" t="s">
        <v>56</v>
      </c>
      <c r="U361">
        <f>+C361-(C$7+F361*C$8)</f>
        <v>5.8666800003265962E-2</v>
      </c>
    </row>
    <row r="362" spans="1:21">
      <c r="A362" s="37" t="s">
        <v>183</v>
      </c>
      <c r="B362" s="44"/>
      <c r="C362" s="37">
        <v>53920.491900000001</v>
      </c>
      <c r="D362" s="37">
        <v>1E-4</v>
      </c>
      <c r="E362" s="35">
        <f>+(C362-C$7)/C$8</f>
        <v>22405.099938251322</v>
      </c>
      <c r="F362">
        <f>ROUND(2*E362,0)/2</f>
        <v>22405</v>
      </c>
      <c r="G362">
        <f>+C362-(C$7+F362*C$8)</f>
        <v>5.8410500001627952E-2</v>
      </c>
      <c r="J362">
        <f>G362</f>
        <v>5.8410500001627952E-2</v>
      </c>
      <c r="O362">
        <f ca="1">+C$11+C$12*F362</f>
        <v>5.823741354259606E-2</v>
      </c>
      <c r="Q362" s="2">
        <f>+C362-15018.5</f>
        <v>38901.991900000001</v>
      </c>
      <c r="R362" t="s">
        <v>56</v>
      </c>
    </row>
    <row r="363" spans="1:21">
      <c r="A363" s="39" t="s">
        <v>182</v>
      </c>
      <c r="B363" s="44" t="s">
        <v>165</v>
      </c>
      <c r="C363" s="38">
        <v>53985.367899999997</v>
      </c>
      <c r="D363" s="38">
        <v>1E-4</v>
      </c>
      <c r="E363" s="35">
        <f>+(C363-C$7)/C$8</f>
        <v>22516.100426047095</v>
      </c>
      <c r="F363">
        <f>ROUND(2*E363,0)/2</f>
        <v>22516</v>
      </c>
      <c r="G363">
        <f>+C363-(C$7+F363*C$8)</f>
        <v>5.8695599997008685E-2</v>
      </c>
      <c r="K363">
        <f>G363</f>
        <v>5.8695599997008685E-2</v>
      </c>
      <c r="O363">
        <f ca="1">+C$11+C$12*F363</f>
        <v>5.8417886244649497E-2</v>
      </c>
      <c r="Q363" s="2">
        <f>+C363-15018.5</f>
        <v>38966.867899999997</v>
      </c>
      <c r="R363" t="s">
        <v>56</v>
      </c>
    </row>
    <row r="364" spans="1:21">
      <c r="A364" s="37" t="s">
        <v>183</v>
      </c>
      <c r="B364" s="44"/>
      <c r="C364" s="37">
        <v>54003.486700000001</v>
      </c>
      <c r="D364" s="37">
        <v>1E-4</v>
      </c>
      <c r="E364" s="35">
        <f>+(C364-C$7)/C$8</f>
        <v>22547.101037032277</v>
      </c>
      <c r="F364">
        <f>ROUND(2*E364,0)/2</f>
        <v>22547</v>
      </c>
      <c r="G364">
        <f>+C364-(C$7+F364*C$8)</f>
        <v>5.9052700002212077E-2</v>
      </c>
      <c r="J364">
        <f>G364</f>
        <v>5.9052700002212077E-2</v>
      </c>
      <c r="O364">
        <f ca="1">+C$11+C$12*F364</f>
        <v>5.8468288530808564E-2</v>
      </c>
      <c r="Q364" s="2">
        <f>+C364-15018.5</f>
        <v>38984.986700000001</v>
      </c>
      <c r="R364" t="s">
        <v>56</v>
      </c>
    </row>
    <row r="365" spans="1:21">
      <c r="A365" s="77" t="s">
        <v>55</v>
      </c>
      <c r="B365" s="78" t="s">
        <v>165</v>
      </c>
      <c r="C365" s="79">
        <v>54018.390339999998</v>
      </c>
      <c r="D365" s="80">
        <v>2.0000000000000001E-4</v>
      </c>
      <c r="E365">
        <f>+(C365-C$7)/C$8</f>
        <v>22572.600625631025</v>
      </c>
      <c r="F365">
        <f>ROUND(2*E365,0)/2</f>
        <v>22572.5</v>
      </c>
      <c r="G365">
        <f>+C365-(C$7+F365*C$8)</f>
        <v>5.8812249997572508E-2</v>
      </c>
      <c r="K365">
        <f>G365</f>
        <v>5.8812249997572508E-2</v>
      </c>
      <c r="O365">
        <f ca="1">+C$11+C$12*F365</f>
        <v>5.8509748475874895E-2</v>
      </c>
      <c r="Q365" s="2">
        <f>+C365-15018.5</f>
        <v>38999.890339999998</v>
      </c>
      <c r="R365" t="s">
        <v>56</v>
      </c>
    </row>
    <row r="366" spans="1:21">
      <c r="A366" s="77" t="s">
        <v>55</v>
      </c>
      <c r="B366" s="78" t="s">
        <v>165</v>
      </c>
      <c r="C366" s="79">
        <v>54019.26728</v>
      </c>
      <c r="D366" s="80">
        <v>1E-4</v>
      </c>
      <c r="E366">
        <f>+(C366-C$7)/C$8</f>
        <v>22574.10103822995</v>
      </c>
      <c r="F366">
        <f>ROUND(2*E366,0)/2</f>
        <v>22574</v>
      </c>
      <c r="G366">
        <f>+C366-(C$7+F366*C$8)</f>
        <v>5.9053400000266265E-2</v>
      </c>
      <c r="K366">
        <f>G366</f>
        <v>5.9053400000266265E-2</v>
      </c>
      <c r="O366">
        <f ca="1">+C$11+C$12*F366</f>
        <v>5.8512187296172913E-2</v>
      </c>
      <c r="Q366" s="2">
        <f>+C366-15018.5</f>
        <v>39000.76728</v>
      </c>
      <c r="R366" t="s">
        <v>56</v>
      </c>
    </row>
    <row r="367" spans="1:21">
      <c r="A367" s="77" t="s">
        <v>55</v>
      </c>
      <c r="B367" s="78" t="s">
        <v>165</v>
      </c>
      <c r="C367" s="79">
        <v>54020.436119999998</v>
      </c>
      <c r="D367" s="80">
        <v>5.0000000000000002E-5</v>
      </c>
      <c r="E367">
        <f>+(C367-C$7)/C$8</f>
        <v>22576.100881163471</v>
      </c>
      <c r="F367">
        <f>ROUND(2*E367,0)/2</f>
        <v>22576</v>
      </c>
      <c r="G367">
        <f>+C367-(C$7+F367*C$8)</f>
        <v>5.8961599999747705E-2</v>
      </c>
      <c r="K367">
        <f>G367</f>
        <v>5.8961599999747705E-2</v>
      </c>
      <c r="O367">
        <f ca="1">+C$11+C$12*F367</f>
        <v>5.8515439056570272E-2</v>
      </c>
      <c r="Q367" s="2">
        <f>+C367-15018.5</f>
        <v>39001.936119999998</v>
      </c>
      <c r="R367" t="s">
        <v>56</v>
      </c>
    </row>
    <row r="368" spans="1:21">
      <c r="A368" s="77" t="s">
        <v>55</v>
      </c>
      <c r="B368" s="78" t="s">
        <v>162</v>
      </c>
      <c r="C368" s="79">
        <v>54279.646260000001</v>
      </c>
      <c r="D368" s="80">
        <v>6.3000000000000003E-4</v>
      </c>
      <c r="E368">
        <f>+(C368-C$7)/C$8</f>
        <v>23019.600048522938</v>
      </c>
      <c r="F368">
        <f>ROUND(2*E368,0)/2</f>
        <v>23019.5</v>
      </c>
      <c r="G368">
        <f>+C368-(C$7+F368*C$8)</f>
        <v>5.8474950004892889E-2</v>
      </c>
      <c r="K368">
        <f>G368</f>
        <v>5.8474950004892889E-2</v>
      </c>
      <c r="O368">
        <f ca="1">+C$11+C$12*F368</f>
        <v>5.9236516924684672E-2</v>
      </c>
      <c r="Q368" s="2">
        <f>+C368-15018.5</f>
        <v>39261.146260000001</v>
      </c>
      <c r="R368" t="s">
        <v>56</v>
      </c>
    </row>
    <row r="369" spans="1:18">
      <c r="A369" s="77" t="s">
        <v>55</v>
      </c>
      <c r="B369" s="78" t="s">
        <v>165</v>
      </c>
      <c r="C369" s="79">
        <v>54282.570209999998</v>
      </c>
      <c r="D369" s="80">
        <v>3.6000000000000002E-4</v>
      </c>
      <c r="E369">
        <f>+(C369-C$7)/C$8</f>
        <v>23024.602821139779</v>
      </c>
      <c r="F369">
        <f>ROUND(2*E369,0)/2</f>
        <v>23024.5</v>
      </c>
      <c r="G369">
        <f>+C369-(C$7+F369*C$8)</f>
        <v>6.0095450004155282E-2</v>
      </c>
      <c r="K369">
        <f>G369</f>
        <v>6.0095450004155282E-2</v>
      </c>
      <c r="O369">
        <f ca="1">+C$11+C$12*F369</f>
        <v>5.9244646325678066E-2</v>
      </c>
      <c r="Q369" s="2">
        <f>+C369-15018.5</f>
        <v>39264.070209999998</v>
      </c>
      <c r="R369" t="s">
        <v>56</v>
      </c>
    </row>
    <row r="370" spans="1:18">
      <c r="A370" s="77" t="s">
        <v>55</v>
      </c>
      <c r="B370" s="78" t="s">
        <v>165</v>
      </c>
      <c r="C370" s="79">
        <v>54284.615290000002</v>
      </c>
      <c r="D370" s="80">
        <v>2.5999999999999998E-4</v>
      </c>
      <c r="E370">
        <f>+(C370-C$7)/C$8</f>
        <v>23028.101878997564</v>
      </c>
      <c r="F370">
        <f>ROUND(2*E370,0)/2</f>
        <v>23028</v>
      </c>
      <c r="G370">
        <f>+C370-(C$7+F370*C$8)</f>
        <v>5.9544800002186093E-2</v>
      </c>
      <c r="K370">
        <f>G370</f>
        <v>5.9544800002186093E-2</v>
      </c>
      <c r="O370">
        <f ca="1">+C$11+C$12*F370</f>
        <v>5.9250336906373449E-2</v>
      </c>
      <c r="Q370" s="2">
        <f>+C370-15018.5</f>
        <v>39266.115290000002</v>
      </c>
      <c r="R370" t="s">
        <v>56</v>
      </c>
    </row>
    <row r="371" spans="1:18">
      <c r="A371" s="77" t="s">
        <v>55</v>
      </c>
      <c r="B371" s="78" t="s">
        <v>162</v>
      </c>
      <c r="C371" s="79">
        <v>54286.661350000002</v>
      </c>
      <c r="D371" s="80">
        <v>4.0000000000000002E-4</v>
      </c>
      <c r="E371">
        <f>+(C371-C$7)/C$8</f>
        <v>23031.602613599876</v>
      </c>
      <c r="F371">
        <f>ROUND(2*E371,0)/2</f>
        <v>23031.5</v>
      </c>
      <c r="G371">
        <f>+C371-(C$7+F371*C$8)</f>
        <v>5.9974150004563853E-2</v>
      </c>
      <c r="K371">
        <f>G371</f>
        <v>5.9974150004563853E-2</v>
      </c>
      <c r="O371">
        <f ca="1">+C$11+C$12*F371</f>
        <v>5.9256027487068826E-2</v>
      </c>
      <c r="Q371" s="2">
        <f>+C371-15018.5</f>
        <v>39268.161350000002</v>
      </c>
      <c r="R371" t="s">
        <v>56</v>
      </c>
    </row>
    <row r="372" spans="1:18">
      <c r="A372" s="77" t="s">
        <v>55</v>
      </c>
      <c r="B372" s="78" t="s">
        <v>165</v>
      </c>
      <c r="C372" s="79">
        <v>54287.538950000002</v>
      </c>
      <c r="D372" s="80">
        <v>2.7E-4</v>
      </c>
      <c r="E372">
        <f>+(C372-C$7)/C$8</f>
        <v>23033.10415543491</v>
      </c>
      <c r="F372">
        <f>ROUND(2*E372,0)/2</f>
        <v>23033</v>
      </c>
      <c r="G372">
        <f>+C372-(C$7+F372*C$8)</f>
        <v>6.0875300005136523E-2</v>
      </c>
      <c r="K372">
        <f>G372</f>
        <v>6.0875300005136523E-2</v>
      </c>
      <c r="O372">
        <f ca="1">+C$11+C$12*F372</f>
        <v>5.9258466307366843E-2</v>
      </c>
      <c r="Q372" s="2">
        <f>+C372-15018.5</f>
        <v>39269.038950000002</v>
      </c>
      <c r="R372" t="s">
        <v>56</v>
      </c>
    </row>
    <row r="373" spans="1:18">
      <c r="A373" s="77" t="s">
        <v>55</v>
      </c>
      <c r="B373" s="78" t="s">
        <v>165</v>
      </c>
      <c r="C373" s="79">
        <v>54288.707340000001</v>
      </c>
      <c r="D373" s="80">
        <v>2.5999999999999998E-4</v>
      </c>
      <c r="E373">
        <f>+(C373-C$7)/C$8</f>
        <v>23035.103228434717</v>
      </c>
      <c r="F373">
        <f>ROUND(2*E373,0)/2</f>
        <v>23035</v>
      </c>
      <c r="G373">
        <f>+C373-(C$7+F373*C$8)</f>
        <v>6.0333500005071983E-2</v>
      </c>
      <c r="K373">
        <f>G373</f>
        <v>6.0333500005071983E-2</v>
      </c>
      <c r="O373">
        <f ca="1">+C$11+C$12*F373</f>
        <v>5.9261718067764202E-2</v>
      </c>
      <c r="Q373" s="2">
        <f>+C373-15018.5</f>
        <v>39270.207340000001</v>
      </c>
      <c r="R373" t="s">
        <v>56</v>
      </c>
    </row>
    <row r="374" spans="1:18">
      <c r="A374" s="77" t="s">
        <v>55</v>
      </c>
      <c r="B374" s="78" t="s">
        <v>165</v>
      </c>
      <c r="C374" s="79">
        <v>54289.585249999996</v>
      </c>
      <c r="D374" s="80">
        <v>3.8000000000000002E-4</v>
      </c>
      <c r="E374">
        <f>+(C374-C$7)/C$8</f>
        <v>23036.605300668522</v>
      </c>
      <c r="F374">
        <f>ROUND(2*E374,0)/2</f>
        <v>23036.5</v>
      </c>
      <c r="G374">
        <f>+C374-(C$7+F374*C$8)</f>
        <v>6.1544649994175415E-2</v>
      </c>
      <c r="K374">
        <f>G374</f>
        <v>6.1544649994175415E-2</v>
      </c>
      <c r="O374">
        <f ca="1">+C$11+C$12*F374</f>
        <v>5.9264156888062226E-2</v>
      </c>
      <c r="Q374" s="2">
        <f>+C374-15018.5</f>
        <v>39271.085249999996</v>
      </c>
      <c r="R374" t="s">
        <v>56</v>
      </c>
    </row>
    <row r="375" spans="1:18">
      <c r="A375" s="77" t="s">
        <v>55</v>
      </c>
      <c r="B375" s="78" t="s">
        <v>165</v>
      </c>
      <c r="C375" s="79">
        <v>54291.628830000001</v>
      </c>
      <c r="D375" s="80">
        <v>1.6000000000000001E-4</v>
      </c>
      <c r="E375">
        <f>+(C375-C$7)/C$8</f>
        <v>23040.101792080604</v>
      </c>
      <c r="F375">
        <f>ROUND(2*E375,0)/2</f>
        <v>23040</v>
      </c>
      <c r="G375">
        <f>+C375-(C$7+F375*C$8)</f>
        <v>5.9494000000995584E-2</v>
      </c>
      <c r="K375">
        <f>G375</f>
        <v>5.9494000000995584E-2</v>
      </c>
      <c r="O375">
        <f ca="1">+C$11+C$12*F375</f>
        <v>5.9269847468757603E-2</v>
      </c>
      <c r="Q375" s="2">
        <f>+C375-15018.5</f>
        <v>39273.128830000001</v>
      </c>
      <c r="R375" t="s">
        <v>56</v>
      </c>
    </row>
    <row r="376" spans="1:18">
      <c r="A376" s="77" t="s">
        <v>55</v>
      </c>
      <c r="B376" s="78" t="s">
        <v>165</v>
      </c>
      <c r="C376" s="79">
        <v>54292.507080000003</v>
      </c>
      <c r="D376" s="80">
        <v>3.5E-4</v>
      </c>
      <c r="E376">
        <f>+(C376-C$7)/C$8</f>
        <v>23041.604446042114</v>
      </c>
      <c r="F376">
        <f>ROUND(2*E376,0)/2</f>
        <v>23041.5</v>
      </c>
      <c r="G376">
        <f>+C376-(C$7+F376*C$8)</f>
        <v>6.1045150003337767E-2</v>
      </c>
      <c r="K376">
        <f>G376</f>
        <v>6.1045150003337767E-2</v>
      </c>
      <c r="O376">
        <f ca="1">+C$11+C$12*F376</f>
        <v>5.927228628905562E-2</v>
      </c>
      <c r="Q376" s="2">
        <f>+C376-15018.5</f>
        <v>39274.007080000003</v>
      </c>
      <c r="R376" t="s">
        <v>56</v>
      </c>
    </row>
    <row r="377" spans="1:18">
      <c r="A377" s="77" t="s">
        <v>55</v>
      </c>
      <c r="B377" s="78" t="s">
        <v>165</v>
      </c>
      <c r="C377" s="79">
        <v>54298.642670000001</v>
      </c>
      <c r="D377" s="80">
        <v>1E-4</v>
      </c>
      <c r="E377">
        <f>+(C377-C$7)/C$8</f>
        <v>23052.102218452783</v>
      </c>
      <c r="F377">
        <f>ROUND(2*E377,0)/2</f>
        <v>23052</v>
      </c>
      <c r="G377">
        <f>+C377-(C$7+F377*C$8)</f>
        <v>5.9743200006778352E-2</v>
      </c>
      <c r="K377">
        <f>G377</f>
        <v>5.9743200006778352E-2</v>
      </c>
      <c r="O377">
        <f ca="1">+C$11+C$12*F377</f>
        <v>5.9289358031141756E-2</v>
      </c>
      <c r="Q377" s="2">
        <f>+C377-15018.5</f>
        <v>39280.142670000001</v>
      </c>
      <c r="R377" t="s">
        <v>56</v>
      </c>
    </row>
    <row r="378" spans="1:18">
      <c r="A378" s="77" t="s">
        <v>55</v>
      </c>
      <c r="B378" s="78" t="s">
        <v>165</v>
      </c>
      <c r="C378" s="79">
        <v>54304.486649999999</v>
      </c>
      <c r="D378" s="80">
        <v>2.4000000000000001E-4</v>
      </c>
      <c r="E378">
        <f>+(C378-C$7)/C$8</f>
        <v>23062.101056708358</v>
      </c>
      <c r="F378">
        <f>ROUND(2*E378,0)/2</f>
        <v>23062</v>
      </c>
      <c r="G378">
        <f>+C378-(C$7+F378*C$8)</f>
        <v>5.906420000246726E-2</v>
      </c>
      <c r="K378">
        <f>G378</f>
        <v>5.906420000246726E-2</v>
      </c>
      <c r="O378">
        <f ca="1">+C$11+C$12*F378</f>
        <v>5.9305616833128551E-2</v>
      </c>
      <c r="Q378" s="2">
        <f>+C378-15018.5</f>
        <v>39285.986649999999</v>
      </c>
      <c r="R378" t="s">
        <v>56</v>
      </c>
    </row>
    <row r="379" spans="1:18">
      <c r="A379" s="77" t="s">
        <v>55</v>
      </c>
      <c r="B379" s="78" t="s">
        <v>162</v>
      </c>
      <c r="C379" s="79">
        <v>54306.531060000001</v>
      </c>
      <c r="D379" s="80">
        <v>6.7000000000000002E-4</v>
      </c>
      <c r="E379">
        <f>+(C379-C$7)/C$8</f>
        <v>23065.598968220391</v>
      </c>
      <c r="F379">
        <f>ROUND(2*E379,0)/2</f>
        <v>23065.5</v>
      </c>
      <c r="G379">
        <f>+C379-(C$7+F379*C$8)</f>
        <v>5.7843549999233801E-2</v>
      </c>
      <c r="K379">
        <f>G379</f>
        <v>5.7843549999233801E-2</v>
      </c>
      <c r="O379">
        <f ca="1">+C$11+C$12*F379</f>
        <v>5.9311307413823934E-2</v>
      </c>
      <c r="Q379" s="2">
        <f>+C379-15018.5</f>
        <v>39288.031060000001</v>
      </c>
      <c r="R379" t="s">
        <v>56</v>
      </c>
    </row>
    <row r="380" spans="1:18">
      <c r="A380" s="77" t="s">
        <v>55</v>
      </c>
      <c r="B380" s="78" t="s">
        <v>165</v>
      </c>
      <c r="C380" s="79">
        <v>54308.578399999999</v>
      </c>
      <c r="D380" s="80">
        <v>2.4000000000000001E-4</v>
      </c>
      <c r="E380">
        <f>+(C380-C$7)/C$8</f>
        <v>23069.101892856368</v>
      </c>
      <c r="F380">
        <f>ROUND(2*E380,0)/2</f>
        <v>23069</v>
      </c>
      <c r="G380">
        <f>+C380-(C$7+F380*C$8)</f>
        <v>5.9552899998379871E-2</v>
      </c>
      <c r="K380">
        <f>G380</f>
        <v>5.9552899998379871E-2</v>
      </c>
      <c r="O380">
        <f ca="1">+C$11+C$12*F380</f>
        <v>5.931699799451931E-2</v>
      </c>
      <c r="Q380" s="2">
        <f>+C380-15018.5</f>
        <v>39290.078399999999</v>
      </c>
      <c r="R380" t="s">
        <v>56</v>
      </c>
    </row>
    <row r="381" spans="1:18">
      <c r="A381" s="65" t="s">
        <v>1205</v>
      </c>
      <c r="B381" s="66" t="s">
        <v>165</v>
      </c>
      <c r="C381" s="67">
        <v>54326.112699999998</v>
      </c>
      <c r="D381" s="67" t="s">
        <v>208</v>
      </c>
      <c r="E381">
        <f>+(C381-C$7)/C$8</f>
        <v>23099.102445497676</v>
      </c>
      <c r="F381">
        <f>ROUND(2*E381,0)/2</f>
        <v>23099</v>
      </c>
      <c r="G381">
        <f>+C381-(C$7+F381*C$8)</f>
        <v>5.9875899998587556E-2</v>
      </c>
      <c r="K381">
        <f>G381</f>
        <v>5.9875899998587556E-2</v>
      </c>
      <c r="O381">
        <f ca="1">+C$11+C$12*F381</f>
        <v>5.9365774400479701E-2</v>
      </c>
      <c r="Q381" s="2">
        <f>+C381-15018.5</f>
        <v>39307.612699999998</v>
      </c>
      <c r="R381" t="s">
        <v>56</v>
      </c>
    </row>
    <row r="382" spans="1:18">
      <c r="A382" s="77" t="s">
        <v>55</v>
      </c>
      <c r="B382" s="78" t="s">
        <v>165</v>
      </c>
      <c r="C382" s="79">
        <v>54333.420449999998</v>
      </c>
      <c r="D382" s="80">
        <v>1.7000000000000001E-4</v>
      </c>
      <c r="E382">
        <f>+(C382-C$7)/C$8</f>
        <v>23111.605741241703</v>
      </c>
      <c r="F382">
        <f>ROUND(2*E382,0)/2</f>
        <v>23111.5</v>
      </c>
      <c r="G382">
        <f>+C382-(C$7+F382*C$8)</f>
        <v>6.180214999767486E-2</v>
      </c>
      <c r="K382">
        <f>G382</f>
        <v>6.180214999767486E-2</v>
      </c>
      <c r="O382">
        <f ca="1">+C$11+C$12*F382</f>
        <v>5.9386097902963196E-2</v>
      </c>
      <c r="Q382" s="2">
        <f>+C382-15018.5</f>
        <v>39314.920449999998</v>
      </c>
      <c r="R382" t="s">
        <v>56</v>
      </c>
    </row>
    <row r="383" spans="1:18">
      <c r="A383" s="77" t="s">
        <v>55</v>
      </c>
      <c r="B383" s="78" t="s">
        <v>165</v>
      </c>
      <c r="C383" s="79">
        <v>54335.463810000001</v>
      </c>
      <c r="D383" s="80">
        <v>1.4999999999999999E-4</v>
      </c>
      <c r="E383">
        <f>+(C383-C$7)/C$8</f>
        <v>23115.101856241745</v>
      </c>
      <c r="F383">
        <f>ROUND(2*E383,0)/2</f>
        <v>23115</v>
      </c>
      <c r="G383">
        <f>+C383-(C$7+F383*C$8)</f>
        <v>5.9531500002776738E-2</v>
      </c>
      <c r="K383">
        <f>G383</f>
        <v>5.9531500002776738E-2</v>
      </c>
      <c r="O383">
        <f ca="1">+C$11+C$12*F383</f>
        <v>5.9391788483658572E-2</v>
      </c>
      <c r="Q383" s="2">
        <f>+C383-15018.5</f>
        <v>39316.963810000001</v>
      </c>
      <c r="R383" t="s">
        <v>56</v>
      </c>
    </row>
    <row r="384" spans="1:18">
      <c r="A384" s="77" t="s">
        <v>55</v>
      </c>
      <c r="B384" s="78" t="s">
        <v>165</v>
      </c>
      <c r="C384" s="79">
        <v>54337.510390000003</v>
      </c>
      <c r="D384" s="80">
        <v>4.0000000000000002E-4</v>
      </c>
      <c r="E384">
        <f>+(C384-C$7)/C$8</f>
        <v>23118.603480545236</v>
      </c>
      <c r="F384">
        <f>ROUND(2*E384,0)/2</f>
        <v>23118.5</v>
      </c>
      <c r="G384">
        <f>+C384-(C$7+F384*C$8)</f>
        <v>6.0480850006570108E-2</v>
      </c>
      <c r="K384">
        <f>G384</f>
        <v>6.0480850006570108E-2</v>
      </c>
      <c r="O384">
        <f ca="1">+C$11+C$12*F384</f>
        <v>5.9397479064353949E-2</v>
      </c>
      <c r="Q384" s="2">
        <f>+C384-15018.5</f>
        <v>39319.010390000003</v>
      </c>
      <c r="R384" t="s">
        <v>56</v>
      </c>
    </row>
    <row r="385" spans="1:18">
      <c r="A385" s="77" t="s">
        <v>55</v>
      </c>
      <c r="B385" s="78" t="s">
        <v>165</v>
      </c>
      <c r="C385" s="79">
        <v>54338.386319999998</v>
      </c>
      <c r="D385" s="80">
        <v>2.1000000000000001E-4</v>
      </c>
      <c r="E385">
        <f>+(C385-C$7)/C$8</f>
        <v>23120.102165070708</v>
      </c>
      <c r="F385">
        <f>ROUND(2*E385,0)/2</f>
        <v>23120</v>
      </c>
      <c r="G385">
        <f>+C385-(C$7+F385*C$8)</f>
        <v>5.9712000002036802E-2</v>
      </c>
      <c r="K385">
        <f>G385</f>
        <v>5.9712000002036802E-2</v>
      </c>
      <c r="O385">
        <f ca="1">+C$11+C$12*F385</f>
        <v>5.9399917884651966E-2</v>
      </c>
      <c r="Q385" s="2">
        <f>+C385-15018.5</f>
        <v>39319.886319999998</v>
      </c>
      <c r="R385" t="s">
        <v>56</v>
      </c>
    </row>
    <row r="386" spans="1:18">
      <c r="A386" s="77" t="s">
        <v>55</v>
      </c>
      <c r="B386" s="78" t="s">
        <v>165</v>
      </c>
      <c r="C386" s="79">
        <v>54339.555390000001</v>
      </c>
      <c r="D386" s="80">
        <v>2.0000000000000001E-4</v>
      </c>
      <c r="E386">
        <f>+(C386-C$7)/C$8</f>
        <v>23122.10240152591</v>
      </c>
      <c r="F386">
        <f>ROUND(2*E386,0)/2</f>
        <v>23122</v>
      </c>
      <c r="G386">
        <f>+C386-(C$7+F386*C$8)</f>
        <v>5.9850199999345932E-2</v>
      </c>
      <c r="K386">
        <f>G386</f>
        <v>5.9850199999345932E-2</v>
      </c>
      <c r="O386">
        <f ca="1">+C$11+C$12*F386</f>
        <v>5.9403169645049325E-2</v>
      </c>
      <c r="Q386" s="2">
        <f>+C386-15018.5</f>
        <v>39321.055390000001</v>
      </c>
      <c r="R386" t="s">
        <v>56</v>
      </c>
    </row>
    <row r="387" spans="1:18">
      <c r="A387" s="77" t="s">
        <v>55</v>
      </c>
      <c r="B387" s="78" t="s">
        <v>162</v>
      </c>
      <c r="C387" s="79">
        <v>54340.429689999997</v>
      </c>
      <c r="D387" s="80">
        <v>4.8999999999999998E-4</v>
      </c>
      <c r="E387">
        <f>+(C387-C$7)/C$8</f>
        <v>23123.598297180382</v>
      </c>
      <c r="F387">
        <f>ROUND(2*E387,0)/2</f>
        <v>23123.5</v>
      </c>
      <c r="G387">
        <f>+C387-(C$7+F387*C$8)</f>
        <v>5.7451349995972123E-2</v>
      </c>
      <c r="K387">
        <f>G387</f>
        <v>5.7451349995972123E-2</v>
      </c>
      <c r="O387">
        <f ca="1">+C$11+C$12*F387</f>
        <v>5.940560846534735E-2</v>
      </c>
      <c r="Q387" s="2">
        <f>+C387-15018.5</f>
        <v>39321.929689999997</v>
      </c>
      <c r="R387" t="s">
        <v>56</v>
      </c>
    </row>
    <row r="388" spans="1:18">
      <c r="A388" s="77" t="s">
        <v>55</v>
      </c>
      <c r="B388" s="78" t="s">
        <v>162</v>
      </c>
      <c r="C388" s="79">
        <v>54344.523710000001</v>
      </c>
      <c r="D388" s="80">
        <v>4.6999999999999999E-4</v>
      </c>
      <c r="E388">
        <f>+(C388-C$7)/C$8</f>
        <v>23130.603017216235</v>
      </c>
      <c r="F388">
        <f>ROUND(2*E388,0)/2</f>
        <v>23130.5</v>
      </c>
      <c r="G388">
        <f>+C388-(C$7+F388*C$8)</f>
        <v>6.0210050003661308E-2</v>
      </c>
      <c r="K388">
        <f>G388</f>
        <v>6.0210050003661308E-2</v>
      </c>
      <c r="O388">
        <f ca="1">+C$11+C$12*F388</f>
        <v>5.9416989626738102E-2</v>
      </c>
      <c r="Q388" s="2">
        <f>+C388-15018.5</f>
        <v>39326.023710000001</v>
      </c>
      <c r="R388" t="s">
        <v>56</v>
      </c>
    </row>
    <row r="389" spans="1:18">
      <c r="A389" s="77" t="s">
        <v>55</v>
      </c>
      <c r="B389" s="78" t="s">
        <v>165</v>
      </c>
      <c r="C389" s="79">
        <v>54346.56912</v>
      </c>
      <c r="D389" s="80">
        <v>2.1000000000000001E-4</v>
      </c>
      <c r="E389">
        <f>+(C389-C$7)/C$8</f>
        <v>23134.102639692072</v>
      </c>
      <c r="F389">
        <f>ROUND(2*E389,0)/2</f>
        <v>23134</v>
      </c>
      <c r="G389">
        <f>+C389-(C$7+F389*C$8)</f>
        <v>5.9989400004269555E-2</v>
      </c>
      <c r="K389">
        <f>G389</f>
        <v>5.9989400004269555E-2</v>
      </c>
      <c r="O389">
        <f ca="1">+C$11+C$12*F389</f>
        <v>5.9422680207433486E-2</v>
      </c>
      <c r="Q389" s="2">
        <f>+C389-15018.5</f>
        <v>39328.06912</v>
      </c>
      <c r="R389" t="s">
        <v>56</v>
      </c>
    </row>
    <row r="390" spans="1:18">
      <c r="A390" s="77" t="s">
        <v>55</v>
      </c>
      <c r="B390" s="78" t="s">
        <v>162</v>
      </c>
      <c r="C390" s="79">
        <v>54364.39486</v>
      </c>
      <c r="D390" s="80">
        <v>4.4000000000000002E-4</v>
      </c>
      <c r="E390">
        <f>+(C390-C$7)/C$8</f>
        <v>23164.601835624631</v>
      </c>
      <c r="F390">
        <f>ROUND(2*E390,0)/2</f>
        <v>23164.5</v>
      </c>
      <c r="G390">
        <f>+C390-(C$7+F390*C$8)</f>
        <v>5.9519450005609542E-2</v>
      </c>
      <c r="K390">
        <f>G390</f>
        <v>5.9519450005609542E-2</v>
      </c>
      <c r="O390">
        <f ca="1">+C$11+C$12*F390</f>
        <v>5.9472269553493211E-2</v>
      </c>
      <c r="Q390" s="2">
        <f>+C390-15018.5</f>
        <v>39345.89486</v>
      </c>
      <c r="R390" t="s">
        <v>56</v>
      </c>
    </row>
    <row r="391" spans="1:18">
      <c r="A391" s="77" t="s">
        <v>55</v>
      </c>
      <c r="B391" s="78" t="s">
        <v>162</v>
      </c>
      <c r="C391" s="79">
        <v>54371.407809999997</v>
      </c>
      <c r="D391" s="80">
        <v>4.2000000000000002E-4</v>
      </c>
      <c r="E391">
        <f>+(C391-C$7)/C$8</f>
        <v>23176.60073923902</v>
      </c>
      <c r="F391">
        <f>ROUND(2*E391,0)/2</f>
        <v>23176.5</v>
      </c>
      <c r="G391">
        <f>+C391-(C$7+F391*C$8)</f>
        <v>5.8878650001133792E-2</v>
      </c>
      <c r="K391">
        <f>G391</f>
        <v>5.8878650001133792E-2</v>
      </c>
      <c r="O391">
        <f ca="1">+C$11+C$12*F391</f>
        <v>5.9491780115877364E-2</v>
      </c>
      <c r="Q391" s="2">
        <f>+C391-15018.5</f>
        <v>39352.907809999997</v>
      </c>
      <c r="R391" t="s">
        <v>56</v>
      </c>
    </row>
    <row r="392" spans="1:18">
      <c r="A392" s="77" t="s">
        <v>55</v>
      </c>
      <c r="B392" s="78" t="s">
        <v>165</v>
      </c>
      <c r="C392" s="79">
        <v>54373.454550000002</v>
      </c>
      <c r="D392" s="80">
        <v>2.1000000000000001E-4</v>
      </c>
      <c r="E392">
        <f>+(C392-C$7)/C$8</f>
        <v>23180.102637296724</v>
      </c>
      <c r="F392">
        <f>ROUND(2*E392,0)/2</f>
        <v>23180</v>
      </c>
      <c r="G392">
        <f>+C392-(C$7+F392*C$8)</f>
        <v>5.9988000000885222E-2</v>
      </c>
      <c r="K392">
        <f>G392</f>
        <v>5.9988000000885222E-2</v>
      </c>
      <c r="O392">
        <f ca="1">+C$11+C$12*F392</f>
        <v>5.9497470696572748E-2</v>
      </c>
      <c r="Q392" s="2">
        <f>+C392-15018.5</f>
        <v>39354.954550000002</v>
      </c>
      <c r="R392" t="s">
        <v>56</v>
      </c>
    </row>
    <row r="393" spans="1:18">
      <c r="A393" s="77" t="s">
        <v>55</v>
      </c>
      <c r="B393" s="78" t="s">
        <v>165</v>
      </c>
      <c r="C393" s="79">
        <v>54395.372669999997</v>
      </c>
      <c r="D393" s="80">
        <v>4.8000000000000001E-4</v>
      </c>
      <c r="E393">
        <f>+(C393-C$7)/C$8</f>
        <v>23217.603747284484</v>
      </c>
      <c r="F393">
        <f>ROUND(2*E393,0)/2</f>
        <v>23217.5</v>
      </c>
      <c r="G393">
        <f>+C393-(C$7+F393*C$8)</f>
        <v>6.0636750000412576E-2</v>
      </c>
      <c r="K393">
        <f>G393</f>
        <v>6.0636750000412576E-2</v>
      </c>
      <c r="O393">
        <f ca="1">+C$11+C$12*F393</f>
        <v>5.9558441204023232E-2</v>
      </c>
      <c r="Q393" s="2">
        <f>+C393-15018.5</f>
        <v>39376.872669999997</v>
      </c>
      <c r="R393" t="s">
        <v>56</v>
      </c>
    </row>
    <row r="394" spans="1:18">
      <c r="A394" s="77" t="s">
        <v>55</v>
      </c>
      <c r="B394" s="78" t="s">
        <v>165</v>
      </c>
      <c r="C394" s="79">
        <v>54397.417930000003</v>
      </c>
      <c r="D394" s="80">
        <v>2.2000000000000001E-4</v>
      </c>
      <c r="E394">
        <f>+(C394-C$7)/C$8</f>
        <v>23221.103113115762</v>
      </c>
      <c r="F394">
        <f>ROUND(2*E394,0)/2</f>
        <v>23221</v>
      </c>
      <c r="G394">
        <f>+C394-(C$7+F394*C$8)</f>
        <v>6.026610000844812E-2</v>
      </c>
      <c r="K394">
        <f>G394</f>
        <v>6.026610000844812E-2</v>
      </c>
      <c r="O394">
        <f ca="1">+C$11+C$12*F394</f>
        <v>5.9564131784718609E-2</v>
      </c>
      <c r="Q394" s="2">
        <f>+C394-15018.5</f>
        <v>39378.917930000003</v>
      </c>
      <c r="R394" t="s">
        <v>56</v>
      </c>
    </row>
    <row r="395" spans="1:18">
      <c r="A395" s="77" t="s">
        <v>55</v>
      </c>
      <c r="B395" s="78" t="s">
        <v>165</v>
      </c>
      <c r="C395" s="79">
        <v>54400.048329999998</v>
      </c>
      <c r="D395" s="80">
        <v>5.0000000000000001E-4</v>
      </c>
      <c r="E395">
        <f>+(C395-C$7)/C$8</f>
        <v>23225.603632307717</v>
      </c>
      <c r="F395">
        <f>ROUND(2*E395,0)/2</f>
        <v>23225.5</v>
      </c>
      <c r="G395">
        <f>+C395-(C$7+F395*C$8)</f>
        <v>6.0569549998035654E-2</v>
      </c>
      <c r="K395">
        <f>G395</f>
        <v>6.0569549998035654E-2</v>
      </c>
      <c r="O395">
        <f ca="1">+C$11+C$12*F395</f>
        <v>5.9571448245612668E-2</v>
      </c>
      <c r="Q395" s="2">
        <f>+C395-15018.5</f>
        <v>39381.548329999998</v>
      </c>
      <c r="R395" t="s">
        <v>56</v>
      </c>
    </row>
    <row r="396" spans="1:18">
      <c r="A396" s="77" t="s">
        <v>55</v>
      </c>
      <c r="B396" s="78" t="s">
        <v>165</v>
      </c>
      <c r="C396" s="79">
        <v>54407.938240000003</v>
      </c>
      <c r="D396" s="80">
        <v>2.0000000000000001E-4</v>
      </c>
      <c r="E396">
        <f>+(C396-C$7)/C$8</f>
        <v>23239.102982740318</v>
      </c>
      <c r="F396">
        <f>ROUND(2*E396,0)/2</f>
        <v>23239</v>
      </c>
      <c r="G396">
        <f>+C396-(C$7+F396*C$8)</f>
        <v>6.0189900003024377E-2</v>
      </c>
      <c r="K396">
        <f>G396</f>
        <v>6.0189900003024377E-2</v>
      </c>
      <c r="O396">
        <f ca="1">+C$11+C$12*F396</f>
        <v>5.9593397628294839E-2</v>
      </c>
      <c r="Q396" s="2">
        <f>+C396-15018.5</f>
        <v>39389.438240000003</v>
      </c>
      <c r="R396" t="s">
        <v>56</v>
      </c>
    </row>
    <row r="397" spans="1:18">
      <c r="A397" s="77" t="s">
        <v>55</v>
      </c>
      <c r="B397" s="78" t="s">
        <v>165</v>
      </c>
      <c r="C397" s="79">
        <v>54426.056790000002</v>
      </c>
      <c r="D397" s="80">
        <v>2.0000000000000001E-4</v>
      </c>
      <c r="E397">
        <f>+(C397-C$7)/C$8</f>
        <v>23270.103165984539</v>
      </c>
      <c r="F397">
        <f>ROUND(2*E397,0)/2</f>
        <v>23270</v>
      </c>
      <c r="G397">
        <f>+C397-(C$7+F397*C$8)</f>
        <v>6.0297000003629364E-2</v>
      </c>
      <c r="K397">
        <f>G397</f>
        <v>6.0297000003629364E-2</v>
      </c>
      <c r="O397">
        <f ca="1">+C$11+C$12*F397</f>
        <v>5.9643799914453906E-2</v>
      </c>
      <c r="Q397" s="2">
        <f>+C397-15018.5</f>
        <v>39407.556790000002</v>
      </c>
      <c r="R397" t="s">
        <v>56</v>
      </c>
    </row>
    <row r="398" spans="1:18">
      <c r="A398" s="37" t="s">
        <v>188</v>
      </c>
      <c r="B398" s="36" t="s">
        <v>162</v>
      </c>
      <c r="C398" s="37">
        <v>54433.362659999999</v>
      </c>
      <c r="D398" s="37">
        <v>2.9999999999999997E-4</v>
      </c>
      <c r="E398" s="35">
        <f>+(C398-C$7)/C$8</f>
        <v>23282.60324511661</v>
      </c>
      <c r="F398">
        <f>ROUND(2*E398,0)/2</f>
        <v>23282.5</v>
      </c>
      <c r="G398">
        <f>+C398-(C$7+F398*C$8)</f>
        <v>6.0343249999277759E-2</v>
      </c>
      <c r="K398">
        <f>G398</f>
        <v>6.0343249999277759E-2</v>
      </c>
      <c r="O398">
        <f ca="1">+C$11+C$12*F398</f>
        <v>5.9664123416937401E-2</v>
      </c>
      <c r="Q398" s="2">
        <f>+C398-15018.5</f>
        <v>39414.862659999999</v>
      </c>
      <c r="R398" t="s">
        <v>56</v>
      </c>
    </row>
    <row r="399" spans="1:18">
      <c r="A399" s="37" t="s">
        <v>186</v>
      </c>
      <c r="B399" s="36" t="s">
        <v>165</v>
      </c>
      <c r="C399" s="37">
        <v>54455.281499999997</v>
      </c>
      <c r="D399" s="37">
        <v>1E-4</v>
      </c>
      <c r="E399" s="35">
        <f>+(C399-C$7)/C$8</f>
        <v>23320.105586998317</v>
      </c>
      <c r="F399">
        <f>ROUND(2*E399,0)/2</f>
        <v>23320</v>
      </c>
      <c r="G399">
        <f>+C399-(C$7+F399*C$8)</f>
        <v>6.1711999995168298E-2</v>
      </c>
      <c r="J399">
        <f>G399</f>
        <v>6.1711999995168298E-2</v>
      </c>
      <c r="O399">
        <f ca="1">+C$11+C$12*F399</f>
        <v>5.9725093924387886E-2</v>
      </c>
      <c r="Q399" s="2">
        <f>+C399-15018.5</f>
        <v>39436.781499999997</v>
      </c>
      <c r="R399" t="s">
        <v>56</v>
      </c>
    </row>
    <row r="400" spans="1:18">
      <c r="A400" s="77" t="s">
        <v>55</v>
      </c>
      <c r="B400" s="78" t="s">
        <v>165</v>
      </c>
      <c r="C400" s="79">
        <v>54712.154009999998</v>
      </c>
      <c r="D400" s="80">
        <v>2.0000000000000001E-4</v>
      </c>
      <c r="E400">
        <f>+(C400-C$7)/C$8</f>
        <v>23759.605154038927</v>
      </c>
      <c r="F400">
        <f>ROUND(2*E400,0)/2</f>
        <v>23759.5</v>
      </c>
      <c r="G400">
        <f>+C400-(C$7+F400*C$8)</f>
        <v>6.1458950003725477E-2</v>
      </c>
      <c r="K400">
        <f>G400</f>
        <v>6.1458950003725477E-2</v>
      </c>
      <c r="O400">
        <f ca="1">+C$11+C$12*F400</f>
        <v>6.0439668271707568E-2</v>
      </c>
      <c r="Q400" s="2">
        <f>+C400-15018.5</f>
        <v>39693.654009999998</v>
      </c>
      <c r="R400" t="s">
        <v>56</v>
      </c>
    </row>
    <row r="401" spans="1:18">
      <c r="A401" s="77" t="s">
        <v>55</v>
      </c>
      <c r="B401" s="78" t="s">
        <v>165</v>
      </c>
      <c r="C401" s="79">
        <v>54716.245719999999</v>
      </c>
      <c r="D401" s="80">
        <v>2.9999999999999997E-4</v>
      </c>
      <c r="E401">
        <f>+(C401-C$7)/C$8</f>
        <v>23766.605921748389</v>
      </c>
      <c r="F401">
        <f>ROUND(2*E401,0)/2</f>
        <v>23766.5</v>
      </c>
      <c r="G401">
        <f>+C401-(C$7+F401*C$8)</f>
        <v>6.1907650000648573E-2</v>
      </c>
      <c r="K401">
        <f>G401</f>
        <v>6.1907650000648573E-2</v>
      </c>
      <c r="O401">
        <f ca="1">+C$11+C$12*F401</f>
        <v>6.0451049433098321E-2</v>
      </c>
      <c r="Q401" s="2">
        <f>+C401-15018.5</f>
        <v>39697.745719999999</v>
      </c>
      <c r="R401" t="s">
        <v>56</v>
      </c>
    </row>
    <row r="402" spans="1:18">
      <c r="A402" s="77" t="s">
        <v>55</v>
      </c>
      <c r="B402" s="78" t="s">
        <v>165</v>
      </c>
      <c r="C402" s="79">
        <v>54741.963759999999</v>
      </c>
      <c r="D402" s="80">
        <v>2.9999999999999997E-4</v>
      </c>
      <c r="E402">
        <f>+(C402-C$7)/C$8</f>
        <v>23810.608557317031</v>
      </c>
      <c r="F402">
        <f>ROUND(2*E402,0)/2</f>
        <v>23810.5</v>
      </c>
      <c r="G402">
        <f>+C402-(C$7+F402*C$8)</f>
        <v>6.3448050001170486E-2</v>
      </c>
      <c r="K402">
        <f>G402</f>
        <v>6.3448050001170486E-2</v>
      </c>
      <c r="O402">
        <f ca="1">+C$11+C$12*F402</f>
        <v>6.0522588161840224E-2</v>
      </c>
      <c r="Q402" s="2">
        <f>+C402-15018.5</f>
        <v>39723.463759999999</v>
      </c>
      <c r="R402" t="s">
        <v>56</v>
      </c>
    </row>
    <row r="403" spans="1:18">
      <c r="A403" s="77" t="s">
        <v>55</v>
      </c>
      <c r="B403" s="78" t="s">
        <v>165</v>
      </c>
      <c r="C403" s="79">
        <v>54748.976439999999</v>
      </c>
      <c r="D403" s="80">
        <v>4.0000000000000002E-4</v>
      </c>
      <c r="E403">
        <f>+(C403-C$7)/C$8</f>
        <v>23822.606998971198</v>
      </c>
      <c r="F403">
        <f>ROUND(2*E403,0)/2</f>
        <v>23822.5</v>
      </c>
      <c r="G403">
        <f>+C403-(C$7+F403*C$8)</f>
        <v>6.2537249999877531E-2</v>
      </c>
      <c r="K403">
        <f>G403</f>
        <v>6.2537249999877531E-2</v>
      </c>
      <c r="O403">
        <f ca="1">+C$11+C$12*F403</f>
        <v>6.0542098724224377E-2</v>
      </c>
      <c r="Q403" s="2">
        <f>+C403-15018.5</f>
        <v>39730.476439999999</v>
      </c>
      <c r="R403" t="s">
        <v>56</v>
      </c>
    </row>
    <row r="404" spans="1:18">
      <c r="A404" s="77" t="s">
        <v>55</v>
      </c>
      <c r="B404" s="78" t="s">
        <v>165</v>
      </c>
      <c r="C404" s="79">
        <v>54751.021419999997</v>
      </c>
      <c r="D404" s="80">
        <v>1E-4</v>
      </c>
      <c r="E404">
        <f>+(C404-C$7)/C$8</f>
        <v>23826.105885732595</v>
      </c>
      <c r="F404">
        <f>ROUND(2*E404,0)/2</f>
        <v>23826</v>
      </c>
      <c r="G404">
        <f>+C404-(C$7+F404*C$8)</f>
        <v>6.1886600000434555E-2</v>
      </c>
      <c r="K404">
        <f>G404</f>
        <v>6.1886600000434555E-2</v>
      </c>
      <c r="O404">
        <f ca="1">+C$11+C$12*F404</f>
        <v>6.0547789304919761E-2</v>
      </c>
      <c r="Q404" s="2">
        <f>+C404-15018.5</f>
        <v>39732.521419999997</v>
      </c>
      <c r="R404" t="s">
        <v>56</v>
      </c>
    </row>
    <row r="405" spans="1:18">
      <c r="A405" s="77" t="s">
        <v>55</v>
      </c>
      <c r="B405" s="78" t="s">
        <v>165</v>
      </c>
      <c r="C405" s="79">
        <v>54753.943930000001</v>
      </c>
      <c r="D405" s="80">
        <v>2.2000000000000001E-4</v>
      </c>
      <c r="E405">
        <f>+(C405-C$7)/C$8</f>
        <v>23831.106194561569</v>
      </c>
      <c r="F405">
        <f>ROUND(2*E405,0)/2</f>
        <v>23831</v>
      </c>
      <c r="G405">
        <f>+C405-(C$7+F405*C$8)</f>
        <v>6.2067099999694619E-2</v>
      </c>
      <c r="K405">
        <f>G405</f>
        <v>6.2067099999694619E-2</v>
      </c>
      <c r="O405">
        <f ca="1">+C$11+C$12*F405</f>
        <v>6.0555918705913155E-2</v>
      </c>
      <c r="Q405" s="2">
        <f>+C405-15018.5</f>
        <v>39735.443930000001</v>
      </c>
      <c r="R405" t="s">
        <v>56</v>
      </c>
    </row>
    <row r="406" spans="1:18">
      <c r="A406" s="77" t="s">
        <v>55</v>
      </c>
      <c r="B406" s="78" t="s">
        <v>165</v>
      </c>
      <c r="C406" s="79">
        <v>54755.11277</v>
      </c>
      <c r="D406" s="80">
        <v>5.9000000000000003E-4</v>
      </c>
      <c r="E406">
        <f>+(C406-C$7)/C$8</f>
        <v>23833.10603749509</v>
      </c>
      <c r="F406">
        <f>ROUND(2*E406,0)/2</f>
        <v>23833</v>
      </c>
      <c r="G406">
        <f>+C406-(C$7+F406*C$8)</f>
        <v>6.1975299999176059E-2</v>
      </c>
      <c r="K406">
        <f>G406</f>
        <v>6.1975299999176059E-2</v>
      </c>
      <c r="O406">
        <f ca="1">+C$11+C$12*F406</f>
        <v>6.0559170466310513E-2</v>
      </c>
      <c r="Q406" s="2">
        <f>+C406-15018.5</f>
        <v>39736.61277</v>
      </c>
      <c r="R406" t="s">
        <v>56</v>
      </c>
    </row>
    <row r="407" spans="1:18">
      <c r="A407" s="77" t="s">
        <v>55</v>
      </c>
      <c r="B407" s="78" t="s">
        <v>165</v>
      </c>
      <c r="C407" s="79">
        <v>54760.080999999998</v>
      </c>
      <c r="D407" s="80">
        <v>2.0000000000000001E-4</v>
      </c>
      <c r="E407">
        <f>+(C407-C$7)/C$8</f>
        <v>23841.606499198671</v>
      </c>
      <c r="F407">
        <f>ROUND(2*E407,0)/2</f>
        <v>23841.5</v>
      </c>
      <c r="G407">
        <f>+C407-(C$7+F407*C$8)</f>
        <v>6.2245150002127048E-2</v>
      </c>
      <c r="K407">
        <f>G407</f>
        <v>6.2245150002127048E-2</v>
      </c>
      <c r="O407">
        <f ca="1">+C$11+C$12*F407</f>
        <v>6.0572990447999291E-2</v>
      </c>
      <c r="Q407" s="2">
        <f>+C407-15018.5</f>
        <v>39741.580999999998</v>
      </c>
      <c r="R407" t="s">
        <v>56</v>
      </c>
    </row>
    <row r="408" spans="1:18">
      <c r="A408" s="65" t="s">
        <v>1223</v>
      </c>
      <c r="B408" s="66" t="s">
        <v>165</v>
      </c>
      <c r="C408" s="67">
        <v>54798.364099999999</v>
      </c>
      <c r="D408" s="67" t="s">
        <v>208</v>
      </c>
      <c r="E408">
        <f>+(C408-C$7)/C$8</f>
        <v>23907.107497631601</v>
      </c>
      <c r="F408">
        <f>ROUND(2*E408,0)/2</f>
        <v>23907</v>
      </c>
      <c r="G408">
        <f>+C408-(C$7+F408*C$8)</f>
        <v>6.2828699999954551E-2</v>
      </c>
      <c r="K408">
        <f>G408</f>
        <v>6.2828699999954551E-2</v>
      </c>
      <c r="O408">
        <f ca="1">+C$11+C$12*F408</f>
        <v>6.0679485601012807E-2</v>
      </c>
      <c r="Q408" s="2">
        <f>+C408-15018.5</f>
        <v>39779.864099999999</v>
      </c>
      <c r="R408" t="s">
        <v>56</v>
      </c>
    </row>
    <row r="409" spans="1:18">
      <c r="A409" s="65" t="s">
        <v>1229</v>
      </c>
      <c r="B409" s="66" t="s">
        <v>165</v>
      </c>
      <c r="C409" s="67">
        <v>55018.123099999997</v>
      </c>
      <c r="D409" s="67" t="s">
        <v>208</v>
      </c>
      <c r="E409">
        <f>+(C409-C$7)/C$8</f>
        <v>24283.107192395655</v>
      </c>
      <c r="F409">
        <f>ROUND(2*E409,0)/2</f>
        <v>24283</v>
      </c>
      <c r="G409">
        <f>+C409-(C$7+F409*C$8)</f>
        <v>6.265029999485705E-2</v>
      </c>
      <c r="K409">
        <f>G409</f>
        <v>6.265029999485705E-2</v>
      </c>
      <c r="O409">
        <f ca="1">+C$11+C$12*F409</f>
        <v>6.1290816555716332E-2</v>
      </c>
      <c r="Q409" s="2">
        <f>+C409-15018.5</f>
        <v>39999.623099999997</v>
      </c>
      <c r="R409" t="s">
        <v>56</v>
      </c>
    </row>
    <row r="410" spans="1:18">
      <c r="A410" s="65" t="s">
        <v>1235</v>
      </c>
      <c r="B410" s="66" t="s">
        <v>165</v>
      </c>
      <c r="C410" s="67">
        <v>55072.478600000002</v>
      </c>
      <c r="D410" s="67" t="s">
        <v>208</v>
      </c>
      <c r="E410">
        <f>+(C410-C$7)/C$8</f>
        <v>24376.107485483761</v>
      </c>
      <c r="F410">
        <f>ROUND(2*E410,0)/2</f>
        <v>24376</v>
      </c>
      <c r="G410">
        <f>+C410-(C$7+F410*C$8)</f>
        <v>6.2821600004099309E-2</v>
      </c>
      <c r="K410">
        <f>G410</f>
        <v>6.2821600004099309E-2</v>
      </c>
      <c r="O410">
        <f ca="1">+C$11+C$12*F410</f>
        <v>6.1442023414193532E-2</v>
      </c>
      <c r="Q410" s="2">
        <f>+C410-15018.5</f>
        <v>40053.978600000002</v>
      </c>
      <c r="R410" t="s">
        <v>56</v>
      </c>
    </row>
    <row r="411" spans="1:18">
      <c r="A411" s="47" t="s">
        <v>189</v>
      </c>
      <c r="B411" s="48" t="s">
        <v>165</v>
      </c>
      <c r="C411" s="47">
        <v>55079.492400000003</v>
      </c>
      <c r="D411" s="47">
        <v>2.9999999999999997E-4</v>
      </c>
      <c r="E411" s="35">
        <f>+(C411-C$7)/C$8</f>
        <v>24388.107843417391</v>
      </c>
      <c r="F411">
        <f>ROUND(2*E411,0)/2</f>
        <v>24388</v>
      </c>
      <c r="G411">
        <f>+C411-(C$7+F411*C$8)</f>
        <v>6.3030800003616605E-2</v>
      </c>
      <c r="K411">
        <f>G411</f>
        <v>6.3030800003616605E-2</v>
      </c>
      <c r="O411">
        <f ca="1">+C$11+C$12*F411</f>
        <v>6.1461533976577686E-2</v>
      </c>
      <c r="Q411" s="2">
        <f>+C411-15018.5</f>
        <v>40060.992400000003</v>
      </c>
      <c r="R411" t="s">
        <v>56</v>
      </c>
    </row>
    <row r="412" spans="1:18">
      <c r="A412" s="77" t="s">
        <v>55</v>
      </c>
      <c r="B412" s="78" t="s">
        <v>165</v>
      </c>
      <c r="C412" s="79">
        <v>55091.181799999998</v>
      </c>
      <c r="D412" s="80">
        <v>6.9999999999999994E-5</v>
      </c>
      <c r="E412">
        <f>+(C412-C$7)/C$8</f>
        <v>24408.107983716414</v>
      </c>
      <c r="F412">
        <f>ROUND(2*E412,0)/2</f>
        <v>24408</v>
      </c>
      <c r="G412">
        <f>+C412-(C$7+F412*C$8)</f>
        <v>6.3112800002272706E-2</v>
      </c>
      <c r="K412">
        <f>G412</f>
        <v>6.3112800002272706E-2</v>
      </c>
      <c r="O412">
        <f ca="1">+C$11+C$12*F412</f>
        <v>6.1494051580551282E-2</v>
      </c>
      <c r="Q412" s="2">
        <f>+C412-15018.5</f>
        <v>40072.681799999998</v>
      </c>
      <c r="R412" t="s">
        <v>56</v>
      </c>
    </row>
    <row r="413" spans="1:18">
      <c r="A413" s="77" t="s">
        <v>55</v>
      </c>
      <c r="B413" s="78" t="s">
        <v>165</v>
      </c>
      <c r="C413" s="79">
        <v>55115.144569999997</v>
      </c>
      <c r="D413" s="80">
        <v>2.0000000000000001E-4</v>
      </c>
      <c r="E413">
        <f>+(C413-C$7)/C$8</f>
        <v>24449.107415847528</v>
      </c>
      <c r="F413">
        <f>ROUND(2*E413,0)/2</f>
        <v>24449</v>
      </c>
      <c r="G413">
        <f>+C413-(C$7+F413*C$8)</f>
        <v>6.2780899999779649E-2</v>
      </c>
      <c r="K413">
        <f>G413</f>
        <v>6.2780899999779649E-2</v>
      </c>
      <c r="O413">
        <f ca="1">+C$11+C$12*F413</f>
        <v>6.1560712668697143E-2</v>
      </c>
      <c r="Q413" s="2">
        <f>+C413-15018.5</f>
        <v>40096.644569999997</v>
      </c>
      <c r="R413" t="s">
        <v>56</v>
      </c>
    </row>
    <row r="414" spans="1:18">
      <c r="A414" s="65" t="s">
        <v>1247</v>
      </c>
      <c r="B414" s="66" t="s">
        <v>165</v>
      </c>
      <c r="C414" s="67">
        <v>55373.479599999999</v>
      </c>
      <c r="D414" s="67" t="s">
        <v>208</v>
      </c>
      <c r="E414">
        <f>+(C414-C$7)/C$8</f>
        <v>24891.109301671837</v>
      </c>
      <c r="F414">
        <f>ROUND(2*E414,0)/2</f>
        <v>24891</v>
      </c>
      <c r="G414">
        <f>+C414-(C$7+F414*C$8)</f>
        <v>6.3883100003295112E-2</v>
      </c>
      <c r="K414">
        <f>G414</f>
        <v>6.3883100003295112E-2</v>
      </c>
      <c r="O414">
        <f ca="1">+C$11+C$12*F414</f>
        <v>6.2279351716513519E-2</v>
      </c>
      <c r="Q414" s="2">
        <f>+C414-15018.5</f>
        <v>40354.979599999999</v>
      </c>
      <c r="R414" t="s">
        <v>56</v>
      </c>
    </row>
    <row r="415" spans="1:18">
      <c r="A415" s="65" t="s">
        <v>1297</v>
      </c>
      <c r="B415" s="66" t="s">
        <v>162</v>
      </c>
      <c r="C415" s="67">
        <v>55412.345699999998</v>
      </c>
      <c r="D415" s="67" t="s">
        <v>208</v>
      </c>
      <c r="E415">
        <f>+(C415-C$7)/C$8</f>
        <v>24957.60779200292</v>
      </c>
      <c r="F415">
        <f>ROUND(2*E415,0)/2</f>
        <v>24957.5</v>
      </c>
      <c r="G415">
        <f>+C415-(C$7+F415*C$8)</f>
        <v>6.3000750000355765E-2</v>
      </c>
      <c r="K415">
        <f>G415</f>
        <v>6.3000750000355765E-2</v>
      </c>
      <c r="O415">
        <f ca="1">+C$11+C$12*F415</f>
        <v>6.2387472749725711E-2</v>
      </c>
      <c r="Q415" s="2">
        <f>+C415-15018.5</f>
        <v>40393.845699999998</v>
      </c>
      <c r="R415" t="s">
        <v>56</v>
      </c>
    </row>
    <row r="416" spans="1:18">
      <c r="A416" s="77" t="s">
        <v>55</v>
      </c>
      <c r="B416" s="78" t="s">
        <v>165</v>
      </c>
      <c r="C416" s="79">
        <v>55526.025199999996</v>
      </c>
      <c r="D416" s="80">
        <v>1.2999999999999999E-4</v>
      </c>
      <c r="E416">
        <f>+(C416-C$7)/C$8</f>
        <v>25152.109301842927</v>
      </c>
      <c r="F416">
        <f>ROUND(2*E416,0)/2</f>
        <v>25152</v>
      </c>
      <c r="G416">
        <f>+C416-(C$7+F416*C$8)</f>
        <v>6.3883199996780604E-2</v>
      </c>
      <c r="K416">
        <f>G416</f>
        <v>6.3883199996780604E-2</v>
      </c>
      <c r="O416">
        <f ca="1">+C$11+C$12*F416</f>
        <v>6.2703706448368896E-2</v>
      </c>
      <c r="Q416" s="2">
        <f>+C416-15018.5</f>
        <v>40507.525199999996</v>
      </c>
      <c r="R416" t="s">
        <v>56</v>
      </c>
    </row>
    <row r="417" spans="1:18">
      <c r="A417" s="77" t="s">
        <v>55</v>
      </c>
      <c r="B417" s="78" t="s">
        <v>165</v>
      </c>
      <c r="C417" s="79">
        <v>55528.947849999997</v>
      </c>
      <c r="D417" s="80">
        <v>1.4999999999999999E-4</v>
      </c>
      <c r="E417">
        <f>+(C417-C$7)/C$8</f>
        <v>25157.109850206827</v>
      </c>
      <c r="F417">
        <f>ROUND(2*E417,0)/2</f>
        <v>25157</v>
      </c>
      <c r="G417">
        <f>+C417-(C$7+F417*C$8)</f>
        <v>6.4203699999779928E-2</v>
      </c>
      <c r="K417">
        <f>G417</f>
        <v>6.4203699999779928E-2</v>
      </c>
      <c r="O417">
        <f ca="1">+C$11+C$12*F417</f>
        <v>6.2711835849362296E-2</v>
      </c>
      <c r="Q417" s="2">
        <f>+C417-15018.5</f>
        <v>40510.447849999997</v>
      </c>
      <c r="R417" t="s">
        <v>56</v>
      </c>
    </row>
    <row r="418" spans="1:18">
      <c r="A418" s="65" t="s">
        <v>1257</v>
      </c>
      <c r="B418" s="66" t="s">
        <v>165</v>
      </c>
      <c r="C418" s="67">
        <v>55786.112200000003</v>
      </c>
      <c r="D418" s="67" t="s">
        <v>208</v>
      </c>
      <c r="E418">
        <f>+(C418-C$7)/C$8</f>
        <v>25597.108744924222</v>
      </c>
      <c r="F418">
        <f>ROUND(2*E418,0)/2</f>
        <v>25597</v>
      </c>
      <c r="G418">
        <f>+C418-(C$7+F418*C$8)</f>
        <v>6.3557700006640516E-2</v>
      </c>
      <c r="K418">
        <f>G418</f>
        <v>6.3557700006640516E-2</v>
      </c>
      <c r="O418">
        <f ca="1">+C$11+C$12*F418</f>
        <v>6.3427223136781313E-2</v>
      </c>
      <c r="Q418" s="2">
        <f>+C418-15018.5</f>
        <v>40767.612200000003</v>
      </c>
      <c r="R418" t="s">
        <v>56</v>
      </c>
    </row>
    <row r="419" spans="1:18">
      <c r="A419" s="39" t="s">
        <v>191</v>
      </c>
      <c r="B419" s="36" t="s">
        <v>165</v>
      </c>
      <c r="C419" s="37">
        <v>55833.455600000001</v>
      </c>
      <c r="D419" s="37">
        <v>2.0000000000000001E-4</v>
      </c>
      <c r="E419" s="35">
        <f>+(C419-C$7)/C$8</f>
        <v>25678.111588717158</v>
      </c>
      <c r="F419">
        <f>ROUND(2*E419,0)/2</f>
        <v>25678</v>
      </c>
      <c r="G419">
        <f>+C419-(C$7+F419*C$8)</f>
        <v>6.5219800002523698E-2</v>
      </c>
      <c r="J419">
        <f>G419</f>
        <v>6.5219800002523698E-2</v>
      </c>
      <c r="O419">
        <f ca="1">+C$11+C$12*F419</f>
        <v>6.3558919432874367E-2</v>
      </c>
      <c r="Q419" s="2">
        <f>+C419-15018.5</f>
        <v>40814.955600000001</v>
      </c>
      <c r="R419" t="s">
        <v>56</v>
      </c>
    </row>
    <row r="420" spans="1:18">
      <c r="A420" s="65" t="s">
        <v>1267</v>
      </c>
      <c r="B420" s="66" t="s">
        <v>162</v>
      </c>
      <c r="C420" s="67">
        <v>55882.258699999998</v>
      </c>
      <c r="D420" s="67" t="s">
        <v>208</v>
      </c>
      <c r="E420">
        <f>+(C420-C$7)/C$8</f>
        <v>25761.611926375859</v>
      </c>
      <c r="F420">
        <f>ROUND(2*E420,0)/2</f>
        <v>25761.5</v>
      </c>
      <c r="G420">
        <f>+C420-(C$7+F420*C$8)</f>
        <v>6.5417149999120738E-2</v>
      </c>
      <c r="K420">
        <f>G420</f>
        <v>6.5417149999120738E-2</v>
      </c>
      <c r="O420">
        <f ca="1">+C$11+C$12*F420</f>
        <v>6.3694680429464107E-2</v>
      </c>
      <c r="Q420" s="2">
        <f>+C420-15018.5</f>
        <v>40863.758699999998</v>
      </c>
      <c r="R420" t="s">
        <v>56</v>
      </c>
    </row>
    <row r="421" spans="1:18">
      <c r="A421" s="37" t="s">
        <v>192</v>
      </c>
      <c r="B421" s="36" t="s">
        <v>165</v>
      </c>
      <c r="C421" s="37">
        <v>56521.372799999997</v>
      </c>
      <c r="D421" s="37">
        <v>2.0000000000000001E-4</v>
      </c>
      <c r="E421" s="35">
        <f>+(C421-C$7)/C$8</f>
        <v>26855.113018569602</v>
      </c>
      <c r="F421">
        <f>ROUND(2*E421,0)/2</f>
        <v>26855</v>
      </c>
      <c r="G421">
        <f>+C421-(C$7+F421*C$8)</f>
        <v>6.6055499999492895E-2</v>
      </c>
      <c r="J421">
        <f>G421</f>
        <v>6.6055499999492895E-2</v>
      </c>
      <c r="O421">
        <f ca="1">+C$11+C$12*F421</f>
        <v>6.5472580426720245E-2</v>
      </c>
      <c r="Q421" s="2">
        <f>+C421-15018.5</f>
        <v>41502.872799999997</v>
      </c>
      <c r="R421" t="s">
        <v>56</v>
      </c>
    </row>
    <row r="422" spans="1:18">
      <c r="A422" s="38" t="s">
        <v>196</v>
      </c>
      <c r="B422" s="44" t="s">
        <v>165</v>
      </c>
      <c r="C422" s="38">
        <v>56814.482100000001</v>
      </c>
      <c r="D422" s="38">
        <v>1.2999999999999999E-3</v>
      </c>
      <c r="E422" s="35">
        <f>+(C422-C$7)/C$8</f>
        <v>27356.612421699887</v>
      </c>
      <c r="F422">
        <f>ROUND(2*E422,0)/2</f>
        <v>27356.5</v>
      </c>
      <c r="G422">
        <f>+C422-(C$7+F422*C$8)</f>
        <v>6.570665000617737E-2</v>
      </c>
      <c r="J422">
        <f>G422</f>
        <v>6.570665000617737E-2</v>
      </c>
      <c r="O422">
        <f ca="1">+C$11+C$12*F422</f>
        <v>6.6287959346358047E-2</v>
      </c>
      <c r="Q422" s="2">
        <f>+C422-15018.5</f>
        <v>41795.982100000001</v>
      </c>
      <c r="R422" t="s">
        <v>56</v>
      </c>
    </row>
    <row r="423" spans="1:18">
      <c r="A423" s="37" t="s">
        <v>195</v>
      </c>
      <c r="B423" s="36" t="s">
        <v>165</v>
      </c>
      <c r="C423" s="37">
        <v>56826.46413</v>
      </c>
      <c r="D423" s="37">
        <v>6.0000000000000002E-5</v>
      </c>
      <c r="E423" s="35">
        <f>+(C423-C$7)/C$8</f>
        <v>27377.113241337094</v>
      </c>
      <c r="F423">
        <f>ROUND(2*E423,0)/2</f>
        <v>27377</v>
      </c>
      <c r="G423">
        <f>+C423-(C$7+F423*C$8)</f>
        <v>6.6185700001369696E-2</v>
      </c>
      <c r="K423">
        <f>G423</f>
        <v>6.6185700001369696E-2</v>
      </c>
      <c r="O423">
        <f ca="1">+C$11+C$12*F423</f>
        <v>6.6321289890430984E-2</v>
      </c>
      <c r="Q423" s="2">
        <f>+C423-15018.5</f>
        <v>41807.96413</v>
      </c>
      <c r="R423" t="s">
        <v>56</v>
      </c>
    </row>
    <row r="424" spans="1:18">
      <c r="A424" s="37" t="s">
        <v>198</v>
      </c>
      <c r="B424" s="36" t="s">
        <v>165</v>
      </c>
      <c r="C424" s="70">
        <v>56878.482170000003</v>
      </c>
      <c r="D424" s="37">
        <v>2.9999999999999997E-4</v>
      </c>
      <c r="E424" s="35">
        <f>+(C424-C$7)/C$8</f>
        <v>27466.114224970192</v>
      </c>
      <c r="F424">
        <f>ROUND(2*E424,0)/2</f>
        <v>27466</v>
      </c>
      <c r="G424">
        <f>+C424-(C$7+F424*C$8)</f>
        <v>6.6760600006091408E-2</v>
      </c>
      <c r="K424">
        <f>G424</f>
        <v>6.6760600006091408E-2</v>
      </c>
      <c r="O424">
        <f ca="1">+C$11+C$12*F424</f>
        <v>6.6465993228113474E-2</v>
      </c>
      <c r="Q424" s="2">
        <f>+C424-15018.5</f>
        <v>41859.982170000003</v>
      </c>
      <c r="R424" t="s">
        <v>56</v>
      </c>
    </row>
    <row r="425" spans="1:18">
      <c r="A425" s="38" t="s">
        <v>197</v>
      </c>
      <c r="B425" s="36"/>
      <c r="C425" s="38">
        <v>56940.436300000001</v>
      </c>
      <c r="D425" s="38">
        <v>1E-3</v>
      </c>
      <c r="E425" s="35">
        <f>+(C425-C$7)/C$8</f>
        <v>27572.115498953837</v>
      </c>
      <c r="F425">
        <f>ROUND(2*E425,0)/2</f>
        <v>27572</v>
      </c>
      <c r="G425">
        <f>+C425-(C$7+F425*C$8)</f>
        <v>6.7505200000596233E-2</v>
      </c>
      <c r="J425">
        <f>G425</f>
        <v>6.7505200000596233E-2</v>
      </c>
      <c r="O425">
        <f ca="1">+C$11+C$12*F425</f>
        <v>6.6638336529173503E-2</v>
      </c>
      <c r="Q425" s="2">
        <f>+C425-15018.5</f>
        <v>41921.936300000001</v>
      </c>
      <c r="R425" t="s">
        <v>56</v>
      </c>
    </row>
    <row r="426" spans="1:18">
      <c r="A426" s="71" t="s">
        <v>59</v>
      </c>
      <c r="B426" s="72" t="s">
        <v>165</v>
      </c>
      <c r="C426" s="73">
        <v>56960.32447</v>
      </c>
      <c r="D426" s="73">
        <v>2.9999999999999997E-4</v>
      </c>
      <c r="E426">
        <f>+(C426-C$7)/C$8</f>
        <v>27606.143437966188</v>
      </c>
      <c r="F426">
        <f>ROUND(2*E426,0)/2</f>
        <v>27606</v>
      </c>
      <c r="O426">
        <f ca="1">+C$11+C$12*F426</f>
        <v>6.6693616455928612E-2</v>
      </c>
      <c r="Q426" s="2">
        <f>+C426-15018.5</f>
        <v>41941.82447</v>
      </c>
      <c r="R426" t="s">
        <v>56</v>
      </c>
    </row>
    <row r="427" spans="1:18">
      <c r="A427" s="35" t="s">
        <v>1298</v>
      </c>
      <c r="B427" s="36"/>
      <c r="C427" s="37">
        <v>57179.482499999998</v>
      </c>
      <c r="D427" s="37">
        <v>1.6999999999999999E-3</v>
      </c>
      <c r="E427">
        <f>+(C427-C$7)/C$8</f>
        <v>27981.114894812512</v>
      </c>
      <c r="F427">
        <f>ROUND(2*E427,0)/2</f>
        <v>27981</v>
      </c>
      <c r="G427">
        <f>+C427-(C$7+F427*C$8)</f>
        <v>6.7152100004022941E-2</v>
      </c>
      <c r="K427">
        <f>G427</f>
        <v>6.7152100004022941E-2</v>
      </c>
      <c r="O427">
        <f ca="1">+C$11+C$12*F427</f>
        <v>6.7303321530433446E-2</v>
      </c>
      <c r="Q427" s="2">
        <f>+C427-15018.5</f>
        <v>42160.982499999998</v>
      </c>
    </row>
    <row r="428" spans="1:18">
      <c r="A428" s="71" t="s">
        <v>59</v>
      </c>
      <c r="B428" s="72" t="s">
        <v>165</v>
      </c>
      <c r="C428" s="73">
        <v>57563.476470000001</v>
      </c>
      <c r="D428" s="73">
        <v>6.9999999999999999E-4</v>
      </c>
      <c r="E428">
        <f>+(C428-C$7)/C$8</f>
        <v>28638.11467871779</v>
      </c>
      <c r="F428">
        <f>ROUND(2*E428,0)/2</f>
        <v>28638</v>
      </c>
      <c r="G428">
        <f>+C428-(C$7+F428*C$8)</f>
        <v>6.7025800002738833E-2</v>
      </c>
      <c r="K428">
        <f>G428</f>
        <v>6.7025800002738833E-2</v>
      </c>
      <c r="O428">
        <f ca="1">+C$11+C$12*F428</f>
        <v>6.8371524820965951E-2</v>
      </c>
      <c r="Q428" s="2">
        <f>+C428-15018.5</f>
        <v>42544.976470000001</v>
      </c>
      <c r="R428" t="s">
        <v>56</v>
      </c>
    </row>
    <row r="429" spans="1:18">
      <c r="A429" s="74" t="s">
        <v>58</v>
      </c>
      <c r="B429" s="75" t="s">
        <v>165</v>
      </c>
      <c r="C429" s="69">
        <v>57563.478999999999</v>
      </c>
      <c r="D429" s="69">
        <v>4.0000000000000002E-4</v>
      </c>
      <c r="E429">
        <f>+(C429-C$7)/C$8</f>
        <v>28638.119007456211</v>
      </c>
      <c r="F429">
        <f>ROUND(2*E429,0)/2</f>
        <v>28638</v>
      </c>
      <c r="G429">
        <f>+C429-(C$7+F429*C$8)</f>
        <v>6.9555800000671297E-2</v>
      </c>
      <c r="K429">
        <f>G429</f>
        <v>6.9555800000671297E-2</v>
      </c>
      <c r="O429">
        <f ca="1">+C$11+C$12*F429</f>
        <v>6.8371524820965951E-2</v>
      </c>
      <c r="Q429" s="2">
        <f>+C429-15018.5</f>
        <v>42544.978999999999</v>
      </c>
      <c r="R429" t="s">
        <v>56</v>
      </c>
    </row>
    <row r="430" spans="1:18">
      <c r="A430" s="73" t="s">
        <v>57</v>
      </c>
      <c r="B430" s="81" t="s">
        <v>165</v>
      </c>
      <c r="C430" s="81">
        <v>57902.467199999999</v>
      </c>
      <c r="D430" s="81">
        <v>1.6000000000000001E-3</v>
      </c>
      <c r="E430">
        <f>+(C430-C$7)/C$8</f>
        <v>29218.115547887399</v>
      </c>
      <c r="F430">
        <f>ROUND(2*E430,0)/2</f>
        <v>29218</v>
      </c>
      <c r="G430">
        <f>+C430-(C$7+F430*C$8)</f>
        <v>6.7533800000092015E-2</v>
      </c>
      <c r="K430">
        <f>G430</f>
        <v>6.7533800000092015E-2</v>
      </c>
      <c r="O430">
        <f ca="1">+C$11+C$12*F430</f>
        <v>6.9314535336200106E-2</v>
      </c>
      <c r="Q430" s="2">
        <f>+C430-15018.5</f>
        <v>42883.967199999999</v>
      </c>
      <c r="R430" t="s">
        <v>56</v>
      </c>
    </row>
    <row r="431" spans="1:18">
      <c r="A431" s="82" t="s">
        <v>1299</v>
      </c>
      <c r="B431" s="83" t="s">
        <v>162</v>
      </c>
      <c r="C431" s="84">
        <v>57973.480990000069</v>
      </c>
      <c r="D431" s="84">
        <v>2.0000000000000001E-4</v>
      </c>
      <c r="E431">
        <f>+(C431-C$7)/C$8</f>
        <v>29339.617572214342</v>
      </c>
      <c r="F431">
        <f>ROUND(2*E431,0)/2</f>
        <v>29339.5</v>
      </c>
      <c r="G431">
        <f>+C431-(C$7+F431*C$8)</f>
        <v>6.8716950074303895E-2</v>
      </c>
      <c r="K431">
        <f>G431</f>
        <v>6.8716950074303895E-2</v>
      </c>
      <c r="O431">
        <f ca="1">+C$11+C$12*F431</f>
        <v>6.9512079780339672E-2</v>
      </c>
      <c r="Q431" s="2">
        <f>+C431-15018.5</f>
        <v>42954.980990000069</v>
      </c>
    </row>
    <row r="432" spans="1:18">
      <c r="A432" s="82" t="s">
        <v>1299</v>
      </c>
      <c r="B432" s="83" t="s">
        <v>162</v>
      </c>
      <c r="C432" s="84">
        <v>57973.484699999914</v>
      </c>
      <c r="D432" s="84">
        <v>4.0000000000000002E-4</v>
      </c>
      <c r="E432">
        <f>+(C432-C$7)/C$8</f>
        <v>29339.623919889793</v>
      </c>
      <c r="F432">
        <f>ROUND(2*E432,0)/2</f>
        <v>29339.5</v>
      </c>
      <c r="G432">
        <f>+C432-(C$7+F432*C$8)</f>
        <v>7.2426949918735772E-2</v>
      </c>
      <c r="K432">
        <f>G432</f>
        <v>7.2426949918735772E-2</v>
      </c>
      <c r="O432">
        <f ca="1">+C$11+C$12*F432</f>
        <v>6.9512079780339672E-2</v>
      </c>
      <c r="Q432" s="2">
        <f>+C432-15018.5</f>
        <v>42954.984699999914</v>
      </c>
    </row>
    <row r="433" spans="1:17">
      <c r="A433" s="88" t="s">
        <v>1301</v>
      </c>
      <c r="B433" s="89" t="s">
        <v>162</v>
      </c>
      <c r="C433" s="90">
        <v>58259.870199999998</v>
      </c>
      <c r="D433" s="88">
        <v>4.0000000000000002E-4</v>
      </c>
      <c r="E433">
        <f>+(C433-C$7)/C$8</f>
        <v>29829.619144589957</v>
      </c>
      <c r="F433">
        <f>ROUND(2*E433,0)/2</f>
        <v>29829.5</v>
      </c>
      <c r="G433">
        <f>+C433-(C$7+F433*C$8)</f>
        <v>6.9635949999792501E-2</v>
      </c>
      <c r="K433">
        <f>G433</f>
        <v>6.9635949999792501E-2</v>
      </c>
      <c r="O433">
        <f ca="1">+C$11+C$12*F433</f>
        <v>7.0308761077692683E-2</v>
      </c>
      <c r="Q433" s="2">
        <f>+C433-15018.5</f>
        <v>43241.370199999998</v>
      </c>
    </row>
    <row r="434" spans="1:17">
      <c r="A434" s="88" t="s">
        <v>1302</v>
      </c>
      <c r="B434" s="89" t="s">
        <v>165</v>
      </c>
      <c r="C434" s="90">
        <v>59379.417399999998</v>
      </c>
      <c r="D434" s="88">
        <v>5.9999999999999995E-4</v>
      </c>
      <c r="E434">
        <f>+(C434-C$7)/C$8</f>
        <v>31745.123881478801</v>
      </c>
      <c r="F434">
        <f>ROUND(2*E434,0)/2</f>
        <v>31745</v>
      </c>
      <c r="G434">
        <f>+C434-(C$7+F434*C$8)</f>
        <v>7.2404500002448913E-2</v>
      </c>
      <c r="K434">
        <f>G434</f>
        <v>7.2404500002448913E-2</v>
      </c>
      <c r="O434">
        <f ca="1">+C$11+C$12*F434</f>
        <v>7.3423134598263426E-2</v>
      </c>
      <c r="Q434" s="2">
        <f>+C434-15018.5</f>
        <v>44360.917399999998</v>
      </c>
    </row>
    <row r="435" spans="1:17">
      <c r="A435" s="87" t="s">
        <v>1300</v>
      </c>
      <c r="B435" s="78"/>
      <c r="C435" s="85">
        <v>59395.779799999997</v>
      </c>
      <c r="D435" s="86">
        <v>2.0000000000000001E-4</v>
      </c>
      <c r="E435">
        <f>+(C435-C$7)/C$8</f>
        <v>31773.11935563734</v>
      </c>
      <c r="F435">
        <f>ROUND(2*E435,0)/2</f>
        <v>31773</v>
      </c>
      <c r="G435">
        <f>+C435-(C$7+F435*C$8)</f>
        <v>6.9759300000441726E-2</v>
      </c>
      <c r="K435">
        <f>G435</f>
        <v>6.9759300000441726E-2</v>
      </c>
      <c r="O435">
        <f ca="1">+C$11+C$12*F435</f>
        <v>7.3468659243826451E-2</v>
      </c>
      <c r="Q435" s="2">
        <f>+C435-15018.5</f>
        <v>44377.279799999997</v>
      </c>
    </row>
    <row r="436" spans="1:17">
      <c r="A436" s="88" t="s">
        <v>1303</v>
      </c>
      <c r="B436" s="89" t="s">
        <v>162</v>
      </c>
      <c r="C436" s="90">
        <v>59633.666299999997</v>
      </c>
      <c r="D436" s="88">
        <v>1E-4</v>
      </c>
      <c r="E436">
        <f>+(C436-C$7)/C$8</f>
        <v>32180.134546771675</v>
      </c>
      <c r="F436">
        <f>ROUND(2*E436,0)/2</f>
        <v>32180</v>
      </c>
      <c r="G436">
        <f>+C436-(C$7+F436*C$8)</f>
        <v>7.863799999904586E-2</v>
      </c>
      <c r="K436">
        <f>G436</f>
        <v>7.863799999904586E-2</v>
      </c>
      <c r="O436">
        <f ca="1">+C$11+C$12*F436</f>
        <v>7.4130392484689056E-2</v>
      </c>
      <c r="Q436" s="2">
        <f>+C436-15018.5</f>
        <v>44615.166299999997</v>
      </c>
    </row>
    <row r="437" spans="1:17">
      <c r="A437" s="77"/>
      <c r="B437" s="78"/>
      <c r="C437" s="79"/>
      <c r="D437" s="80"/>
      <c r="Q437" s="2"/>
    </row>
    <row r="438" spans="1:17">
      <c r="A438" s="77"/>
      <c r="B438" s="78"/>
      <c r="C438" s="79"/>
      <c r="D438" s="80"/>
      <c r="Q438" s="2"/>
    </row>
    <row r="439" spans="1:17">
      <c r="A439" s="77"/>
      <c r="B439" s="78"/>
      <c r="C439" s="79"/>
      <c r="D439" s="80"/>
      <c r="Q439" s="2"/>
    </row>
    <row r="440" spans="1:17">
      <c r="A440" s="77"/>
      <c r="B440" s="78"/>
      <c r="C440" s="79"/>
      <c r="D440" s="80"/>
      <c r="Q440" s="2"/>
    </row>
    <row r="441" spans="1:17">
      <c r="A441" s="77"/>
      <c r="B441" s="78"/>
      <c r="C441" s="79"/>
      <c r="D441" s="80"/>
      <c r="Q441" s="2"/>
    </row>
    <row r="442" spans="1:17">
      <c r="A442" s="77"/>
      <c r="B442" s="78"/>
      <c r="C442" s="79"/>
      <c r="D442" s="80"/>
      <c r="Q442" s="2"/>
    </row>
    <row r="443" spans="1:17">
      <c r="A443" s="77"/>
      <c r="B443" s="78"/>
      <c r="C443" s="79"/>
      <c r="D443" s="80"/>
      <c r="Q443" s="2"/>
    </row>
    <row r="444" spans="1:17">
      <c r="A444" s="77"/>
      <c r="B444" s="78"/>
      <c r="C444" s="79"/>
      <c r="D444" s="80"/>
      <c r="Q444" s="2"/>
    </row>
    <row r="445" spans="1:17">
      <c r="A445" s="77"/>
      <c r="B445" s="78"/>
      <c r="C445" s="79"/>
      <c r="D445" s="80"/>
      <c r="Q445" s="2"/>
    </row>
    <row r="446" spans="1:17">
      <c r="A446" s="77"/>
      <c r="B446" s="78"/>
      <c r="C446" s="79"/>
      <c r="D446" s="80"/>
      <c r="Q446" s="2"/>
    </row>
    <row r="447" spans="1:17">
      <c r="A447" s="77"/>
      <c r="B447" s="78"/>
      <c r="C447" s="79"/>
      <c r="D447" s="80"/>
      <c r="Q447" s="2"/>
    </row>
    <row r="448" spans="1:17">
      <c r="A448" s="77"/>
      <c r="B448" s="78"/>
      <c r="C448" s="79"/>
      <c r="D448" s="80"/>
      <c r="Q448" s="2"/>
    </row>
    <row r="449" spans="1:17">
      <c r="A449" s="77"/>
      <c r="B449" s="78"/>
      <c r="C449" s="79"/>
      <c r="D449" s="80"/>
      <c r="Q449" s="2"/>
    </row>
    <row r="450" spans="1:17">
      <c r="A450" s="77"/>
      <c r="B450" s="78"/>
      <c r="C450" s="79"/>
      <c r="D450" s="80"/>
      <c r="Q450" s="2"/>
    </row>
    <row r="451" spans="1:17">
      <c r="A451" s="77"/>
      <c r="B451" s="78"/>
      <c r="C451" s="79"/>
      <c r="D451" s="80"/>
      <c r="Q451" s="2"/>
    </row>
    <row r="452" spans="1:17">
      <c r="A452" s="77"/>
      <c r="B452" s="78"/>
      <c r="C452" s="79"/>
      <c r="D452" s="80"/>
      <c r="Q452" s="2"/>
    </row>
    <row r="453" spans="1:17">
      <c r="A453" s="77"/>
      <c r="B453" s="78"/>
      <c r="C453" s="79"/>
      <c r="D453" s="80"/>
      <c r="Q453" s="2"/>
    </row>
    <row r="454" spans="1:17">
      <c r="A454" s="77"/>
      <c r="B454" s="78"/>
      <c r="C454" s="79"/>
      <c r="D454" s="80"/>
      <c r="Q454" s="2"/>
    </row>
    <row r="455" spans="1:17">
      <c r="A455" s="77"/>
      <c r="B455" s="78"/>
      <c r="C455" s="79"/>
      <c r="D455" s="80"/>
      <c r="Q455" s="2"/>
    </row>
    <row r="456" spans="1:17">
      <c r="C456" s="16"/>
      <c r="D456" s="16"/>
      <c r="Q456" s="2"/>
    </row>
    <row r="457" spans="1:17">
      <c r="C457" s="16"/>
      <c r="D457" s="16"/>
      <c r="Q457" s="2"/>
    </row>
    <row r="458" spans="1:17">
      <c r="C458" s="16"/>
      <c r="D458" s="16"/>
      <c r="Q458" s="2"/>
    </row>
    <row r="459" spans="1:17">
      <c r="C459" s="16"/>
      <c r="D459" s="16"/>
      <c r="Q459" s="2"/>
    </row>
    <row r="460" spans="1:17">
      <c r="C460" s="16"/>
      <c r="D460" s="16"/>
      <c r="Q460" s="2"/>
    </row>
    <row r="461" spans="1:17">
      <c r="C461" s="16"/>
      <c r="D461" s="16"/>
      <c r="Q461" s="2"/>
    </row>
    <row r="462" spans="1:17">
      <c r="C462" s="16"/>
      <c r="D462" s="16"/>
      <c r="Q462" s="2"/>
    </row>
    <row r="463" spans="1:17">
      <c r="C463" s="16"/>
      <c r="D463" s="16"/>
      <c r="Q463" s="2"/>
    </row>
    <row r="464" spans="1:17">
      <c r="C464" s="16"/>
      <c r="D464" s="16"/>
      <c r="Q464" s="2"/>
    </row>
    <row r="465" spans="3:17">
      <c r="C465" s="16"/>
      <c r="D465" s="16"/>
      <c r="Q465" s="2"/>
    </row>
    <row r="466" spans="3:17">
      <c r="C466" s="16"/>
      <c r="D466" s="16"/>
      <c r="Q466" s="2"/>
    </row>
    <row r="467" spans="3:17">
      <c r="C467" s="16"/>
      <c r="D467" s="16"/>
      <c r="Q467" s="2"/>
    </row>
    <row r="468" spans="3:17">
      <c r="C468" s="16"/>
      <c r="D468" s="16"/>
      <c r="Q468" s="2"/>
    </row>
    <row r="469" spans="3:17">
      <c r="C469" s="16"/>
      <c r="D469" s="16"/>
      <c r="Q469" s="2"/>
    </row>
    <row r="470" spans="3:17">
      <c r="C470" s="16"/>
      <c r="D470" s="16"/>
      <c r="Q470" s="2"/>
    </row>
    <row r="471" spans="3:17">
      <c r="C471" s="16"/>
      <c r="D471" s="16"/>
      <c r="Q471" s="2"/>
    </row>
    <row r="472" spans="3:17">
      <c r="C472" s="16"/>
      <c r="D472" s="16"/>
      <c r="Q472" s="2"/>
    </row>
    <row r="473" spans="3:17">
      <c r="C473" s="16"/>
      <c r="D473" s="16"/>
      <c r="Q473" s="2"/>
    </row>
    <row r="474" spans="3:17">
      <c r="C474" s="16"/>
      <c r="D474" s="16"/>
      <c r="Q474" s="2"/>
    </row>
    <row r="475" spans="3:17">
      <c r="C475" s="16"/>
      <c r="D475" s="16"/>
      <c r="Q475" s="2"/>
    </row>
    <row r="476" spans="3:17">
      <c r="C476" s="16"/>
      <c r="D476" s="16"/>
      <c r="Q476" s="2"/>
    </row>
    <row r="477" spans="3:17">
      <c r="C477" s="16"/>
      <c r="D477" s="16"/>
      <c r="Q477" s="2"/>
    </row>
    <row r="478" spans="3:17">
      <c r="C478" s="16"/>
      <c r="D478" s="16"/>
      <c r="Q478" s="2"/>
    </row>
    <row r="479" spans="3:17">
      <c r="C479" s="16"/>
      <c r="D479" s="16"/>
      <c r="Q479" s="2"/>
    </row>
    <row r="480" spans="3:17">
      <c r="C480" s="16"/>
      <c r="D480" s="16"/>
      <c r="Q480" s="2"/>
    </row>
    <row r="481" spans="3:17">
      <c r="C481" s="16"/>
      <c r="D481" s="16"/>
      <c r="Q481" s="2"/>
    </row>
    <row r="482" spans="3:17">
      <c r="C482" s="16"/>
      <c r="D482" s="16"/>
      <c r="Q482" s="2"/>
    </row>
    <row r="483" spans="3:17">
      <c r="C483" s="16"/>
      <c r="D483" s="16"/>
      <c r="Q483" s="2"/>
    </row>
    <row r="484" spans="3:17">
      <c r="C484" s="16"/>
      <c r="D484" s="16"/>
      <c r="Q484" s="2"/>
    </row>
    <row r="485" spans="3:17">
      <c r="C485" s="16"/>
      <c r="D485" s="16"/>
      <c r="Q485" s="2"/>
    </row>
    <row r="486" spans="3:17">
      <c r="C486" s="16"/>
      <c r="D486" s="16"/>
      <c r="Q486" s="2"/>
    </row>
    <row r="487" spans="3:17">
      <c r="C487" s="16"/>
      <c r="D487" s="16"/>
      <c r="Q487" s="2"/>
    </row>
    <row r="488" spans="3:17">
      <c r="C488" s="16"/>
      <c r="D488" s="16"/>
      <c r="Q488" s="2"/>
    </row>
    <row r="489" spans="3:17">
      <c r="C489" s="16"/>
      <c r="D489" s="16"/>
      <c r="Q489" s="2"/>
    </row>
    <row r="490" spans="3:17">
      <c r="C490" s="16"/>
      <c r="D490" s="16"/>
      <c r="Q490" s="2"/>
    </row>
    <row r="491" spans="3:17">
      <c r="C491" s="16"/>
      <c r="D491" s="16"/>
      <c r="Q491" s="2"/>
    </row>
    <row r="492" spans="3:17">
      <c r="C492" s="16"/>
      <c r="D492" s="16"/>
      <c r="Q492" s="2"/>
    </row>
    <row r="493" spans="3:17">
      <c r="C493" s="16"/>
      <c r="D493" s="16"/>
      <c r="Q493" s="2"/>
    </row>
    <row r="494" spans="3:17">
      <c r="C494" s="16"/>
      <c r="D494" s="16"/>
      <c r="Q494" s="2"/>
    </row>
    <row r="495" spans="3:17">
      <c r="C495" s="16"/>
      <c r="D495" s="16"/>
      <c r="Q495" s="2"/>
    </row>
    <row r="496" spans="3:17">
      <c r="C496" s="16"/>
      <c r="D496" s="16"/>
      <c r="Q496" s="2"/>
    </row>
    <row r="497" spans="3:17">
      <c r="C497" s="16"/>
      <c r="D497" s="16"/>
      <c r="Q497" s="2"/>
    </row>
    <row r="498" spans="3:17">
      <c r="C498" s="16"/>
      <c r="D498" s="16"/>
      <c r="Q498" s="2"/>
    </row>
    <row r="499" spans="3:17">
      <c r="C499" s="16"/>
      <c r="D499" s="16"/>
      <c r="Q499" s="2"/>
    </row>
    <row r="500" spans="3:17">
      <c r="C500" s="16"/>
      <c r="D500" s="16"/>
      <c r="Q500" s="2"/>
    </row>
    <row r="501" spans="3:17">
      <c r="C501" s="16"/>
      <c r="D501" s="16"/>
      <c r="Q501" s="2"/>
    </row>
    <row r="502" spans="3:17">
      <c r="C502" s="16"/>
      <c r="D502" s="16"/>
      <c r="Q502" s="2"/>
    </row>
    <row r="503" spans="3:17">
      <c r="C503" s="16"/>
      <c r="D503" s="16"/>
      <c r="Q503" s="2"/>
    </row>
    <row r="504" spans="3:17">
      <c r="C504" s="16"/>
      <c r="D504" s="16"/>
      <c r="Q504" s="2"/>
    </row>
    <row r="505" spans="3:17">
      <c r="C505" s="16"/>
      <c r="D505" s="16"/>
      <c r="Q505" s="2"/>
    </row>
    <row r="506" spans="3:17">
      <c r="C506" s="16"/>
      <c r="D506" s="16"/>
      <c r="Q506" s="2"/>
    </row>
    <row r="507" spans="3:17">
      <c r="C507" s="16"/>
      <c r="D507" s="16"/>
      <c r="Q507" s="2"/>
    </row>
    <row r="508" spans="3:17">
      <c r="C508" s="16"/>
      <c r="D508" s="16"/>
      <c r="Q508" s="2"/>
    </row>
    <row r="509" spans="3:17">
      <c r="C509" s="16"/>
      <c r="D509" s="16"/>
      <c r="Q509" s="2"/>
    </row>
    <row r="510" spans="3:17">
      <c r="C510" s="16"/>
      <c r="D510" s="16"/>
      <c r="Q510" s="2"/>
    </row>
    <row r="511" spans="3:17">
      <c r="C511" s="16"/>
      <c r="D511" s="16"/>
      <c r="Q511" s="2"/>
    </row>
    <row r="512" spans="3:17">
      <c r="C512" s="16"/>
      <c r="D512" s="16"/>
      <c r="Q512" s="2"/>
    </row>
    <row r="513" spans="3:17">
      <c r="C513" s="16"/>
      <c r="D513" s="16"/>
      <c r="Q513" s="2"/>
    </row>
    <row r="514" spans="3:17">
      <c r="C514" s="16"/>
      <c r="D514" s="16"/>
      <c r="Q514" s="2"/>
    </row>
    <row r="515" spans="3:17">
      <c r="C515" s="16"/>
      <c r="D515" s="16"/>
      <c r="Q515" s="2"/>
    </row>
    <row r="516" spans="3:17">
      <c r="C516" s="16"/>
      <c r="D516" s="16"/>
      <c r="Q516" s="2"/>
    </row>
    <row r="517" spans="3:17">
      <c r="C517" s="16"/>
      <c r="D517" s="16"/>
      <c r="Q517" s="2"/>
    </row>
    <row r="518" spans="3:17">
      <c r="C518" s="16"/>
      <c r="D518" s="16"/>
      <c r="Q518" s="2"/>
    </row>
    <row r="519" spans="3:17">
      <c r="C519" s="16"/>
      <c r="D519" s="16"/>
      <c r="Q519" s="2"/>
    </row>
    <row r="520" spans="3:17">
      <c r="C520" s="16"/>
      <c r="D520" s="16"/>
      <c r="Q520" s="2"/>
    </row>
    <row r="521" spans="3:17">
      <c r="C521" s="16"/>
      <c r="D521" s="16"/>
      <c r="Q521" s="2"/>
    </row>
    <row r="522" spans="3:17">
      <c r="C522" s="16"/>
      <c r="D522" s="16"/>
      <c r="Q522" s="2"/>
    </row>
    <row r="523" spans="3:17">
      <c r="C523" s="16"/>
      <c r="D523" s="16"/>
      <c r="Q523" s="2"/>
    </row>
    <row r="524" spans="3:17">
      <c r="C524" s="16"/>
      <c r="D524" s="16"/>
      <c r="Q524" s="2"/>
    </row>
    <row r="525" spans="3:17">
      <c r="C525" s="16"/>
      <c r="D525" s="16"/>
      <c r="Q525" s="2"/>
    </row>
    <row r="526" spans="3:17">
      <c r="C526" s="16"/>
      <c r="D526" s="16"/>
      <c r="Q526" s="2"/>
    </row>
    <row r="527" spans="3:17">
      <c r="C527" s="16"/>
      <c r="D527" s="16"/>
      <c r="Q527" s="2"/>
    </row>
    <row r="528" spans="3:17">
      <c r="C528" s="16"/>
      <c r="D528" s="16"/>
      <c r="Q528" s="2"/>
    </row>
    <row r="529" spans="3:17">
      <c r="C529" s="16"/>
      <c r="D529" s="16"/>
      <c r="Q529" s="2"/>
    </row>
    <row r="530" spans="3:17">
      <c r="C530" s="16"/>
      <c r="D530" s="16"/>
      <c r="Q530" s="2"/>
    </row>
    <row r="531" spans="3:17">
      <c r="C531" s="16"/>
      <c r="D531" s="16"/>
      <c r="Q531" s="2"/>
    </row>
    <row r="532" spans="3:17">
      <c r="C532" s="16"/>
      <c r="D532" s="16"/>
      <c r="Q532" s="2"/>
    </row>
    <row r="533" spans="3:17">
      <c r="C533" s="16"/>
      <c r="D533" s="16"/>
      <c r="Q533" s="2"/>
    </row>
    <row r="534" spans="3:17">
      <c r="C534" s="16"/>
      <c r="D534" s="16"/>
      <c r="Q534" s="2"/>
    </row>
    <row r="535" spans="3:17">
      <c r="C535" s="16"/>
      <c r="D535" s="16"/>
      <c r="Q535" s="2"/>
    </row>
    <row r="536" spans="3:17">
      <c r="C536" s="16"/>
      <c r="D536" s="16"/>
      <c r="Q536" s="2"/>
    </row>
    <row r="537" spans="3:17">
      <c r="C537" s="16"/>
      <c r="D537" s="16"/>
      <c r="Q537" s="2"/>
    </row>
    <row r="538" spans="3:17">
      <c r="C538" s="16"/>
      <c r="D538" s="16"/>
      <c r="Q538" s="2"/>
    </row>
    <row r="539" spans="3:17">
      <c r="C539" s="16"/>
      <c r="D539" s="16"/>
      <c r="Q539" s="2"/>
    </row>
    <row r="540" spans="3:17">
      <c r="C540" s="16"/>
      <c r="D540" s="16"/>
      <c r="Q540" s="2"/>
    </row>
    <row r="541" spans="3:17">
      <c r="C541" s="16"/>
      <c r="D541" s="16"/>
      <c r="Q541" s="2"/>
    </row>
    <row r="542" spans="3:17">
      <c r="C542" s="16"/>
      <c r="D542" s="16"/>
      <c r="Q542" s="2"/>
    </row>
    <row r="543" spans="3:17">
      <c r="C543" s="16"/>
      <c r="D543" s="16"/>
      <c r="Q543" s="2"/>
    </row>
    <row r="544" spans="3:17">
      <c r="C544" s="16"/>
      <c r="D544" s="16"/>
      <c r="Q544" s="2"/>
    </row>
    <row r="545" spans="3:17">
      <c r="C545" s="16"/>
      <c r="D545" s="16"/>
      <c r="Q545" s="2"/>
    </row>
    <row r="546" spans="3:17">
      <c r="C546" s="16"/>
      <c r="D546" s="16"/>
      <c r="Q546" s="2"/>
    </row>
    <row r="547" spans="3:17">
      <c r="C547" s="16"/>
      <c r="D547" s="16"/>
      <c r="Q547" s="2"/>
    </row>
    <row r="548" spans="3:17">
      <c r="C548" s="16"/>
      <c r="D548" s="16"/>
      <c r="Q548" s="2"/>
    </row>
    <row r="549" spans="3:17">
      <c r="C549" s="16"/>
      <c r="D549" s="16"/>
      <c r="Q549" s="2"/>
    </row>
    <row r="550" spans="3:17">
      <c r="C550" s="16"/>
      <c r="D550" s="16"/>
      <c r="Q550" s="2"/>
    </row>
    <row r="551" spans="3:17">
      <c r="C551" s="16"/>
      <c r="D551" s="16"/>
      <c r="Q551" s="2"/>
    </row>
    <row r="552" spans="3:17">
      <c r="C552" s="16"/>
      <c r="D552" s="16"/>
      <c r="Q552" s="2"/>
    </row>
    <row r="553" spans="3:17">
      <c r="C553" s="16"/>
      <c r="D553" s="16"/>
    </row>
    <row r="554" spans="3:17">
      <c r="C554" s="16"/>
      <c r="D554" s="16"/>
    </row>
    <row r="555" spans="3:17">
      <c r="C555" s="16"/>
      <c r="D555" s="16"/>
    </row>
    <row r="556" spans="3:17">
      <c r="C556" s="16"/>
      <c r="D556" s="16"/>
    </row>
    <row r="557" spans="3:17">
      <c r="C557" s="16"/>
      <c r="D557" s="16"/>
    </row>
    <row r="558" spans="3:17">
      <c r="C558" s="16"/>
      <c r="D558" s="16"/>
    </row>
    <row r="559" spans="3:17">
      <c r="C559" s="16"/>
      <c r="D559" s="16"/>
    </row>
    <row r="560" spans="3:17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</sheetData>
  <protectedRanges>
    <protectedRange sqref="A432:D432" name="Range1"/>
  </protectedRanges>
  <sortState xmlns:xlrd2="http://schemas.microsoft.com/office/spreadsheetml/2017/richdata2" ref="A21:AF436">
    <sortCondition ref="C21:C436"/>
  </sortState>
  <phoneticPr fontId="8" type="noConversion"/>
  <hyperlinks>
    <hyperlink ref="H1149" r:id="rId1" display="http://vsolj.cetus-net.org/bulletin.html"/>
    <hyperlink ref="H64891" r:id="rId2" display="http://vsolj.cetus-net.org/bulletin.html"/>
    <hyperlink ref="H64884" r:id="rId3" display="https://www.aavso.org/ejaavso"/>
    <hyperlink ref="AP1035" r:id="rId4" display="http://cdsbib.u-strasbg.fr/cgi-bin/cdsbib?1990RMxAA..21..381G"/>
    <hyperlink ref="AP1039" r:id="rId5" display="http://cdsbib.u-strasbg.fr/cgi-bin/cdsbib?1990RMxAA..21..381G"/>
    <hyperlink ref="AP1038" r:id="rId6" display="http://cdsbib.u-strasbg.fr/cgi-bin/cdsbib?1990RMxAA..21..381G"/>
    <hyperlink ref="AP1019" r:id="rId7" display="http://cdsbib.u-strasbg.fr/cgi-bin/cdsbib?1990RMxAA..21..381G"/>
    <hyperlink ref="I64891" r:id="rId8" display="http://vsolj.cetus-net.org/bulletin.html"/>
    <hyperlink ref="AQ1175" r:id="rId9" display="http://cdsbib.u-strasbg.fr/cgi-bin/cdsbib?1990RMxAA..21..381G"/>
    <hyperlink ref="AQ55941" r:id="rId10" display="http://cdsbib.u-strasbg.fr/cgi-bin/cdsbib?1990RMxAA..21..381G"/>
    <hyperlink ref="AQ1176" r:id="rId11" display="http://cdsbib.u-strasbg.fr/cgi-bin/cdsbib?1990RMxAA..21..381G"/>
    <hyperlink ref="H64888" r:id="rId12" display="https://www.aavso.org/ejaavso"/>
    <hyperlink ref="H2061" r:id="rId13" display="http://vsolj.cetus-net.org/bulletin.html"/>
    <hyperlink ref="AP3305" r:id="rId14" display="http://cdsbib.u-strasbg.fr/cgi-bin/cdsbib?1990RMxAA..21..381G"/>
    <hyperlink ref="AP3308" r:id="rId15" display="http://cdsbib.u-strasbg.fr/cgi-bin/cdsbib?1990RMxAA..21..381G"/>
    <hyperlink ref="AP3306" r:id="rId16" display="http://cdsbib.u-strasbg.fr/cgi-bin/cdsbib?1990RMxAA..21..381G"/>
    <hyperlink ref="AP3290" r:id="rId17" display="http://cdsbib.u-strasbg.fr/cgi-bin/cdsbib?1990RMxAA..21..381G"/>
    <hyperlink ref="I2061" r:id="rId18" display="http://vsolj.cetus-net.org/bulletin.html"/>
    <hyperlink ref="AQ3519" r:id="rId19" display="http://cdsbib.u-strasbg.fr/cgi-bin/cdsbib?1990RMxAA..21..381G"/>
    <hyperlink ref="AQ225" r:id="rId20" display="http://cdsbib.u-strasbg.fr/cgi-bin/cdsbib?1990RMxAA..21..381G"/>
    <hyperlink ref="AQ3523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321" workbookViewId="0">
      <selection activeCell="A232" sqref="A232:D364"/>
    </sheetView>
  </sheetViews>
  <sheetFormatPr defaultRowHeight="12.75"/>
  <cols>
    <col min="1" max="1" width="19.7109375" style="16" customWidth="1"/>
    <col min="2" max="2" width="4.42578125" style="11" customWidth="1"/>
    <col min="3" max="3" width="12.7109375" style="1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52" t="s">
        <v>199</v>
      </c>
      <c r="I1" s="53" t="s">
        <v>200</v>
      </c>
      <c r="J1" s="54" t="s">
        <v>201</v>
      </c>
    </row>
    <row r="2" spans="1:16">
      <c r="I2" s="55" t="s">
        <v>202</v>
      </c>
      <c r="J2" s="56" t="s">
        <v>203</v>
      </c>
    </row>
    <row r="3" spans="1:16">
      <c r="A3" s="57" t="s">
        <v>204</v>
      </c>
      <c r="I3" s="55" t="s">
        <v>205</v>
      </c>
      <c r="J3" s="56" t="s">
        <v>105</v>
      </c>
    </row>
    <row r="4" spans="1:16">
      <c r="I4" s="55" t="s">
        <v>206</v>
      </c>
      <c r="J4" s="56" t="s">
        <v>105</v>
      </c>
    </row>
    <row r="5" spans="1:16" ht="13.5" thickBot="1">
      <c r="I5" s="58" t="s">
        <v>207</v>
      </c>
      <c r="J5" s="59" t="s">
        <v>208</v>
      </c>
    </row>
    <row r="10" spans="1:16" ht="13.5" thickBot="1"/>
    <row r="11" spans="1:16" ht="12.75" customHeight="1" thickBot="1">
      <c r="A11" s="16" t="str">
        <f t="shared" ref="A11:A74" si="0">P11</f>
        <v>IBVS 584 </v>
      </c>
      <c r="B11" s="5" t="str">
        <f t="shared" ref="B11:B74" si="1">IF(H11=INT(H11),"I","II")</f>
        <v>I</v>
      </c>
      <c r="C11" s="16">
        <f t="shared" ref="C11:C74" si="2">1*G11</f>
        <v>41154.527999999998</v>
      </c>
      <c r="D11" s="11" t="str">
        <f t="shared" ref="D11:D74" si="3">VLOOKUP(F11,I$1:J$5,2,FALSE)</f>
        <v>vis</v>
      </c>
      <c r="E11" s="60">
        <f>VLOOKUP(C11,Active!C$21:E$967,3,FALSE)</f>
        <v>562.99777283841524</v>
      </c>
      <c r="F11" s="5" t="s">
        <v>207</v>
      </c>
      <c r="G11" s="11" t="str">
        <f t="shared" ref="G11:G74" si="4">MID(I11,3,LEN(I11)-3)</f>
        <v>41154.528</v>
      </c>
      <c r="H11" s="16">
        <f t="shared" ref="H11:H74" si="5">1*K11</f>
        <v>563</v>
      </c>
      <c r="I11" s="61" t="s">
        <v>478</v>
      </c>
      <c r="J11" s="62" t="s">
        <v>479</v>
      </c>
      <c r="K11" s="61">
        <v>563</v>
      </c>
      <c r="L11" s="61" t="s">
        <v>480</v>
      </c>
      <c r="M11" s="62" t="s">
        <v>233</v>
      </c>
      <c r="N11" s="62"/>
      <c r="O11" s="63" t="s">
        <v>481</v>
      </c>
      <c r="P11" s="64" t="s">
        <v>482</v>
      </c>
    </row>
    <row r="12" spans="1:16" ht="12.75" customHeight="1" thickBot="1">
      <c r="A12" s="16" t="str">
        <f t="shared" si="0"/>
        <v>IBVS 584 </v>
      </c>
      <c r="B12" s="5" t="str">
        <f t="shared" si="1"/>
        <v>I</v>
      </c>
      <c r="C12" s="16">
        <f t="shared" si="2"/>
        <v>41157.449000000001</v>
      </c>
      <c r="D12" s="11" t="str">
        <f t="shared" si="3"/>
        <v>vis</v>
      </c>
      <c r="E12" s="60">
        <f>VLOOKUP(C12,Active!C$21:E$967,3,FALSE)</f>
        <v>567.99549811204042</v>
      </c>
      <c r="F12" s="5" t="s">
        <v>207</v>
      </c>
      <c r="G12" s="11" t="str">
        <f t="shared" si="4"/>
        <v>41157.449</v>
      </c>
      <c r="H12" s="16">
        <f t="shared" si="5"/>
        <v>568</v>
      </c>
      <c r="I12" s="61" t="s">
        <v>483</v>
      </c>
      <c r="J12" s="62" t="s">
        <v>484</v>
      </c>
      <c r="K12" s="61">
        <v>568</v>
      </c>
      <c r="L12" s="61" t="s">
        <v>209</v>
      </c>
      <c r="M12" s="62" t="s">
        <v>233</v>
      </c>
      <c r="N12" s="62"/>
      <c r="O12" s="63" t="s">
        <v>485</v>
      </c>
      <c r="P12" s="64" t="s">
        <v>482</v>
      </c>
    </row>
    <row r="13" spans="1:16" ht="12.75" customHeight="1" thickBot="1">
      <c r="A13" s="16" t="str">
        <f t="shared" si="0"/>
        <v>IBVS 584 </v>
      </c>
      <c r="B13" s="5" t="str">
        <f t="shared" si="1"/>
        <v>I</v>
      </c>
      <c r="C13" s="16">
        <f t="shared" si="2"/>
        <v>41157.449000000001</v>
      </c>
      <c r="D13" s="11" t="str">
        <f t="shared" si="3"/>
        <v>vis</v>
      </c>
      <c r="E13" s="60">
        <f>VLOOKUP(C13,Active!C$21:E$967,3,FALSE)</f>
        <v>567.99549811204042</v>
      </c>
      <c r="F13" s="5" t="s">
        <v>207</v>
      </c>
      <c r="G13" s="11" t="str">
        <f t="shared" si="4"/>
        <v>41157.449</v>
      </c>
      <c r="H13" s="16">
        <f t="shared" si="5"/>
        <v>568</v>
      </c>
      <c r="I13" s="61" t="s">
        <v>483</v>
      </c>
      <c r="J13" s="62" t="s">
        <v>484</v>
      </c>
      <c r="K13" s="61">
        <v>568</v>
      </c>
      <c r="L13" s="61" t="s">
        <v>209</v>
      </c>
      <c r="M13" s="62" t="s">
        <v>233</v>
      </c>
      <c r="N13" s="62"/>
      <c r="O13" s="63" t="s">
        <v>481</v>
      </c>
      <c r="P13" s="64" t="s">
        <v>482</v>
      </c>
    </row>
    <row r="14" spans="1:16" ht="12.75" customHeight="1" thickBot="1">
      <c r="A14" s="16" t="str">
        <f t="shared" si="0"/>
        <v> BRNO 21 </v>
      </c>
      <c r="B14" s="5" t="str">
        <f t="shared" si="1"/>
        <v>I</v>
      </c>
      <c r="C14" s="16">
        <f t="shared" si="2"/>
        <v>42956.444000000003</v>
      </c>
      <c r="D14" s="11" t="str">
        <f t="shared" si="3"/>
        <v>vis</v>
      </c>
      <c r="E14" s="60">
        <f>VLOOKUP(C14,Active!C$21:E$967,3,FALSE)</f>
        <v>3646.0108280055424</v>
      </c>
      <c r="F14" s="5" t="s">
        <v>207</v>
      </c>
      <c r="G14" s="11" t="str">
        <f t="shared" si="4"/>
        <v>42956.444</v>
      </c>
      <c r="H14" s="16">
        <f t="shared" si="5"/>
        <v>3646</v>
      </c>
      <c r="I14" s="61" t="s">
        <v>492</v>
      </c>
      <c r="J14" s="62" t="s">
        <v>493</v>
      </c>
      <c r="K14" s="61">
        <v>3646</v>
      </c>
      <c r="L14" s="61" t="s">
        <v>494</v>
      </c>
      <c r="M14" s="62" t="s">
        <v>233</v>
      </c>
      <c r="N14" s="62"/>
      <c r="O14" s="63" t="s">
        <v>495</v>
      </c>
      <c r="P14" s="63" t="s">
        <v>496</v>
      </c>
    </row>
    <row r="15" spans="1:16" ht="12.75" customHeight="1" thickBot="1">
      <c r="A15" s="16" t="str">
        <f t="shared" si="0"/>
        <v> BRNO 21 </v>
      </c>
      <c r="B15" s="5" t="str">
        <f t="shared" si="1"/>
        <v>I</v>
      </c>
      <c r="C15" s="16">
        <f t="shared" si="2"/>
        <v>42963.451000000001</v>
      </c>
      <c r="D15" s="11" t="str">
        <f t="shared" si="3"/>
        <v>vis</v>
      </c>
      <c r="E15" s="60">
        <f>VLOOKUP(C15,Active!C$21:E$967,3,FALSE)</f>
        <v>3657.9995513852946</v>
      </c>
      <c r="F15" s="5" t="s">
        <v>207</v>
      </c>
      <c r="G15" s="11" t="str">
        <f t="shared" si="4"/>
        <v>42963.451</v>
      </c>
      <c r="H15" s="16">
        <f t="shared" si="5"/>
        <v>3658</v>
      </c>
      <c r="I15" s="61" t="s">
        <v>497</v>
      </c>
      <c r="J15" s="62" t="s">
        <v>498</v>
      </c>
      <c r="K15" s="61">
        <v>3658</v>
      </c>
      <c r="L15" s="61" t="s">
        <v>377</v>
      </c>
      <c r="M15" s="62" t="s">
        <v>233</v>
      </c>
      <c r="N15" s="62"/>
      <c r="O15" s="63" t="s">
        <v>495</v>
      </c>
      <c r="P15" s="63" t="s">
        <v>496</v>
      </c>
    </row>
    <row r="16" spans="1:16" ht="12.75" customHeight="1" thickBot="1">
      <c r="A16" s="16" t="str">
        <f t="shared" si="0"/>
        <v> BRNO 23 </v>
      </c>
      <c r="B16" s="5" t="str">
        <f t="shared" si="1"/>
        <v>I</v>
      </c>
      <c r="C16" s="16">
        <f t="shared" si="2"/>
        <v>43724.440999999999</v>
      </c>
      <c r="D16" s="11" t="str">
        <f t="shared" si="3"/>
        <v>vis</v>
      </c>
      <c r="E16" s="60">
        <f>VLOOKUP(C16,Active!C$21:E$967,3,FALSE)</f>
        <v>4960.0258971481489</v>
      </c>
      <c r="F16" s="5" t="s">
        <v>207</v>
      </c>
      <c r="G16" s="11" t="str">
        <f t="shared" si="4"/>
        <v>43724.441</v>
      </c>
      <c r="H16" s="16">
        <f t="shared" si="5"/>
        <v>4960</v>
      </c>
      <c r="I16" s="61" t="s">
        <v>499</v>
      </c>
      <c r="J16" s="62" t="s">
        <v>500</v>
      </c>
      <c r="K16" s="61">
        <v>4960</v>
      </c>
      <c r="L16" s="61" t="s">
        <v>501</v>
      </c>
      <c r="M16" s="62" t="s">
        <v>233</v>
      </c>
      <c r="N16" s="62"/>
      <c r="O16" s="63" t="s">
        <v>502</v>
      </c>
      <c r="P16" s="63" t="s">
        <v>503</v>
      </c>
    </row>
    <row r="17" spans="1:16" ht="12.75" customHeight="1" thickBot="1">
      <c r="A17" s="16" t="str">
        <f t="shared" si="0"/>
        <v> BRNO 23 </v>
      </c>
      <c r="B17" s="5" t="str">
        <f t="shared" si="1"/>
        <v>I</v>
      </c>
      <c r="C17" s="16">
        <f t="shared" si="2"/>
        <v>43724.453000000001</v>
      </c>
      <c r="D17" s="11" t="str">
        <f t="shared" si="3"/>
        <v>vis</v>
      </c>
      <c r="E17" s="60">
        <f>VLOOKUP(C17,Active!C$21:E$967,3,FALSE)</f>
        <v>4960.0464287138102</v>
      </c>
      <c r="F17" s="5" t="s">
        <v>207</v>
      </c>
      <c r="G17" s="11" t="str">
        <f t="shared" si="4"/>
        <v>43724.453</v>
      </c>
      <c r="H17" s="16">
        <f t="shared" si="5"/>
        <v>4960</v>
      </c>
      <c r="I17" s="61" t="s">
        <v>504</v>
      </c>
      <c r="J17" s="62" t="s">
        <v>505</v>
      </c>
      <c r="K17" s="61">
        <v>4960</v>
      </c>
      <c r="L17" s="61" t="s">
        <v>506</v>
      </c>
      <c r="M17" s="62" t="s">
        <v>233</v>
      </c>
      <c r="N17" s="62"/>
      <c r="O17" s="63" t="s">
        <v>507</v>
      </c>
      <c r="P17" s="63" t="s">
        <v>503</v>
      </c>
    </row>
    <row r="18" spans="1:16" ht="12.75" customHeight="1" thickBot="1">
      <c r="A18" s="16" t="str">
        <f t="shared" si="0"/>
        <v> BRNO 23 </v>
      </c>
      <c r="B18" s="5" t="str">
        <f t="shared" si="1"/>
        <v>I</v>
      </c>
      <c r="C18" s="16">
        <f t="shared" si="2"/>
        <v>43724.457000000002</v>
      </c>
      <c r="D18" s="11" t="str">
        <f t="shared" si="3"/>
        <v>vis</v>
      </c>
      <c r="E18" s="60">
        <f>VLOOKUP(C18,Active!C$21:E$967,3,FALSE)</f>
        <v>4960.05327256903</v>
      </c>
      <c r="F18" s="5" t="s">
        <v>207</v>
      </c>
      <c r="G18" s="11" t="str">
        <f t="shared" si="4"/>
        <v>43724.457</v>
      </c>
      <c r="H18" s="16">
        <f t="shared" si="5"/>
        <v>4960</v>
      </c>
      <c r="I18" s="61" t="s">
        <v>508</v>
      </c>
      <c r="J18" s="62" t="s">
        <v>509</v>
      </c>
      <c r="K18" s="61">
        <v>4960</v>
      </c>
      <c r="L18" s="61" t="s">
        <v>510</v>
      </c>
      <c r="M18" s="62" t="s">
        <v>233</v>
      </c>
      <c r="N18" s="62"/>
      <c r="O18" s="63" t="s">
        <v>511</v>
      </c>
      <c r="P18" s="63" t="s">
        <v>503</v>
      </c>
    </row>
    <row r="19" spans="1:16" ht="12.75" customHeight="1" thickBot="1">
      <c r="A19" s="16" t="str">
        <f t="shared" si="0"/>
        <v> BRNO 23 </v>
      </c>
      <c r="B19" s="5" t="str">
        <f t="shared" si="1"/>
        <v>I</v>
      </c>
      <c r="C19" s="16">
        <f t="shared" si="2"/>
        <v>44077.457999999999</v>
      </c>
      <c r="D19" s="11" t="str">
        <f t="shared" si="3"/>
        <v>vis</v>
      </c>
      <c r="E19" s="60">
        <f>VLOOKUP(C19,Active!C$21:E$967,3,FALSE)</f>
        <v>5564.0252066031571</v>
      </c>
      <c r="F19" s="5" t="s">
        <v>207</v>
      </c>
      <c r="G19" s="11" t="str">
        <f t="shared" si="4"/>
        <v>44077.458</v>
      </c>
      <c r="H19" s="16">
        <f t="shared" si="5"/>
        <v>5564</v>
      </c>
      <c r="I19" s="61" t="s">
        <v>512</v>
      </c>
      <c r="J19" s="62" t="s">
        <v>513</v>
      </c>
      <c r="K19" s="61">
        <v>5564</v>
      </c>
      <c r="L19" s="61" t="s">
        <v>501</v>
      </c>
      <c r="M19" s="62" t="s">
        <v>233</v>
      </c>
      <c r="N19" s="62"/>
      <c r="O19" s="63" t="s">
        <v>514</v>
      </c>
      <c r="P19" s="63" t="s">
        <v>503</v>
      </c>
    </row>
    <row r="20" spans="1:16" ht="12.75" customHeight="1" thickBot="1">
      <c r="A20" s="16" t="str">
        <f t="shared" si="0"/>
        <v> BRNO 23 </v>
      </c>
      <c r="B20" s="5" t="str">
        <f t="shared" si="1"/>
        <v>I</v>
      </c>
      <c r="C20" s="16">
        <f t="shared" si="2"/>
        <v>44077.46</v>
      </c>
      <c r="D20" s="11" t="str">
        <f t="shared" si="3"/>
        <v>vis</v>
      </c>
      <c r="E20" s="60">
        <f>VLOOKUP(C20,Active!C$21:E$967,3,FALSE)</f>
        <v>5564.0286285307675</v>
      </c>
      <c r="F20" s="5" t="s">
        <v>207</v>
      </c>
      <c r="G20" s="11" t="str">
        <f t="shared" si="4"/>
        <v>44077.460</v>
      </c>
      <c r="H20" s="16">
        <f t="shared" si="5"/>
        <v>5564</v>
      </c>
      <c r="I20" s="61" t="s">
        <v>515</v>
      </c>
      <c r="J20" s="62" t="s">
        <v>516</v>
      </c>
      <c r="K20" s="61">
        <v>5564</v>
      </c>
      <c r="L20" s="61" t="s">
        <v>517</v>
      </c>
      <c r="M20" s="62" t="s">
        <v>233</v>
      </c>
      <c r="N20" s="62"/>
      <c r="O20" s="63" t="s">
        <v>518</v>
      </c>
      <c r="P20" s="63" t="s">
        <v>503</v>
      </c>
    </row>
    <row r="21" spans="1:16" ht="12.75" customHeight="1" thickBot="1">
      <c r="A21" s="16" t="str">
        <f t="shared" si="0"/>
        <v> BRNO 23 </v>
      </c>
      <c r="B21" s="5" t="str">
        <f t="shared" si="1"/>
        <v>I</v>
      </c>
      <c r="C21" s="16">
        <f t="shared" si="2"/>
        <v>44077.464</v>
      </c>
      <c r="D21" s="11" t="str">
        <f t="shared" si="3"/>
        <v>vis</v>
      </c>
      <c r="E21" s="60">
        <f>VLOOKUP(C21,Active!C$21:E$967,3,FALSE)</f>
        <v>5564.0354723859882</v>
      </c>
      <c r="F21" s="5" t="s">
        <v>207</v>
      </c>
      <c r="G21" s="11" t="str">
        <f t="shared" si="4"/>
        <v>44077.464</v>
      </c>
      <c r="H21" s="16">
        <f t="shared" si="5"/>
        <v>5564</v>
      </c>
      <c r="I21" s="61" t="s">
        <v>519</v>
      </c>
      <c r="J21" s="62" t="s">
        <v>520</v>
      </c>
      <c r="K21" s="61">
        <v>5564</v>
      </c>
      <c r="L21" s="61" t="s">
        <v>521</v>
      </c>
      <c r="M21" s="62" t="s">
        <v>233</v>
      </c>
      <c r="N21" s="62"/>
      <c r="O21" s="63" t="s">
        <v>522</v>
      </c>
      <c r="P21" s="63" t="s">
        <v>503</v>
      </c>
    </row>
    <row r="22" spans="1:16" ht="12.75" customHeight="1" thickBot="1">
      <c r="A22" s="16" t="str">
        <f t="shared" si="0"/>
        <v> BRNO 23 </v>
      </c>
      <c r="B22" s="5" t="str">
        <f t="shared" si="1"/>
        <v>I</v>
      </c>
      <c r="C22" s="16">
        <f t="shared" si="2"/>
        <v>44077.466999999997</v>
      </c>
      <c r="D22" s="11" t="str">
        <f t="shared" si="3"/>
        <v>vis</v>
      </c>
      <c r="E22" s="60">
        <f>VLOOKUP(C22,Active!C$21:E$967,3,FALSE)</f>
        <v>5564.0406052773969</v>
      </c>
      <c r="F22" s="5" t="s">
        <v>207</v>
      </c>
      <c r="G22" s="11" t="str">
        <f t="shared" si="4"/>
        <v>44077.467</v>
      </c>
      <c r="H22" s="16">
        <f t="shared" si="5"/>
        <v>5564</v>
      </c>
      <c r="I22" s="61" t="s">
        <v>523</v>
      </c>
      <c r="J22" s="62" t="s">
        <v>524</v>
      </c>
      <c r="K22" s="61">
        <v>5564</v>
      </c>
      <c r="L22" s="61" t="s">
        <v>525</v>
      </c>
      <c r="M22" s="62" t="s">
        <v>233</v>
      </c>
      <c r="N22" s="62"/>
      <c r="O22" s="63" t="s">
        <v>526</v>
      </c>
      <c r="P22" s="63" t="s">
        <v>503</v>
      </c>
    </row>
    <row r="23" spans="1:16" ht="12.75" customHeight="1" thickBot="1">
      <c r="A23" s="16" t="str">
        <f t="shared" si="0"/>
        <v> BRNO 23 </v>
      </c>
      <c r="B23" s="5" t="str">
        <f t="shared" si="1"/>
        <v>I</v>
      </c>
      <c r="C23" s="16">
        <f t="shared" si="2"/>
        <v>44077.472999999998</v>
      </c>
      <c r="D23" s="11" t="str">
        <f t="shared" si="3"/>
        <v>vis</v>
      </c>
      <c r="E23" s="60">
        <f>VLOOKUP(C23,Active!C$21:E$967,3,FALSE)</f>
        <v>5564.0508710602271</v>
      </c>
      <c r="F23" s="5" t="s">
        <v>207</v>
      </c>
      <c r="G23" s="11" t="str">
        <f t="shared" si="4"/>
        <v>44077.473</v>
      </c>
      <c r="H23" s="16">
        <f t="shared" si="5"/>
        <v>5564</v>
      </c>
      <c r="I23" s="61" t="s">
        <v>527</v>
      </c>
      <c r="J23" s="62" t="s">
        <v>528</v>
      </c>
      <c r="K23" s="61">
        <v>5564</v>
      </c>
      <c r="L23" s="61" t="s">
        <v>529</v>
      </c>
      <c r="M23" s="62" t="s">
        <v>233</v>
      </c>
      <c r="N23" s="62"/>
      <c r="O23" s="63" t="s">
        <v>530</v>
      </c>
      <c r="P23" s="63" t="s">
        <v>503</v>
      </c>
    </row>
    <row r="24" spans="1:16" ht="12.75" customHeight="1" thickBot="1">
      <c r="A24" s="16" t="str">
        <f t="shared" si="0"/>
        <v> BRNO 23 </v>
      </c>
      <c r="B24" s="5" t="str">
        <f t="shared" si="1"/>
        <v>I</v>
      </c>
      <c r="C24" s="16">
        <f t="shared" si="2"/>
        <v>44156.343999999997</v>
      </c>
      <c r="D24" s="11" t="str">
        <f t="shared" si="3"/>
        <v>vis</v>
      </c>
      <c r="E24" s="60">
        <f>VLOOKUP(C24,Active!C$21:E$967,3,FALSE)</f>
        <v>5698.9962973032279</v>
      </c>
      <c r="F24" s="5" t="s">
        <v>207</v>
      </c>
      <c r="G24" s="11" t="str">
        <f t="shared" si="4"/>
        <v>44156.344</v>
      </c>
      <c r="H24" s="16">
        <f t="shared" si="5"/>
        <v>5699</v>
      </c>
      <c r="I24" s="61" t="s">
        <v>531</v>
      </c>
      <c r="J24" s="62" t="s">
        <v>532</v>
      </c>
      <c r="K24" s="61">
        <v>5699</v>
      </c>
      <c r="L24" s="61" t="s">
        <v>374</v>
      </c>
      <c r="M24" s="62" t="s">
        <v>233</v>
      </c>
      <c r="N24" s="62"/>
      <c r="O24" s="63" t="s">
        <v>533</v>
      </c>
      <c r="P24" s="63" t="s">
        <v>503</v>
      </c>
    </row>
    <row r="25" spans="1:16" ht="12.75" customHeight="1" thickBot="1">
      <c r="A25" s="16" t="str">
        <f t="shared" si="0"/>
        <v> BBS 50 </v>
      </c>
      <c r="B25" s="5" t="str">
        <f t="shared" si="1"/>
        <v>I</v>
      </c>
      <c r="C25" s="16">
        <f t="shared" si="2"/>
        <v>44485.385000000002</v>
      </c>
      <c r="D25" s="11" t="str">
        <f t="shared" si="3"/>
        <v>vis</v>
      </c>
      <c r="E25" s="60">
        <f>VLOOKUP(C25,Active!C$21:E$967,3,FALSE)</f>
        <v>6261.973538575995</v>
      </c>
      <c r="F25" s="5" t="s">
        <v>207</v>
      </c>
      <c r="G25" s="11" t="str">
        <f t="shared" si="4"/>
        <v>44485.385</v>
      </c>
      <c r="H25" s="16">
        <f t="shared" si="5"/>
        <v>6262</v>
      </c>
      <c r="I25" s="61" t="s">
        <v>534</v>
      </c>
      <c r="J25" s="62" t="s">
        <v>535</v>
      </c>
      <c r="K25" s="61">
        <v>6262</v>
      </c>
      <c r="L25" s="61" t="s">
        <v>244</v>
      </c>
      <c r="M25" s="62" t="s">
        <v>233</v>
      </c>
      <c r="N25" s="62"/>
      <c r="O25" s="63" t="s">
        <v>536</v>
      </c>
      <c r="P25" s="63" t="s">
        <v>537</v>
      </c>
    </row>
    <row r="26" spans="1:16" ht="12.75" customHeight="1" thickBot="1">
      <c r="A26" s="16" t="str">
        <f t="shared" si="0"/>
        <v> BRNO 23 </v>
      </c>
      <c r="B26" s="5" t="str">
        <f t="shared" si="1"/>
        <v>I</v>
      </c>
      <c r="C26" s="16">
        <f t="shared" si="2"/>
        <v>44581.26</v>
      </c>
      <c r="D26" s="11" t="str">
        <f t="shared" si="3"/>
        <v>vis</v>
      </c>
      <c r="E26" s="60">
        <f>VLOOKUP(C26,Active!C$21:E$967,3,FALSE)</f>
        <v>6426.012193354657</v>
      </c>
      <c r="F26" s="5" t="s">
        <v>207</v>
      </c>
      <c r="G26" s="11" t="str">
        <f t="shared" si="4"/>
        <v>44581.260</v>
      </c>
      <c r="H26" s="16">
        <f t="shared" si="5"/>
        <v>6426</v>
      </c>
      <c r="I26" s="61" t="s">
        <v>538</v>
      </c>
      <c r="J26" s="62" t="s">
        <v>539</v>
      </c>
      <c r="K26" s="61">
        <v>6426</v>
      </c>
      <c r="L26" s="61" t="s">
        <v>540</v>
      </c>
      <c r="M26" s="62" t="s">
        <v>233</v>
      </c>
      <c r="N26" s="62"/>
      <c r="O26" s="63" t="s">
        <v>476</v>
      </c>
      <c r="P26" s="63" t="s">
        <v>503</v>
      </c>
    </row>
    <row r="27" spans="1:16" ht="12.75" customHeight="1" thickBot="1">
      <c r="A27" s="16" t="str">
        <f t="shared" si="0"/>
        <v> BRNO 26 </v>
      </c>
      <c r="B27" s="5" t="str">
        <f t="shared" si="1"/>
        <v>I</v>
      </c>
      <c r="C27" s="16">
        <f t="shared" si="2"/>
        <v>44783.483999999997</v>
      </c>
      <c r="D27" s="11" t="str">
        <f t="shared" si="3"/>
        <v>vis</v>
      </c>
      <c r="E27" s="60">
        <f>VLOOKUP(C27,Active!C$21:E$967,3,FALSE)</f>
        <v>6772.010137802733</v>
      </c>
      <c r="F27" s="5" t="s">
        <v>207</v>
      </c>
      <c r="G27" s="11" t="str">
        <f t="shared" si="4"/>
        <v>44783.484</v>
      </c>
      <c r="H27" s="16">
        <f t="shared" si="5"/>
        <v>6772</v>
      </c>
      <c r="I27" s="61" t="s">
        <v>541</v>
      </c>
      <c r="J27" s="62" t="s">
        <v>542</v>
      </c>
      <c r="K27" s="61">
        <v>6772</v>
      </c>
      <c r="L27" s="61" t="s">
        <v>494</v>
      </c>
      <c r="M27" s="62" t="s">
        <v>233</v>
      </c>
      <c r="N27" s="62"/>
      <c r="O27" s="63" t="s">
        <v>543</v>
      </c>
      <c r="P27" s="63" t="s">
        <v>544</v>
      </c>
    </row>
    <row r="28" spans="1:16" ht="12.75" customHeight="1" thickBot="1">
      <c r="A28" s="16" t="str">
        <f t="shared" si="0"/>
        <v> BRNO 26 </v>
      </c>
      <c r="B28" s="5" t="str">
        <f t="shared" si="1"/>
        <v>I</v>
      </c>
      <c r="C28" s="16">
        <f t="shared" si="2"/>
        <v>44783.483999999997</v>
      </c>
      <c r="D28" s="11" t="str">
        <f t="shared" si="3"/>
        <v>vis</v>
      </c>
      <c r="E28" s="60">
        <f>VLOOKUP(C28,Active!C$21:E$967,3,FALSE)</f>
        <v>6772.010137802733</v>
      </c>
      <c r="F28" s="5" t="s">
        <v>207</v>
      </c>
      <c r="G28" s="11" t="str">
        <f t="shared" si="4"/>
        <v>44783.484</v>
      </c>
      <c r="H28" s="16">
        <f t="shared" si="5"/>
        <v>6772</v>
      </c>
      <c r="I28" s="61" t="s">
        <v>541</v>
      </c>
      <c r="J28" s="62" t="s">
        <v>542</v>
      </c>
      <c r="K28" s="61">
        <v>6772</v>
      </c>
      <c r="L28" s="61" t="s">
        <v>494</v>
      </c>
      <c r="M28" s="62" t="s">
        <v>233</v>
      </c>
      <c r="N28" s="62"/>
      <c r="O28" s="63" t="s">
        <v>533</v>
      </c>
      <c r="P28" s="63" t="s">
        <v>544</v>
      </c>
    </row>
    <row r="29" spans="1:16" ht="12.75" customHeight="1" thickBot="1">
      <c r="A29" s="16" t="str">
        <f t="shared" si="0"/>
        <v> BRNO 26 </v>
      </c>
      <c r="B29" s="5" t="str">
        <f t="shared" si="1"/>
        <v>I</v>
      </c>
      <c r="C29" s="16">
        <f t="shared" si="2"/>
        <v>44783.485999999997</v>
      </c>
      <c r="D29" s="11" t="str">
        <f t="shared" si="3"/>
        <v>vis</v>
      </c>
      <c r="E29" s="60">
        <f>VLOOKUP(C29,Active!C$21:E$967,3,FALSE)</f>
        <v>6772.0135597303433</v>
      </c>
      <c r="F29" s="5" t="s">
        <v>207</v>
      </c>
      <c r="G29" s="11" t="str">
        <f t="shared" si="4"/>
        <v>44783.486</v>
      </c>
      <c r="H29" s="16">
        <f t="shared" si="5"/>
        <v>6772</v>
      </c>
      <c r="I29" s="61" t="s">
        <v>545</v>
      </c>
      <c r="J29" s="62" t="s">
        <v>546</v>
      </c>
      <c r="K29" s="61">
        <v>6772</v>
      </c>
      <c r="L29" s="61" t="s">
        <v>347</v>
      </c>
      <c r="M29" s="62" t="s">
        <v>233</v>
      </c>
      <c r="N29" s="62"/>
      <c r="O29" s="63" t="s">
        <v>547</v>
      </c>
      <c r="P29" s="63" t="s">
        <v>544</v>
      </c>
    </row>
    <row r="30" spans="1:16" ht="12.75" customHeight="1" thickBot="1">
      <c r="A30" s="16" t="str">
        <f t="shared" si="0"/>
        <v> BRNO 26 </v>
      </c>
      <c r="B30" s="5" t="str">
        <f t="shared" si="1"/>
        <v>I</v>
      </c>
      <c r="C30" s="16">
        <f t="shared" si="2"/>
        <v>44797.502999999997</v>
      </c>
      <c r="D30" s="11" t="str">
        <f t="shared" si="3"/>
        <v>vis</v>
      </c>
      <c r="E30" s="60">
        <f>VLOOKUP(C30,Active!C$21:E$967,3,FALSE)</f>
        <v>6795.9961393812682</v>
      </c>
      <c r="F30" s="5" t="s">
        <v>207</v>
      </c>
      <c r="G30" s="11" t="str">
        <f t="shared" si="4"/>
        <v>44797.503</v>
      </c>
      <c r="H30" s="16">
        <f t="shared" si="5"/>
        <v>6796</v>
      </c>
      <c r="I30" s="61" t="s">
        <v>548</v>
      </c>
      <c r="J30" s="62" t="s">
        <v>549</v>
      </c>
      <c r="K30" s="61">
        <v>6796</v>
      </c>
      <c r="L30" s="61" t="s">
        <v>374</v>
      </c>
      <c r="M30" s="62" t="s">
        <v>233</v>
      </c>
      <c r="N30" s="62"/>
      <c r="O30" s="63" t="s">
        <v>543</v>
      </c>
      <c r="P30" s="63" t="s">
        <v>544</v>
      </c>
    </row>
    <row r="31" spans="1:16" ht="12.75" customHeight="1" thickBot="1">
      <c r="A31" s="16" t="str">
        <f t="shared" si="0"/>
        <v> BRNO 26 </v>
      </c>
      <c r="B31" s="5" t="str">
        <f t="shared" si="1"/>
        <v>I</v>
      </c>
      <c r="C31" s="16">
        <f t="shared" si="2"/>
        <v>44821.489000000001</v>
      </c>
      <c r="D31" s="11" t="str">
        <f t="shared" si="3"/>
        <v>vis</v>
      </c>
      <c r="E31" s="60">
        <f>VLOOKUP(C31,Active!C$21:E$967,3,FALSE)</f>
        <v>6837.035317201573</v>
      </c>
      <c r="F31" s="5" t="s">
        <v>207</v>
      </c>
      <c r="G31" s="11" t="str">
        <f t="shared" si="4"/>
        <v>44821.489</v>
      </c>
      <c r="H31" s="16">
        <f t="shared" si="5"/>
        <v>6837</v>
      </c>
      <c r="I31" s="61" t="s">
        <v>550</v>
      </c>
      <c r="J31" s="62" t="s">
        <v>551</v>
      </c>
      <c r="K31" s="61">
        <v>6837</v>
      </c>
      <c r="L31" s="61" t="s">
        <v>521</v>
      </c>
      <c r="M31" s="62" t="s">
        <v>233</v>
      </c>
      <c r="N31" s="62"/>
      <c r="O31" s="63" t="s">
        <v>552</v>
      </c>
      <c r="P31" s="63" t="s">
        <v>544</v>
      </c>
    </row>
    <row r="32" spans="1:16" ht="12.75" customHeight="1" thickBot="1">
      <c r="A32" s="16" t="str">
        <f t="shared" si="0"/>
        <v> BRNO 26 </v>
      </c>
      <c r="B32" s="5" t="str">
        <f t="shared" si="1"/>
        <v>I</v>
      </c>
      <c r="C32" s="16">
        <f t="shared" si="2"/>
        <v>44821.493999999999</v>
      </c>
      <c r="D32" s="11" t="str">
        <f t="shared" si="3"/>
        <v>vis</v>
      </c>
      <c r="E32" s="60">
        <f>VLOOKUP(C32,Active!C$21:E$967,3,FALSE)</f>
        <v>6837.0438720205921</v>
      </c>
      <c r="F32" s="5" t="s">
        <v>207</v>
      </c>
      <c r="G32" s="11" t="str">
        <f t="shared" si="4"/>
        <v>44821.494</v>
      </c>
      <c r="H32" s="16">
        <f t="shared" si="5"/>
        <v>6837</v>
      </c>
      <c r="I32" s="61" t="s">
        <v>553</v>
      </c>
      <c r="J32" s="62" t="s">
        <v>554</v>
      </c>
      <c r="K32" s="61">
        <v>6837</v>
      </c>
      <c r="L32" s="61" t="s">
        <v>555</v>
      </c>
      <c r="M32" s="62" t="s">
        <v>233</v>
      </c>
      <c r="N32" s="62"/>
      <c r="O32" s="63" t="s">
        <v>556</v>
      </c>
      <c r="P32" s="63" t="s">
        <v>544</v>
      </c>
    </row>
    <row r="33" spans="1:16" ht="12.75" customHeight="1" thickBot="1">
      <c r="A33" s="16" t="str">
        <f t="shared" si="0"/>
        <v> BBS 56 </v>
      </c>
      <c r="B33" s="5" t="str">
        <f t="shared" si="1"/>
        <v>I</v>
      </c>
      <c r="C33" s="16">
        <f t="shared" si="2"/>
        <v>44831.419000000002</v>
      </c>
      <c r="D33" s="11" t="str">
        <f t="shared" si="3"/>
        <v>vis</v>
      </c>
      <c r="E33" s="60">
        <f>VLOOKUP(C33,Active!C$21:E$967,3,FALSE)</f>
        <v>6854.0251877825604</v>
      </c>
      <c r="F33" s="5" t="s">
        <v>207</v>
      </c>
      <c r="G33" s="11" t="str">
        <f t="shared" si="4"/>
        <v>44831.419</v>
      </c>
      <c r="H33" s="16">
        <f t="shared" si="5"/>
        <v>6854</v>
      </c>
      <c r="I33" s="61" t="s">
        <v>557</v>
      </c>
      <c r="J33" s="62" t="s">
        <v>558</v>
      </c>
      <c r="K33" s="61">
        <v>6854</v>
      </c>
      <c r="L33" s="61" t="s">
        <v>501</v>
      </c>
      <c r="M33" s="62" t="s">
        <v>233</v>
      </c>
      <c r="N33" s="62"/>
      <c r="O33" s="63" t="s">
        <v>559</v>
      </c>
      <c r="P33" s="63" t="s">
        <v>560</v>
      </c>
    </row>
    <row r="34" spans="1:16" ht="12.75" customHeight="1" thickBot="1">
      <c r="A34" s="16" t="str">
        <f t="shared" si="0"/>
        <v> BBS 56 </v>
      </c>
      <c r="B34" s="5" t="str">
        <f t="shared" si="1"/>
        <v>I</v>
      </c>
      <c r="C34" s="16">
        <f t="shared" si="2"/>
        <v>44834.328999999998</v>
      </c>
      <c r="D34" s="11" t="str">
        <f t="shared" si="3"/>
        <v>vis</v>
      </c>
      <c r="E34" s="60">
        <f>VLOOKUP(C34,Active!C$21:E$967,3,FALSE)</f>
        <v>6859.0040924543237</v>
      </c>
      <c r="F34" s="5" t="s">
        <v>207</v>
      </c>
      <c r="G34" s="11" t="str">
        <f t="shared" si="4"/>
        <v>44834.329</v>
      </c>
      <c r="H34" s="16">
        <f t="shared" si="5"/>
        <v>6859</v>
      </c>
      <c r="I34" s="61" t="s">
        <v>561</v>
      </c>
      <c r="J34" s="62" t="s">
        <v>562</v>
      </c>
      <c r="K34" s="61">
        <v>6859</v>
      </c>
      <c r="L34" s="61" t="s">
        <v>563</v>
      </c>
      <c r="M34" s="62" t="s">
        <v>233</v>
      </c>
      <c r="N34" s="62"/>
      <c r="O34" s="63" t="s">
        <v>559</v>
      </c>
      <c r="P34" s="63" t="s">
        <v>560</v>
      </c>
    </row>
    <row r="35" spans="1:16" ht="12.75" customHeight="1" thickBot="1">
      <c r="A35" s="16" t="str">
        <f t="shared" si="0"/>
        <v> BRNO 26 </v>
      </c>
      <c r="B35" s="5" t="str">
        <f t="shared" si="1"/>
        <v>I</v>
      </c>
      <c r="C35" s="16">
        <f t="shared" si="2"/>
        <v>44838.413</v>
      </c>
      <c r="D35" s="11" t="str">
        <f t="shared" si="3"/>
        <v>vis</v>
      </c>
      <c r="E35" s="60">
        <f>VLOOKUP(C35,Active!C$21:E$967,3,FALSE)</f>
        <v>6865.9916686328525</v>
      </c>
      <c r="F35" s="5" t="s">
        <v>207</v>
      </c>
      <c r="G35" s="11" t="str">
        <f t="shared" si="4"/>
        <v>44838.413</v>
      </c>
      <c r="H35" s="16">
        <f t="shared" si="5"/>
        <v>6866</v>
      </c>
      <c r="I35" s="61" t="s">
        <v>564</v>
      </c>
      <c r="J35" s="62" t="s">
        <v>565</v>
      </c>
      <c r="K35" s="61">
        <v>6866</v>
      </c>
      <c r="L35" s="61" t="s">
        <v>447</v>
      </c>
      <c r="M35" s="62" t="s">
        <v>233</v>
      </c>
      <c r="N35" s="62"/>
      <c r="O35" s="63" t="s">
        <v>566</v>
      </c>
      <c r="P35" s="63" t="s">
        <v>544</v>
      </c>
    </row>
    <row r="36" spans="1:16" ht="12.75" customHeight="1" thickBot="1">
      <c r="A36" s="16" t="str">
        <f t="shared" si="0"/>
        <v> BBS 56 </v>
      </c>
      <c r="B36" s="5" t="str">
        <f t="shared" si="1"/>
        <v>I</v>
      </c>
      <c r="C36" s="16">
        <f t="shared" si="2"/>
        <v>44838.423999999999</v>
      </c>
      <c r="D36" s="11" t="str">
        <f t="shared" si="3"/>
        <v>vis</v>
      </c>
      <c r="E36" s="60">
        <f>VLOOKUP(C36,Active!C$21:E$967,3,FALSE)</f>
        <v>6866.0104892347026</v>
      </c>
      <c r="F36" s="5" t="s">
        <v>207</v>
      </c>
      <c r="G36" s="11" t="str">
        <f t="shared" si="4"/>
        <v>44838.424</v>
      </c>
      <c r="H36" s="16">
        <f t="shared" si="5"/>
        <v>6866</v>
      </c>
      <c r="I36" s="61" t="s">
        <v>567</v>
      </c>
      <c r="J36" s="62" t="s">
        <v>568</v>
      </c>
      <c r="K36" s="61">
        <v>6866</v>
      </c>
      <c r="L36" s="61" t="s">
        <v>494</v>
      </c>
      <c r="M36" s="62" t="s">
        <v>233</v>
      </c>
      <c r="N36" s="62"/>
      <c r="O36" s="63" t="s">
        <v>559</v>
      </c>
      <c r="P36" s="63" t="s">
        <v>560</v>
      </c>
    </row>
    <row r="37" spans="1:16" ht="12.75" customHeight="1" thickBot="1">
      <c r="A37" s="16" t="str">
        <f t="shared" si="0"/>
        <v> BRNO 26 </v>
      </c>
      <c r="B37" s="5" t="str">
        <f t="shared" si="1"/>
        <v>I</v>
      </c>
      <c r="C37" s="16">
        <f t="shared" si="2"/>
        <v>44838.425000000003</v>
      </c>
      <c r="D37" s="11" t="str">
        <f t="shared" si="3"/>
        <v>vis</v>
      </c>
      <c r="E37" s="60">
        <f>VLOOKUP(C37,Active!C$21:E$967,3,FALSE)</f>
        <v>6866.0122001985137</v>
      </c>
      <c r="F37" s="5" t="s">
        <v>207</v>
      </c>
      <c r="G37" s="11" t="str">
        <f t="shared" si="4"/>
        <v>44838.425</v>
      </c>
      <c r="H37" s="16">
        <f t="shared" si="5"/>
        <v>6866</v>
      </c>
      <c r="I37" s="61" t="s">
        <v>569</v>
      </c>
      <c r="J37" s="62" t="s">
        <v>570</v>
      </c>
      <c r="K37" s="61">
        <v>6866</v>
      </c>
      <c r="L37" s="61" t="s">
        <v>540</v>
      </c>
      <c r="M37" s="62" t="s">
        <v>233</v>
      </c>
      <c r="N37" s="62"/>
      <c r="O37" s="63" t="s">
        <v>571</v>
      </c>
      <c r="P37" s="63" t="s">
        <v>544</v>
      </c>
    </row>
    <row r="38" spans="1:16" ht="12.75" customHeight="1" thickBot="1">
      <c r="A38" s="16" t="str">
        <f t="shared" si="0"/>
        <v> BRNO 26 </v>
      </c>
      <c r="B38" s="5" t="str">
        <f t="shared" si="1"/>
        <v>I</v>
      </c>
      <c r="C38" s="16">
        <f t="shared" si="2"/>
        <v>44838.425999999999</v>
      </c>
      <c r="D38" s="11" t="str">
        <f t="shared" si="3"/>
        <v>vis</v>
      </c>
      <c r="E38" s="60">
        <f>VLOOKUP(C38,Active!C$21:E$967,3,FALSE)</f>
        <v>6866.013911162313</v>
      </c>
      <c r="F38" s="5" t="s">
        <v>207</v>
      </c>
      <c r="G38" s="11" t="str">
        <f t="shared" si="4"/>
        <v>44838.426</v>
      </c>
      <c r="H38" s="16">
        <f t="shared" si="5"/>
        <v>6866</v>
      </c>
      <c r="I38" s="61" t="s">
        <v>572</v>
      </c>
      <c r="J38" s="62" t="s">
        <v>573</v>
      </c>
      <c r="K38" s="61">
        <v>6866</v>
      </c>
      <c r="L38" s="61" t="s">
        <v>347</v>
      </c>
      <c r="M38" s="62" t="s">
        <v>233</v>
      </c>
      <c r="N38" s="62"/>
      <c r="O38" s="63" t="s">
        <v>574</v>
      </c>
      <c r="P38" s="63" t="s">
        <v>544</v>
      </c>
    </row>
    <row r="39" spans="1:16" ht="12.75" customHeight="1" thickBot="1">
      <c r="A39" s="16" t="str">
        <f t="shared" si="0"/>
        <v> BRNO 26 </v>
      </c>
      <c r="B39" s="5" t="str">
        <f t="shared" si="1"/>
        <v>I</v>
      </c>
      <c r="C39" s="16">
        <f t="shared" si="2"/>
        <v>44852.445</v>
      </c>
      <c r="D39" s="11" t="str">
        <f t="shared" si="3"/>
        <v>vis</v>
      </c>
      <c r="E39" s="60">
        <f>VLOOKUP(C39,Active!C$21:E$967,3,FALSE)</f>
        <v>6889.9999127408482</v>
      </c>
      <c r="F39" s="5" t="s">
        <v>207</v>
      </c>
      <c r="G39" s="11" t="str">
        <f t="shared" si="4"/>
        <v>44852.445</v>
      </c>
      <c r="H39" s="16">
        <f t="shared" si="5"/>
        <v>6890</v>
      </c>
      <c r="I39" s="61" t="s">
        <v>575</v>
      </c>
      <c r="J39" s="62" t="s">
        <v>576</v>
      </c>
      <c r="K39" s="61">
        <v>6890</v>
      </c>
      <c r="L39" s="61" t="s">
        <v>377</v>
      </c>
      <c r="M39" s="62" t="s">
        <v>233</v>
      </c>
      <c r="N39" s="62"/>
      <c r="O39" s="63" t="s">
        <v>543</v>
      </c>
      <c r="P39" s="63" t="s">
        <v>544</v>
      </c>
    </row>
    <row r="40" spans="1:16" ht="12.75" customHeight="1" thickBot="1">
      <c r="A40" s="16" t="str">
        <f t="shared" si="0"/>
        <v> BRNO 26 </v>
      </c>
      <c r="B40" s="5" t="str">
        <f t="shared" si="1"/>
        <v>I</v>
      </c>
      <c r="C40" s="16">
        <f t="shared" si="2"/>
        <v>44852.457000000002</v>
      </c>
      <c r="D40" s="11" t="str">
        <f t="shared" si="3"/>
        <v>vis</v>
      </c>
      <c r="E40" s="60">
        <f>VLOOKUP(C40,Active!C$21:E$967,3,FALSE)</f>
        <v>6890.0204443065095</v>
      </c>
      <c r="F40" s="5" t="s">
        <v>207</v>
      </c>
      <c r="G40" s="11" t="str">
        <f t="shared" si="4"/>
        <v>44852.457</v>
      </c>
      <c r="H40" s="16">
        <f t="shared" si="5"/>
        <v>6890</v>
      </c>
      <c r="I40" s="61" t="s">
        <v>577</v>
      </c>
      <c r="J40" s="62" t="s">
        <v>578</v>
      </c>
      <c r="K40" s="61">
        <v>6890</v>
      </c>
      <c r="L40" s="61" t="s">
        <v>579</v>
      </c>
      <c r="M40" s="62" t="s">
        <v>233</v>
      </c>
      <c r="N40" s="62"/>
      <c r="O40" s="63" t="s">
        <v>502</v>
      </c>
      <c r="P40" s="63" t="s">
        <v>544</v>
      </c>
    </row>
    <row r="41" spans="1:16" ht="12.75" customHeight="1" thickBot="1">
      <c r="A41" s="16" t="str">
        <f t="shared" si="0"/>
        <v> BRNO 26 </v>
      </c>
      <c r="B41" s="5" t="str">
        <f t="shared" si="1"/>
        <v>I</v>
      </c>
      <c r="C41" s="16">
        <f t="shared" si="2"/>
        <v>44852.46</v>
      </c>
      <c r="D41" s="11" t="str">
        <f t="shared" si="3"/>
        <v>vis</v>
      </c>
      <c r="E41" s="60">
        <f>VLOOKUP(C41,Active!C$21:E$967,3,FALSE)</f>
        <v>6890.0255771979182</v>
      </c>
      <c r="F41" s="5" t="s">
        <v>207</v>
      </c>
      <c r="G41" s="11" t="str">
        <f t="shared" si="4"/>
        <v>44852.460</v>
      </c>
      <c r="H41" s="16">
        <f t="shared" si="5"/>
        <v>6890</v>
      </c>
      <c r="I41" s="61" t="s">
        <v>580</v>
      </c>
      <c r="J41" s="62" t="s">
        <v>581</v>
      </c>
      <c r="K41" s="61">
        <v>6890</v>
      </c>
      <c r="L41" s="61" t="s">
        <v>501</v>
      </c>
      <c r="M41" s="62" t="s">
        <v>233</v>
      </c>
      <c r="N41" s="62"/>
      <c r="O41" s="63" t="s">
        <v>556</v>
      </c>
      <c r="P41" s="63" t="s">
        <v>544</v>
      </c>
    </row>
    <row r="42" spans="1:16" ht="12.75" customHeight="1" thickBot="1">
      <c r="A42" s="16" t="str">
        <f t="shared" si="0"/>
        <v> BBS 58 </v>
      </c>
      <c r="B42" s="5" t="str">
        <f t="shared" si="1"/>
        <v>I</v>
      </c>
      <c r="C42" s="16">
        <f t="shared" si="2"/>
        <v>44958.248</v>
      </c>
      <c r="D42" s="11" t="str">
        <f t="shared" si="3"/>
        <v>vis</v>
      </c>
      <c r="E42" s="60">
        <f>VLOOKUP(C42,Active!C$21:E$967,3,FALSE)</f>
        <v>7071.0250161728873</v>
      </c>
      <c r="F42" s="5" t="s">
        <v>207</v>
      </c>
      <c r="G42" s="11" t="str">
        <f t="shared" si="4"/>
        <v>44958.248</v>
      </c>
      <c r="H42" s="16">
        <f t="shared" si="5"/>
        <v>7071</v>
      </c>
      <c r="I42" s="61" t="s">
        <v>582</v>
      </c>
      <c r="J42" s="62" t="s">
        <v>583</v>
      </c>
      <c r="K42" s="61">
        <v>7071</v>
      </c>
      <c r="L42" s="61" t="s">
        <v>501</v>
      </c>
      <c r="M42" s="62" t="s">
        <v>233</v>
      </c>
      <c r="N42" s="62"/>
      <c r="O42" s="63" t="s">
        <v>559</v>
      </c>
      <c r="P42" s="63" t="s">
        <v>584</v>
      </c>
    </row>
    <row r="43" spans="1:16" ht="12.75" customHeight="1" thickBot="1">
      <c r="A43" s="16" t="str">
        <f t="shared" si="0"/>
        <v> BBS 59 </v>
      </c>
      <c r="B43" s="5" t="str">
        <f t="shared" si="1"/>
        <v>I</v>
      </c>
      <c r="C43" s="16">
        <f t="shared" si="2"/>
        <v>45050.591999999997</v>
      </c>
      <c r="D43" s="11" t="str">
        <f t="shared" si="3"/>
        <v>vis</v>
      </c>
      <c r="E43" s="60">
        <f>VLOOKUP(C43,Active!C$21:E$967,3,FALSE)</f>
        <v>7229.0222577570366</v>
      </c>
      <c r="F43" s="5" t="s">
        <v>207</v>
      </c>
      <c r="G43" s="11" t="str">
        <f t="shared" si="4"/>
        <v>45050.592</v>
      </c>
      <c r="H43" s="16">
        <f t="shared" si="5"/>
        <v>7229</v>
      </c>
      <c r="I43" s="61" t="s">
        <v>585</v>
      </c>
      <c r="J43" s="62" t="s">
        <v>586</v>
      </c>
      <c r="K43" s="61">
        <v>7229</v>
      </c>
      <c r="L43" s="61" t="s">
        <v>219</v>
      </c>
      <c r="M43" s="62" t="s">
        <v>233</v>
      </c>
      <c r="N43" s="62"/>
      <c r="O43" s="63" t="s">
        <v>559</v>
      </c>
      <c r="P43" s="63" t="s">
        <v>587</v>
      </c>
    </row>
    <row r="44" spans="1:16" ht="12.75" customHeight="1" thickBot="1">
      <c r="A44" s="16" t="str">
        <f t="shared" si="0"/>
        <v> BBS 60 </v>
      </c>
      <c r="B44" s="5" t="str">
        <f t="shared" si="1"/>
        <v>I</v>
      </c>
      <c r="C44" s="16">
        <f t="shared" si="2"/>
        <v>45064.612999999998</v>
      </c>
      <c r="D44" s="11" t="str">
        <f t="shared" si="3"/>
        <v>vis</v>
      </c>
      <c r="E44" s="60">
        <f>VLOOKUP(C44,Active!C$21:E$967,3,FALSE)</f>
        <v>7253.0116812631823</v>
      </c>
      <c r="F44" s="5" t="s">
        <v>207</v>
      </c>
      <c r="G44" s="11" t="str">
        <f t="shared" si="4"/>
        <v>45064.613</v>
      </c>
      <c r="H44" s="16">
        <f t="shared" si="5"/>
        <v>7253</v>
      </c>
      <c r="I44" s="61" t="s">
        <v>588</v>
      </c>
      <c r="J44" s="62" t="s">
        <v>589</v>
      </c>
      <c r="K44" s="61">
        <v>7253</v>
      </c>
      <c r="L44" s="61" t="s">
        <v>540</v>
      </c>
      <c r="M44" s="62" t="s">
        <v>233</v>
      </c>
      <c r="N44" s="62"/>
      <c r="O44" s="63" t="s">
        <v>559</v>
      </c>
      <c r="P44" s="63" t="s">
        <v>590</v>
      </c>
    </row>
    <row r="45" spans="1:16" ht="12.75" customHeight="1" thickBot="1">
      <c r="A45" s="16" t="str">
        <f t="shared" si="0"/>
        <v> BRNO 26 </v>
      </c>
      <c r="B45" s="5" t="str">
        <f t="shared" si="1"/>
        <v>I</v>
      </c>
      <c r="C45" s="16">
        <f t="shared" si="2"/>
        <v>45160.466</v>
      </c>
      <c r="D45" s="11" t="str">
        <f t="shared" si="3"/>
        <v>vis</v>
      </c>
      <c r="E45" s="60">
        <f>VLOOKUP(C45,Active!C$21:E$967,3,FALSE)</f>
        <v>7417.0126948381449</v>
      </c>
      <c r="F45" s="5" t="s">
        <v>207</v>
      </c>
      <c r="G45" s="11" t="str">
        <f t="shared" si="4"/>
        <v>45160.466</v>
      </c>
      <c r="H45" s="16">
        <f t="shared" si="5"/>
        <v>7417</v>
      </c>
      <c r="I45" s="61" t="s">
        <v>591</v>
      </c>
      <c r="J45" s="62" t="s">
        <v>592</v>
      </c>
      <c r="K45" s="61">
        <v>7417</v>
      </c>
      <c r="L45" s="61" t="s">
        <v>540</v>
      </c>
      <c r="M45" s="62" t="s">
        <v>233</v>
      </c>
      <c r="N45" s="62"/>
      <c r="O45" s="63" t="s">
        <v>552</v>
      </c>
      <c r="P45" s="63" t="s">
        <v>544</v>
      </c>
    </row>
    <row r="46" spans="1:16" ht="12.75" customHeight="1" thickBot="1">
      <c r="A46" s="16" t="str">
        <f t="shared" si="0"/>
        <v> BRNO 26 </v>
      </c>
      <c r="B46" s="5" t="str">
        <f t="shared" si="1"/>
        <v>I</v>
      </c>
      <c r="C46" s="16">
        <f t="shared" si="2"/>
        <v>45160.472999999998</v>
      </c>
      <c r="D46" s="11" t="str">
        <f t="shared" si="3"/>
        <v>vis</v>
      </c>
      <c r="E46" s="60">
        <f>VLOOKUP(C46,Active!C$21:E$967,3,FALSE)</f>
        <v>7417.0246715847743</v>
      </c>
      <c r="F46" s="5" t="s">
        <v>207</v>
      </c>
      <c r="G46" s="11" t="str">
        <f t="shared" si="4"/>
        <v>45160.473</v>
      </c>
      <c r="H46" s="16">
        <f t="shared" si="5"/>
        <v>7417</v>
      </c>
      <c r="I46" s="61" t="s">
        <v>593</v>
      </c>
      <c r="J46" s="62" t="s">
        <v>594</v>
      </c>
      <c r="K46" s="61">
        <v>7417</v>
      </c>
      <c r="L46" s="61" t="s">
        <v>595</v>
      </c>
      <c r="M46" s="62" t="s">
        <v>233</v>
      </c>
      <c r="N46" s="62"/>
      <c r="O46" s="63" t="s">
        <v>556</v>
      </c>
      <c r="P46" s="63" t="s">
        <v>544</v>
      </c>
    </row>
    <row r="47" spans="1:16" ht="12.75" customHeight="1" thickBot="1">
      <c r="A47" s="16" t="str">
        <f t="shared" si="0"/>
        <v> BRNO 26 </v>
      </c>
      <c r="B47" s="5" t="str">
        <f t="shared" si="1"/>
        <v>I</v>
      </c>
      <c r="C47" s="16">
        <f t="shared" si="2"/>
        <v>45198.462</v>
      </c>
      <c r="D47" s="11" t="str">
        <f t="shared" si="3"/>
        <v>vis</v>
      </c>
      <c r="E47" s="60">
        <f>VLOOKUP(C47,Active!C$21:E$967,3,FALSE)</f>
        <v>7482.0224755627332</v>
      </c>
      <c r="F47" s="5" t="s">
        <v>207</v>
      </c>
      <c r="G47" s="11" t="str">
        <f t="shared" si="4"/>
        <v>45198.462</v>
      </c>
      <c r="H47" s="16">
        <f t="shared" si="5"/>
        <v>7482</v>
      </c>
      <c r="I47" s="61" t="s">
        <v>596</v>
      </c>
      <c r="J47" s="62" t="s">
        <v>597</v>
      </c>
      <c r="K47" s="61">
        <v>7482</v>
      </c>
      <c r="L47" s="61" t="s">
        <v>219</v>
      </c>
      <c r="M47" s="62" t="s">
        <v>233</v>
      </c>
      <c r="N47" s="62"/>
      <c r="O47" s="63" t="s">
        <v>574</v>
      </c>
      <c r="P47" s="63" t="s">
        <v>544</v>
      </c>
    </row>
    <row r="48" spans="1:16" ht="12.75" customHeight="1" thickBot="1">
      <c r="A48" s="16" t="str">
        <f t="shared" si="0"/>
        <v> BRNO 26 </v>
      </c>
      <c r="B48" s="5" t="str">
        <f t="shared" si="1"/>
        <v>I</v>
      </c>
      <c r="C48" s="16">
        <f t="shared" si="2"/>
        <v>45198.463000000003</v>
      </c>
      <c r="D48" s="11" t="str">
        <f t="shared" si="3"/>
        <v>vis</v>
      </c>
      <c r="E48" s="60">
        <f>VLOOKUP(C48,Active!C$21:E$967,3,FALSE)</f>
        <v>7482.0241865265452</v>
      </c>
      <c r="F48" s="5" t="s">
        <v>207</v>
      </c>
      <c r="G48" s="11" t="str">
        <f t="shared" si="4"/>
        <v>45198.463</v>
      </c>
      <c r="H48" s="16">
        <f t="shared" si="5"/>
        <v>7482</v>
      </c>
      <c r="I48" s="61" t="s">
        <v>598</v>
      </c>
      <c r="J48" s="62" t="s">
        <v>599</v>
      </c>
      <c r="K48" s="61">
        <v>7482</v>
      </c>
      <c r="L48" s="61" t="s">
        <v>595</v>
      </c>
      <c r="M48" s="62" t="s">
        <v>233</v>
      </c>
      <c r="N48" s="62"/>
      <c r="O48" s="63" t="s">
        <v>571</v>
      </c>
      <c r="P48" s="63" t="s">
        <v>544</v>
      </c>
    </row>
    <row r="49" spans="1:16" ht="12.75" customHeight="1" thickBot="1">
      <c r="A49" s="16" t="str">
        <f t="shared" si="0"/>
        <v> BRNO 26 </v>
      </c>
      <c r="B49" s="5" t="str">
        <f t="shared" si="1"/>
        <v>I</v>
      </c>
      <c r="C49" s="16">
        <f t="shared" si="2"/>
        <v>45198.468999999997</v>
      </c>
      <c r="D49" s="11" t="str">
        <f t="shared" si="3"/>
        <v>vis</v>
      </c>
      <c r="E49" s="60">
        <f>VLOOKUP(C49,Active!C$21:E$967,3,FALSE)</f>
        <v>7482.0344523093627</v>
      </c>
      <c r="F49" s="5" t="s">
        <v>207</v>
      </c>
      <c r="G49" s="11" t="str">
        <f t="shared" si="4"/>
        <v>45198.469</v>
      </c>
      <c r="H49" s="16">
        <f t="shared" si="5"/>
        <v>7482</v>
      </c>
      <c r="I49" s="61" t="s">
        <v>600</v>
      </c>
      <c r="J49" s="62" t="s">
        <v>601</v>
      </c>
      <c r="K49" s="61">
        <v>7482</v>
      </c>
      <c r="L49" s="61" t="s">
        <v>602</v>
      </c>
      <c r="M49" s="62" t="s">
        <v>233</v>
      </c>
      <c r="N49" s="62"/>
      <c r="O49" s="63" t="s">
        <v>547</v>
      </c>
      <c r="P49" s="63" t="s">
        <v>544</v>
      </c>
    </row>
    <row r="50" spans="1:16" ht="12.75" customHeight="1" thickBot="1">
      <c r="A50" s="16" t="str">
        <f t="shared" si="0"/>
        <v> BRNO 26 </v>
      </c>
      <c r="B50" s="5" t="str">
        <f t="shared" si="1"/>
        <v>I</v>
      </c>
      <c r="C50" s="16">
        <f t="shared" si="2"/>
        <v>45198.47</v>
      </c>
      <c r="D50" s="11" t="str">
        <f t="shared" si="3"/>
        <v>vis</v>
      </c>
      <c r="E50" s="60">
        <f>VLOOKUP(C50,Active!C$21:E$967,3,FALSE)</f>
        <v>7482.0361632731747</v>
      </c>
      <c r="F50" s="5" t="s">
        <v>207</v>
      </c>
      <c r="G50" s="11" t="str">
        <f t="shared" si="4"/>
        <v>45198.470</v>
      </c>
      <c r="H50" s="16">
        <f t="shared" si="5"/>
        <v>7482</v>
      </c>
      <c r="I50" s="61" t="s">
        <v>603</v>
      </c>
      <c r="J50" s="62" t="s">
        <v>604</v>
      </c>
      <c r="K50" s="61">
        <v>7482</v>
      </c>
      <c r="L50" s="61" t="s">
        <v>521</v>
      </c>
      <c r="M50" s="62" t="s">
        <v>233</v>
      </c>
      <c r="N50" s="62"/>
      <c r="O50" s="63" t="s">
        <v>605</v>
      </c>
      <c r="P50" s="63" t="s">
        <v>544</v>
      </c>
    </row>
    <row r="51" spans="1:16" ht="12.75" customHeight="1" thickBot="1">
      <c r="A51" s="16" t="str">
        <f t="shared" si="0"/>
        <v> VSSC 60.20 </v>
      </c>
      <c r="B51" s="5" t="str">
        <f t="shared" si="1"/>
        <v>I</v>
      </c>
      <c r="C51" s="16">
        <f t="shared" si="2"/>
        <v>45198.472000000002</v>
      </c>
      <c r="D51" s="11" t="str">
        <f t="shared" si="3"/>
        <v>vis</v>
      </c>
      <c r="E51" s="60">
        <f>VLOOKUP(C51,Active!C$21:E$967,3,FALSE)</f>
        <v>7482.0395852007841</v>
      </c>
      <c r="F51" s="5" t="s">
        <v>207</v>
      </c>
      <c r="G51" s="11" t="str">
        <f t="shared" si="4"/>
        <v>45198.472</v>
      </c>
      <c r="H51" s="16">
        <f t="shared" si="5"/>
        <v>7482</v>
      </c>
      <c r="I51" s="61" t="s">
        <v>606</v>
      </c>
      <c r="J51" s="62" t="s">
        <v>607</v>
      </c>
      <c r="K51" s="61">
        <v>7482</v>
      </c>
      <c r="L51" s="61" t="s">
        <v>608</v>
      </c>
      <c r="M51" s="62" t="s">
        <v>233</v>
      </c>
      <c r="N51" s="62"/>
      <c r="O51" s="63" t="s">
        <v>609</v>
      </c>
      <c r="P51" s="63" t="s">
        <v>610</v>
      </c>
    </row>
    <row r="52" spans="1:16" ht="12.75" customHeight="1" thickBot="1">
      <c r="A52" s="16" t="str">
        <f t="shared" si="0"/>
        <v> VSSC 60.20 </v>
      </c>
      <c r="B52" s="5" t="str">
        <f t="shared" si="1"/>
        <v>I</v>
      </c>
      <c r="C52" s="16">
        <f t="shared" si="2"/>
        <v>45208.400999999998</v>
      </c>
      <c r="D52" s="11" t="str">
        <f t="shared" si="3"/>
        <v>vis</v>
      </c>
      <c r="E52" s="60">
        <f>VLOOKUP(C52,Active!C$21:E$967,3,FALSE)</f>
        <v>7499.0277448179604</v>
      </c>
      <c r="F52" s="5" t="s">
        <v>207</v>
      </c>
      <c r="G52" s="11" t="str">
        <f t="shared" si="4"/>
        <v>45208.401</v>
      </c>
      <c r="H52" s="16">
        <f t="shared" si="5"/>
        <v>7499</v>
      </c>
      <c r="I52" s="61" t="s">
        <v>611</v>
      </c>
      <c r="J52" s="62" t="s">
        <v>612</v>
      </c>
      <c r="K52" s="61">
        <v>7499</v>
      </c>
      <c r="L52" s="61" t="s">
        <v>613</v>
      </c>
      <c r="M52" s="62" t="s">
        <v>233</v>
      </c>
      <c r="N52" s="62"/>
      <c r="O52" s="63" t="s">
        <v>609</v>
      </c>
      <c r="P52" s="63" t="s">
        <v>610</v>
      </c>
    </row>
    <row r="53" spans="1:16" ht="12.75" customHeight="1" thickBot="1">
      <c r="A53" s="16" t="str">
        <f t="shared" si="0"/>
        <v> BBS 62 </v>
      </c>
      <c r="B53" s="5" t="str">
        <f t="shared" si="1"/>
        <v>I</v>
      </c>
      <c r="C53" s="16">
        <f t="shared" si="2"/>
        <v>45212.489000000001</v>
      </c>
      <c r="D53" s="11" t="str">
        <f t="shared" si="3"/>
        <v>vis</v>
      </c>
      <c r="E53" s="60">
        <f>VLOOKUP(C53,Active!C$21:E$967,3,FALSE)</f>
        <v>7506.0221648517099</v>
      </c>
      <c r="F53" s="5" t="s">
        <v>207</v>
      </c>
      <c r="G53" s="11" t="str">
        <f t="shared" si="4"/>
        <v>45212.489</v>
      </c>
      <c r="H53" s="16">
        <f t="shared" si="5"/>
        <v>7506</v>
      </c>
      <c r="I53" s="61" t="s">
        <v>614</v>
      </c>
      <c r="J53" s="62" t="s">
        <v>615</v>
      </c>
      <c r="K53" s="61">
        <v>7506</v>
      </c>
      <c r="L53" s="61" t="s">
        <v>219</v>
      </c>
      <c r="M53" s="62" t="s">
        <v>233</v>
      </c>
      <c r="N53" s="62"/>
      <c r="O53" s="63" t="s">
        <v>559</v>
      </c>
      <c r="P53" s="63" t="s">
        <v>616</v>
      </c>
    </row>
    <row r="54" spans="1:16" ht="12.75" customHeight="1" thickBot="1">
      <c r="A54" s="16" t="str">
        <f t="shared" si="0"/>
        <v> BBS 62 </v>
      </c>
      <c r="B54" s="5" t="str">
        <f t="shared" si="1"/>
        <v>I</v>
      </c>
      <c r="C54" s="16">
        <f t="shared" si="2"/>
        <v>45222.425999999999</v>
      </c>
      <c r="D54" s="11" t="str">
        <f t="shared" si="3"/>
        <v>vis</v>
      </c>
      <c r="E54" s="60">
        <f>VLOOKUP(C54,Active!C$21:E$967,3,FALSE)</f>
        <v>7523.0240121793267</v>
      </c>
      <c r="F54" s="5" t="s">
        <v>207</v>
      </c>
      <c r="G54" s="11" t="str">
        <f t="shared" si="4"/>
        <v>45222.426</v>
      </c>
      <c r="H54" s="16">
        <f t="shared" si="5"/>
        <v>7523</v>
      </c>
      <c r="I54" s="61" t="s">
        <v>617</v>
      </c>
      <c r="J54" s="62" t="s">
        <v>618</v>
      </c>
      <c r="K54" s="61">
        <v>7523</v>
      </c>
      <c r="L54" s="61" t="s">
        <v>595</v>
      </c>
      <c r="M54" s="62" t="s">
        <v>233</v>
      </c>
      <c r="N54" s="62"/>
      <c r="O54" s="63" t="s">
        <v>559</v>
      </c>
      <c r="P54" s="63" t="s">
        <v>616</v>
      </c>
    </row>
    <row r="55" spans="1:16" ht="12.75" customHeight="1" thickBot="1">
      <c r="A55" s="16" t="str">
        <f t="shared" si="0"/>
        <v> BBS 62 </v>
      </c>
      <c r="B55" s="5" t="str">
        <f t="shared" si="1"/>
        <v>I</v>
      </c>
      <c r="C55" s="16">
        <f t="shared" si="2"/>
        <v>45229.421000000002</v>
      </c>
      <c r="D55" s="11" t="str">
        <f t="shared" si="3"/>
        <v>vis</v>
      </c>
      <c r="E55" s="60">
        <f>VLOOKUP(C55,Active!C$21:E$967,3,FALSE)</f>
        <v>7534.9922039934299</v>
      </c>
      <c r="F55" s="5" t="s">
        <v>207</v>
      </c>
      <c r="G55" s="11" t="str">
        <f t="shared" si="4"/>
        <v>45229.421</v>
      </c>
      <c r="H55" s="16">
        <f t="shared" si="5"/>
        <v>7535</v>
      </c>
      <c r="I55" s="61" t="s">
        <v>619</v>
      </c>
      <c r="J55" s="62" t="s">
        <v>620</v>
      </c>
      <c r="K55" s="61">
        <v>7535</v>
      </c>
      <c r="L55" s="61" t="s">
        <v>447</v>
      </c>
      <c r="M55" s="62" t="s">
        <v>233</v>
      </c>
      <c r="N55" s="62"/>
      <c r="O55" s="63" t="s">
        <v>559</v>
      </c>
      <c r="P55" s="63" t="s">
        <v>616</v>
      </c>
    </row>
    <row r="56" spans="1:16" ht="12.75" customHeight="1" thickBot="1">
      <c r="A56" s="16" t="str">
        <f t="shared" si="0"/>
        <v> BBS 62 </v>
      </c>
      <c r="B56" s="5" t="str">
        <f t="shared" si="1"/>
        <v>I</v>
      </c>
      <c r="C56" s="16">
        <f t="shared" si="2"/>
        <v>45232.364000000001</v>
      </c>
      <c r="D56" s="11" t="str">
        <f t="shared" si="3"/>
        <v>vis</v>
      </c>
      <c r="E56" s="60">
        <f>VLOOKUP(C56,Active!C$21:E$967,3,FALSE)</f>
        <v>7540.0275704707547</v>
      </c>
      <c r="F56" s="5" t="s">
        <v>207</v>
      </c>
      <c r="G56" s="11" t="str">
        <f t="shared" si="4"/>
        <v>45232.364</v>
      </c>
      <c r="H56" s="16">
        <f t="shared" si="5"/>
        <v>7540</v>
      </c>
      <c r="I56" s="61" t="s">
        <v>621</v>
      </c>
      <c r="J56" s="62" t="s">
        <v>622</v>
      </c>
      <c r="K56" s="61">
        <v>7540</v>
      </c>
      <c r="L56" s="61" t="s">
        <v>613</v>
      </c>
      <c r="M56" s="62" t="s">
        <v>233</v>
      </c>
      <c r="N56" s="62"/>
      <c r="O56" s="63" t="s">
        <v>623</v>
      </c>
      <c r="P56" s="63" t="s">
        <v>616</v>
      </c>
    </row>
    <row r="57" spans="1:16" ht="12.75" customHeight="1" thickBot="1">
      <c r="A57" s="16" t="str">
        <f t="shared" si="0"/>
        <v> BBS 62 </v>
      </c>
      <c r="B57" s="5" t="str">
        <f t="shared" si="1"/>
        <v>I</v>
      </c>
      <c r="C57" s="16">
        <f t="shared" si="2"/>
        <v>45242.296999999999</v>
      </c>
      <c r="D57" s="11" t="str">
        <f t="shared" si="3"/>
        <v>vis</v>
      </c>
      <c r="E57" s="60">
        <f>VLOOKUP(C57,Active!C$21:E$967,3,FALSE)</f>
        <v>7557.0225739431507</v>
      </c>
      <c r="F57" s="5" t="s">
        <v>207</v>
      </c>
      <c r="G57" s="11" t="str">
        <f t="shared" si="4"/>
        <v>45242.297</v>
      </c>
      <c r="H57" s="16">
        <f t="shared" si="5"/>
        <v>7557</v>
      </c>
      <c r="I57" s="61" t="s">
        <v>624</v>
      </c>
      <c r="J57" s="62" t="s">
        <v>625</v>
      </c>
      <c r="K57" s="61">
        <v>7557</v>
      </c>
      <c r="L57" s="61" t="s">
        <v>219</v>
      </c>
      <c r="M57" s="62" t="s">
        <v>233</v>
      </c>
      <c r="N57" s="62"/>
      <c r="O57" s="63" t="s">
        <v>559</v>
      </c>
      <c r="P57" s="63" t="s">
        <v>616</v>
      </c>
    </row>
    <row r="58" spans="1:16" ht="12.75" customHeight="1" thickBot="1">
      <c r="A58" s="16" t="str">
        <f t="shared" si="0"/>
        <v> BBS 63 </v>
      </c>
      <c r="B58" s="5" t="str">
        <f t="shared" si="1"/>
        <v>I</v>
      </c>
      <c r="C58" s="16">
        <f t="shared" si="2"/>
        <v>45263.338000000003</v>
      </c>
      <c r="D58" s="11" t="str">
        <f t="shared" si="3"/>
        <v>vis</v>
      </c>
      <c r="E58" s="60">
        <f>VLOOKUP(C58,Active!C$21:E$967,3,FALSE)</f>
        <v>7593.0229633585213</v>
      </c>
      <c r="F58" s="5" t="s">
        <v>207</v>
      </c>
      <c r="G58" s="11" t="str">
        <f t="shared" si="4"/>
        <v>45263.338</v>
      </c>
      <c r="H58" s="16">
        <f t="shared" si="5"/>
        <v>7593</v>
      </c>
      <c r="I58" s="61" t="s">
        <v>626</v>
      </c>
      <c r="J58" s="62" t="s">
        <v>627</v>
      </c>
      <c r="K58" s="61">
        <v>7593</v>
      </c>
      <c r="L58" s="61" t="s">
        <v>219</v>
      </c>
      <c r="M58" s="62" t="s">
        <v>233</v>
      </c>
      <c r="N58" s="62"/>
      <c r="O58" s="63" t="s">
        <v>623</v>
      </c>
      <c r="P58" s="63" t="s">
        <v>628</v>
      </c>
    </row>
    <row r="59" spans="1:16" ht="12.75" customHeight="1" thickBot="1">
      <c r="A59" s="16" t="str">
        <f t="shared" si="0"/>
        <v> BBS 67 </v>
      </c>
      <c r="B59" s="5" t="str">
        <f t="shared" si="1"/>
        <v>I</v>
      </c>
      <c r="C59" s="16">
        <f t="shared" si="2"/>
        <v>45520.497000000003</v>
      </c>
      <c r="D59" s="11" t="str">
        <f t="shared" si="3"/>
        <v>vis</v>
      </c>
      <c r="E59" s="60">
        <f>VLOOKUP(C59,Active!C$21:E$967,3,FALSE)</f>
        <v>8033.0127044195469</v>
      </c>
      <c r="F59" s="5" t="s">
        <v>207</v>
      </c>
      <c r="G59" s="11" t="str">
        <f t="shared" si="4"/>
        <v>45520.497</v>
      </c>
      <c r="H59" s="16">
        <f t="shared" si="5"/>
        <v>8033</v>
      </c>
      <c r="I59" s="61" t="s">
        <v>629</v>
      </c>
      <c r="J59" s="62" t="s">
        <v>630</v>
      </c>
      <c r="K59" s="61">
        <v>8033</v>
      </c>
      <c r="L59" s="61" t="s">
        <v>540</v>
      </c>
      <c r="M59" s="62" t="s">
        <v>233</v>
      </c>
      <c r="N59" s="62"/>
      <c r="O59" s="63" t="s">
        <v>559</v>
      </c>
      <c r="P59" s="63" t="s">
        <v>631</v>
      </c>
    </row>
    <row r="60" spans="1:16" ht="12.75" customHeight="1" thickBot="1">
      <c r="A60" s="16" t="str">
        <f t="shared" si="0"/>
        <v>BAVM 38 </v>
      </c>
      <c r="B60" s="5" t="str">
        <f t="shared" si="1"/>
        <v>I</v>
      </c>
      <c r="C60" s="16">
        <f t="shared" si="2"/>
        <v>45534.531000000003</v>
      </c>
      <c r="D60" s="11" t="str">
        <f t="shared" si="3"/>
        <v>vis</v>
      </c>
      <c r="E60" s="60">
        <f>VLOOKUP(C60,Active!C$21:E$967,3,FALSE)</f>
        <v>8057.0243704551531</v>
      </c>
      <c r="F60" s="5" t="s">
        <v>207</v>
      </c>
      <c r="G60" s="11" t="str">
        <f t="shared" si="4"/>
        <v>45534.531</v>
      </c>
      <c r="H60" s="16">
        <f t="shared" si="5"/>
        <v>8057</v>
      </c>
      <c r="I60" s="61" t="s">
        <v>632</v>
      </c>
      <c r="J60" s="62" t="s">
        <v>633</v>
      </c>
      <c r="K60" s="61">
        <v>8057</v>
      </c>
      <c r="L60" s="61" t="s">
        <v>595</v>
      </c>
      <c r="M60" s="62" t="s">
        <v>210</v>
      </c>
      <c r="N60" s="62"/>
      <c r="O60" s="63" t="s">
        <v>634</v>
      </c>
      <c r="P60" s="64" t="s">
        <v>635</v>
      </c>
    </row>
    <row r="61" spans="1:16" ht="12.75" customHeight="1" thickBot="1">
      <c r="A61" s="16" t="str">
        <f t="shared" si="0"/>
        <v>BAVM 38 </v>
      </c>
      <c r="B61" s="5" t="str">
        <f t="shared" si="1"/>
        <v>I</v>
      </c>
      <c r="C61" s="16">
        <f t="shared" si="2"/>
        <v>45561.417000000001</v>
      </c>
      <c r="D61" s="11" t="str">
        <f t="shared" si="3"/>
        <v>vis</v>
      </c>
      <c r="E61" s="60">
        <f>VLOOKUP(C61,Active!C$21:E$967,3,FALSE)</f>
        <v>8103.0253433091693</v>
      </c>
      <c r="F61" s="5" t="s">
        <v>207</v>
      </c>
      <c r="G61" s="11" t="str">
        <f t="shared" si="4"/>
        <v>45561.417</v>
      </c>
      <c r="H61" s="16">
        <f t="shared" si="5"/>
        <v>8103</v>
      </c>
      <c r="I61" s="61" t="s">
        <v>636</v>
      </c>
      <c r="J61" s="62" t="s">
        <v>637</v>
      </c>
      <c r="K61" s="61">
        <v>8103</v>
      </c>
      <c r="L61" s="61" t="s">
        <v>501</v>
      </c>
      <c r="M61" s="62" t="s">
        <v>233</v>
      </c>
      <c r="N61" s="62"/>
      <c r="O61" s="63" t="s">
        <v>638</v>
      </c>
      <c r="P61" s="64" t="s">
        <v>635</v>
      </c>
    </row>
    <row r="62" spans="1:16" ht="12.75" customHeight="1" thickBot="1">
      <c r="A62" s="16" t="str">
        <f t="shared" si="0"/>
        <v> BRNO 26 </v>
      </c>
      <c r="B62" s="5" t="str">
        <f t="shared" si="1"/>
        <v>I</v>
      </c>
      <c r="C62" s="16">
        <f t="shared" si="2"/>
        <v>45561.423000000003</v>
      </c>
      <c r="D62" s="11" t="str">
        <f t="shared" si="3"/>
        <v>vis</v>
      </c>
      <c r="E62" s="60">
        <f>VLOOKUP(C62,Active!C$21:E$967,3,FALSE)</f>
        <v>8103.0356090920004</v>
      </c>
      <c r="F62" s="5" t="s">
        <v>207</v>
      </c>
      <c r="G62" s="11" t="str">
        <f t="shared" si="4"/>
        <v>45561.423</v>
      </c>
      <c r="H62" s="16">
        <f t="shared" si="5"/>
        <v>8103</v>
      </c>
      <c r="I62" s="61" t="s">
        <v>639</v>
      </c>
      <c r="J62" s="62" t="s">
        <v>640</v>
      </c>
      <c r="K62" s="61">
        <v>8103</v>
      </c>
      <c r="L62" s="61" t="s">
        <v>521</v>
      </c>
      <c r="M62" s="62" t="s">
        <v>233</v>
      </c>
      <c r="N62" s="62"/>
      <c r="O62" s="63" t="s">
        <v>556</v>
      </c>
      <c r="P62" s="63" t="s">
        <v>544</v>
      </c>
    </row>
    <row r="63" spans="1:16" ht="12.75" customHeight="1" thickBot="1">
      <c r="A63" s="16" t="str">
        <f t="shared" si="0"/>
        <v>BAVM 38 </v>
      </c>
      <c r="B63" s="5" t="str">
        <f t="shared" si="1"/>
        <v>I</v>
      </c>
      <c r="C63" s="16">
        <f t="shared" si="2"/>
        <v>45565.51</v>
      </c>
      <c r="D63" s="11" t="str">
        <f t="shared" si="3"/>
        <v>vis</v>
      </c>
      <c r="E63" s="60">
        <f>VLOOKUP(C63,Active!C$21:E$967,3,FALSE)</f>
        <v>8110.0283181619379</v>
      </c>
      <c r="F63" s="5" t="s">
        <v>207</v>
      </c>
      <c r="G63" s="11" t="str">
        <f t="shared" si="4"/>
        <v>45565.510</v>
      </c>
      <c r="H63" s="16">
        <f t="shared" si="5"/>
        <v>8110</v>
      </c>
      <c r="I63" s="61" t="s">
        <v>641</v>
      </c>
      <c r="J63" s="62" t="s">
        <v>642</v>
      </c>
      <c r="K63" s="61">
        <v>8110</v>
      </c>
      <c r="L63" s="61" t="s">
        <v>517</v>
      </c>
      <c r="M63" s="62" t="s">
        <v>233</v>
      </c>
      <c r="N63" s="62"/>
      <c r="O63" s="63" t="s">
        <v>634</v>
      </c>
      <c r="P63" s="64" t="s">
        <v>635</v>
      </c>
    </row>
    <row r="64" spans="1:16" ht="12.75" customHeight="1" thickBot="1">
      <c r="A64" s="16" t="str">
        <f t="shared" si="0"/>
        <v> BRNO 26 </v>
      </c>
      <c r="B64" s="5" t="str">
        <f t="shared" si="1"/>
        <v>I</v>
      </c>
      <c r="C64" s="16">
        <f t="shared" si="2"/>
        <v>45568.440999999999</v>
      </c>
      <c r="D64" s="11" t="str">
        <f t="shared" si="3"/>
        <v>vis</v>
      </c>
      <c r="E64" s="60">
        <f>VLOOKUP(C64,Active!C$21:E$967,3,FALSE)</f>
        <v>8115.0431530736023</v>
      </c>
      <c r="F64" s="5" t="s">
        <v>207</v>
      </c>
      <c r="G64" s="11" t="str">
        <f t="shared" si="4"/>
        <v>45568.441</v>
      </c>
      <c r="H64" s="16">
        <f t="shared" si="5"/>
        <v>8115</v>
      </c>
      <c r="I64" s="61" t="s">
        <v>643</v>
      </c>
      <c r="J64" s="62" t="s">
        <v>644</v>
      </c>
      <c r="K64" s="61">
        <v>8115</v>
      </c>
      <c r="L64" s="61" t="s">
        <v>645</v>
      </c>
      <c r="M64" s="62" t="s">
        <v>233</v>
      </c>
      <c r="N64" s="62"/>
      <c r="O64" s="63" t="s">
        <v>646</v>
      </c>
      <c r="P64" s="63" t="s">
        <v>544</v>
      </c>
    </row>
    <row r="65" spans="1:16" ht="12.75" customHeight="1" thickBot="1">
      <c r="A65" s="16" t="str">
        <f t="shared" si="0"/>
        <v> BBS 68 </v>
      </c>
      <c r="B65" s="5" t="str">
        <f t="shared" si="1"/>
        <v>I</v>
      </c>
      <c r="C65" s="16">
        <f t="shared" si="2"/>
        <v>45578.366999999998</v>
      </c>
      <c r="D65" s="11" t="str">
        <f t="shared" si="3"/>
        <v>vis</v>
      </c>
      <c r="E65" s="60">
        <f>VLOOKUP(C65,Active!C$21:E$967,3,FALSE)</f>
        <v>8132.0261797993689</v>
      </c>
      <c r="F65" s="5" t="s">
        <v>207</v>
      </c>
      <c r="G65" s="11" t="str">
        <f t="shared" si="4"/>
        <v>45578.367</v>
      </c>
      <c r="H65" s="16">
        <f t="shared" si="5"/>
        <v>8132</v>
      </c>
      <c r="I65" s="61" t="s">
        <v>647</v>
      </c>
      <c r="J65" s="62" t="s">
        <v>648</v>
      </c>
      <c r="K65" s="61">
        <v>8132</v>
      </c>
      <c r="L65" s="61" t="s">
        <v>501</v>
      </c>
      <c r="M65" s="62" t="s">
        <v>233</v>
      </c>
      <c r="N65" s="62"/>
      <c r="O65" s="63" t="s">
        <v>649</v>
      </c>
      <c r="P65" s="63" t="s">
        <v>650</v>
      </c>
    </row>
    <row r="66" spans="1:16" ht="12.75" customHeight="1" thickBot="1">
      <c r="A66" s="16" t="str">
        <f t="shared" si="0"/>
        <v> BBS 69 </v>
      </c>
      <c r="B66" s="5" t="str">
        <f t="shared" si="1"/>
        <v>I</v>
      </c>
      <c r="C66" s="16">
        <f t="shared" si="2"/>
        <v>45609.347000000002</v>
      </c>
      <c r="D66" s="11" t="str">
        <f t="shared" si="3"/>
        <v>vis</v>
      </c>
      <c r="E66" s="60">
        <f>VLOOKUP(C66,Active!C$21:E$967,3,FALSE)</f>
        <v>8185.0318384699658</v>
      </c>
      <c r="F66" s="5" t="s">
        <v>207</v>
      </c>
      <c r="G66" s="11" t="str">
        <f t="shared" si="4"/>
        <v>45609.347</v>
      </c>
      <c r="H66" s="16">
        <f t="shared" si="5"/>
        <v>8185</v>
      </c>
      <c r="I66" s="61" t="s">
        <v>651</v>
      </c>
      <c r="J66" s="62" t="s">
        <v>652</v>
      </c>
      <c r="K66" s="61">
        <v>8185</v>
      </c>
      <c r="L66" s="61" t="s">
        <v>653</v>
      </c>
      <c r="M66" s="62" t="s">
        <v>233</v>
      </c>
      <c r="N66" s="62"/>
      <c r="O66" s="63" t="s">
        <v>654</v>
      </c>
      <c r="P66" s="63" t="s">
        <v>655</v>
      </c>
    </row>
    <row r="67" spans="1:16" ht="12.75" customHeight="1" thickBot="1">
      <c r="A67" s="16" t="str">
        <f t="shared" si="0"/>
        <v> BBS 69 </v>
      </c>
      <c r="B67" s="5" t="str">
        <f t="shared" si="1"/>
        <v>I</v>
      </c>
      <c r="C67" s="16">
        <f t="shared" si="2"/>
        <v>45613.438999999998</v>
      </c>
      <c r="D67" s="11" t="str">
        <f t="shared" si="3"/>
        <v>vis</v>
      </c>
      <c r="E67" s="60">
        <f>VLOOKUP(C67,Active!C$21:E$967,3,FALSE)</f>
        <v>8192.0331023589224</v>
      </c>
      <c r="F67" s="5" t="s">
        <v>207</v>
      </c>
      <c r="G67" s="11" t="str">
        <f t="shared" si="4"/>
        <v>45613.439</v>
      </c>
      <c r="H67" s="16">
        <f t="shared" si="5"/>
        <v>8192</v>
      </c>
      <c r="I67" s="61" t="s">
        <v>656</v>
      </c>
      <c r="J67" s="62" t="s">
        <v>657</v>
      </c>
      <c r="K67" s="61">
        <v>8192</v>
      </c>
      <c r="L67" s="61" t="s">
        <v>653</v>
      </c>
      <c r="M67" s="62" t="s">
        <v>233</v>
      </c>
      <c r="N67" s="62"/>
      <c r="O67" s="63" t="s">
        <v>654</v>
      </c>
      <c r="P67" s="63" t="s">
        <v>655</v>
      </c>
    </row>
    <row r="68" spans="1:16" ht="12.75" customHeight="1" thickBot="1">
      <c r="A68" s="16" t="str">
        <f t="shared" si="0"/>
        <v> BBS 69 </v>
      </c>
      <c r="B68" s="5" t="str">
        <f t="shared" si="1"/>
        <v>I</v>
      </c>
      <c r="C68" s="16">
        <f t="shared" si="2"/>
        <v>45623.368999999999</v>
      </c>
      <c r="D68" s="11" t="str">
        <f t="shared" si="3"/>
        <v>vis</v>
      </c>
      <c r="E68" s="60">
        <f>VLOOKUP(C68,Active!C$21:E$967,3,FALSE)</f>
        <v>8209.0229729399107</v>
      </c>
      <c r="F68" s="5" t="s">
        <v>207</v>
      </c>
      <c r="G68" s="11" t="str">
        <f t="shared" si="4"/>
        <v>45623.369</v>
      </c>
      <c r="H68" s="16">
        <f t="shared" si="5"/>
        <v>8209</v>
      </c>
      <c r="I68" s="61" t="s">
        <v>658</v>
      </c>
      <c r="J68" s="62" t="s">
        <v>659</v>
      </c>
      <c r="K68" s="61">
        <v>8209</v>
      </c>
      <c r="L68" s="61" t="s">
        <v>219</v>
      </c>
      <c r="M68" s="62" t="s">
        <v>233</v>
      </c>
      <c r="N68" s="62"/>
      <c r="O68" s="63" t="s">
        <v>623</v>
      </c>
      <c r="P68" s="63" t="s">
        <v>655</v>
      </c>
    </row>
    <row r="69" spans="1:16" ht="12.75" customHeight="1" thickBot="1">
      <c r="A69" s="16" t="str">
        <f t="shared" si="0"/>
        <v> BRNO 26 </v>
      </c>
      <c r="B69" s="5" t="str">
        <f t="shared" si="1"/>
        <v>I</v>
      </c>
      <c r="C69" s="16">
        <f t="shared" si="2"/>
        <v>45671.292999999998</v>
      </c>
      <c r="D69" s="11" t="str">
        <f t="shared" si="3"/>
        <v>vis</v>
      </c>
      <c r="E69" s="60">
        <f>VLOOKUP(C69,Active!C$21:E$967,3,FALSE)</f>
        <v>8291.0192023178752</v>
      </c>
      <c r="F69" s="5" t="s">
        <v>207</v>
      </c>
      <c r="G69" s="11" t="str">
        <f t="shared" si="4"/>
        <v>45671.293</v>
      </c>
      <c r="H69" s="16">
        <f t="shared" si="5"/>
        <v>8291</v>
      </c>
      <c r="I69" s="61" t="s">
        <v>660</v>
      </c>
      <c r="J69" s="62" t="s">
        <v>661</v>
      </c>
      <c r="K69" s="61">
        <v>8291</v>
      </c>
      <c r="L69" s="61" t="s">
        <v>662</v>
      </c>
      <c r="M69" s="62" t="s">
        <v>233</v>
      </c>
      <c r="N69" s="62"/>
      <c r="O69" s="63" t="s">
        <v>476</v>
      </c>
      <c r="P69" s="63" t="s">
        <v>544</v>
      </c>
    </row>
    <row r="70" spans="1:16" ht="12.75" customHeight="1" thickBot="1">
      <c r="A70" s="16" t="str">
        <f t="shared" si="0"/>
        <v> VSSC 60.20 </v>
      </c>
      <c r="B70" s="5" t="str">
        <f t="shared" si="1"/>
        <v>I</v>
      </c>
      <c r="C70" s="16">
        <f t="shared" si="2"/>
        <v>45671.303999999996</v>
      </c>
      <c r="D70" s="11" t="str">
        <f t="shared" si="3"/>
        <v>vis</v>
      </c>
      <c r="E70" s="60">
        <f>VLOOKUP(C70,Active!C$21:E$967,3,FALSE)</f>
        <v>8291.0380229197253</v>
      </c>
      <c r="F70" s="5" t="s">
        <v>207</v>
      </c>
      <c r="G70" s="11" t="str">
        <f t="shared" si="4"/>
        <v>45671.304</v>
      </c>
      <c r="H70" s="16">
        <f t="shared" si="5"/>
        <v>8291</v>
      </c>
      <c r="I70" s="61" t="s">
        <v>663</v>
      </c>
      <c r="J70" s="62" t="s">
        <v>664</v>
      </c>
      <c r="K70" s="61">
        <v>8291</v>
      </c>
      <c r="L70" s="61" t="s">
        <v>665</v>
      </c>
      <c r="M70" s="62" t="s">
        <v>233</v>
      </c>
      <c r="N70" s="62"/>
      <c r="O70" s="63" t="s">
        <v>609</v>
      </c>
      <c r="P70" s="63" t="s">
        <v>610</v>
      </c>
    </row>
    <row r="71" spans="1:16" ht="12.75" customHeight="1" thickBot="1">
      <c r="A71" s="16" t="str">
        <f t="shared" si="0"/>
        <v> BBS 70 </v>
      </c>
      <c r="B71" s="5" t="str">
        <f t="shared" si="1"/>
        <v>I</v>
      </c>
      <c r="C71" s="16">
        <f t="shared" si="2"/>
        <v>45702.277000000002</v>
      </c>
      <c r="D71" s="11" t="str">
        <f t="shared" si="3"/>
        <v>vis</v>
      </c>
      <c r="E71" s="60">
        <f>VLOOKUP(C71,Active!C$21:E$967,3,FALSE)</f>
        <v>8344.0317048436937</v>
      </c>
      <c r="F71" s="5" t="s">
        <v>207</v>
      </c>
      <c r="G71" s="11" t="str">
        <f t="shared" si="4"/>
        <v>45702.277</v>
      </c>
      <c r="H71" s="16">
        <f t="shared" si="5"/>
        <v>8344</v>
      </c>
      <c r="I71" s="61" t="s">
        <v>666</v>
      </c>
      <c r="J71" s="62" t="s">
        <v>667</v>
      </c>
      <c r="K71" s="61">
        <v>8344</v>
      </c>
      <c r="L71" s="61" t="s">
        <v>653</v>
      </c>
      <c r="M71" s="62" t="s">
        <v>233</v>
      </c>
      <c r="N71" s="62"/>
      <c r="O71" s="63" t="s">
        <v>654</v>
      </c>
      <c r="P71" s="63" t="s">
        <v>668</v>
      </c>
    </row>
    <row r="72" spans="1:16" ht="12.75" customHeight="1" thickBot="1">
      <c r="A72" s="16" t="str">
        <f t="shared" si="0"/>
        <v> BBS 72 </v>
      </c>
      <c r="B72" s="5" t="str">
        <f t="shared" si="1"/>
        <v>I</v>
      </c>
      <c r="C72" s="16">
        <f t="shared" si="2"/>
        <v>45818.584000000003</v>
      </c>
      <c r="D72" s="11" t="str">
        <f t="shared" si="3"/>
        <v>vis</v>
      </c>
      <c r="E72" s="60">
        <f>VLOOKUP(C72,Active!C$21:E$967,3,FALSE)</f>
        <v>8543.0287720806373</v>
      </c>
      <c r="F72" s="5" t="s">
        <v>207</v>
      </c>
      <c r="G72" s="11" t="str">
        <f t="shared" si="4"/>
        <v>45818.584</v>
      </c>
      <c r="H72" s="16">
        <f t="shared" si="5"/>
        <v>8543</v>
      </c>
      <c r="I72" s="61" t="s">
        <v>669</v>
      </c>
      <c r="J72" s="62" t="s">
        <v>670</v>
      </c>
      <c r="K72" s="61">
        <v>8543</v>
      </c>
      <c r="L72" s="61" t="s">
        <v>517</v>
      </c>
      <c r="M72" s="62" t="s">
        <v>233</v>
      </c>
      <c r="N72" s="62"/>
      <c r="O72" s="63" t="s">
        <v>654</v>
      </c>
      <c r="P72" s="63" t="s">
        <v>671</v>
      </c>
    </row>
    <row r="73" spans="1:16" ht="12.75" customHeight="1" thickBot="1">
      <c r="A73" s="16" t="str">
        <f t="shared" si="0"/>
        <v> BBS 72 </v>
      </c>
      <c r="B73" s="5" t="str">
        <f t="shared" si="1"/>
        <v>I</v>
      </c>
      <c r="C73" s="16">
        <f t="shared" si="2"/>
        <v>45821.504000000001</v>
      </c>
      <c r="D73" s="11" t="str">
        <f t="shared" si="3"/>
        <v>vis</v>
      </c>
      <c r="E73" s="60">
        <f>VLOOKUP(C73,Active!C$21:E$967,3,FALSE)</f>
        <v>8548.0247863904497</v>
      </c>
      <c r="F73" s="5" t="s">
        <v>207</v>
      </c>
      <c r="G73" s="11" t="str">
        <f t="shared" si="4"/>
        <v>45821.504</v>
      </c>
      <c r="H73" s="16">
        <f t="shared" si="5"/>
        <v>8548</v>
      </c>
      <c r="I73" s="61" t="s">
        <v>672</v>
      </c>
      <c r="J73" s="62" t="s">
        <v>673</v>
      </c>
      <c r="K73" s="61">
        <v>8548</v>
      </c>
      <c r="L73" s="61" t="s">
        <v>595</v>
      </c>
      <c r="M73" s="62" t="s">
        <v>233</v>
      </c>
      <c r="N73" s="62"/>
      <c r="O73" s="63" t="s">
        <v>654</v>
      </c>
      <c r="P73" s="63" t="s">
        <v>671</v>
      </c>
    </row>
    <row r="74" spans="1:16" ht="12.75" customHeight="1" thickBot="1">
      <c r="A74" s="16" t="str">
        <f t="shared" si="0"/>
        <v> BBS 72 </v>
      </c>
      <c r="B74" s="5" t="str">
        <f t="shared" si="1"/>
        <v>I</v>
      </c>
      <c r="C74" s="16">
        <f t="shared" si="2"/>
        <v>45869.436999999998</v>
      </c>
      <c r="D74" s="11" t="str">
        <f t="shared" si="3"/>
        <v>vis</v>
      </c>
      <c r="E74" s="60">
        <f>VLOOKUP(C74,Active!C$21:E$967,3,FALSE)</f>
        <v>8630.0364144426549</v>
      </c>
      <c r="F74" s="5" t="s">
        <v>207</v>
      </c>
      <c r="G74" s="11" t="str">
        <f t="shared" si="4"/>
        <v>45869.437</v>
      </c>
      <c r="H74" s="16">
        <f t="shared" si="5"/>
        <v>8630</v>
      </c>
      <c r="I74" s="61" t="s">
        <v>674</v>
      </c>
      <c r="J74" s="62" t="s">
        <v>675</v>
      </c>
      <c r="K74" s="61">
        <v>8630</v>
      </c>
      <c r="L74" s="61" t="s">
        <v>521</v>
      </c>
      <c r="M74" s="62" t="s">
        <v>233</v>
      </c>
      <c r="N74" s="62"/>
      <c r="O74" s="63" t="s">
        <v>559</v>
      </c>
      <c r="P74" s="63" t="s">
        <v>671</v>
      </c>
    </row>
    <row r="75" spans="1:16" ht="12.75" customHeight="1" thickBot="1">
      <c r="A75" s="16" t="str">
        <f t="shared" ref="A75:A138" si="6">P75</f>
        <v> BBS 74 </v>
      </c>
      <c r="B75" s="5" t="str">
        <f t="shared" ref="B75:B138" si="7">IF(H75=INT(H75),"I","II")</f>
        <v>I</v>
      </c>
      <c r="C75" s="16">
        <f t="shared" ref="C75:C138" si="8">1*G75</f>
        <v>45904.502</v>
      </c>
      <c r="D75" s="11" t="str">
        <f t="shared" ref="D75:D138" si="9">VLOOKUP(F75,I$1:J$5,2,FALSE)</f>
        <v>vis</v>
      </c>
      <c r="E75" s="60">
        <f>VLOOKUP(C75,Active!C$21:E$967,3,FALSE)</f>
        <v>8690.0313602555798</v>
      </c>
      <c r="F75" s="5" t="s">
        <v>207</v>
      </c>
      <c r="G75" s="11" t="str">
        <f t="shared" ref="G75:G138" si="10">MID(I75,3,LEN(I75)-3)</f>
        <v>45904.502</v>
      </c>
      <c r="H75" s="16">
        <f t="shared" ref="H75:H138" si="11">1*K75</f>
        <v>8690</v>
      </c>
      <c r="I75" s="61" t="s">
        <v>676</v>
      </c>
      <c r="J75" s="62" t="s">
        <v>677</v>
      </c>
      <c r="K75" s="61">
        <v>8690</v>
      </c>
      <c r="L75" s="61" t="s">
        <v>678</v>
      </c>
      <c r="M75" s="62" t="s">
        <v>233</v>
      </c>
      <c r="N75" s="62"/>
      <c r="O75" s="63" t="s">
        <v>649</v>
      </c>
      <c r="P75" s="63" t="s">
        <v>679</v>
      </c>
    </row>
    <row r="76" spans="1:16" ht="12.75" customHeight="1" thickBot="1">
      <c r="A76" s="16" t="str">
        <f t="shared" si="6"/>
        <v> VSSC 61.17 </v>
      </c>
      <c r="B76" s="5" t="str">
        <f t="shared" si="7"/>
        <v>I</v>
      </c>
      <c r="C76" s="16">
        <f t="shared" si="8"/>
        <v>45925.546000000002</v>
      </c>
      <c r="D76" s="11" t="str">
        <f t="shared" si="9"/>
        <v>vis</v>
      </c>
      <c r="E76" s="60">
        <f>VLOOKUP(C76,Active!C$21:E$967,3,FALSE)</f>
        <v>8726.0368825623591</v>
      </c>
      <c r="F76" s="5" t="s">
        <v>207</v>
      </c>
      <c r="G76" s="11" t="str">
        <f t="shared" si="10"/>
        <v>45925.546</v>
      </c>
      <c r="H76" s="16">
        <f t="shared" si="11"/>
        <v>8726</v>
      </c>
      <c r="I76" s="61" t="s">
        <v>680</v>
      </c>
      <c r="J76" s="62" t="s">
        <v>681</v>
      </c>
      <c r="K76" s="61">
        <v>8726</v>
      </c>
      <c r="L76" s="61" t="s">
        <v>665</v>
      </c>
      <c r="M76" s="62" t="s">
        <v>233</v>
      </c>
      <c r="N76" s="62"/>
      <c r="O76" s="63" t="s">
        <v>609</v>
      </c>
      <c r="P76" s="63" t="s">
        <v>682</v>
      </c>
    </row>
    <row r="77" spans="1:16" ht="12.75" customHeight="1" thickBot="1">
      <c r="A77" s="16" t="str">
        <f t="shared" si="6"/>
        <v> VSSC 61.17 </v>
      </c>
      <c r="B77" s="5" t="str">
        <f t="shared" si="7"/>
        <v>I</v>
      </c>
      <c r="C77" s="16">
        <f t="shared" si="8"/>
        <v>45976.394</v>
      </c>
      <c r="D77" s="11" t="str">
        <f t="shared" si="9"/>
        <v>vis</v>
      </c>
      <c r="E77" s="60">
        <f>VLOOKUP(C77,Active!C$21:E$967,3,FALSE)</f>
        <v>8813.0359701053585</v>
      </c>
      <c r="F77" s="5" t="s">
        <v>207</v>
      </c>
      <c r="G77" s="11" t="str">
        <f t="shared" si="10"/>
        <v>45976.394</v>
      </c>
      <c r="H77" s="16">
        <f t="shared" si="11"/>
        <v>8813</v>
      </c>
      <c r="I77" s="61" t="s">
        <v>683</v>
      </c>
      <c r="J77" s="62" t="s">
        <v>684</v>
      </c>
      <c r="K77" s="61">
        <v>8813</v>
      </c>
      <c r="L77" s="61" t="s">
        <v>521</v>
      </c>
      <c r="M77" s="62" t="s">
        <v>233</v>
      </c>
      <c r="N77" s="62"/>
      <c r="O77" s="63" t="s">
        <v>609</v>
      </c>
      <c r="P77" s="63" t="s">
        <v>682</v>
      </c>
    </row>
    <row r="78" spans="1:16" ht="12.75" customHeight="1" thickBot="1">
      <c r="A78" s="16" t="str">
        <f t="shared" si="6"/>
        <v> BBS 74 </v>
      </c>
      <c r="B78" s="5" t="str">
        <f t="shared" si="7"/>
        <v>I</v>
      </c>
      <c r="C78" s="16">
        <f t="shared" si="8"/>
        <v>46003.29</v>
      </c>
      <c r="D78" s="11" t="str">
        <f t="shared" si="9"/>
        <v>vis</v>
      </c>
      <c r="E78" s="60">
        <f>VLOOKUP(C78,Active!C$21:E$967,3,FALSE)</f>
        <v>8859.0540525974266</v>
      </c>
      <c r="F78" s="5" t="s">
        <v>207</v>
      </c>
      <c r="G78" s="11" t="str">
        <f t="shared" si="10"/>
        <v>46003.290</v>
      </c>
      <c r="H78" s="16">
        <f t="shared" si="11"/>
        <v>8859</v>
      </c>
      <c r="I78" s="61" t="s">
        <v>685</v>
      </c>
      <c r="J78" s="62" t="s">
        <v>686</v>
      </c>
      <c r="K78" s="61">
        <v>8859</v>
      </c>
      <c r="L78" s="61" t="s">
        <v>687</v>
      </c>
      <c r="M78" s="62" t="s">
        <v>233</v>
      </c>
      <c r="N78" s="62"/>
      <c r="O78" s="63" t="s">
        <v>623</v>
      </c>
      <c r="P78" s="63" t="s">
        <v>679</v>
      </c>
    </row>
    <row r="79" spans="1:16" ht="12.75" customHeight="1" thickBot="1">
      <c r="A79" s="16" t="str">
        <f t="shared" si="6"/>
        <v> VSSC 64.22 </v>
      </c>
      <c r="B79" s="5" t="str">
        <f t="shared" si="7"/>
        <v>I</v>
      </c>
      <c r="C79" s="16">
        <f t="shared" si="8"/>
        <v>46219.53</v>
      </c>
      <c r="D79" s="11" t="str">
        <f t="shared" si="9"/>
        <v>vis</v>
      </c>
      <c r="E79" s="60">
        <f>VLOOKUP(C79,Active!C$21:E$967,3,FALSE)</f>
        <v>9229.0328657326299</v>
      </c>
      <c r="F79" s="5" t="s">
        <v>207</v>
      </c>
      <c r="G79" s="11" t="str">
        <f t="shared" si="10"/>
        <v>46219.530</v>
      </c>
      <c r="H79" s="16">
        <f t="shared" si="11"/>
        <v>9229</v>
      </c>
      <c r="I79" s="61" t="s">
        <v>688</v>
      </c>
      <c r="J79" s="62" t="s">
        <v>689</v>
      </c>
      <c r="K79" s="61">
        <v>9229</v>
      </c>
      <c r="L79" s="61" t="s">
        <v>653</v>
      </c>
      <c r="M79" s="62" t="s">
        <v>233</v>
      </c>
      <c r="N79" s="62"/>
      <c r="O79" s="63" t="s">
        <v>609</v>
      </c>
      <c r="P79" s="63" t="s">
        <v>690</v>
      </c>
    </row>
    <row r="80" spans="1:16" ht="12.75" customHeight="1" thickBot="1">
      <c r="A80" s="16" t="str">
        <f t="shared" si="6"/>
        <v> BBS 77 </v>
      </c>
      <c r="B80" s="5" t="str">
        <f t="shared" si="7"/>
        <v>I</v>
      </c>
      <c r="C80" s="16">
        <f t="shared" si="8"/>
        <v>46270.39</v>
      </c>
      <c r="D80" s="11" t="str">
        <f t="shared" si="9"/>
        <v>vis</v>
      </c>
      <c r="E80" s="60">
        <f>VLOOKUP(C80,Active!C$21:E$967,3,FALSE)</f>
        <v>9316.0524848412897</v>
      </c>
      <c r="F80" s="5" t="s">
        <v>207</v>
      </c>
      <c r="G80" s="11" t="str">
        <f t="shared" si="10"/>
        <v>46270.390</v>
      </c>
      <c r="H80" s="16">
        <f t="shared" si="11"/>
        <v>9316</v>
      </c>
      <c r="I80" s="61" t="s">
        <v>691</v>
      </c>
      <c r="J80" s="62" t="s">
        <v>692</v>
      </c>
      <c r="K80" s="61">
        <v>9316</v>
      </c>
      <c r="L80" s="61" t="s">
        <v>510</v>
      </c>
      <c r="M80" s="62" t="s">
        <v>233</v>
      </c>
      <c r="N80" s="62"/>
      <c r="O80" s="63" t="s">
        <v>623</v>
      </c>
      <c r="P80" s="63" t="s">
        <v>693</v>
      </c>
    </row>
    <row r="81" spans="1:16" ht="12.75" customHeight="1" thickBot="1">
      <c r="A81" s="16" t="str">
        <f t="shared" si="6"/>
        <v> BRNO 27 </v>
      </c>
      <c r="B81" s="5" t="str">
        <f t="shared" si="7"/>
        <v>I</v>
      </c>
      <c r="C81" s="16">
        <f t="shared" si="8"/>
        <v>46291.42</v>
      </c>
      <c r="D81" s="11" t="str">
        <f t="shared" si="9"/>
        <v>vis</v>
      </c>
      <c r="E81" s="60">
        <f>VLOOKUP(C81,Active!C$21:E$967,3,FALSE)</f>
        <v>9352.0340536547974</v>
      </c>
      <c r="F81" s="5" t="s">
        <v>207</v>
      </c>
      <c r="G81" s="11" t="str">
        <f t="shared" si="10"/>
        <v>46291.420</v>
      </c>
      <c r="H81" s="16">
        <f t="shared" si="11"/>
        <v>9352</v>
      </c>
      <c r="I81" s="61" t="s">
        <v>694</v>
      </c>
      <c r="J81" s="62" t="s">
        <v>695</v>
      </c>
      <c r="K81" s="61">
        <v>9352</v>
      </c>
      <c r="L81" s="61" t="s">
        <v>602</v>
      </c>
      <c r="M81" s="62" t="s">
        <v>233</v>
      </c>
      <c r="N81" s="62"/>
      <c r="O81" s="63" t="s">
        <v>495</v>
      </c>
      <c r="P81" s="63" t="s">
        <v>696</v>
      </c>
    </row>
    <row r="82" spans="1:16" ht="12.75" customHeight="1" thickBot="1">
      <c r="A82" s="16" t="str">
        <f t="shared" si="6"/>
        <v> BBS 78 </v>
      </c>
      <c r="B82" s="5" t="str">
        <f t="shared" si="7"/>
        <v>I</v>
      </c>
      <c r="C82" s="16">
        <f t="shared" si="8"/>
        <v>46291.42</v>
      </c>
      <c r="D82" s="11" t="str">
        <f t="shared" si="9"/>
        <v>vis</v>
      </c>
      <c r="E82" s="60">
        <f>VLOOKUP(C82,Active!C$21:E$967,3,FALSE)</f>
        <v>9352.0340536547974</v>
      </c>
      <c r="F82" s="5" t="s">
        <v>207</v>
      </c>
      <c r="G82" s="11" t="str">
        <f t="shared" si="10"/>
        <v>46291.420</v>
      </c>
      <c r="H82" s="16">
        <f t="shared" si="11"/>
        <v>9352</v>
      </c>
      <c r="I82" s="61" t="s">
        <v>694</v>
      </c>
      <c r="J82" s="62" t="s">
        <v>695</v>
      </c>
      <c r="K82" s="61">
        <v>9352</v>
      </c>
      <c r="L82" s="61" t="s">
        <v>602</v>
      </c>
      <c r="M82" s="62" t="s">
        <v>233</v>
      </c>
      <c r="N82" s="62"/>
      <c r="O82" s="63" t="s">
        <v>623</v>
      </c>
      <c r="P82" s="63" t="s">
        <v>697</v>
      </c>
    </row>
    <row r="83" spans="1:16" ht="12.75" customHeight="1" thickBot="1">
      <c r="A83" s="16" t="str">
        <f t="shared" si="6"/>
        <v> BRNO 27 </v>
      </c>
      <c r="B83" s="5" t="str">
        <f t="shared" si="7"/>
        <v>I</v>
      </c>
      <c r="C83" s="16">
        <f t="shared" si="8"/>
        <v>46322.387000000002</v>
      </c>
      <c r="D83" s="11" t="str">
        <f t="shared" si="9"/>
        <v>vis</v>
      </c>
      <c r="E83" s="60">
        <f>VLOOKUP(C83,Active!C$21:E$967,3,FALSE)</f>
        <v>9405.0174697959355</v>
      </c>
      <c r="F83" s="5" t="s">
        <v>207</v>
      </c>
      <c r="G83" s="11" t="str">
        <f t="shared" si="10"/>
        <v>46322.387</v>
      </c>
      <c r="H83" s="16">
        <f t="shared" si="11"/>
        <v>9405</v>
      </c>
      <c r="I83" s="61" t="s">
        <v>698</v>
      </c>
      <c r="J83" s="62" t="s">
        <v>699</v>
      </c>
      <c r="K83" s="61">
        <v>9405</v>
      </c>
      <c r="L83" s="61" t="s">
        <v>700</v>
      </c>
      <c r="M83" s="62" t="s">
        <v>233</v>
      </c>
      <c r="N83" s="62"/>
      <c r="O83" s="63" t="s">
        <v>701</v>
      </c>
      <c r="P83" s="63" t="s">
        <v>696</v>
      </c>
    </row>
    <row r="84" spans="1:16" ht="12.75" customHeight="1" thickBot="1">
      <c r="A84" s="16" t="str">
        <f t="shared" si="6"/>
        <v> BRNO 27 </v>
      </c>
      <c r="B84" s="5" t="str">
        <f t="shared" si="7"/>
        <v>I</v>
      </c>
      <c r="C84" s="16">
        <f t="shared" si="8"/>
        <v>46322.394</v>
      </c>
      <c r="D84" s="11" t="str">
        <f t="shared" si="9"/>
        <v>vis</v>
      </c>
      <c r="E84" s="60">
        <f>VLOOKUP(C84,Active!C$21:E$967,3,FALSE)</f>
        <v>9405.029446542565</v>
      </c>
      <c r="F84" s="5" t="s">
        <v>207</v>
      </c>
      <c r="G84" s="11" t="str">
        <f t="shared" si="10"/>
        <v>46322.394</v>
      </c>
      <c r="H84" s="16">
        <f t="shared" si="11"/>
        <v>9405</v>
      </c>
      <c r="I84" s="61" t="s">
        <v>702</v>
      </c>
      <c r="J84" s="62" t="s">
        <v>703</v>
      </c>
      <c r="K84" s="61">
        <v>9405</v>
      </c>
      <c r="L84" s="61" t="s">
        <v>517</v>
      </c>
      <c r="M84" s="62" t="s">
        <v>233</v>
      </c>
      <c r="N84" s="62"/>
      <c r="O84" s="63" t="s">
        <v>704</v>
      </c>
      <c r="P84" s="63" t="s">
        <v>696</v>
      </c>
    </row>
    <row r="85" spans="1:16" ht="12.75" customHeight="1" thickBot="1">
      <c r="A85" s="16" t="str">
        <f t="shared" si="6"/>
        <v> BRNO 27 </v>
      </c>
      <c r="B85" s="5" t="str">
        <f t="shared" si="7"/>
        <v>I</v>
      </c>
      <c r="C85" s="16">
        <f t="shared" si="8"/>
        <v>46322.394999999997</v>
      </c>
      <c r="D85" s="11" t="str">
        <f t="shared" si="9"/>
        <v>vis</v>
      </c>
      <c r="E85" s="60">
        <f>VLOOKUP(C85,Active!C$21:E$967,3,FALSE)</f>
        <v>9405.0311575063643</v>
      </c>
      <c r="F85" s="5" t="s">
        <v>207</v>
      </c>
      <c r="G85" s="11" t="str">
        <f t="shared" si="10"/>
        <v>46322.395</v>
      </c>
      <c r="H85" s="16">
        <f t="shared" si="11"/>
        <v>9405</v>
      </c>
      <c r="I85" s="61" t="s">
        <v>705</v>
      </c>
      <c r="J85" s="62" t="s">
        <v>706</v>
      </c>
      <c r="K85" s="61">
        <v>9405</v>
      </c>
      <c r="L85" s="61" t="s">
        <v>678</v>
      </c>
      <c r="M85" s="62" t="s">
        <v>233</v>
      </c>
      <c r="N85" s="62"/>
      <c r="O85" s="63" t="s">
        <v>495</v>
      </c>
      <c r="P85" s="63" t="s">
        <v>696</v>
      </c>
    </row>
    <row r="86" spans="1:16" ht="12.75" customHeight="1" thickBot="1">
      <c r="A86" s="16" t="str">
        <f t="shared" si="6"/>
        <v> BBS 78 </v>
      </c>
      <c r="B86" s="5" t="str">
        <f t="shared" si="7"/>
        <v>I</v>
      </c>
      <c r="C86" s="16">
        <f t="shared" si="8"/>
        <v>46332.34</v>
      </c>
      <c r="D86" s="11" t="str">
        <f t="shared" si="9"/>
        <v>vis</v>
      </c>
      <c r="E86" s="60">
        <f>VLOOKUP(C86,Active!C$21:E$967,3,FALSE)</f>
        <v>9422.0466925444198</v>
      </c>
      <c r="F86" s="5" t="s">
        <v>207</v>
      </c>
      <c r="G86" s="11" t="str">
        <f t="shared" si="10"/>
        <v>46332.340</v>
      </c>
      <c r="H86" s="16">
        <f t="shared" si="11"/>
        <v>9422</v>
      </c>
      <c r="I86" s="61" t="s">
        <v>707</v>
      </c>
      <c r="J86" s="62" t="s">
        <v>708</v>
      </c>
      <c r="K86" s="61">
        <v>9422</v>
      </c>
      <c r="L86" s="61" t="s">
        <v>506</v>
      </c>
      <c r="M86" s="62" t="s">
        <v>233</v>
      </c>
      <c r="N86" s="62"/>
      <c r="O86" s="63" t="s">
        <v>623</v>
      </c>
      <c r="P86" s="63" t="s">
        <v>697</v>
      </c>
    </row>
    <row r="87" spans="1:16" ht="12.75" customHeight="1" thickBot="1">
      <c r="A87" s="16" t="str">
        <f t="shared" si="6"/>
        <v> BBS 78 </v>
      </c>
      <c r="B87" s="5" t="str">
        <f t="shared" si="7"/>
        <v>I</v>
      </c>
      <c r="C87" s="16">
        <f t="shared" si="8"/>
        <v>46356.303999999996</v>
      </c>
      <c r="D87" s="11" t="str">
        <f t="shared" si="9"/>
        <v>vis</v>
      </c>
      <c r="E87" s="60">
        <f>VLOOKUP(C87,Active!C$21:E$967,3,FALSE)</f>
        <v>9463.0482291610133</v>
      </c>
      <c r="F87" s="5" t="s">
        <v>207</v>
      </c>
      <c r="G87" s="11" t="str">
        <f t="shared" si="10"/>
        <v>46356.304</v>
      </c>
      <c r="H87" s="16">
        <f t="shared" si="11"/>
        <v>9463</v>
      </c>
      <c r="I87" s="61" t="s">
        <v>709</v>
      </c>
      <c r="J87" s="62" t="s">
        <v>710</v>
      </c>
      <c r="K87" s="61">
        <v>9463</v>
      </c>
      <c r="L87" s="61" t="s">
        <v>711</v>
      </c>
      <c r="M87" s="62" t="s">
        <v>233</v>
      </c>
      <c r="N87" s="62"/>
      <c r="O87" s="63" t="s">
        <v>623</v>
      </c>
      <c r="P87" s="63" t="s">
        <v>697</v>
      </c>
    </row>
    <row r="88" spans="1:16" ht="12.75" customHeight="1" thickBot="1">
      <c r="A88" s="16" t="str">
        <f t="shared" si="6"/>
        <v> BBS 78 </v>
      </c>
      <c r="B88" s="5" t="str">
        <f t="shared" si="7"/>
        <v>I</v>
      </c>
      <c r="C88" s="16">
        <f t="shared" si="8"/>
        <v>46360.396000000001</v>
      </c>
      <c r="D88" s="11" t="str">
        <f t="shared" si="9"/>
        <v>vis</v>
      </c>
      <c r="E88" s="60">
        <f>VLOOKUP(C88,Active!C$21:E$967,3,FALSE)</f>
        <v>9470.0494930499826</v>
      </c>
      <c r="F88" s="5" t="s">
        <v>207</v>
      </c>
      <c r="G88" s="11" t="str">
        <f t="shared" si="10"/>
        <v>46360.396</v>
      </c>
      <c r="H88" s="16">
        <f t="shared" si="11"/>
        <v>9470</v>
      </c>
      <c r="I88" s="61" t="s">
        <v>712</v>
      </c>
      <c r="J88" s="62" t="s">
        <v>713</v>
      </c>
      <c r="K88" s="61">
        <v>9470</v>
      </c>
      <c r="L88" s="61" t="s">
        <v>714</v>
      </c>
      <c r="M88" s="62" t="s">
        <v>233</v>
      </c>
      <c r="N88" s="62"/>
      <c r="O88" s="63" t="s">
        <v>623</v>
      </c>
      <c r="P88" s="63" t="s">
        <v>697</v>
      </c>
    </row>
    <row r="89" spans="1:16" ht="12.75" customHeight="1" thickBot="1">
      <c r="A89" s="16" t="str">
        <f t="shared" si="6"/>
        <v> VSSC 64.22 </v>
      </c>
      <c r="B89" s="5" t="str">
        <f t="shared" si="7"/>
        <v>I</v>
      </c>
      <c r="C89" s="16">
        <f t="shared" si="8"/>
        <v>46387.275999999998</v>
      </c>
      <c r="D89" s="11" t="str">
        <f t="shared" si="9"/>
        <v>vis</v>
      </c>
      <c r="E89" s="60">
        <f>VLOOKUP(C89,Active!C$21:E$967,3,FALSE)</f>
        <v>9516.0402001211696</v>
      </c>
      <c r="F89" s="5" t="s">
        <v>207</v>
      </c>
      <c r="G89" s="11" t="str">
        <f t="shared" si="10"/>
        <v>46387.276</v>
      </c>
      <c r="H89" s="16">
        <f t="shared" si="11"/>
        <v>9516</v>
      </c>
      <c r="I89" s="61" t="s">
        <v>715</v>
      </c>
      <c r="J89" s="62" t="s">
        <v>716</v>
      </c>
      <c r="K89" s="61">
        <v>9516</v>
      </c>
      <c r="L89" s="61" t="s">
        <v>608</v>
      </c>
      <c r="M89" s="62" t="s">
        <v>233</v>
      </c>
      <c r="N89" s="62"/>
      <c r="O89" s="63" t="s">
        <v>609</v>
      </c>
      <c r="P89" s="63" t="s">
        <v>690</v>
      </c>
    </row>
    <row r="90" spans="1:16" ht="12.75" customHeight="1" thickBot="1">
      <c r="A90" s="16" t="str">
        <f t="shared" si="6"/>
        <v> VSSC 67.8 </v>
      </c>
      <c r="B90" s="5" t="str">
        <f t="shared" si="7"/>
        <v>I</v>
      </c>
      <c r="C90" s="16">
        <f t="shared" si="8"/>
        <v>46641.523999999998</v>
      </c>
      <c r="D90" s="11" t="str">
        <f t="shared" si="9"/>
        <v>vis</v>
      </c>
      <c r="E90" s="60">
        <f>VLOOKUP(C90,Active!C$21:E$967,3,FALSE)</f>
        <v>9951.0493255466208</v>
      </c>
      <c r="F90" s="5" t="s">
        <v>207</v>
      </c>
      <c r="G90" s="11" t="str">
        <f t="shared" si="10"/>
        <v>46641.524</v>
      </c>
      <c r="H90" s="16">
        <f t="shared" si="11"/>
        <v>9951</v>
      </c>
      <c r="I90" s="61" t="s">
        <v>717</v>
      </c>
      <c r="J90" s="62" t="s">
        <v>718</v>
      </c>
      <c r="K90" s="61">
        <v>9951</v>
      </c>
      <c r="L90" s="61" t="s">
        <v>714</v>
      </c>
      <c r="M90" s="62" t="s">
        <v>233</v>
      </c>
      <c r="N90" s="62"/>
      <c r="O90" s="63" t="s">
        <v>609</v>
      </c>
      <c r="P90" s="63" t="s">
        <v>719</v>
      </c>
    </row>
    <row r="91" spans="1:16" ht="12.75" customHeight="1" thickBot="1">
      <c r="A91" s="16" t="str">
        <f t="shared" si="6"/>
        <v> VSSC 67.8 </v>
      </c>
      <c r="B91" s="5" t="str">
        <f t="shared" si="7"/>
        <v>I</v>
      </c>
      <c r="C91" s="16">
        <f t="shared" si="8"/>
        <v>46651.453999999998</v>
      </c>
      <c r="D91" s="11" t="str">
        <f t="shared" si="9"/>
        <v>vis</v>
      </c>
      <c r="E91" s="60">
        <f>VLOOKUP(C91,Active!C$21:E$967,3,FALSE)</f>
        <v>9968.0391961276091</v>
      </c>
      <c r="F91" s="5" t="s">
        <v>207</v>
      </c>
      <c r="G91" s="11" t="str">
        <f t="shared" si="10"/>
        <v>46651.454</v>
      </c>
      <c r="H91" s="16">
        <f t="shared" si="11"/>
        <v>9968</v>
      </c>
      <c r="I91" s="61" t="s">
        <v>720</v>
      </c>
      <c r="J91" s="62" t="s">
        <v>721</v>
      </c>
      <c r="K91" s="61">
        <v>9968</v>
      </c>
      <c r="L91" s="61" t="s">
        <v>608</v>
      </c>
      <c r="M91" s="62" t="s">
        <v>233</v>
      </c>
      <c r="N91" s="62"/>
      <c r="O91" s="63" t="s">
        <v>609</v>
      </c>
      <c r="P91" s="63" t="s">
        <v>719</v>
      </c>
    </row>
    <row r="92" spans="1:16" ht="13.5" thickBot="1">
      <c r="A92" s="16" t="str">
        <f t="shared" si="6"/>
        <v> BBS 81 </v>
      </c>
      <c r="B92" s="5" t="str">
        <f t="shared" si="7"/>
        <v>I</v>
      </c>
      <c r="C92" s="16">
        <f t="shared" si="8"/>
        <v>46706.404000000002</v>
      </c>
      <c r="D92" s="11" t="str">
        <f t="shared" si="9"/>
        <v>vis</v>
      </c>
      <c r="E92" s="60">
        <f>VLOOKUP(C92,Active!C$21:E$967,3,FALSE)</f>
        <v>10062.056657197629</v>
      </c>
      <c r="F92" s="5" t="s">
        <v>207</v>
      </c>
      <c r="G92" s="11" t="str">
        <f t="shared" si="10"/>
        <v>46706.404</v>
      </c>
      <c r="H92" s="16">
        <f t="shared" si="11"/>
        <v>10062</v>
      </c>
      <c r="I92" s="61" t="s">
        <v>722</v>
      </c>
      <c r="J92" s="62" t="s">
        <v>723</v>
      </c>
      <c r="K92" s="61">
        <v>10062</v>
      </c>
      <c r="L92" s="61" t="s">
        <v>724</v>
      </c>
      <c r="M92" s="62" t="s">
        <v>233</v>
      </c>
      <c r="N92" s="62"/>
      <c r="O92" s="63" t="s">
        <v>623</v>
      </c>
      <c r="P92" s="63" t="s">
        <v>725</v>
      </c>
    </row>
    <row r="93" spans="1:16" ht="13.5" thickBot="1">
      <c r="A93" s="16" t="str">
        <f t="shared" si="6"/>
        <v> BBS 84 </v>
      </c>
      <c r="B93" s="5" t="str">
        <f t="shared" si="7"/>
        <v>I</v>
      </c>
      <c r="C93" s="16">
        <f t="shared" si="8"/>
        <v>46976.417999999998</v>
      </c>
      <c r="D93" s="11" t="str">
        <f t="shared" si="9"/>
        <v>vis</v>
      </c>
      <c r="E93" s="60">
        <f>VLOOKUP(C93,Active!C$21:E$967,3,FALSE)</f>
        <v>10524.040837968476</v>
      </c>
      <c r="F93" s="5" t="s">
        <v>207</v>
      </c>
      <c r="G93" s="11" t="str">
        <f t="shared" si="10"/>
        <v>46976.418</v>
      </c>
      <c r="H93" s="16">
        <f t="shared" si="11"/>
        <v>10524</v>
      </c>
      <c r="I93" s="61" t="s">
        <v>726</v>
      </c>
      <c r="J93" s="62" t="s">
        <v>727</v>
      </c>
      <c r="K93" s="61">
        <v>10524</v>
      </c>
      <c r="L93" s="61" t="s">
        <v>525</v>
      </c>
      <c r="M93" s="62" t="s">
        <v>233</v>
      </c>
      <c r="N93" s="62"/>
      <c r="O93" s="63" t="s">
        <v>623</v>
      </c>
      <c r="P93" s="63" t="s">
        <v>728</v>
      </c>
    </row>
    <row r="94" spans="1:16" ht="13.5" thickBot="1">
      <c r="A94" s="16" t="str">
        <f t="shared" si="6"/>
        <v> BBS 86 </v>
      </c>
      <c r="B94" s="5" t="str">
        <f t="shared" si="7"/>
        <v>I</v>
      </c>
      <c r="C94" s="16">
        <f t="shared" si="8"/>
        <v>47000.39</v>
      </c>
      <c r="D94" s="11" t="str">
        <f t="shared" si="9"/>
        <v>vis</v>
      </c>
      <c r="E94" s="60">
        <f>VLOOKUP(C94,Active!C$21:E$967,3,FALSE)</f>
        <v>10565.056062295509</v>
      </c>
      <c r="F94" s="5" t="s">
        <v>207</v>
      </c>
      <c r="G94" s="11" t="str">
        <f t="shared" si="10"/>
        <v>47000.390</v>
      </c>
      <c r="H94" s="16">
        <f t="shared" si="11"/>
        <v>10565</v>
      </c>
      <c r="I94" s="61" t="s">
        <v>729</v>
      </c>
      <c r="J94" s="62" t="s">
        <v>730</v>
      </c>
      <c r="K94" s="61">
        <v>10565</v>
      </c>
      <c r="L94" s="61" t="s">
        <v>724</v>
      </c>
      <c r="M94" s="62" t="s">
        <v>233</v>
      </c>
      <c r="N94" s="62"/>
      <c r="O94" s="63" t="s">
        <v>731</v>
      </c>
      <c r="P94" s="63" t="s">
        <v>732</v>
      </c>
    </row>
    <row r="95" spans="1:16" ht="13.5" thickBot="1">
      <c r="A95" s="16" t="str">
        <f t="shared" si="6"/>
        <v> BBS 85 </v>
      </c>
      <c r="B95" s="5" t="str">
        <f t="shared" si="7"/>
        <v>I</v>
      </c>
      <c r="C95" s="16">
        <f t="shared" si="8"/>
        <v>47028.440999999999</v>
      </c>
      <c r="D95" s="11" t="str">
        <f t="shared" si="9"/>
        <v>vis</v>
      </c>
      <c r="E95" s="60">
        <f>VLOOKUP(C95,Active!C$21:E$967,3,FALSE)</f>
        <v>10613.050307982041</v>
      </c>
      <c r="F95" s="5" t="s">
        <v>207</v>
      </c>
      <c r="G95" s="11" t="str">
        <f t="shared" si="10"/>
        <v>47028.441</v>
      </c>
      <c r="H95" s="16">
        <f t="shared" si="11"/>
        <v>10613</v>
      </c>
      <c r="I95" s="61" t="s">
        <v>733</v>
      </c>
      <c r="J95" s="62" t="s">
        <v>734</v>
      </c>
      <c r="K95" s="61">
        <v>10613</v>
      </c>
      <c r="L95" s="61" t="s">
        <v>714</v>
      </c>
      <c r="M95" s="62" t="s">
        <v>233</v>
      </c>
      <c r="N95" s="62"/>
      <c r="O95" s="63" t="s">
        <v>623</v>
      </c>
      <c r="P95" s="63" t="s">
        <v>735</v>
      </c>
    </row>
    <row r="96" spans="1:16" ht="13.5" thickBot="1">
      <c r="A96" s="16" t="str">
        <f t="shared" si="6"/>
        <v> BBS 86 </v>
      </c>
      <c r="B96" s="5" t="str">
        <f t="shared" si="7"/>
        <v>I</v>
      </c>
      <c r="C96" s="16">
        <f t="shared" si="8"/>
        <v>47069.345000000001</v>
      </c>
      <c r="D96" s="11" t="str">
        <f t="shared" si="9"/>
        <v>vis</v>
      </c>
      <c r="E96" s="60">
        <f>VLOOKUP(C96,Active!C$21:E$967,3,FALSE)</f>
        <v>10683.035571450795</v>
      </c>
      <c r="F96" s="5" t="s">
        <v>207</v>
      </c>
      <c r="G96" s="11" t="str">
        <f t="shared" si="10"/>
        <v>47069.345</v>
      </c>
      <c r="H96" s="16">
        <f t="shared" si="11"/>
        <v>10683</v>
      </c>
      <c r="I96" s="61" t="s">
        <v>736</v>
      </c>
      <c r="J96" s="62" t="s">
        <v>737</v>
      </c>
      <c r="K96" s="61">
        <v>10683</v>
      </c>
      <c r="L96" s="61" t="s">
        <v>521</v>
      </c>
      <c r="M96" s="62" t="s">
        <v>233</v>
      </c>
      <c r="N96" s="62"/>
      <c r="O96" s="63" t="s">
        <v>623</v>
      </c>
      <c r="P96" s="63" t="s">
        <v>732</v>
      </c>
    </row>
    <row r="97" spans="1:16" ht="13.5" thickBot="1">
      <c r="A97" s="16" t="str">
        <f t="shared" si="6"/>
        <v> BBS 86 </v>
      </c>
      <c r="B97" s="5" t="str">
        <f t="shared" si="7"/>
        <v>I</v>
      </c>
      <c r="C97" s="16">
        <f t="shared" si="8"/>
        <v>47083.387999999999</v>
      </c>
      <c r="D97" s="11" t="str">
        <f t="shared" si="9"/>
        <v>vis</v>
      </c>
      <c r="E97" s="60">
        <f>VLOOKUP(C97,Active!C$21:E$967,3,FALSE)</f>
        <v>10707.062636160639</v>
      </c>
      <c r="F97" s="5" t="s">
        <v>207</v>
      </c>
      <c r="G97" s="11" t="str">
        <f t="shared" si="10"/>
        <v>47083.388</v>
      </c>
      <c r="H97" s="16">
        <f t="shared" si="11"/>
        <v>10707</v>
      </c>
      <c r="I97" s="61" t="s">
        <v>738</v>
      </c>
      <c r="J97" s="62" t="s">
        <v>739</v>
      </c>
      <c r="K97" s="61">
        <v>10707</v>
      </c>
      <c r="L97" s="61" t="s">
        <v>740</v>
      </c>
      <c r="M97" s="62" t="s">
        <v>233</v>
      </c>
      <c r="N97" s="62"/>
      <c r="O97" s="63" t="s">
        <v>731</v>
      </c>
      <c r="P97" s="63" t="s">
        <v>732</v>
      </c>
    </row>
    <row r="98" spans="1:16" ht="13.5" thickBot="1">
      <c r="A98" s="16" t="str">
        <f t="shared" si="6"/>
        <v> BBS 86 </v>
      </c>
      <c r="B98" s="5" t="str">
        <f t="shared" si="7"/>
        <v>I</v>
      </c>
      <c r="C98" s="16">
        <f t="shared" si="8"/>
        <v>47117.275999999998</v>
      </c>
      <c r="D98" s="11" t="str">
        <f t="shared" si="9"/>
        <v>vis</v>
      </c>
      <c r="E98" s="60">
        <f>VLOOKUP(C98,Active!C$21:E$967,3,FALSE)</f>
        <v>10765.043777575389</v>
      </c>
      <c r="F98" s="5" t="s">
        <v>207</v>
      </c>
      <c r="G98" s="11" t="str">
        <f t="shared" si="10"/>
        <v>47117.276</v>
      </c>
      <c r="H98" s="16">
        <f t="shared" si="11"/>
        <v>10765</v>
      </c>
      <c r="I98" s="61" t="s">
        <v>741</v>
      </c>
      <c r="J98" s="62" t="s">
        <v>742</v>
      </c>
      <c r="K98" s="61">
        <v>10765</v>
      </c>
      <c r="L98" s="61" t="s">
        <v>555</v>
      </c>
      <c r="M98" s="62" t="s">
        <v>233</v>
      </c>
      <c r="N98" s="62"/>
      <c r="O98" s="63" t="s">
        <v>623</v>
      </c>
      <c r="P98" s="63" t="s">
        <v>732</v>
      </c>
    </row>
    <row r="99" spans="1:16" ht="13.5" thickBot="1">
      <c r="A99" s="16" t="str">
        <f t="shared" si="6"/>
        <v> BBS 86 </v>
      </c>
      <c r="B99" s="5" t="str">
        <f t="shared" si="7"/>
        <v>I</v>
      </c>
      <c r="C99" s="16">
        <f t="shared" si="8"/>
        <v>47141.243000000002</v>
      </c>
      <c r="D99" s="11" t="str">
        <f t="shared" si="9"/>
        <v>vis</v>
      </c>
      <c r="E99" s="60">
        <f>VLOOKUP(C99,Active!C$21:E$967,3,FALSE)</f>
        <v>10806.050447083404</v>
      </c>
      <c r="F99" s="5" t="s">
        <v>207</v>
      </c>
      <c r="G99" s="11" t="str">
        <f t="shared" si="10"/>
        <v>47141.243</v>
      </c>
      <c r="H99" s="16">
        <f t="shared" si="11"/>
        <v>10806</v>
      </c>
      <c r="I99" s="61" t="s">
        <v>743</v>
      </c>
      <c r="J99" s="62" t="s">
        <v>744</v>
      </c>
      <c r="K99" s="61">
        <v>10806</v>
      </c>
      <c r="L99" s="61" t="s">
        <v>714</v>
      </c>
      <c r="M99" s="62" t="s">
        <v>233</v>
      </c>
      <c r="N99" s="62"/>
      <c r="O99" s="63" t="s">
        <v>623</v>
      </c>
      <c r="P99" s="63" t="s">
        <v>732</v>
      </c>
    </row>
    <row r="100" spans="1:16" ht="13.5" thickBot="1">
      <c r="A100" s="16" t="str">
        <f t="shared" si="6"/>
        <v> BRNO 30 </v>
      </c>
      <c r="B100" s="5" t="str">
        <f t="shared" si="7"/>
        <v>I</v>
      </c>
      <c r="C100" s="16">
        <f t="shared" si="8"/>
        <v>47295.536</v>
      </c>
      <c r="D100" s="11" t="str">
        <f t="shared" si="9"/>
        <v>vis</v>
      </c>
      <c r="E100" s="60">
        <f>VLOOKUP(C100,Active!C$21:E$967,3,FALSE)</f>
        <v>11070.040185406884</v>
      </c>
      <c r="F100" s="5" t="s">
        <v>207</v>
      </c>
      <c r="G100" s="11" t="str">
        <f t="shared" si="10"/>
        <v>47295.536</v>
      </c>
      <c r="H100" s="16">
        <f t="shared" si="11"/>
        <v>11070</v>
      </c>
      <c r="I100" s="61" t="s">
        <v>745</v>
      </c>
      <c r="J100" s="62" t="s">
        <v>746</v>
      </c>
      <c r="K100" s="61">
        <v>11070</v>
      </c>
      <c r="L100" s="61" t="s">
        <v>608</v>
      </c>
      <c r="M100" s="62" t="s">
        <v>233</v>
      </c>
      <c r="N100" s="62"/>
      <c r="O100" s="63" t="s">
        <v>747</v>
      </c>
      <c r="P100" s="63" t="s">
        <v>748</v>
      </c>
    </row>
    <row r="101" spans="1:16" ht="13.5" thickBot="1">
      <c r="A101" s="16" t="str">
        <f t="shared" si="6"/>
        <v> BRNO 30 </v>
      </c>
      <c r="B101" s="5" t="str">
        <f t="shared" si="7"/>
        <v>I</v>
      </c>
      <c r="C101" s="16">
        <f t="shared" si="8"/>
        <v>47295.542999999998</v>
      </c>
      <c r="D101" s="11" t="str">
        <f t="shared" si="9"/>
        <v>vis</v>
      </c>
      <c r="E101" s="60">
        <f>VLOOKUP(C101,Active!C$21:E$967,3,FALSE)</f>
        <v>11070.052162153514</v>
      </c>
      <c r="F101" s="5" t="s">
        <v>207</v>
      </c>
      <c r="G101" s="11" t="str">
        <f t="shared" si="10"/>
        <v>47295.543</v>
      </c>
      <c r="H101" s="16">
        <f t="shared" si="11"/>
        <v>11070</v>
      </c>
      <c r="I101" s="61" t="s">
        <v>749</v>
      </c>
      <c r="J101" s="62" t="s">
        <v>750</v>
      </c>
      <c r="K101" s="61">
        <v>11070</v>
      </c>
      <c r="L101" s="61" t="s">
        <v>529</v>
      </c>
      <c r="M101" s="62" t="s">
        <v>233</v>
      </c>
      <c r="N101" s="62"/>
      <c r="O101" s="63" t="s">
        <v>751</v>
      </c>
      <c r="P101" s="63" t="s">
        <v>748</v>
      </c>
    </row>
    <row r="102" spans="1:16" ht="13.5" thickBot="1">
      <c r="A102" s="16" t="str">
        <f t="shared" si="6"/>
        <v> BBS 88 </v>
      </c>
      <c r="B102" s="5" t="str">
        <f t="shared" si="7"/>
        <v>I</v>
      </c>
      <c r="C102" s="16">
        <f t="shared" si="8"/>
        <v>47323.563999999998</v>
      </c>
      <c r="D102" s="11" t="str">
        <f t="shared" si="9"/>
        <v>vis</v>
      </c>
      <c r="E102" s="60">
        <f>VLOOKUP(C102,Active!C$21:E$967,3,FALSE)</f>
        <v>11117.995078925906</v>
      </c>
      <c r="F102" s="5" t="s">
        <v>207</v>
      </c>
      <c r="G102" s="11" t="str">
        <f t="shared" si="10"/>
        <v>47323.564</v>
      </c>
      <c r="H102" s="16">
        <f t="shared" si="11"/>
        <v>11118</v>
      </c>
      <c r="I102" s="61" t="s">
        <v>752</v>
      </c>
      <c r="J102" s="62" t="s">
        <v>753</v>
      </c>
      <c r="K102" s="61">
        <v>11118</v>
      </c>
      <c r="L102" s="61" t="s">
        <v>209</v>
      </c>
      <c r="M102" s="62" t="s">
        <v>233</v>
      </c>
      <c r="N102" s="62"/>
      <c r="O102" s="63" t="s">
        <v>559</v>
      </c>
      <c r="P102" s="63" t="s">
        <v>754</v>
      </c>
    </row>
    <row r="103" spans="1:16" ht="13.5" thickBot="1">
      <c r="A103" s="16" t="str">
        <f t="shared" si="6"/>
        <v> BBS 88 </v>
      </c>
      <c r="B103" s="5" t="str">
        <f t="shared" si="7"/>
        <v>I</v>
      </c>
      <c r="C103" s="16">
        <f t="shared" si="8"/>
        <v>47326.52</v>
      </c>
      <c r="D103" s="11" t="str">
        <f t="shared" si="9"/>
        <v>vis</v>
      </c>
      <c r="E103" s="60">
        <f>VLOOKUP(C103,Active!C$21:E$967,3,FALSE)</f>
        <v>11123.05268793269</v>
      </c>
      <c r="F103" s="5" t="s">
        <v>207</v>
      </c>
      <c r="G103" s="11" t="str">
        <f t="shared" si="10"/>
        <v>47326.520</v>
      </c>
      <c r="H103" s="16">
        <f t="shared" si="11"/>
        <v>11123</v>
      </c>
      <c r="I103" s="61" t="s">
        <v>755</v>
      </c>
      <c r="J103" s="62" t="s">
        <v>756</v>
      </c>
      <c r="K103" s="61">
        <v>11123</v>
      </c>
      <c r="L103" s="61" t="s">
        <v>510</v>
      </c>
      <c r="M103" s="62" t="s">
        <v>233</v>
      </c>
      <c r="N103" s="62"/>
      <c r="O103" s="63" t="s">
        <v>623</v>
      </c>
      <c r="P103" s="63" t="s">
        <v>754</v>
      </c>
    </row>
    <row r="104" spans="1:16" ht="13.5" thickBot="1">
      <c r="A104" s="16" t="str">
        <f t="shared" si="6"/>
        <v> BBS 89 </v>
      </c>
      <c r="B104" s="5" t="str">
        <f t="shared" si="7"/>
        <v>I</v>
      </c>
      <c r="C104" s="16">
        <f t="shared" si="8"/>
        <v>47350.482000000004</v>
      </c>
      <c r="D104" s="11" t="str">
        <f t="shared" si="9"/>
        <v>vis</v>
      </c>
      <c r="E104" s="60">
        <f>VLOOKUP(C104,Active!C$21:E$967,3,FALSE)</f>
        <v>11164.050802621685</v>
      </c>
      <c r="F104" s="5" t="s">
        <v>207</v>
      </c>
      <c r="G104" s="11" t="str">
        <f t="shared" si="10"/>
        <v>47350.482</v>
      </c>
      <c r="H104" s="16">
        <f t="shared" si="11"/>
        <v>11164</v>
      </c>
      <c r="I104" s="61" t="s">
        <v>757</v>
      </c>
      <c r="J104" s="62" t="s">
        <v>758</v>
      </c>
      <c r="K104" s="61">
        <v>11164</v>
      </c>
      <c r="L104" s="61" t="s">
        <v>529</v>
      </c>
      <c r="M104" s="62" t="s">
        <v>233</v>
      </c>
      <c r="N104" s="62"/>
      <c r="O104" s="63" t="s">
        <v>731</v>
      </c>
      <c r="P104" s="63" t="s">
        <v>759</v>
      </c>
    </row>
    <row r="105" spans="1:16" ht="13.5" thickBot="1">
      <c r="A105" s="16" t="str">
        <f t="shared" si="6"/>
        <v> BBS 89 </v>
      </c>
      <c r="B105" s="5" t="str">
        <f t="shared" si="7"/>
        <v>I</v>
      </c>
      <c r="C105" s="16">
        <f t="shared" si="8"/>
        <v>47353.404999999999</v>
      </c>
      <c r="D105" s="11" t="str">
        <f t="shared" si="9"/>
        <v>vis</v>
      </c>
      <c r="E105" s="60">
        <f>VLOOKUP(C105,Active!C$21:E$967,3,FALSE)</f>
        <v>11169.051949822908</v>
      </c>
      <c r="F105" s="5" t="s">
        <v>207</v>
      </c>
      <c r="G105" s="11" t="str">
        <f t="shared" si="10"/>
        <v>47353.405</v>
      </c>
      <c r="H105" s="16">
        <f t="shared" si="11"/>
        <v>11169</v>
      </c>
      <c r="I105" s="61" t="s">
        <v>760</v>
      </c>
      <c r="J105" s="62" t="s">
        <v>761</v>
      </c>
      <c r="K105" s="61">
        <v>11169</v>
      </c>
      <c r="L105" s="61" t="s">
        <v>529</v>
      </c>
      <c r="M105" s="62" t="s">
        <v>233</v>
      </c>
      <c r="N105" s="62"/>
      <c r="O105" s="63" t="s">
        <v>623</v>
      </c>
      <c r="P105" s="63" t="s">
        <v>759</v>
      </c>
    </row>
    <row r="106" spans="1:16" ht="13.5" thickBot="1">
      <c r="A106" s="16" t="str">
        <f t="shared" si="6"/>
        <v> BBS 89 </v>
      </c>
      <c r="B106" s="5" t="str">
        <f t="shared" si="7"/>
        <v>I</v>
      </c>
      <c r="C106" s="16">
        <f t="shared" si="8"/>
        <v>47360.432000000001</v>
      </c>
      <c r="D106" s="11" t="str">
        <f t="shared" si="9"/>
        <v>vis</v>
      </c>
      <c r="E106" s="60">
        <f>VLOOKUP(C106,Active!C$21:E$967,3,FALSE)</f>
        <v>11181.07489247876</v>
      </c>
      <c r="F106" s="5" t="s">
        <v>207</v>
      </c>
      <c r="G106" s="11" t="str">
        <f t="shared" si="10"/>
        <v>47360.432</v>
      </c>
      <c r="H106" s="16">
        <f t="shared" si="11"/>
        <v>11181</v>
      </c>
      <c r="I106" s="61" t="s">
        <v>762</v>
      </c>
      <c r="J106" s="62" t="s">
        <v>763</v>
      </c>
      <c r="K106" s="61">
        <v>11181</v>
      </c>
      <c r="L106" s="61" t="s">
        <v>764</v>
      </c>
      <c r="M106" s="62" t="s">
        <v>233</v>
      </c>
      <c r="N106" s="62"/>
      <c r="O106" s="63" t="s">
        <v>731</v>
      </c>
      <c r="P106" s="63" t="s">
        <v>759</v>
      </c>
    </row>
    <row r="107" spans="1:16" ht="13.5" thickBot="1">
      <c r="A107" s="16" t="str">
        <f t="shared" si="6"/>
        <v> BBS 89 </v>
      </c>
      <c r="B107" s="5" t="str">
        <f t="shared" si="7"/>
        <v>I</v>
      </c>
      <c r="C107" s="16">
        <f t="shared" si="8"/>
        <v>47364.504000000001</v>
      </c>
      <c r="D107" s="11" t="str">
        <f t="shared" si="9"/>
        <v>vis</v>
      </c>
      <c r="E107" s="60">
        <f>VLOOKUP(C107,Active!C$21:E$967,3,FALSE)</f>
        <v>11188.04193709163</v>
      </c>
      <c r="F107" s="5" t="s">
        <v>207</v>
      </c>
      <c r="G107" s="11" t="str">
        <f t="shared" si="10"/>
        <v>47364.504</v>
      </c>
      <c r="H107" s="16">
        <f t="shared" si="11"/>
        <v>11188</v>
      </c>
      <c r="I107" s="61" t="s">
        <v>765</v>
      </c>
      <c r="J107" s="62" t="s">
        <v>766</v>
      </c>
      <c r="K107" s="61">
        <v>11188</v>
      </c>
      <c r="L107" s="61" t="s">
        <v>645</v>
      </c>
      <c r="M107" s="62" t="s">
        <v>233</v>
      </c>
      <c r="N107" s="62"/>
      <c r="O107" s="63" t="s">
        <v>731</v>
      </c>
      <c r="P107" s="63" t="s">
        <v>759</v>
      </c>
    </row>
    <row r="108" spans="1:16" ht="13.5" thickBot="1">
      <c r="A108" s="16" t="str">
        <f t="shared" si="6"/>
        <v> BRNO 30 </v>
      </c>
      <c r="B108" s="5" t="str">
        <f t="shared" si="7"/>
        <v>I</v>
      </c>
      <c r="C108" s="16">
        <f t="shared" si="8"/>
        <v>47381.455000000002</v>
      </c>
      <c r="D108" s="11" t="str">
        <f t="shared" si="9"/>
        <v>vis</v>
      </c>
      <c r="E108" s="60">
        <f>VLOOKUP(C108,Active!C$21:E$967,3,FALSE)</f>
        <v>11217.04448454564</v>
      </c>
      <c r="F108" s="5" t="s">
        <v>207</v>
      </c>
      <c r="G108" s="11" t="str">
        <f t="shared" si="10"/>
        <v>47381.455</v>
      </c>
      <c r="H108" s="16">
        <f t="shared" si="11"/>
        <v>11217</v>
      </c>
      <c r="I108" s="61" t="s">
        <v>767</v>
      </c>
      <c r="J108" s="62" t="s">
        <v>768</v>
      </c>
      <c r="K108" s="61">
        <v>11217</v>
      </c>
      <c r="L108" s="61" t="s">
        <v>555</v>
      </c>
      <c r="M108" s="62" t="s">
        <v>233</v>
      </c>
      <c r="N108" s="62"/>
      <c r="O108" s="63" t="s">
        <v>769</v>
      </c>
      <c r="P108" s="63" t="s">
        <v>748</v>
      </c>
    </row>
    <row r="109" spans="1:16" ht="13.5" thickBot="1">
      <c r="A109" s="16" t="str">
        <f t="shared" si="6"/>
        <v> BBS 89 </v>
      </c>
      <c r="B109" s="5" t="str">
        <f t="shared" si="7"/>
        <v>I</v>
      </c>
      <c r="C109" s="16">
        <f t="shared" si="8"/>
        <v>47381.464</v>
      </c>
      <c r="D109" s="11" t="str">
        <f t="shared" si="9"/>
        <v>vis</v>
      </c>
      <c r="E109" s="60">
        <f>VLOOKUP(C109,Active!C$21:E$967,3,FALSE)</f>
        <v>11217.059883219879</v>
      </c>
      <c r="F109" s="5" t="s">
        <v>207</v>
      </c>
      <c r="G109" s="11" t="str">
        <f t="shared" si="10"/>
        <v>47381.464</v>
      </c>
      <c r="H109" s="16">
        <f t="shared" si="11"/>
        <v>11217</v>
      </c>
      <c r="I109" s="61" t="s">
        <v>770</v>
      </c>
      <c r="J109" s="62" t="s">
        <v>771</v>
      </c>
      <c r="K109" s="61">
        <v>11217</v>
      </c>
      <c r="L109" s="61" t="s">
        <v>772</v>
      </c>
      <c r="M109" s="62" t="s">
        <v>233</v>
      </c>
      <c r="N109" s="62"/>
      <c r="O109" s="63" t="s">
        <v>623</v>
      </c>
      <c r="P109" s="63" t="s">
        <v>759</v>
      </c>
    </row>
    <row r="110" spans="1:16" ht="13.5" thickBot="1">
      <c r="A110" s="16" t="str">
        <f t="shared" si="6"/>
        <v> BRNO 30 </v>
      </c>
      <c r="B110" s="5" t="str">
        <f t="shared" si="7"/>
        <v>I</v>
      </c>
      <c r="C110" s="16">
        <f t="shared" si="8"/>
        <v>47391.396999999997</v>
      </c>
      <c r="D110" s="11" t="str">
        <f t="shared" si="9"/>
        <v>vis</v>
      </c>
      <c r="E110" s="60">
        <f>VLOOKUP(C110,Active!C$21:E$967,3,FALSE)</f>
        <v>11234.054886692276</v>
      </c>
      <c r="F110" s="5" t="s">
        <v>207</v>
      </c>
      <c r="G110" s="11" t="str">
        <f t="shared" si="10"/>
        <v>47391.397</v>
      </c>
      <c r="H110" s="16">
        <f t="shared" si="11"/>
        <v>11234</v>
      </c>
      <c r="I110" s="61" t="s">
        <v>773</v>
      </c>
      <c r="J110" s="62" t="s">
        <v>774</v>
      </c>
      <c r="K110" s="61">
        <v>11234</v>
      </c>
      <c r="L110" s="61" t="s">
        <v>687</v>
      </c>
      <c r="M110" s="62" t="s">
        <v>233</v>
      </c>
      <c r="N110" s="62"/>
      <c r="O110" s="63" t="s">
        <v>769</v>
      </c>
      <c r="P110" s="63" t="s">
        <v>748</v>
      </c>
    </row>
    <row r="111" spans="1:16" ht="13.5" thickBot="1">
      <c r="A111" s="16" t="str">
        <f t="shared" si="6"/>
        <v> BBS 89 </v>
      </c>
      <c r="B111" s="5" t="str">
        <f t="shared" si="7"/>
        <v>I</v>
      </c>
      <c r="C111" s="16">
        <f t="shared" si="8"/>
        <v>47391.400999999998</v>
      </c>
      <c r="D111" s="11" t="str">
        <f t="shared" si="9"/>
        <v>vis</v>
      </c>
      <c r="E111" s="60">
        <f>VLOOKUP(C111,Active!C$21:E$967,3,FALSE)</f>
        <v>11234.061730547495</v>
      </c>
      <c r="F111" s="5" t="s">
        <v>207</v>
      </c>
      <c r="G111" s="11" t="str">
        <f t="shared" si="10"/>
        <v>47391.401</v>
      </c>
      <c r="H111" s="16">
        <f t="shared" si="11"/>
        <v>11234</v>
      </c>
      <c r="I111" s="61" t="s">
        <v>775</v>
      </c>
      <c r="J111" s="62" t="s">
        <v>776</v>
      </c>
      <c r="K111" s="61">
        <v>11234</v>
      </c>
      <c r="L111" s="61" t="s">
        <v>777</v>
      </c>
      <c r="M111" s="62" t="s">
        <v>233</v>
      </c>
      <c r="N111" s="62"/>
      <c r="O111" s="63" t="s">
        <v>623</v>
      </c>
      <c r="P111" s="63" t="s">
        <v>759</v>
      </c>
    </row>
    <row r="112" spans="1:16" ht="13.5" thickBot="1">
      <c r="A112" s="16" t="str">
        <f t="shared" si="6"/>
        <v> BBS 89 </v>
      </c>
      <c r="B112" s="5" t="str">
        <f t="shared" si="7"/>
        <v>I</v>
      </c>
      <c r="C112" s="16">
        <f t="shared" si="8"/>
        <v>47412.44</v>
      </c>
      <c r="D112" s="11" t="str">
        <f t="shared" si="9"/>
        <v>vis</v>
      </c>
      <c r="E112" s="60">
        <f>VLOOKUP(C112,Active!C$21:E$967,3,FALSE)</f>
        <v>11270.058698035256</v>
      </c>
      <c r="F112" s="5" t="s">
        <v>207</v>
      </c>
      <c r="G112" s="11" t="str">
        <f t="shared" si="10"/>
        <v>47412.440</v>
      </c>
      <c r="H112" s="16">
        <f t="shared" si="11"/>
        <v>11270</v>
      </c>
      <c r="I112" s="61" t="s">
        <v>778</v>
      </c>
      <c r="J112" s="62" t="s">
        <v>779</v>
      </c>
      <c r="K112" s="61">
        <v>11270</v>
      </c>
      <c r="L112" s="61" t="s">
        <v>780</v>
      </c>
      <c r="M112" s="62" t="s">
        <v>233</v>
      </c>
      <c r="N112" s="62"/>
      <c r="O112" s="63" t="s">
        <v>623</v>
      </c>
      <c r="P112" s="63" t="s">
        <v>759</v>
      </c>
    </row>
    <row r="113" spans="1:16" ht="13.5" thickBot="1">
      <c r="A113" s="16" t="str">
        <f t="shared" si="6"/>
        <v> BBS 90 </v>
      </c>
      <c r="B113" s="5" t="str">
        <f t="shared" si="7"/>
        <v>I</v>
      </c>
      <c r="C113" s="16">
        <f t="shared" si="8"/>
        <v>47460.343000000001</v>
      </c>
      <c r="D113" s="11" t="str">
        <f t="shared" si="9"/>
        <v>vis</v>
      </c>
      <c r="E113" s="60">
        <f>VLOOKUP(C113,Active!C$21:E$967,3,FALSE)</f>
        <v>11352.018997173322</v>
      </c>
      <c r="F113" s="5" t="s">
        <v>207</v>
      </c>
      <c r="G113" s="11" t="str">
        <f t="shared" si="10"/>
        <v>47460.343</v>
      </c>
      <c r="H113" s="16">
        <f t="shared" si="11"/>
        <v>11352</v>
      </c>
      <c r="I113" s="61" t="s">
        <v>785</v>
      </c>
      <c r="J113" s="62" t="s">
        <v>786</v>
      </c>
      <c r="K113" s="61">
        <v>11352</v>
      </c>
      <c r="L113" s="61" t="s">
        <v>662</v>
      </c>
      <c r="M113" s="62" t="s">
        <v>233</v>
      </c>
      <c r="N113" s="62"/>
      <c r="O113" s="63" t="s">
        <v>559</v>
      </c>
      <c r="P113" s="63" t="s">
        <v>784</v>
      </c>
    </row>
    <row r="114" spans="1:16" ht="13.5" thickBot="1">
      <c r="A114" s="16" t="str">
        <f t="shared" si="6"/>
        <v> BBS 92 </v>
      </c>
      <c r="B114" s="5" t="str">
        <f t="shared" si="7"/>
        <v>I</v>
      </c>
      <c r="C114" s="16">
        <f t="shared" si="8"/>
        <v>47662.552000000003</v>
      </c>
      <c r="D114" s="11" t="str">
        <f t="shared" si="9"/>
        <v>vis</v>
      </c>
      <c r="E114" s="60">
        <f>VLOOKUP(C114,Active!C$21:E$967,3,FALSE)</f>
        <v>11697.991277164339</v>
      </c>
      <c r="F114" s="5" t="s">
        <v>207</v>
      </c>
      <c r="G114" s="11" t="str">
        <f t="shared" si="10"/>
        <v>47662.552</v>
      </c>
      <c r="H114" s="16">
        <f t="shared" si="11"/>
        <v>11698</v>
      </c>
      <c r="I114" s="61" t="s">
        <v>789</v>
      </c>
      <c r="J114" s="62" t="s">
        <v>790</v>
      </c>
      <c r="K114" s="61">
        <v>11698</v>
      </c>
      <c r="L114" s="61" t="s">
        <v>447</v>
      </c>
      <c r="M114" s="62" t="s">
        <v>233</v>
      </c>
      <c r="N114" s="62"/>
      <c r="O114" s="63" t="s">
        <v>559</v>
      </c>
      <c r="P114" s="63" t="s">
        <v>791</v>
      </c>
    </row>
    <row r="115" spans="1:16" ht="13.5" thickBot="1">
      <c r="A115" s="16" t="str">
        <f t="shared" si="6"/>
        <v> BBS 92 </v>
      </c>
      <c r="B115" s="5" t="str">
        <f t="shared" si="7"/>
        <v>I</v>
      </c>
      <c r="C115" s="16">
        <f t="shared" si="8"/>
        <v>47713.442000000003</v>
      </c>
      <c r="D115" s="11" t="str">
        <f t="shared" si="9"/>
        <v>vis</v>
      </c>
      <c r="E115" s="60">
        <f>VLOOKUP(C115,Active!C$21:E$967,3,FALSE)</f>
        <v>11785.062225187139</v>
      </c>
      <c r="F115" s="5" t="s">
        <v>207</v>
      </c>
      <c r="G115" s="11" t="str">
        <f t="shared" si="10"/>
        <v>47713.442</v>
      </c>
      <c r="H115" s="16">
        <f t="shared" si="11"/>
        <v>11785</v>
      </c>
      <c r="I115" s="61" t="s">
        <v>792</v>
      </c>
      <c r="J115" s="62" t="s">
        <v>793</v>
      </c>
      <c r="K115" s="61">
        <v>11785</v>
      </c>
      <c r="L115" s="61" t="s">
        <v>777</v>
      </c>
      <c r="M115" s="62" t="s">
        <v>233</v>
      </c>
      <c r="N115" s="62"/>
      <c r="O115" s="63" t="s">
        <v>623</v>
      </c>
      <c r="P115" s="63" t="s">
        <v>791</v>
      </c>
    </row>
    <row r="116" spans="1:16" ht="13.5" thickBot="1">
      <c r="A116" s="16" t="str">
        <f t="shared" si="6"/>
        <v> BBS 92 </v>
      </c>
      <c r="B116" s="5" t="str">
        <f t="shared" si="7"/>
        <v>I</v>
      </c>
      <c r="C116" s="16">
        <f t="shared" si="8"/>
        <v>47727.463000000003</v>
      </c>
      <c r="D116" s="11" t="str">
        <f t="shared" si="9"/>
        <v>vis</v>
      </c>
      <c r="E116" s="60">
        <f>VLOOKUP(C116,Active!C$21:E$967,3,FALSE)</f>
        <v>11809.051648693287</v>
      </c>
      <c r="F116" s="5" t="s">
        <v>207</v>
      </c>
      <c r="G116" s="11" t="str">
        <f t="shared" si="10"/>
        <v>47727.463</v>
      </c>
      <c r="H116" s="16">
        <f t="shared" si="11"/>
        <v>11809</v>
      </c>
      <c r="I116" s="61" t="s">
        <v>794</v>
      </c>
      <c r="J116" s="62" t="s">
        <v>795</v>
      </c>
      <c r="K116" s="61">
        <v>11809</v>
      </c>
      <c r="L116" s="61" t="s">
        <v>529</v>
      </c>
      <c r="M116" s="62" t="s">
        <v>233</v>
      </c>
      <c r="N116" s="62"/>
      <c r="O116" s="63" t="s">
        <v>623</v>
      </c>
      <c r="P116" s="63" t="s">
        <v>791</v>
      </c>
    </row>
    <row r="117" spans="1:16" ht="13.5" thickBot="1">
      <c r="A117" s="16" t="str">
        <f t="shared" si="6"/>
        <v> BBS 92 </v>
      </c>
      <c r="B117" s="5" t="str">
        <f t="shared" si="7"/>
        <v>I</v>
      </c>
      <c r="C117" s="16">
        <f t="shared" si="8"/>
        <v>47754.349000000002</v>
      </c>
      <c r="D117" s="11" t="str">
        <f t="shared" si="9"/>
        <v>vis</v>
      </c>
      <c r="E117" s="60">
        <f>VLOOKUP(C117,Active!C$21:E$967,3,FALSE)</f>
        <v>11855.052621547302</v>
      </c>
      <c r="F117" s="5" t="s">
        <v>207</v>
      </c>
      <c r="G117" s="11" t="str">
        <f t="shared" si="10"/>
        <v>47754.349</v>
      </c>
      <c r="H117" s="16">
        <f t="shared" si="11"/>
        <v>11855</v>
      </c>
      <c r="I117" s="61" t="s">
        <v>796</v>
      </c>
      <c r="J117" s="62" t="s">
        <v>797</v>
      </c>
      <c r="K117" s="61">
        <v>11855</v>
      </c>
      <c r="L117" s="61" t="s">
        <v>510</v>
      </c>
      <c r="M117" s="62" t="s">
        <v>233</v>
      </c>
      <c r="N117" s="62"/>
      <c r="O117" s="63" t="s">
        <v>623</v>
      </c>
      <c r="P117" s="63" t="s">
        <v>791</v>
      </c>
    </row>
    <row r="118" spans="1:16" ht="13.5" thickBot="1">
      <c r="A118" s="16" t="str">
        <f t="shared" si="6"/>
        <v> BBS 92 </v>
      </c>
      <c r="B118" s="5" t="str">
        <f t="shared" si="7"/>
        <v>I</v>
      </c>
      <c r="C118" s="16">
        <f t="shared" si="8"/>
        <v>47782.402000000002</v>
      </c>
      <c r="D118" s="11" t="str">
        <f t="shared" si="9"/>
        <v>vis</v>
      </c>
      <c r="E118" s="60">
        <f>VLOOKUP(C118,Active!C$21:E$967,3,FALSE)</f>
        <v>11903.050289161443</v>
      </c>
      <c r="F118" s="5" t="s">
        <v>207</v>
      </c>
      <c r="G118" s="11" t="str">
        <f t="shared" si="10"/>
        <v>47782.402</v>
      </c>
      <c r="H118" s="16">
        <f t="shared" si="11"/>
        <v>11903</v>
      </c>
      <c r="I118" s="61" t="s">
        <v>803</v>
      </c>
      <c r="J118" s="62" t="s">
        <v>804</v>
      </c>
      <c r="K118" s="61">
        <v>11903</v>
      </c>
      <c r="L118" s="61" t="s">
        <v>714</v>
      </c>
      <c r="M118" s="62" t="s">
        <v>233</v>
      </c>
      <c r="N118" s="62"/>
      <c r="O118" s="63" t="s">
        <v>623</v>
      </c>
      <c r="P118" s="63" t="s">
        <v>791</v>
      </c>
    </row>
    <row r="119" spans="1:16" ht="13.5" thickBot="1">
      <c r="A119" s="16" t="str">
        <f t="shared" si="6"/>
        <v> BBS 93 </v>
      </c>
      <c r="B119" s="5" t="str">
        <f t="shared" si="7"/>
        <v>I</v>
      </c>
      <c r="C119" s="16">
        <f t="shared" si="8"/>
        <v>47803.445</v>
      </c>
      <c r="D119" s="11" t="str">
        <f t="shared" si="9"/>
        <v>vis</v>
      </c>
      <c r="E119" s="60">
        <f>VLOOKUP(C119,Active!C$21:E$967,3,FALSE)</f>
        <v>11939.054100504412</v>
      </c>
      <c r="F119" s="5" t="s">
        <v>207</v>
      </c>
      <c r="G119" s="11" t="str">
        <f t="shared" si="10"/>
        <v>47803.445</v>
      </c>
      <c r="H119" s="16">
        <f t="shared" si="11"/>
        <v>11939</v>
      </c>
      <c r="I119" s="61" t="s">
        <v>805</v>
      </c>
      <c r="J119" s="62" t="s">
        <v>806</v>
      </c>
      <c r="K119" s="61">
        <v>11939</v>
      </c>
      <c r="L119" s="61" t="s">
        <v>687</v>
      </c>
      <c r="M119" s="62" t="s">
        <v>233</v>
      </c>
      <c r="N119" s="62"/>
      <c r="O119" s="63" t="s">
        <v>623</v>
      </c>
      <c r="P119" s="63" t="s">
        <v>807</v>
      </c>
    </row>
    <row r="120" spans="1:16" ht="13.5" thickBot="1">
      <c r="A120" s="16" t="str">
        <f t="shared" si="6"/>
        <v> BBS 93 </v>
      </c>
      <c r="B120" s="5" t="str">
        <f t="shared" si="7"/>
        <v>I</v>
      </c>
      <c r="C120" s="16">
        <f t="shared" si="8"/>
        <v>47847.273000000001</v>
      </c>
      <c r="D120" s="11" t="str">
        <f t="shared" si="9"/>
        <v>vis</v>
      </c>
      <c r="E120" s="60">
        <f>VLOOKUP(C120,Active!C$21:E$967,3,FALSE)</f>
        <v>12014.0422221382</v>
      </c>
      <c r="F120" s="5" t="s">
        <v>207</v>
      </c>
      <c r="G120" s="11" t="str">
        <f t="shared" si="10"/>
        <v>47847.273</v>
      </c>
      <c r="H120" s="16">
        <f t="shared" si="11"/>
        <v>12014</v>
      </c>
      <c r="I120" s="61" t="s">
        <v>808</v>
      </c>
      <c r="J120" s="62" t="s">
        <v>809</v>
      </c>
      <c r="K120" s="61">
        <v>12014</v>
      </c>
      <c r="L120" s="61" t="s">
        <v>645</v>
      </c>
      <c r="M120" s="62" t="s">
        <v>233</v>
      </c>
      <c r="N120" s="62"/>
      <c r="O120" s="63" t="s">
        <v>559</v>
      </c>
      <c r="P120" s="63" t="s">
        <v>807</v>
      </c>
    </row>
    <row r="121" spans="1:16" ht="13.5" thickBot="1">
      <c r="A121" s="16" t="str">
        <f t="shared" si="6"/>
        <v> BBS 93 </v>
      </c>
      <c r="B121" s="5" t="str">
        <f t="shared" si="7"/>
        <v>I</v>
      </c>
      <c r="C121" s="16">
        <f t="shared" si="8"/>
        <v>47857.224999999999</v>
      </c>
      <c r="D121" s="11" t="str">
        <f t="shared" si="9"/>
        <v>vis</v>
      </c>
      <c r="E121" s="60">
        <f>VLOOKUP(C121,Active!C$21:E$967,3,FALSE)</f>
        <v>12031.069733922886</v>
      </c>
      <c r="F121" s="5" t="s">
        <v>207</v>
      </c>
      <c r="G121" s="11" t="str">
        <f t="shared" si="10"/>
        <v>47857.225</v>
      </c>
      <c r="H121" s="16">
        <f t="shared" si="11"/>
        <v>12031</v>
      </c>
      <c r="I121" s="61" t="s">
        <v>810</v>
      </c>
      <c r="J121" s="62" t="s">
        <v>811</v>
      </c>
      <c r="K121" s="61">
        <v>12031</v>
      </c>
      <c r="L121" s="61" t="s">
        <v>812</v>
      </c>
      <c r="M121" s="62" t="s">
        <v>233</v>
      </c>
      <c r="N121" s="62"/>
      <c r="O121" s="63" t="s">
        <v>623</v>
      </c>
      <c r="P121" s="63" t="s">
        <v>807</v>
      </c>
    </row>
    <row r="122" spans="1:16" ht="13.5" thickBot="1">
      <c r="A122" s="16" t="str">
        <f t="shared" si="6"/>
        <v> BBS 94 </v>
      </c>
      <c r="B122" s="5" t="str">
        <f t="shared" si="7"/>
        <v>I</v>
      </c>
      <c r="C122" s="16">
        <f t="shared" si="8"/>
        <v>47895.213000000003</v>
      </c>
      <c r="D122" s="11" t="str">
        <f t="shared" si="9"/>
        <v>vis</v>
      </c>
      <c r="E122" s="60">
        <f>VLOOKUP(C122,Active!C$21:E$967,3,FALSE)</f>
        <v>12096.065826937047</v>
      </c>
      <c r="F122" s="5" t="s">
        <v>207</v>
      </c>
      <c r="G122" s="11" t="str">
        <f t="shared" si="10"/>
        <v>47895.213</v>
      </c>
      <c r="H122" s="16">
        <f t="shared" si="11"/>
        <v>12096</v>
      </c>
      <c r="I122" s="61" t="s">
        <v>813</v>
      </c>
      <c r="J122" s="62" t="s">
        <v>814</v>
      </c>
      <c r="K122" s="61">
        <v>12096</v>
      </c>
      <c r="L122" s="61" t="s">
        <v>815</v>
      </c>
      <c r="M122" s="62" t="s">
        <v>233</v>
      </c>
      <c r="N122" s="62"/>
      <c r="O122" s="63" t="s">
        <v>623</v>
      </c>
      <c r="P122" s="63" t="s">
        <v>816</v>
      </c>
    </row>
    <row r="123" spans="1:16" ht="13.5" thickBot="1">
      <c r="A123" s="16" t="str">
        <f t="shared" si="6"/>
        <v>IBVS 3615 </v>
      </c>
      <c r="B123" s="5" t="str">
        <f t="shared" si="7"/>
        <v>I</v>
      </c>
      <c r="C123" s="16">
        <f t="shared" si="8"/>
        <v>48073.4709</v>
      </c>
      <c r="D123" s="11" t="str">
        <f t="shared" si="9"/>
        <v>vis</v>
      </c>
      <c r="E123" s="60">
        <f>VLOOKUP(C123,Active!C$21:E$967,3,FALSE)</f>
        <v>12401.058641744543</v>
      </c>
      <c r="F123" s="5" t="s">
        <v>207</v>
      </c>
      <c r="G123" s="11" t="str">
        <f t="shared" si="10"/>
        <v>48073.4709</v>
      </c>
      <c r="H123" s="16">
        <f t="shared" si="11"/>
        <v>12401</v>
      </c>
      <c r="I123" s="61" t="s">
        <v>817</v>
      </c>
      <c r="J123" s="62" t="s">
        <v>818</v>
      </c>
      <c r="K123" s="61">
        <v>12401</v>
      </c>
      <c r="L123" s="61" t="s">
        <v>819</v>
      </c>
      <c r="M123" s="62" t="s">
        <v>820</v>
      </c>
      <c r="N123" s="62" t="s">
        <v>821</v>
      </c>
      <c r="O123" s="63" t="s">
        <v>822</v>
      </c>
      <c r="P123" s="64" t="s">
        <v>823</v>
      </c>
    </row>
    <row r="124" spans="1:16" ht="13.5" thickBot="1">
      <c r="A124" s="16" t="str">
        <f t="shared" si="6"/>
        <v> BBS 96 </v>
      </c>
      <c r="B124" s="5" t="str">
        <f t="shared" si="7"/>
        <v>I</v>
      </c>
      <c r="C124" s="16">
        <f t="shared" si="8"/>
        <v>48083.402000000002</v>
      </c>
      <c r="D124" s="11" t="str">
        <f t="shared" si="9"/>
        <v>vis</v>
      </c>
      <c r="E124" s="60">
        <f>VLOOKUP(C124,Active!C$21:E$967,3,FALSE)</f>
        <v>12418.050394385718</v>
      </c>
      <c r="F124" s="5" t="s">
        <v>207</v>
      </c>
      <c r="G124" s="11" t="str">
        <f t="shared" si="10"/>
        <v>48083.402</v>
      </c>
      <c r="H124" s="16">
        <f t="shared" si="11"/>
        <v>12418</v>
      </c>
      <c r="I124" s="61" t="s">
        <v>824</v>
      </c>
      <c r="J124" s="62" t="s">
        <v>825</v>
      </c>
      <c r="K124" s="61">
        <v>12418</v>
      </c>
      <c r="L124" s="61" t="s">
        <v>714</v>
      </c>
      <c r="M124" s="62" t="s">
        <v>233</v>
      </c>
      <c r="N124" s="62"/>
      <c r="O124" s="63" t="s">
        <v>623</v>
      </c>
      <c r="P124" s="63" t="s">
        <v>826</v>
      </c>
    </row>
    <row r="125" spans="1:16" ht="13.5" thickBot="1">
      <c r="A125" s="16" t="str">
        <f t="shared" si="6"/>
        <v> BRNO 31 </v>
      </c>
      <c r="B125" s="5" t="str">
        <f t="shared" si="7"/>
        <v>I</v>
      </c>
      <c r="C125" s="16">
        <f t="shared" si="8"/>
        <v>48101.527000000002</v>
      </c>
      <c r="D125" s="11" t="str">
        <f t="shared" si="9"/>
        <v>vis</v>
      </c>
      <c r="E125" s="60">
        <f>VLOOKUP(C125,Active!C$21:E$967,3,FALSE)</f>
        <v>12449.061613346481</v>
      </c>
      <c r="F125" s="5" t="s">
        <v>207</v>
      </c>
      <c r="G125" s="11" t="str">
        <f t="shared" si="10"/>
        <v>48101.527</v>
      </c>
      <c r="H125" s="16">
        <f t="shared" si="11"/>
        <v>12449</v>
      </c>
      <c r="I125" s="61" t="s">
        <v>827</v>
      </c>
      <c r="J125" s="62" t="s">
        <v>828</v>
      </c>
      <c r="K125" s="61">
        <v>12449</v>
      </c>
      <c r="L125" s="61" t="s">
        <v>777</v>
      </c>
      <c r="M125" s="62" t="s">
        <v>233</v>
      </c>
      <c r="N125" s="62"/>
      <c r="O125" s="63" t="s">
        <v>829</v>
      </c>
      <c r="P125" s="63" t="s">
        <v>830</v>
      </c>
    </row>
    <row r="126" spans="1:16" ht="13.5" thickBot="1">
      <c r="A126" s="16" t="str">
        <f t="shared" si="6"/>
        <v> BBS 96 </v>
      </c>
      <c r="B126" s="5" t="str">
        <f t="shared" si="7"/>
        <v>I</v>
      </c>
      <c r="C126" s="16">
        <f t="shared" si="8"/>
        <v>48107.373</v>
      </c>
      <c r="D126" s="11" t="str">
        <f t="shared" si="9"/>
        <v>vis</v>
      </c>
      <c r="E126" s="60">
        <f>VLOOKUP(C126,Active!C$21:E$967,3,FALSE)</f>
        <v>12459.06390774894</v>
      </c>
      <c r="F126" s="5" t="s">
        <v>207</v>
      </c>
      <c r="G126" s="11" t="str">
        <f t="shared" si="10"/>
        <v>48107.373</v>
      </c>
      <c r="H126" s="16">
        <f t="shared" si="11"/>
        <v>12459</v>
      </c>
      <c r="I126" s="61" t="s">
        <v>831</v>
      </c>
      <c r="J126" s="62" t="s">
        <v>832</v>
      </c>
      <c r="K126" s="61">
        <v>12459</v>
      </c>
      <c r="L126" s="61" t="s">
        <v>740</v>
      </c>
      <c r="M126" s="62" t="s">
        <v>233</v>
      </c>
      <c r="N126" s="62"/>
      <c r="O126" s="63" t="s">
        <v>623</v>
      </c>
      <c r="P126" s="63" t="s">
        <v>826</v>
      </c>
    </row>
    <row r="127" spans="1:16" ht="13.5" thickBot="1">
      <c r="A127" s="16" t="str">
        <f t="shared" si="6"/>
        <v> BBS 96 </v>
      </c>
      <c r="B127" s="5" t="str">
        <f t="shared" si="7"/>
        <v>I</v>
      </c>
      <c r="C127" s="16">
        <f t="shared" si="8"/>
        <v>48114.383000000002</v>
      </c>
      <c r="D127" s="11" t="str">
        <f t="shared" si="9"/>
        <v>vis</v>
      </c>
      <c r="E127" s="60">
        <f>VLOOKUP(C127,Active!C$21:E$967,3,FALSE)</f>
        <v>12471.057764020114</v>
      </c>
      <c r="F127" s="5" t="s">
        <v>207</v>
      </c>
      <c r="G127" s="11" t="str">
        <f t="shared" si="10"/>
        <v>48114.383</v>
      </c>
      <c r="H127" s="16">
        <f t="shared" si="11"/>
        <v>12471</v>
      </c>
      <c r="I127" s="61" t="s">
        <v>833</v>
      </c>
      <c r="J127" s="62" t="s">
        <v>834</v>
      </c>
      <c r="K127" s="61">
        <v>12471</v>
      </c>
      <c r="L127" s="61" t="s">
        <v>780</v>
      </c>
      <c r="M127" s="62" t="s">
        <v>233</v>
      </c>
      <c r="N127" s="62"/>
      <c r="O127" s="63" t="s">
        <v>623</v>
      </c>
      <c r="P127" s="63" t="s">
        <v>826</v>
      </c>
    </row>
    <row r="128" spans="1:16" ht="13.5" thickBot="1">
      <c r="A128" s="16" t="str">
        <f t="shared" si="6"/>
        <v> BRNO 31 </v>
      </c>
      <c r="B128" s="5" t="str">
        <f t="shared" si="7"/>
        <v>I</v>
      </c>
      <c r="C128" s="16">
        <f t="shared" si="8"/>
        <v>48115.555</v>
      </c>
      <c r="D128" s="11" t="str">
        <f t="shared" si="9"/>
        <v>vis</v>
      </c>
      <c r="E128" s="60">
        <f>VLOOKUP(C128,Active!C$21:E$967,3,FALSE)</f>
        <v>12473.063013599258</v>
      </c>
      <c r="F128" s="5" t="s">
        <v>207</v>
      </c>
      <c r="G128" s="11" t="str">
        <f t="shared" si="10"/>
        <v>48115.555</v>
      </c>
      <c r="H128" s="16">
        <f t="shared" si="11"/>
        <v>12473</v>
      </c>
      <c r="I128" s="61" t="s">
        <v>835</v>
      </c>
      <c r="J128" s="62" t="s">
        <v>836</v>
      </c>
      <c r="K128" s="61">
        <v>12473</v>
      </c>
      <c r="L128" s="61" t="s">
        <v>740</v>
      </c>
      <c r="M128" s="62" t="s">
        <v>233</v>
      </c>
      <c r="N128" s="62"/>
      <c r="O128" s="63" t="s">
        <v>747</v>
      </c>
      <c r="P128" s="63" t="s">
        <v>830</v>
      </c>
    </row>
    <row r="129" spans="1:16" ht="13.5" thickBot="1">
      <c r="A129" s="16" t="str">
        <f t="shared" si="6"/>
        <v> BRNO 31 </v>
      </c>
      <c r="B129" s="5" t="str">
        <f t="shared" si="7"/>
        <v>I</v>
      </c>
      <c r="C129" s="16">
        <f t="shared" si="8"/>
        <v>48118.474000000002</v>
      </c>
      <c r="D129" s="11" t="str">
        <f t="shared" si="9"/>
        <v>vis</v>
      </c>
      <c r="E129" s="60">
        <f>VLOOKUP(C129,Active!C$21:E$967,3,FALSE)</f>
        <v>12478.057316945273</v>
      </c>
      <c r="F129" s="5" t="s">
        <v>207</v>
      </c>
      <c r="G129" s="11" t="str">
        <f t="shared" si="10"/>
        <v>48118.474</v>
      </c>
      <c r="H129" s="16">
        <f t="shared" si="11"/>
        <v>12478</v>
      </c>
      <c r="I129" s="61" t="s">
        <v>837</v>
      </c>
      <c r="J129" s="62" t="s">
        <v>838</v>
      </c>
      <c r="K129" s="61">
        <v>12478</v>
      </c>
      <c r="L129" s="61" t="s">
        <v>724</v>
      </c>
      <c r="M129" s="62" t="s">
        <v>233</v>
      </c>
      <c r="N129" s="62"/>
      <c r="O129" s="63" t="s">
        <v>839</v>
      </c>
      <c r="P129" s="63" t="s">
        <v>830</v>
      </c>
    </row>
    <row r="130" spans="1:16" ht="13.5" thickBot="1">
      <c r="A130" s="16" t="str">
        <f t="shared" si="6"/>
        <v> BBS 99 </v>
      </c>
      <c r="B130" s="5" t="str">
        <f t="shared" si="7"/>
        <v>I</v>
      </c>
      <c r="C130" s="16">
        <f t="shared" si="8"/>
        <v>48173.415000000001</v>
      </c>
      <c r="D130" s="11" t="str">
        <f t="shared" si="9"/>
        <v>vis</v>
      </c>
      <c r="E130" s="60">
        <f>VLOOKUP(C130,Active!C$21:E$967,3,FALSE)</f>
        <v>12572.059379341041</v>
      </c>
      <c r="F130" s="5" t="s">
        <v>207</v>
      </c>
      <c r="G130" s="11" t="str">
        <f t="shared" si="10"/>
        <v>48173.415</v>
      </c>
      <c r="H130" s="16">
        <f t="shared" si="11"/>
        <v>12572</v>
      </c>
      <c r="I130" s="61" t="s">
        <v>840</v>
      </c>
      <c r="J130" s="62" t="s">
        <v>841</v>
      </c>
      <c r="K130" s="61">
        <v>12572</v>
      </c>
      <c r="L130" s="61" t="s">
        <v>772</v>
      </c>
      <c r="M130" s="62" t="s">
        <v>233</v>
      </c>
      <c r="N130" s="62"/>
      <c r="O130" s="63" t="s">
        <v>654</v>
      </c>
      <c r="P130" s="63" t="s">
        <v>842</v>
      </c>
    </row>
    <row r="131" spans="1:16" ht="13.5" thickBot="1">
      <c r="A131" s="16" t="str">
        <f t="shared" si="6"/>
        <v> BBS 96 </v>
      </c>
      <c r="B131" s="5" t="str">
        <f t="shared" si="7"/>
        <v>I</v>
      </c>
      <c r="C131" s="16">
        <f t="shared" si="8"/>
        <v>48176.322</v>
      </c>
      <c r="D131" s="11" t="str">
        <f t="shared" si="9"/>
        <v>vis</v>
      </c>
      <c r="E131" s="60">
        <f>VLOOKUP(C131,Active!C$21:E$967,3,FALSE)</f>
        <v>12577.033151121394</v>
      </c>
      <c r="F131" s="5" t="s">
        <v>207</v>
      </c>
      <c r="G131" s="11" t="str">
        <f t="shared" si="10"/>
        <v>48176.322</v>
      </c>
      <c r="H131" s="16">
        <f t="shared" si="11"/>
        <v>12577</v>
      </c>
      <c r="I131" s="61" t="s">
        <v>843</v>
      </c>
      <c r="J131" s="62" t="s">
        <v>844</v>
      </c>
      <c r="K131" s="61">
        <v>12577</v>
      </c>
      <c r="L131" s="61" t="s">
        <v>653</v>
      </c>
      <c r="M131" s="62" t="s">
        <v>233</v>
      </c>
      <c r="N131" s="62"/>
      <c r="O131" s="63" t="s">
        <v>559</v>
      </c>
      <c r="P131" s="63" t="s">
        <v>826</v>
      </c>
    </row>
    <row r="132" spans="1:16" ht="13.5" thickBot="1">
      <c r="A132" s="16" t="str">
        <f t="shared" si="6"/>
        <v> BBS 96 </v>
      </c>
      <c r="B132" s="5" t="str">
        <f t="shared" si="7"/>
        <v>I</v>
      </c>
      <c r="C132" s="16">
        <f t="shared" si="8"/>
        <v>48176.347999999998</v>
      </c>
      <c r="D132" s="11" t="str">
        <f t="shared" si="9"/>
        <v>vis</v>
      </c>
      <c r="E132" s="60">
        <f>VLOOKUP(C132,Active!C$21:E$967,3,FALSE)</f>
        <v>12577.077636180315</v>
      </c>
      <c r="F132" s="5" t="s">
        <v>207</v>
      </c>
      <c r="G132" s="11" t="str">
        <f t="shared" si="10"/>
        <v>48176.348</v>
      </c>
      <c r="H132" s="16">
        <f t="shared" si="11"/>
        <v>12577</v>
      </c>
      <c r="I132" s="61" t="s">
        <v>845</v>
      </c>
      <c r="J132" s="62" t="s">
        <v>846</v>
      </c>
      <c r="K132" s="61">
        <v>12577</v>
      </c>
      <c r="L132" s="61" t="s">
        <v>847</v>
      </c>
      <c r="M132" s="62" t="s">
        <v>233</v>
      </c>
      <c r="N132" s="62"/>
      <c r="O132" s="63" t="s">
        <v>623</v>
      </c>
      <c r="P132" s="63" t="s">
        <v>826</v>
      </c>
    </row>
    <row r="133" spans="1:16" ht="13.5" thickBot="1">
      <c r="A133" s="16" t="str">
        <f t="shared" si="6"/>
        <v> BBS 98 </v>
      </c>
      <c r="B133" s="5" t="str">
        <f t="shared" si="7"/>
        <v>I</v>
      </c>
      <c r="C133" s="16">
        <f t="shared" si="8"/>
        <v>48405.442000000003</v>
      </c>
      <c r="D133" s="11" t="str">
        <f t="shared" si="9"/>
        <v>vis</v>
      </c>
      <c r="E133" s="60">
        <f>VLOOKUP(C133,Active!C$21:E$967,3,FALSE)</f>
        <v>12969.04917806155</v>
      </c>
      <c r="F133" s="5" t="s">
        <v>207</v>
      </c>
      <c r="G133" s="11" t="str">
        <f t="shared" si="10"/>
        <v>48405.442</v>
      </c>
      <c r="H133" s="16">
        <f t="shared" si="11"/>
        <v>12969</v>
      </c>
      <c r="I133" s="61" t="s">
        <v>848</v>
      </c>
      <c r="J133" s="62" t="s">
        <v>849</v>
      </c>
      <c r="K133" s="61">
        <v>12969</v>
      </c>
      <c r="L133" s="61" t="s">
        <v>714</v>
      </c>
      <c r="M133" s="62" t="s">
        <v>233</v>
      </c>
      <c r="N133" s="62"/>
      <c r="O133" s="63" t="s">
        <v>623</v>
      </c>
      <c r="P133" s="63" t="s">
        <v>850</v>
      </c>
    </row>
    <row r="134" spans="1:16" ht="13.5" thickBot="1">
      <c r="A134" s="16" t="str">
        <f t="shared" si="6"/>
        <v> BBS 98 </v>
      </c>
      <c r="B134" s="5" t="str">
        <f t="shared" si="7"/>
        <v>I</v>
      </c>
      <c r="C134" s="16">
        <f t="shared" si="8"/>
        <v>48429.411999999997</v>
      </c>
      <c r="D134" s="11" t="str">
        <f t="shared" si="9"/>
        <v>vis</v>
      </c>
      <c r="E134" s="60">
        <f>VLOOKUP(C134,Active!C$21:E$967,3,FALSE)</f>
        <v>13010.060980460961</v>
      </c>
      <c r="F134" s="5" t="s">
        <v>207</v>
      </c>
      <c r="G134" s="11" t="str">
        <f t="shared" si="10"/>
        <v>48429.412</v>
      </c>
      <c r="H134" s="16">
        <f t="shared" si="11"/>
        <v>13010</v>
      </c>
      <c r="I134" s="61" t="s">
        <v>851</v>
      </c>
      <c r="J134" s="62" t="s">
        <v>852</v>
      </c>
      <c r="K134" s="61">
        <v>13010</v>
      </c>
      <c r="L134" s="61" t="s">
        <v>777</v>
      </c>
      <c r="M134" s="62" t="s">
        <v>233</v>
      </c>
      <c r="N134" s="62"/>
      <c r="O134" s="63" t="s">
        <v>623</v>
      </c>
      <c r="P134" s="63" t="s">
        <v>850</v>
      </c>
    </row>
    <row r="135" spans="1:16" ht="13.5" thickBot="1">
      <c r="A135" s="16" t="str">
        <f t="shared" si="6"/>
        <v> BBS 98 </v>
      </c>
      <c r="B135" s="5" t="str">
        <f t="shared" si="7"/>
        <v>I</v>
      </c>
      <c r="C135" s="16">
        <f t="shared" si="8"/>
        <v>48453.373</v>
      </c>
      <c r="D135" s="11" t="str">
        <f t="shared" si="9"/>
        <v>vis</v>
      </c>
      <c r="E135" s="60">
        <f>VLOOKUP(C135,Active!C$21:E$967,3,FALSE)</f>
        <v>13051.057384186146</v>
      </c>
      <c r="F135" s="5" t="s">
        <v>207</v>
      </c>
      <c r="G135" s="11" t="str">
        <f t="shared" si="10"/>
        <v>48453.373</v>
      </c>
      <c r="H135" s="16">
        <f t="shared" si="11"/>
        <v>13051</v>
      </c>
      <c r="I135" s="61" t="s">
        <v>853</v>
      </c>
      <c r="J135" s="62" t="s">
        <v>854</v>
      </c>
      <c r="K135" s="61">
        <v>13051</v>
      </c>
      <c r="L135" s="61" t="s">
        <v>780</v>
      </c>
      <c r="M135" s="62" t="s">
        <v>233</v>
      </c>
      <c r="N135" s="62"/>
      <c r="O135" s="63" t="s">
        <v>623</v>
      </c>
      <c r="P135" s="63" t="s">
        <v>850</v>
      </c>
    </row>
    <row r="136" spans="1:16" ht="13.5" thickBot="1">
      <c r="A136" s="16" t="str">
        <f t="shared" si="6"/>
        <v> BBS 98 </v>
      </c>
      <c r="B136" s="5" t="str">
        <f t="shared" si="7"/>
        <v>I</v>
      </c>
      <c r="C136" s="16">
        <f t="shared" si="8"/>
        <v>48467.404000000002</v>
      </c>
      <c r="D136" s="11" t="str">
        <f t="shared" si="9"/>
        <v>vis</v>
      </c>
      <c r="E136" s="60">
        <f>VLOOKUP(C136,Active!C$21:E$967,3,FALSE)</f>
        <v>13075.063917330343</v>
      </c>
      <c r="F136" s="5" t="s">
        <v>207</v>
      </c>
      <c r="G136" s="11" t="str">
        <f t="shared" si="10"/>
        <v>48467.404</v>
      </c>
      <c r="H136" s="16">
        <f t="shared" si="11"/>
        <v>13075</v>
      </c>
      <c r="I136" s="61" t="s">
        <v>855</v>
      </c>
      <c r="J136" s="62" t="s">
        <v>856</v>
      </c>
      <c r="K136" s="61">
        <v>13075</v>
      </c>
      <c r="L136" s="61" t="s">
        <v>740</v>
      </c>
      <c r="M136" s="62" t="s">
        <v>233</v>
      </c>
      <c r="N136" s="62"/>
      <c r="O136" s="63" t="s">
        <v>623</v>
      </c>
      <c r="P136" s="63" t="s">
        <v>850</v>
      </c>
    </row>
    <row r="137" spans="1:16" ht="13.5" thickBot="1">
      <c r="A137" s="16" t="str">
        <f t="shared" si="6"/>
        <v> BBS 98 </v>
      </c>
      <c r="B137" s="5" t="str">
        <f t="shared" si="7"/>
        <v>I</v>
      </c>
      <c r="C137" s="16">
        <f t="shared" si="8"/>
        <v>48474.408000000003</v>
      </c>
      <c r="D137" s="11" t="str">
        <f t="shared" si="9"/>
        <v>vis</v>
      </c>
      <c r="E137" s="60">
        <f>VLOOKUP(C137,Active!C$21:E$967,3,FALSE)</f>
        <v>13087.047507818685</v>
      </c>
      <c r="F137" s="5" t="s">
        <v>207</v>
      </c>
      <c r="G137" s="11" t="str">
        <f t="shared" si="10"/>
        <v>48474.408</v>
      </c>
      <c r="H137" s="16">
        <f t="shared" si="11"/>
        <v>13087</v>
      </c>
      <c r="I137" s="61" t="s">
        <v>857</v>
      </c>
      <c r="J137" s="62" t="s">
        <v>858</v>
      </c>
      <c r="K137" s="61">
        <v>13087</v>
      </c>
      <c r="L137" s="61" t="s">
        <v>711</v>
      </c>
      <c r="M137" s="62" t="s">
        <v>233</v>
      </c>
      <c r="N137" s="62"/>
      <c r="O137" s="63" t="s">
        <v>623</v>
      </c>
      <c r="P137" s="63" t="s">
        <v>850</v>
      </c>
    </row>
    <row r="138" spans="1:16" ht="13.5" thickBot="1">
      <c r="A138" s="16" t="str">
        <f t="shared" si="6"/>
        <v> BBS 98 </v>
      </c>
      <c r="B138" s="5" t="str">
        <f t="shared" si="7"/>
        <v>I</v>
      </c>
      <c r="C138" s="16">
        <f t="shared" si="8"/>
        <v>48488.442999999999</v>
      </c>
      <c r="D138" s="11" t="str">
        <f t="shared" si="9"/>
        <v>vis</v>
      </c>
      <c r="E138" s="60">
        <f>VLOOKUP(C138,Active!C$21:E$967,3,FALSE)</f>
        <v>13111.060884818089</v>
      </c>
      <c r="F138" s="5" t="s">
        <v>207</v>
      </c>
      <c r="G138" s="11" t="str">
        <f t="shared" si="10"/>
        <v>48488.443</v>
      </c>
      <c r="H138" s="16">
        <f t="shared" si="11"/>
        <v>13111</v>
      </c>
      <c r="I138" s="61" t="s">
        <v>859</v>
      </c>
      <c r="J138" s="62" t="s">
        <v>860</v>
      </c>
      <c r="K138" s="61">
        <v>13111</v>
      </c>
      <c r="L138" s="61" t="s">
        <v>777</v>
      </c>
      <c r="M138" s="62" t="s">
        <v>233</v>
      </c>
      <c r="N138" s="62"/>
      <c r="O138" s="63" t="s">
        <v>623</v>
      </c>
      <c r="P138" s="63" t="s">
        <v>850</v>
      </c>
    </row>
    <row r="139" spans="1:16" ht="13.5" thickBot="1">
      <c r="A139" s="16" t="str">
        <f t="shared" ref="A139:A202" si="12">P139</f>
        <v> BBS 99 </v>
      </c>
      <c r="B139" s="5" t="str">
        <f t="shared" ref="B139:B202" si="13">IF(H139=INT(H139),"I","II")</f>
        <v>I</v>
      </c>
      <c r="C139" s="16">
        <f t="shared" ref="C139:C202" si="14">1*G139</f>
        <v>48533.445</v>
      </c>
      <c r="D139" s="11" t="str">
        <f t="shared" ref="D139:D202" si="15">VLOOKUP(F139,I$1:J$5,2,FALSE)</f>
        <v>vis</v>
      </c>
      <c r="E139" s="60">
        <f>VLOOKUP(C139,Active!C$21:E$967,3,FALSE)</f>
        <v>13188.057677958632</v>
      </c>
      <c r="F139" s="5" t="s">
        <v>207</v>
      </c>
      <c r="G139" s="11" t="str">
        <f t="shared" ref="G139:G202" si="16">MID(I139,3,LEN(I139)-3)</f>
        <v>48533.445</v>
      </c>
      <c r="H139" s="16">
        <f t="shared" ref="H139:H202" si="17">1*K139</f>
        <v>13188</v>
      </c>
      <c r="I139" s="61" t="s">
        <v>861</v>
      </c>
      <c r="J139" s="62" t="s">
        <v>862</v>
      </c>
      <c r="K139" s="61">
        <v>13188</v>
      </c>
      <c r="L139" s="61" t="s">
        <v>780</v>
      </c>
      <c r="M139" s="62" t="s">
        <v>233</v>
      </c>
      <c r="N139" s="62"/>
      <c r="O139" s="63" t="s">
        <v>623</v>
      </c>
      <c r="P139" s="63" t="s">
        <v>842</v>
      </c>
    </row>
    <row r="140" spans="1:16" ht="13.5" thickBot="1">
      <c r="A140" s="16" t="str">
        <f t="shared" si="12"/>
        <v> BBS 99 </v>
      </c>
      <c r="B140" s="5" t="str">
        <f t="shared" si="13"/>
        <v>I</v>
      </c>
      <c r="C140" s="16">
        <f t="shared" si="14"/>
        <v>48546.298999999999</v>
      </c>
      <c r="D140" s="11" t="str">
        <f t="shared" si="15"/>
        <v>vis</v>
      </c>
      <c r="E140" s="60">
        <f>VLOOKUP(C140,Active!C$21:E$967,3,FALSE)</f>
        <v>13210.050406704653</v>
      </c>
      <c r="F140" s="5" t="s">
        <v>207</v>
      </c>
      <c r="G140" s="11" t="str">
        <f t="shared" si="16"/>
        <v>48546.299</v>
      </c>
      <c r="H140" s="16">
        <f t="shared" si="17"/>
        <v>13210</v>
      </c>
      <c r="I140" s="61" t="s">
        <v>863</v>
      </c>
      <c r="J140" s="62" t="s">
        <v>864</v>
      </c>
      <c r="K140" s="61">
        <v>13210</v>
      </c>
      <c r="L140" s="61" t="s">
        <v>714</v>
      </c>
      <c r="M140" s="62" t="s">
        <v>233</v>
      </c>
      <c r="N140" s="62"/>
      <c r="O140" s="63" t="s">
        <v>623</v>
      </c>
      <c r="P140" s="63" t="s">
        <v>842</v>
      </c>
    </row>
    <row r="141" spans="1:16" ht="13.5" thickBot="1">
      <c r="A141" s="16" t="str">
        <f t="shared" si="12"/>
        <v> BBS 100 </v>
      </c>
      <c r="B141" s="5" t="str">
        <f t="shared" si="13"/>
        <v>I</v>
      </c>
      <c r="C141" s="16">
        <f t="shared" si="14"/>
        <v>48598.324000000001</v>
      </c>
      <c r="D141" s="11" t="str">
        <f t="shared" si="15"/>
        <v>vis</v>
      </c>
      <c r="E141" s="60">
        <f>VLOOKUP(C141,Active!C$21:E$967,3,FALSE)</f>
        <v>13299.063298645828</v>
      </c>
      <c r="F141" s="5" t="s">
        <v>207</v>
      </c>
      <c r="G141" s="11" t="str">
        <f t="shared" si="16"/>
        <v>48598.324</v>
      </c>
      <c r="H141" s="16">
        <f t="shared" si="17"/>
        <v>13299</v>
      </c>
      <c r="I141" s="61" t="s">
        <v>865</v>
      </c>
      <c r="J141" s="62" t="s">
        <v>866</v>
      </c>
      <c r="K141" s="61">
        <v>13299</v>
      </c>
      <c r="L141" s="61" t="s">
        <v>740</v>
      </c>
      <c r="M141" s="62" t="s">
        <v>233</v>
      </c>
      <c r="N141" s="62"/>
      <c r="O141" s="63" t="s">
        <v>623</v>
      </c>
      <c r="P141" s="63" t="s">
        <v>867</v>
      </c>
    </row>
    <row r="142" spans="1:16" ht="13.5" thickBot="1">
      <c r="A142" s="16" t="str">
        <f t="shared" si="12"/>
        <v> BBS 101 </v>
      </c>
      <c r="B142" s="5" t="str">
        <f t="shared" si="13"/>
        <v>I</v>
      </c>
      <c r="C142" s="16">
        <f t="shared" si="14"/>
        <v>48721.627</v>
      </c>
      <c r="D142" s="11" t="str">
        <f t="shared" si="15"/>
        <v>vis</v>
      </c>
      <c r="E142" s="60">
        <f>VLOOKUP(C142,Active!C$21:E$967,3,FALSE)</f>
        <v>13510.030268660674</v>
      </c>
      <c r="F142" s="5" t="s">
        <v>207</v>
      </c>
      <c r="G142" s="11" t="str">
        <f t="shared" si="16"/>
        <v>48721.627</v>
      </c>
      <c r="H142" s="16">
        <f t="shared" si="17"/>
        <v>13510</v>
      </c>
      <c r="I142" s="61" t="s">
        <v>868</v>
      </c>
      <c r="J142" s="62" t="s">
        <v>869</v>
      </c>
      <c r="K142" s="61">
        <v>13510</v>
      </c>
      <c r="L142" s="61" t="s">
        <v>678</v>
      </c>
      <c r="M142" s="62" t="s">
        <v>233</v>
      </c>
      <c r="N142" s="62"/>
      <c r="O142" s="63" t="s">
        <v>559</v>
      </c>
      <c r="P142" s="63" t="s">
        <v>870</v>
      </c>
    </row>
    <row r="143" spans="1:16" ht="13.5" thickBot="1">
      <c r="A143" s="16" t="str">
        <f t="shared" si="12"/>
        <v> BBS 101 </v>
      </c>
      <c r="B143" s="5" t="str">
        <f t="shared" si="13"/>
        <v>I</v>
      </c>
      <c r="C143" s="16">
        <f t="shared" si="14"/>
        <v>48768.398999999998</v>
      </c>
      <c r="D143" s="11" t="str">
        <f t="shared" si="15"/>
        <v>vis</v>
      </c>
      <c r="E143" s="60">
        <f>VLOOKUP(C143,Active!C$21:E$967,3,FALSE)</f>
        <v>13590.055467735585</v>
      </c>
      <c r="F143" s="5" t="s">
        <v>207</v>
      </c>
      <c r="G143" s="11" t="str">
        <f t="shared" si="16"/>
        <v>48768.399</v>
      </c>
      <c r="H143" s="16">
        <f t="shared" si="17"/>
        <v>13590</v>
      </c>
      <c r="I143" s="61" t="s">
        <v>871</v>
      </c>
      <c r="J143" s="62" t="s">
        <v>872</v>
      </c>
      <c r="K143" s="61">
        <v>13590</v>
      </c>
      <c r="L143" s="61" t="s">
        <v>687</v>
      </c>
      <c r="M143" s="62" t="s">
        <v>233</v>
      </c>
      <c r="N143" s="62"/>
      <c r="O143" s="63" t="s">
        <v>623</v>
      </c>
      <c r="P143" s="63" t="s">
        <v>870</v>
      </c>
    </row>
    <row r="144" spans="1:16" ht="13.5" thickBot="1">
      <c r="A144" s="16" t="str">
        <f t="shared" si="12"/>
        <v> BBS 101 </v>
      </c>
      <c r="B144" s="5" t="str">
        <f t="shared" si="13"/>
        <v>I</v>
      </c>
      <c r="C144" s="16">
        <f t="shared" si="14"/>
        <v>48789.445</v>
      </c>
      <c r="D144" s="11" t="str">
        <f t="shared" si="15"/>
        <v>vis</v>
      </c>
      <c r="E144" s="60">
        <f>VLOOKUP(C144,Active!C$21:E$967,3,FALSE)</f>
        <v>13626.064411969974</v>
      </c>
      <c r="F144" s="5" t="s">
        <v>207</v>
      </c>
      <c r="G144" s="11" t="str">
        <f t="shared" si="16"/>
        <v>48789.445</v>
      </c>
      <c r="H144" s="16">
        <f t="shared" si="17"/>
        <v>13626</v>
      </c>
      <c r="I144" s="61" t="s">
        <v>873</v>
      </c>
      <c r="J144" s="62" t="s">
        <v>874</v>
      </c>
      <c r="K144" s="61">
        <v>13626</v>
      </c>
      <c r="L144" s="61" t="s">
        <v>815</v>
      </c>
      <c r="M144" s="62" t="s">
        <v>233</v>
      </c>
      <c r="N144" s="62"/>
      <c r="O144" s="63" t="s">
        <v>623</v>
      </c>
      <c r="P144" s="63" t="s">
        <v>870</v>
      </c>
    </row>
    <row r="145" spans="1:16" ht="13.5" thickBot="1">
      <c r="A145" s="16" t="str">
        <f t="shared" si="12"/>
        <v> BBS 101 </v>
      </c>
      <c r="B145" s="5" t="str">
        <f t="shared" si="13"/>
        <v>I</v>
      </c>
      <c r="C145" s="16">
        <f t="shared" si="14"/>
        <v>48803.468000000001</v>
      </c>
      <c r="D145" s="11" t="str">
        <f t="shared" si="15"/>
        <v>vis</v>
      </c>
      <c r="E145" s="60">
        <f>VLOOKUP(C145,Active!C$21:E$967,3,FALSE)</f>
        <v>13650.057257403729</v>
      </c>
      <c r="F145" s="5" t="s">
        <v>207</v>
      </c>
      <c r="G145" s="11" t="str">
        <f t="shared" si="16"/>
        <v>48803.468</v>
      </c>
      <c r="H145" s="16">
        <f t="shared" si="17"/>
        <v>13650</v>
      </c>
      <c r="I145" s="61" t="s">
        <v>875</v>
      </c>
      <c r="J145" s="62" t="s">
        <v>876</v>
      </c>
      <c r="K145" s="61">
        <v>13650</v>
      </c>
      <c r="L145" s="61" t="s">
        <v>724</v>
      </c>
      <c r="M145" s="62" t="s">
        <v>233</v>
      </c>
      <c r="N145" s="62"/>
      <c r="O145" s="63" t="s">
        <v>623</v>
      </c>
      <c r="P145" s="63" t="s">
        <v>870</v>
      </c>
    </row>
    <row r="146" spans="1:16" ht="13.5" thickBot="1">
      <c r="A146" s="16" t="str">
        <f t="shared" si="12"/>
        <v> BBS 101 </v>
      </c>
      <c r="B146" s="5" t="str">
        <f t="shared" si="13"/>
        <v>I</v>
      </c>
      <c r="C146" s="16">
        <f t="shared" si="14"/>
        <v>48820.42</v>
      </c>
      <c r="D146" s="11" t="str">
        <f t="shared" si="15"/>
        <v>vis</v>
      </c>
      <c r="E146" s="60">
        <f>VLOOKUP(C146,Active!C$21:E$967,3,FALSE)</f>
        <v>13679.061515821539</v>
      </c>
      <c r="F146" s="5" t="s">
        <v>207</v>
      </c>
      <c r="G146" s="11" t="str">
        <f t="shared" si="16"/>
        <v>48820.420</v>
      </c>
      <c r="H146" s="16">
        <f t="shared" si="17"/>
        <v>13679</v>
      </c>
      <c r="I146" s="61" t="s">
        <v>877</v>
      </c>
      <c r="J146" s="62" t="s">
        <v>878</v>
      </c>
      <c r="K146" s="61">
        <v>13679</v>
      </c>
      <c r="L146" s="61" t="s">
        <v>777</v>
      </c>
      <c r="M146" s="62" t="s">
        <v>233</v>
      </c>
      <c r="N146" s="62"/>
      <c r="O146" s="63" t="s">
        <v>623</v>
      </c>
      <c r="P146" s="63" t="s">
        <v>870</v>
      </c>
    </row>
    <row r="147" spans="1:16" ht="13.5" thickBot="1">
      <c r="A147" s="16" t="str">
        <f t="shared" si="12"/>
        <v> BBS 102 </v>
      </c>
      <c r="B147" s="5" t="str">
        <f t="shared" si="13"/>
        <v>I</v>
      </c>
      <c r="C147" s="16">
        <f t="shared" si="14"/>
        <v>48837.38</v>
      </c>
      <c r="D147" s="11" t="str">
        <f t="shared" si="15"/>
        <v>vis</v>
      </c>
      <c r="E147" s="60">
        <f>VLOOKUP(C147,Active!C$21:E$967,3,FALSE)</f>
        <v>13708.079461949788</v>
      </c>
      <c r="F147" s="5" t="s">
        <v>207</v>
      </c>
      <c r="G147" s="11" t="str">
        <f t="shared" si="16"/>
        <v>48837.380</v>
      </c>
      <c r="H147" s="16">
        <f t="shared" si="17"/>
        <v>13708</v>
      </c>
      <c r="I147" s="61" t="s">
        <v>879</v>
      </c>
      <c r="J147" s="62" t="s">
        <v>880</v>
      </c>
      <c r="K147" s="61">
        <v>13708</v>
      </c>
      <c r="L147" s="61" t="s">
        <v>881</v>
      </c>
      <c r="M147" s="62" t="s">
        <v>233</v>
      </c>
      <c r="N147" s="62"/>
      <c r="O147" s="63" t="s">
        <v>623</v>
      </c>
      <c r="P147" s="63" t="s">
        <v>882</v>
      </c>
    </row>
    <row r="148" spans="1:16" ht="13.5" thickBot="1">
      <c r="A148" s="16" t="str">
        <f t="shared" si="12"/>
        <v> BRNO 31 </v>
      </c>
      <c r="B148" s="5" t="str">
        <f t="shared" si="13"/>
        <v>I</v>
      </c>
      <c r="C148" s="16">
        <f t="shared" si="14"/>
        <v>48865.423999999999</v>
      </c>
      <c r="D148" s="11" t="str">
        <f t="shared" si="15"/>
        <v>vis</v>
      </c>
      <c r="E148" s="60">
        <f>VLOOKUP(C148,Active!C$21:E$967,3,FALSE)</f>
        <v>13756.061730889691</v>
      </c>
      <c r="F148" s="5" t="s">
        <v>207</v>
      </c>
      <c r="G148" s="11" t="str">
        <f t="shared" si="16"/>
        <v>48865.424</v>
      </c>
      <c r="H148" s="16">
        <f t="shared" si="17"/>
        <v>13756</v>
      </c>
      <c r="I148" s="61" t="s">
        <v>885</v>
      </c>
      <c r="J148" s="62" t="s">
        <v>886</v>
      </c>
      <c r="K148" s="61">
        <v>13756</v>
      </c>
      <c r="L148" s="61" t="s">
        <v>777</v>
      </c>
      <c r="M148" s="62" t="s">
        <v>233</v>
      </c>
      <c r="N148" s="62"/>
      <c r="O148" s="63" t="s">
        <v>829</v>
      </c>
      <c r="P148" s="63" t="s">
        <v>830</v>
      </c>
    </row>
    <row r="149" spans="1:16" ht="13.5" thickBot="1">
      <c r="A149" s="16" t="str">
        <f t="shared" si="12"/>
        <v> BRNO 31 </v>
      </c>
      <c r="B149" s="5" t="str">
        <f t="shared" si="13"/>
        <v>I</v>
      </c>
      <c r="C149" s="16">
        <f t="shared" si="14"/>
        <v>48865.425999999999</v>
      </c>
      <c r="D149" s="11" t="str">
        <f t="shared" si="15"/>
        <v>vis</v>
      </c>
      <c r="E149" s="60">
        <f>VLOOKUP(C149,Active!C$21:E$967,3,FALSE)</f>
        <v>13756.0651528173</v>
      </c>
      <c r="F149" s="5" t="s">
        <v>207</v>
      </c>
      <c r="G149" s="11" t="str">
        <f t="shared" si="16"/>
        <v>48865.426</v>
      </c>
      <c r="H149" s="16">
        <f t="shared" si="17"/>
        <v>13756</v>
      </c>
      <c r="I149" s="61" t="s">
        <v>887</v>
      </c>
      <c r="J149" s="62" t="s">
        <v>888</v>
      </c>
      <c r="K149" s="61">
        <v>13756</v>
      </c>
      <c r="L149" s="61" t="s">
        <v>815</v>
      </c>
      <c r="M149" s="62" t="s">
        <v>233</v>
      </c>
      <c r="N149" s="62"/>
      <c r="O149" s="63" t="s">
        <v>889</v>
      </c>
      <c r="P149" s="63" t="s">
        <v>830</v>
      </c>
    </row>
    <row r="150" spans="1:16" ht="13.5" thickBot="1">
      <c r="A150" s="16" t="str">
        <f t="shared" si="12"/>
        <v> BBS 102 </v>
      </c>
      <c r="B150" s="5" t="str">
        <f t="shared" si="13"/>
        <v>I</v>
      </c>
      <c r="C150" s="16">
        <f t="shared" si="14"/>
        <v>48868.339</v>
      </c>
      <c r="D150" s="11" t="str">
        <f t="shared" si="15"/>
        <v>vis</v>
      </c>
      <c r="E150" s="60">
        <f>VLOOKUP(C150,Active!C$21:E$967,3,FALSE)</f>
        <v>13761.049190380485</v>
      </c>
      <c r="F150" s="5" t="s">
        <v>207</v>
      </c>
      <c r="G150" s="11" t="str">
        <f t="shared" si="16"/>
        <v>48868.339</v>
      </c>
      <c r="H150" s="16">
        <f t="shared" si="17"/>
        <v>13761</v>
      </c>
      <c r="I150" s="61" t="s">
        <v>890</v>
      </c>
      <c r="J150" s="62" t="s">
        <v>891</v>
      </c>
      <c r="K150" s="61">
        <v>13761</v>
      </c>
      <c r="L150" s="61" t="s">
        <v>714</v>
      </c>
      <c r="M150" s="62" t="s">
        <v>233</v>
      </c>
      <c r="N150" s="62"/>
      <c r="O150" s="63" t="s">
        <v>623</v>
      </c>
      <c r="P150" s="63" t="s">
        <v>882</v>
      </c>
    </row>
    <row r="151" spans="1:16" ht="13.5" thickBot="1">
      <c r="A151" s="16" t="str">
        <f t="shared" si="12"/>
        <v> BBS 102 </v>
      </c>
      <c r="B151" s="5" t="str">
        <f t="shared" si="13"/>
        <v>I</v>
      </c>
      <c r="C151" s="16">
        <f t="shared" si="14"/>
        <v>48886.457000000002</v>
      </c>
      <c r="D151" s="11" t="str">
        <f t="shared" si="15"/>
        <v>vis</v>
      </c>
      <c r="E151" s="60">
        <f>VLOOKUP(C151,Active!C$21:E$967,3,FALSE)</f>
        <v>13792.04843259462</v>
      </c>
      <c r="F151" s="5" t="s">
        <v>207</v>
      </c>
      <c r="G151" s="11" t="str">
        <f t="shared" si="16"/>
        <v>48886.457</v>
      </c>
      <c r="H151" s="16">
        <f t="shared" si="17"/>
        <v>13792</v>
      </c>
      <c r="I151" s="61" t="s">
        <v>892</v>
      </c>
      <c r="J151" s="62" t="s">
        <v>893</v>
      </c>
      <c r="K151" s="61">
        <v>13792</v>
      </c>
      <c r="L151" s="61" t="s">
        <v>711</v>
      </c>
      <c r="M151" s="62" t="s">
        <v>233</v>
      </c>
      <c r="N151" s="62"/>
      <c r="O151" s="63" t="s">
        <v>559</v>
      </c>
      <c r="P151" s="63" t="s">
        <v>882</v>
      </c>
    </row>
    <row r="152" spans="1:16" ht="13.5" thickBot="1">
      <c r="A152" s="16" t="str">
        <f t="shared" si="12"/>
        <v> BBS 104 </v>
      </c>
      <c r="B152" s="5" t="str">
        <f t="shared" si="13"/>
        <v>I</v>
      </c>
      <c r="C152" s="16">
        <f t="shared" si="14"/>
        <v>49098.625</v>
      </c>
      <c r="D152" s="11" t="str">
        <f t="shared" si="15"/>
        <v>vis</v>
      </c>
      <c r="E152" s="60">
        <f>VLOOKUP(C152,Active!C$21:E$967,3,FALSE)</f>
        <v>14155.060201116954</v>
      </c>
      <c r="F152" s="5" t="s">
        <v>207</v>
      </c>
      <c r="G152" s="11" t="str">
        <f t="shared" si="16"/>
        <v>49098.625</v>
      </c>
      <c r="H152" s="16">
        <f t="shared" si="17"/>
        <v>14155</v>
      </c>
      <c r="I152" s="61" t="s">
        <v>894</v>
      </c>
      <c r="J152" s="62" t="s">
        <v>895</v>
      </c>
      <c r="K152" s="61">
        <v>14155</v>
      </c>
      <c r="L152" s="61" t="s">
        <v>772</v>
      </c>
      <c r="M152" s="62" t="s">
        <v>233</v>
      </c>
      <c r="N152" s="62"/>
      <c r="O152" s="63" t="s">
        <v>559</v>
      </c>
      <c r="P152" s="63" t="s">
        <v>896</v>
      </c>
    </row>
    <row r="153" spans="1:16" ht="13.5" thickBot="1">
      <c r="A153" s="16" t="str">
        <f t="shared" si="12"/>
        <v> BBS 104 </v>
      </c>
      <c r="B153" s="5" t="str">
        <f t="shared" si="13"/>
        <v>I</v>
      </c>
      <c r="C153" s="16">
        <f t="shared" si="14"/>
        <v>49163.504999999997</v>
      </c>
      <c r="D153" s="11" t="str">
        <f t="shared" si="15"/>
        <v>vis</v>
      </c>
      <c r="E153" s="60">
        <f>VLOOKUP(C153,Active!C$21:E$967,3,FALSE)</f>
        <v>14266.067532767949</v>
      </c>
      <c r="F153" s="5" t="s">
        <v>207</v>
      </c>
      <c r="G153" s="11" t="str">
        <f t="shared" si="16"/>
        <v>49163.505</v>
      </c>
      <c r="H153" s="16">
        <f t="shared" si="17"/>
        <v>14266</v>
      </c>
      <c r="I153" s="61" t="s">
        <v>897</v>
      </c>
      <c r="J153" s="62" t="s">
        <v>898</v>
      </c>
      <c r="K153" s="61">
        <v>14266</v>
      </c>
      <c r="L153" s="61" t="s">
        <v>899</v>
      </c>
      <c r="M153" s="62" t="s">
        <v>233</v>
      </c>
      <c r="N153" s="62"/>
      <c r="O153" s="63" t="s">
        <v>623</v>
      </c>
      <c r="P153" s="63" t="s">
        <v>896</v>
      </c>
    </row>
    <row r="154" spans="1:16" ht="13.5" thickBot="1">
      <c r="A154" s="16" t="str">
        <f t="shared" si="12"/>
        <v>IBVS 4309 </v>
      </c>
      <c r="B154" s="5" t="str">
        <f t="shared" si="13"/>
        <v>II</v>
      </c>
      <c r="C154" s="16">
        <f t="shared" si="14"/>
        <v>49164.38</v>
      </c>
      <c r="D154" s="11" t="str">
        <f t="shared" si="15"/>
        <v>vis</v>
      </c>
      <c r="E154" s="60">
        <f>VLOOKUP(C154,Active!C$21:E$967,3,FALSE)</f>
        <v>14267.56462609709</v>
      </c>
      <c r="F154" s="5" t="s">
        <v>207</v>
      </c>
      <c r="G154" s="11" t="str">
        <f t="shared" si="16"/>
        <v>49164.3800</v>
      </c>
      <c r="H154" s="16">
        <f t="shared" si="17"/>
        <v>14267.5</v>
      </c>
      <c r="I154" s="61" t="s">
        <v>904</v>
      </c>
      <c r="J154" s="62" t="s">
        <v>905</v>
      </c>
      <c r="K154" s="61">
        <v>14267.5</v>
      </c>
      <c r="L154" s="61" t="s">
        <v>906</v>
      </c>
      <c r="M154" s="62" t="s">
        <v>820</v>
      </c>
      <c r="N154" s="62" t="s">
        <v>821</v>
      </c>
      <c r="O154" s="63" t="s">
        <v>902</v>
      </c>
      <c r="P154" s="64" t="s">
        <v>903</v>
      </c>
    </row>
    <row r="155" spans="1:16" ht="13.5" thickBot="1">
      <c r="A155" s="16" t="str">
        <f t="shared" si="12"/>
        <v> BBS 104 </v>
      </c>
      <c r="B155" s="5" t="str">
        <f t="shared" si="13"/>
        <v>I</v>
      </c>
      <c r="C155" s="16">
        <f t="shared" si="14"/>
        <v>49166.427000000003</v>
      </c>
      <c r="D155" s="11" t="str">
        <f t="shared" si="15"/>
        <v>vis</v>
      </c>
      <c r="E155" s="60">
        <f>VLOOKUP(C155,Active!C$21:E$967,3,FALSE)</f>
        <v>14271.066969005386</v>
      </c>
      <c r="F155" s="5" t="s">
        <v>207</v>
      </c>
      <c r="G155" s="11" t="str">
        <f t="shared" si="16"/>
        <v>49166.427</v>
      </c>
      <c r="H155" s="16">
        <f t="shared" si="17"/>
        <v>14271</v>
      </c>
      <c r="I155" s="61" t="s">
        <v>907</v>
      </c>
      <c r="J155" s="62" t="s">
        <v>908</v>
      </c>
      <c r="K155" s="61">
        <v>14271</v>
      </c>
      <c r="L155" s="61" t="s">
        <v>899</v>
      </c>
      <c r="M155" s="62" t="s">
        <v>233</v>
      </c>
      <c r="N155" s="62"/>
      <c r="O155" s="63" t="s">
        <v>623</v>
      </c>
      <c r="P155" s="63" t="s">
        <v>896</v>
      </c>
    </row>
    <row r="156" spans="1:16" ht="13.5" thickBot="1">
      <c r="A156" s="16" t="str">
        <f t="shared" si="12"/>
        <v>IBVS 4309 </v>
      </c>
      <c r="B156" s="5" t="str">
        <f t="shared" si="13"/>
        <v>II</v>
      </c>
      <c r="C156" s="16">
        <f t="shared" si="14"/>
        <v>49168.468500000003</v>
      </c>
      <c r="D156" s="11" t="str">
        <f t="shared" si="15"/>
        <v>vis</v>
      </c>
      <c r="E156" s="60">
        <f>VLOOKUP(C156,Active!C$21:E$967,3,FALSE)</f>
        <v>14274.559901612745</v>
      </c>
      <c r="F156" s="5" t="s">
        <v>207</v>
      </c>
      <c r="G156" s="11" t="str">
        <f t="shared" si="16"/>
        <v>49168.4685</v>
      </c>
      <c r="H156" s="16">
        <f t="shared" si="17"/>
        <v>14274.5</v>
      </c>
      <c r="I156" s="61" t="s">
        <v>909</v>
      </c>
      <c r="J156" s="62" t="s">
        <v>910</v>
      </c>
      <c r="K156" s="61">
        <v>14274.5</v>
      </c>
      <c r="L156" s="61" t="s">
        <v>911</v>
      </c>
      <c r="M156" s="62" t="s">
        <v>820</v>
      </c>
      <c r="N156" s="62" t="s">
        <v>821</v>
      </c>
      <c r="O156" s="63" t="s">
        <v>902</v>
      </c>
      <c r="P156" s="64" t="s">
        <v>903</v>
      </c>
    </row>
    <row r="157" spans="1:16" ht="13.5" thickBot="1">
      <c r="A157" s="16" t="str">
        <f t="shared" si="12"/>
        <v>IBVS 4309 </v>
      </c>
      <c r="B157" s="5" t="str">
        <f t="shared" si="13"/>
        <v>I</v>
      </c>
      <c r="C157" s="16">
        <f t="shared" si="14"/>
        <v>49169.345699999998</v>
      </c>
      <c r="D157" s="11" t="str">
        <f t="shared" si="15"/>
        <v>vis</v>
      </c>
      <c r="E157" s="60">
        <f>VLOOKUP(C157,Active!C$21:E$967,3,FALSE)</f>
        <v>14276.060759062248</v>
      </c>
      <c r="F157" s="5" t="s">
        <v>207</v>
      </c>
      <c r="G157" s="11" t="str">
        <f t="shared" si="16"/>
        <v>49169.3457</v>
      </c>
      <c r="H157" s="16">
        <f t="shared" si="17"/>
        <v>14276</v>
      </c>
      <c r="I157" s="61" t="s">
        <v>912</v>
      </c>
      <c r="J157" s="62" t="s">
        <v>913</v>
      </c>
      <c r="K157" s="61">
        <v>14276</v>
      </c>
      <c r="L157" s="61" t="s">
        <v>914</v>
      </c>
      <c r="M157" s="62" t="s">
        <v>820</v>
      </c>
      <c r="N157" s="62" t="s">
        <v>821</v>
      </c>
      <c r="O157" s="63" t="s">
        <v>902</v>
      </c>
      <c r="P157" s="64" t="s">
        <v>903</v>
      </c>
    </row>
    <row r="158" spans="1:16" ht="13.5" thickBot="1">
      <c r="A158" s="16" t="str">
        <f t="shared" si="12"/>
        <v> BRNO 31 </v>
      </c>
      <c r="B158" s="5" t="str">
        <f t="shared" si="13"/>
        <v>I</v>
      </c>
      <c r="C158" s="16">
        <f t="shared" si="14"/>
        <v>49170.508000000002</v>
      </c>
      <c r="D158" s="11" t="str">
        <f t="shared" si="15"/>
        <v>vis</v>
      </c>
      <c r="E158" s="60">
        <f>VLOOKUP(C158,Active!C$21:E$967,3,FALSE)</f>
        <v>14278.049412292494</v>
      </c>
      <c r="F158" s="5" t="s">
        <v>207</v>
      </c>
      <c r="G158" s="11" t="str">
        <f t="shared" si="16"/>
        <v>49170.508</v>
      </c>
      <c r="H158" s="16">
        <f t="shared" si="17"/>
        <v>14278</v>
      </c>
      <c r="I158" s="61" t="s">
        <v>915</v>
      </c>
      <c r="J158" s="62" t="s">
        <v>916</v>
      </c>
      <c r="K158" s="61">
        <v>14278</v>
      </c>
      <c r="L158" s="61" t="s">
        <v>714</v>
      </c>
      <c r="M158" s="62" t="s">
        <v>233</v>
      </c>
      <c r="N158" s="62"/>
      <c r="O158" s="63" t="s">
        <v>917</v>
      </c>
      <c r="P158" s="63" t="s">
        <v>830</v>
      </c>
    </row>
    <row r="159" spans="1:16" ht="13.5" thickBot="1">
      <c r="A159" s="16" t="str">
        <f t="shared" si="12"/>
        <v> BRNO 31 </v>
      </c>
      <c r="B159" s="5" t="str">
        <f t="shared" si="13"/>
        <v>I</v>
      </c>
      <c r="C159" s="16">
        <f t="shared" si="14"/>
        <v>49170.51</v>
      </c>
      <c r="D159" s="11" t="str">
        <f t="shared" si="15"/>
        <v>vis</v>
      </c>
      <c r="E159" s="60">
        <f>VLOOKUP(C159,Active!C$21:E$967,3,FALSE)</f>
        <v>14278.052834220103</v>
      </c>
      <c r="F159" s="5" t="s">
        <v>207</v>
      </c>
      <c r="G159" s="11" t="str">
        <f t="shared" si="16"/>
        <v>49170.510</v>
      </c>
      <c r="H159" s="16">
        <f t="shared" si="17"/>
        <v>14278</v>
      </c>
      <c r="I159" s="61" t="s">
        <v>918</v>
      </c>
      <c r="J159" s="62" t="s">
        <v>919</v>
      </c>
      <c r="K159" s="61">
        <v>14278</v>
      </c>
      <c r="L159" s="61" t="s">
        <v>510</v>
      </c>
      <c r="M159" s="62" t="s">
        <v>233</v>
      </c>
      <c r="N159" s="62"/>
      <c r="O159" s="63" t="s">
        <v>920</v>
      </c>
      <c r="P159" s="63" t="s">
        <v>830</v>
      </c>
    </row>
    <row r="160" spans="1:16" ht="13.5" thickBot="1">
      <c r="A160" s="16" t="str">
        <f t="shared" si="12"/>
        <v> BRNO 31 </v>
      </c>
      <c r="B160" s="5" t="str">
        <f t="shared" si="13"/>
        <v>I</v>
      </c>
      <c r="C160" s="16">
        <f t="shared" si="14"/>
        <v>49170.512999999999</v>
      </c>
      <c r="D160" s="11" t="str">
        <f t="shared" si="15"/>
        <v>vis</v>
      </c>
      <c r="E160" s="60">
        <f>VLOOKUP(C160,Active!C$21:E$967,3,FALSE)</f>
        <v>14278.057967111512</v>
      </c>
      <c r="F160" s="5" t="s">
        <v>207</v>
      </c>
      <c r="G160" s="11" t="str">
        <f t="shared" si="16"/>
        <v>49170.513</v>
      </c>
      <c r="H160" s="16">
        <f t="shared" si="17"/>
        <v>14278</v>
      </c>
      <c r="I160" s="61" t="s">
        <v>921</v>
      </c>
      <c r="J160" s="62" t="s">
        <v>922</v>
      </c>
      <c r="K160" s="61">
        <v>14278</v>
      </c>
      <c r="L160" s="61" t="s">
        <v>780</v>
      </c>
      <c r="M160" s="62" t="s">
        <v>233</v>
      </c>
      <c r="N160" s="62"/>
      <c r="O160" s="63" t="s">
        <v>923</v>
      </c>
      <c r="P160" s="63" t="s">
        <v>830</v>
      </c>
    </row>
    <row r="161" spans="1:16" ht="13.5" thickBot="1">
      <c r="A161" s="16" t="str">
        <f t="shared" si="12"/>
        <v> BRNO 31 </v>
      </c>
      <c r="B161" s="5" t="str">
        <f t="shared" si="13"/>
        <v>I</v>
      </c>
      <c r="C161" s="16">
        <f t="shared" si="14"/>
        <v>49170.517</v>
      </c>
      <c r="D161" s="11" t="str">
        <f t="shared" si="15"/>
        <v>vis</v>
      </c>
      <c r="E161" s="60">
        <f>VLOOKUP(C161,Active!C$21:E$967,3,FALSE)</f>
        <v>14278.064810966733</v>
      </c>
      <c r="F161" s="5" t="s">
        <v>207</v>
      </c>
      <c r="G161" s="11" t="str">
        <f t="shared" si="16"/>
        <v>49170.517</v>
      </c>
      <c r="H161" s="16">
        <f t="shared" si="17"/>
        <v>14278</v>
      </c>
      <c r="I161" s="61" t="s">
        <v>924</v>
      </c>
      <c r="J161" s="62" t="s">
        <v>925</v>
      </c>
      <c r="K161" s="61">
        <v>14278</v>
      </c>
      <c r="L161" s="61" t="s">
        <v>815</v>
      </c>
      <c r="M161" s="62" t="s">
        <v>233</v>
      </c>
      <c r="N161" s="62"/>
      <c r="O161" s="63" t="s">
        <v>747</v>
      </c>
      <c r="P161" s="63" t="s">
        <v>830</v>
      </c>
    </row>
    <row r="162" spans="1:16" ht="13.5" thickBot="1">
      <c r="A162" s="16" t="str">
        <f t="shared" si="12"/>
        <v> BBS 105 </v>
      </c>
      <c r="B162" s="5" t="str">
        <f t="shared" si="13"/>
        <v>I</v>
      </c>
      <c r="C162" s="16">
        <f t="shared" si="14"/>
        <v>49211.432999999997</v>
      </c>
      <c r="D162" s="11" t="str">
        <f t="shared" si="15"/>
        <v>vis</v>
      </c>
      <c r="E162" s="60">
        <f>VLOOKUP(C162,Active!C$21:E$967,3,FALSE)</f>
        <v>14348.070606001136</v>
      </c>
      <c r="F162" s="5" t="s">
        <v>207</v>
      </c>
      <c r="G162" s="11" t="str">
        <f t="shared" si="16"/>
        <v>49211.433</v>
      </c>
      <c r="H162" s="16">
        <f t="shared" si="17"/>
        <v>14348</v>
      </c>
      <c r="I162" s="61" t="s">
        <v>926</v>
      </c>
      <c r="J162" s="62" t="s">
        <v>927</v>
      </c>
      <c r="K162" s="61">
        <v>14348</v>
      </c>
      <c r="L162" s="61" t="s">
        <v>812</v>
      </c>
      <c r="M162" s="62" t="s">
        <v>233</v>
      </c>
      <c r="N162" s="62"/>
      <c r="O162" s="63" t="s">
        <v>623</v>
      </c>
      <c r="P162" s="63" t="s">
        <v>928</v>
      </c>
    </row>
    <row r="163" spans="1:16" ht="13.5" thickBot="1">
      <c r="A163" s="16" t="str">
        <f t="shared" si="12"/>
        <v> BBS 105 </v>
      </c>
      <c r="B163" s="5" t="str">
        <f t="shared" si="13"/>
        <v>I</v>
      </c>
      <c r="C163" s="16">
        <f t="shared" si="14"/>
        <v>49249.415000000001</v>
      </c>
      <c r="D163" s="11" t="str">
        <f t="shared" si="15"/>
        <v>vis</v>
      </c>
      <c r="E163" s="60">
        <f>VLOOKUP(C163,Active!C$21:E$967,3,FALSE)</f>
        <v>14413.056433232465</v>
      </c>
      <c r="F163" s="5" t="s">
        <v>207</v>
      </c>
      <c r="G163" s="11" t="str">
        <f t="shared" si="16"/>
        <v>49249.415</v>
      </c>
      <c r="H163" s="16">
        <f t="shared" si="17"/>
        <v>14413</v>
      </c>
      <c r="I163" s="61" t="s">
        <v>929</v>
      </c>
      <c r="J163" s="62" t="s">
        <v>930</v>
      </c>
      <c r="K163" s="61">
        <v>14413</v>
      </c>
      <c r="L163" s="61" t="s">
        <v>724</v>
      </c>
      <c r="M163" s="62" t="s">
        <v>233</v>
      </c>
      <c r="N163" s="62"/>
      <c r="O163" s="63" t="s">
        <v>623</v>
      </c>
      <c r="P163" s="63" t="s">
        <v>928</v>
      </c>
    </row>
    <row r="164" spans="1:16" ht="13.5" thickBot="1">
      <c r="A164" s="16" t="str">
        <f t="shared" si="12"/>
        <v> BBS 105 </v>
      </c>
      <c r="B164" s="5" t="str">
        <f t="shared" si="13"/>
        <v>I</v>
      </c>
      <c r="C164" s="16">
        <f t="shared" si="14"/>
        <v>49321.305999999997</v>
      </c>
      <c r="D164" s="11" t="str">
        <f t="shared" si="15"/>
        <v>vis</v>
      </c>
      <c r="E164" s="60">
        <f>VLOOKUP(C164,Active!C$21:E$967,3,FALSE)</f>
        <v>14536.059332118433</v>
      </c>
      <c r="F164" s="5" t="s">
        <v>207</v>
      </c>
      <c r="G164" s="11" t="str">
        <f t="shared" si="16"/>
        <v>49321.306</v>
      </c>
      <c r="H164" s="16">
        <f t="shared" si="17"/>
        <v>14536</v>
      </c>
      <c r="I164" s="61" t="s">
        <v>931</v>
      </c>
      <c r="J164" s="62" t="s">
        <v>932</v>
      </c>
      <c r="K164" s="61">
        <v>14536</v>
      </c>
      <c r="L164" s="61" t="s">
        <v>772</v>
      </c>
      <c r="M164" s="62" t="s">
        <v>233</v>
      </c>
      <c r="N164" s="62"/>
      <c r="O164" s="63" t="s">
        <v>559</v>
      </c>
      <c r="P164" s="63" t="s">
        <v>928</v>
      </c>
    </row>
    <row r="165" spans="1:16" ht="13.5" thickBot="1">
      <c r="A165" s="16" t="str">
        <f t="shared" si="12"/>
        <v>IBVS 4309 </v>
      </c>
      <c r="B165" s="5" t="str">
        <f t="shared" si="13"/>
        <v>II</v>
      </c>
      <c r="C165" s="16">
        <f t="shared" si="14"/>
        <v>49490.508300000001</v>
      </c>
      <c r="D165" s="11" t="str">
        <f t="shared" si="15"/>
        <v>vis</v>
      </c>
      <c r="E165" s="60">
        <f>VLOOKUP(C165,Active!C$21:E$967,3,FALSE)</f>
        <v>14825.558343095812</v>
      </c>
      <c r="F165" s="5" t="s">
        <v>207</v>
      </c>
      <c r="G165" s="11" t="str">
        <f t="shared" si="16"/>
        <v>49490.5083</v>
      </c>
      <c r="H165" s="16">
        <f t="shared" si="17"/>
        <v>14825.5</v>
      </c>
      <c r="I165" s="61" t="s">
        <v>933</v>
      </c>
      <c r="J165" s="62" t="s">
        <v>934</v>
      </c>
      <c r="K165" s="61">
        <v>14825.5</v>
      </c>
      <c r="L165" s="61" t="s">
        <v>935</v>
      </c>
      <c r="M165" s="62" t="s">
        <v>820</v>
      </c>
      <c r="N165" s="62" t="s">
        <v>821</v>
      </c>
      <c r="O165" s="63" t="s">
        <v>902</v>
      </c>
      <c r="P165" s="64" t="s">
        <v>903</v>
      </c>
    </row>
    <row r="166" spans="1:16" ht="13.5" thickBot="1">
      <c r="A166" s="16" t="str">
        <f t="shared" si="12"/>
        <v>IBVS 4309 </v>
      </c>
      <c r="B166" s="5" t="str">
        <f t="shared" si="13"/>
        <v>I</v>
      </c>
      <c r="C166" s="16">
        <f t="shared" si="14"/>
        <v>49529.377800000002</v>
      </c>
      <c r="D166" s="11" t="str">
        <f t="shared" si="15"/>
        <v>vis</v>
      </c>
      <c r="E166" s="60">
        <f>VLOOKUP(C166,Active!C$21:E$967,3,FALSE)</f>
        <v>14892.062650703838</v>
      </c>
      <c r="F166" s="5" t="s">
        <v>207</v>
      </c>
      <c r="G166" s="11" t="str">
        <f t="shared" si="16"/>
        <v>49529.3778</v>
      </c>
      <c r="H166" s="16">
        <f t="shared" si="17"/>
        <v>14892</v>
      </c>
      <c r="I166" s="61" t="s">
        <v>936</v>
      </c>
      <c r="J166" s="62" t="s">
        <v>937</v>
      </c>
      <c r="K166" s="61">
        <v>14892</v>
      </c>
      <c r="L166" s="61" t="s">
        <v>938</v>
      </c>
      <c r="M166" s="62" t="s">
        <v>820</v>
      </c>
      <c r="N166" s="62" t="s">
        <v>821</v>
      </c>
      <c r="O166" s="63" t="s">
        <v>902</v>
      </c>
      <c r="P166" s="64" t="s">
        <v>903</v>
      </c>
    </row>
    <row r="167" spans="1:16" ht="13.5" thickBot="1">
      <c r="A167" s="16" t="str">
        <f t="shared" si="12"/>
        <v>IBVS 4309 </v>
      </c>
      <c r="B167" s="5" t="str">
        <f t="shared" si="13"/>
        <v>I</v>
      </c>
      <c r="C167" s="16">
        <f t="shared" si="14"/>
        <v>49530.546600000001</v>
      </c>
      <c r="D167" s="11" t="str">
        <f t="shared" si="15"/>
        <v>vis</v>
      </c>
      <c r="E167" s="60">
        <f>VLOOKUP(C167,Active!C$21:E$967,3,FALSE)</f>
        <v>14894.062425198807</v>
      </c>
      <c r="F167" s="5" t="s">
        <v>207</v>
      </c>
      <c r="G167" s="11" t="str">
        <f t="shared" si="16"/>
        <v>49530.5466</v>
      </c>
      <c r="H167" s="16">
        <f t="shared" si="17"/>
        <v>14894</v>
      </c>
      <c r="I167" s="61" t="s">
        <v>939</v>
      </c>
      <c r="J167" s="62" t="s">
        <v>940</v>
      </c>
      <c r="K167" s="61">
        <v>14894</v>
      </c>
      <c r="L167" s="61" t="s">
        <v>941</v>
      </c>
      <c r="M167" s="62" t="s">
        <v>820</v>
      </c>
      <c r="N167" s="62" t="s">
        <v>821</v>
      </c>
      <c r="O167" s="63" t="s">
        <v>902</v>
      </c>
      <c r="P167" s="64" t="s">
        <v>903</v>
      </c>
    </row>
    <row r="168" spans="1:16" ht="13.5" thickBot="1">
      <c r="A168" s="16" t="str">
        <f t="shared" si="12"/>
        <v> BRNO 31 </v>
      </c>
      <c r="B168" s="5" t="str">
        <f t="shared" si="13"/>
        <v>I</v>
      </c>
      <c r="C168" s="16">
        <f t="shared" si="14"/>
        <v>49547.482000000004</v>
      </c>
      <c r="D168" s="11" t="str">
        <f t="shared" si="15"/>
        <v>vis</v>
      </c>
      <c r="E168" s="60">
        <f>VLOOKUP(C168,Active!C$21:E$967,3,FALSE)</f>
        <v>14923.038281617466</v>
      </c>
      <c r="F168" s="5" t="s">
        <v>207</v>
      </c>
      <c r="G168" s="11" t="str">
        <f t="shared" si="16"/>
        <v>49547.482</v>
      </c>
      <c r="H168" s="16">
        <f t="shared" si="17"/>
        <v>14923</v>
      </c>
      <c r="I168" s="61" t="s">
        <v>942</v>
      </c>
      <c r="J168" s="62" t="s">
        <v>943</v>
      </c>
      <c r="K168" s="61">
        <v>14923</v>
      </c>
      <c r="L168" s="61" t="s">
        <v>665</v>
      </c>
      <c r="M168" s="62" t="s">
        <v>233</v>
      </c>
      <c r="N168" s="62"/>
      <c r="O168" s="63" t="s">
        <v>944</v>
      </c>
      <c r="P168" s="63" t="s">
        <v>830</v>
      </c>
    </row>
    <row r="169" spans="1:16" ht="13.5" thickBot="1">
      <c r="A169" s="16" t="str">
        <f t="shared" si="12"/>
        <v> BRNO 31 </v>
      </c>
      <c r="B169" s="5" t="str">
        <f t="shared" si="13"/>
        <v>I</v>
      </c>
      <c r="C169" s="16">
        <f t="shared" si="14"/>
        <v>49547.499000000003</v>
      </c>
      <c r="D169" s="11" t="str">
        <f t="shared" si="15"/>
        <v>vis</v>
      </c>
      <c r="E169" s="60">
        <f>VLOOKUP(C169,Active!C$21:E$967,3,FALSE)</f>
        <v>14923.067368002145</v>
      </c>
      <c r="F169" s="5" t="s">
        <v>207</v>
      </c>
      <c r="G169" s="11" t="str">
        <f t="shared" si="16"/>
        <v>49547.499</v>
      </c>
      <c r="H169" s="16">
        <f t="shared" si="17"/>
        <v>14923</v>
      </c>
      <c r="I169" s="61" t="s">
        <v>945</v>
      </c>
      <c r="J169" s="62" t="s">
        <v>946</v>
      </c>
      <c r="K169" s="61">
        <v>14923</v>
      </c>
      <c r="L169" s="61" t="s">
        <v>899</v>
      </c>
      <c r="M169" s="62" t="s">
        <v>233</v>
      </c>
      <c r="N169" s="62"/>
      <c r="O169" s="63" t="s">
        <v>947</v>
      </c>
      <c r="P169" s="63" t="s">
        <v>830</v>
      </c>
    </row>
    <row r="170" spans="1:16" ht="13.5" thickBot="1">
      <c r="A170" s="16" t="str">
        <f t="shared" si="12"/>
        <v> BBS 107 </v>
      </c>
      <c r="B170" s="5" t="str">
        <f t="shared" si="13"/>
        <v>I</v>
      </c>
      <c r="C170" s="16">
        <f t="shared" si="14"/>
        <v>49550.421999999999</v>
      </c>
      <c r="D170" s="11" t="str">
        <f t="shared" si="15"/>
        <v>vis</v>
      </c>
      <c r="E170" s="60">
        <f>VLOOKUP(C170,Active!C$21:E$967,3,FALSE)</f>
        <v>14928.068515203367</v>
      </c>
      <c r="F170" s="5" t="s">
        <v>207</v>
      </c>
      <c r="G170" s="11" t="str">
        <f t="shared" si="16"/>
        <v>49550.422</v>
      </c>
      <c r="H170" s="16">
        <f t="shared" si="17"/>
        <v>14928</v>
      </c>
      <c r="I170" s="61" t="s">
        <v>948</v>
      </c>
      <c r="J170" s="62" t="s">
        <v>949</v>
      </c>
      <c r="K170" s="61">
        <v>14928</v>
      </c>
      <c r="L170" s="61" t="s">
        <v>950</v>
      </c>
      <c r="M170" s="62" t="s">
        <v>233</v>
      </c>
      <c r="N170" s="62"/>
      <c r="O170" s="63" t="s">
        <v>623</v>
      </c>
      <c r="P170" s="63" t="s">
        <v>951</v>
      </c>
    </row>
    <row r="171" spans="1:16" ht="13.5" thickBot="1">
      <c r="A171" s="16" t="str">
        <f t="shared" si="12"/>
        <v> BBS 107 </v>
      </c>
      <c r="B171" s="5" t="str">
        <f t="shared" si="13"/>
        <v>I</v>
      </c>
      <c r="C171" s="16">
        <f t="shared" si="14"/>
        <v>49564.455000000002</v>
      </c>
      <c r="D171" s="11" t="str">
        <f t="shared" si="15"/>
        <v>vis</v>
      </c>
      <c r="E171" s="60">
        <f>VLOOKUP(C171,Active!C$21:E$967,3,FALSE)</f>
        <v>14952.078470275175</v>
      </c>
      <c r="F171" s="5" t="s">
        <v>207</v>
      </c>
      <c r="G171" s="11" t="str">
        <f t="shared" si="16"/>
        <v>49564.455</v>
      </c>
      <c r="H171" s="16">
        <f t="shared" si="17"/>
        <v>14952</v>
      </c>
      <c r="I171" s="61" t="s">
        <v>952</v>
      </c>
      <c r="J171" s="62" t="s">
        <v>953</v>
      </c>
      <c r="K171" s="61">
        <v>14952</v>
      </c>
      <c r="L171" s="61" t="s">
        <v>881</v>
      </c>
      <c r="M171" s="62" t="s">
        <v>233</v>
      </c>
      <c r="N171" s="62"/>
      <c r="O171" s="63" t="s">
        <v>623</v>
      </c>
      <c r="P171" s="63" t="s">
        <v>951</v>
      </c>
    </row>
    <row r="172" spans="1:16" ht="13.5" thickBot="1">
      <c r="A172" s="16" t="str">
        <f t="shared" si="12"/>
        <v> BRNO 31 </v>
      </c>
      <c r="B172" s="5" t="str">
        <f t="shared" si="13"/>
        <v>I</v>
      </c>
      <c r="C172" s="16">
        <f t="shared" si="14"/>
        <v>49571.46</v>
      </c>
      <c r="D172" s="11" t="str">
        <f t="shared" si="15"/>
        <v>vis</v>
      </c>
      <c r="E172" s="60">
        <f>VLOOKUP(C172,Active!C$21:E$967,3,FALSE)</f>
        <v>14964.063771727317</v>
      </c>
      <c r="F172" s="5" t="s">
        <v>207</v>
      </c>
      <c r="G172" s="11" t="str">
        <f t="shared" si="16"/>
        <v>49571.460</v>
      </c>
      <c r="H172" s="16">
        <f t="shared" si="17"/>
        <v>14964</v>
      </c>
      <c r="I172" s="61" t="s">
        <v>954</v>
      </c>
      <c r="J172" s="62" t="s">
        <v>955</v>
      </c>
      <c r="K172" s="61">
        <v>14964</v>
      </c>
      <c r="L172" s="61" t="s">
        <v>740</v>
      </c>
      <c r="M172" s="62" t="s">
        <v>233</v>
      </c>
      <c r="N172" s="62"/>
      <c r="O172" s="63" t="s">
        <v>947</v>
      </c>
      <c r="P172" s="63" t="s">
        <v>830</v>
      </c>
    </row>
    <row r="173" spans="1:16" ht="13.5" thickBot="1">
      <c r="A173" s="16" t="str">
        <f t="shared" si="12"/>
        <v> BRNO 31 </v>
      </c>
      <c r="B173" s="5" t="str">
        <f t="shared" si="13"/>
        <v>I</v>
      </c>
      <c r="C173" s="16">
        <f t="shared" si="14"/>
        <v>49571.464</v>
      </c>
      <c r="D173" s="11" t="str">
        <f t="shared" si="15"/>
        <v>vis</v>
      </c>
      <c r="E173" s="60">
        <f>VLOOKUP(C173,Active!C$21:E$967,3,FALSE)</f>
        <v>14964.070615582537</v>
      </c>
      <c r="F173" s="5" t="s">
        <v>207</v>
      </c>
      <c r="G173" s="11" t="str">
        <f t="shared" si="16"/>
        <v>49571.464</v>
      </c>
      <c r="H173" s="16">
        <f t="shared" si="17"/>
        <v>14964</v>
      </c>
      <c r="I173" s="61" t="s">
        <v>956</v>
      </c>
      <c r="J173" s="62" t="s">
        <v>957</v>
      </c>
      <c r="K173" s="61">
        <v>14964</v>
      </c>
      <c r="L173" s="61" t="s">
        <v>812</v>
      </c>
      <c r="M173" s="62" t="s">
        <v>233</v>
      </c>
      <c r="N173" s="62"/>
      <c r="O173" s="63" t="s">
        <v>701</v>
      </c>
      <c r="P173" s="63" t="s">
        <v>830</v>
      </c>
    </row>
    <row r="174" spans="1:16" ht="13.5" thickBot="1">
      <c r="A174" s="16" t="str">
        <f t="shared" si="12"/>
        <v> BRNO 31 </v>
      </c>
      <c r="B174" s="5" t="str">
        <f t="shared" si="13"/>
        <v>I</v>
      </c>
      <c r="C174" s="16">
        <f t="shared" si="14"/>
        <v>49571.466</v>
      </c>
      <c r="D174" s="11" t="str">
        <f t="shared" si="15"/>
        <v>vis</v>
      </c>
      <c r="E174" s="60">
        <f>VLOOKUP(C174,Active!C$21:E$967,3,FALSE)</f>
        <v>14964.074037510147</v>
      </c>
      <c r="F174" s="5" t="s">
        <v>207</v>
      </c>
      <c r="G174" s="11" t="str">
        <f t="shared" si="16"/>
        <v>49571.466</v>
      </c>
      <c r="H174" s="16">
        <f t="shared" si="17"/>
        <v>14964</v>
      </c>
      <c r="I174" s="61" t="s">
        <v>958</v>
      </c>
      <c r="J174" s="62" t="s">
        <v>959</v>
      </c>
      <c r="K174" s="61">
        <v>14964</v>
      </c>
      <c r="L174" s="61" t="s">
        <v>960</v>
      </c>
      <c r="M174" s="62" t="s">
        <v>233</v>
      </c>
      <c r="N174" s="62"/>
      <c r="O174" s="63" t="s">
        <v>920</v>
      </c>
      <c r="P174" s="63" t="s">
        <v>830</v>
      </c>
    </row>
    <row r="175" spans="1:16" ht="13.5" thickBot="1">
      <c r="A175" s="16" t="str">
        <f t="shared" si="12"/>
        <v> BRNO 31 </v>
      </c>
      <c r="B175" s="5" t="str">
        <f t="shared" si="13"/>
        <v>I</v>
      </c>
      <c r="C175" s="16">
        <f t="shared" si="14"/>
        <v>49571.466999999997</v>
      </c>
      <c r="D175" s="11" t="str">
        <f t="shared" si="15"/>
        <v>vis</v>
      </c>
      <c r="E175" s="60">
        <f>VLOOKUP(C175,Active!C$21:E$967,3,FALSE)</f>
        <v>14964.075748473946</v>
      </c>
      <c r="F175" s="5" t="s">
        <v>207</v>
      </c>
      <c r="G175" s="11" t="str">
        <f t="shared" si="16"/>
        <v>49571.467</v>
      </c>
      <c r="H175" s="16">
        <f t="shared" si="17"/>
        <v>14964</v>
      </c>
      <c r="I175" s="61" t="s">
        <v>961</v>
      </c>
      <c r="J175" s="62" t="s">
        <v>962</v>
      </c>
      <c r="K175" s="61">
        <v>14964</v>
      </c>
      <c r="L175" s="61" t="s">
        <v>764</v>
      </c>
      <c r="M175" s="62" t="s">
        <v>233</v>
      </c>
      <c r="N175" s="62"/>
      <c r="O175" s="63" t="s">
        <v>923</v>
      </c>
      <c r="P175" s="63" t="s">
        <v>830</v>
      </c>
    </row>
    <row r="176" spans="1:16" ht="13.5" thickBot="1">
      <c r="A176" s="16" t="str">
        <f t="shared" si="12"/>
        <v> BBS 107 </v>
      </c>
      <c r="B176" s="5" t="str">
        <f t="shared" si="13"/>
        <v>I</v>
      </c>
      <c r="C176" s="16">
        <f t="shared" si="14"/>
        <v>49581.396000000001</v>
      </c>
      <c r="D176" s="11" t="str">
        <f t="shared" si="15"/>
        <v>vis</v>
      </c>
      <c r="E176" s="60">
        <f>VLOOKUP(C176,Active!C$21:E$967,3,FALSE)</f>
        <v>14981.063908091135</v>
      </c>
      <c r="F176" s="5" t="s">
        <v>207</v>
      </c>
      <c r="G176" s="11" t="str">
        <f t="shared" si="16"/>
        <v>49581.396</v>
      </c>
      <c r="H176" s="16">
        <f t="shared" si="17"/>
        <v>14981</v>
      </c>
      <c r="I176" s="61" t="s">
        <v>963</v>
      </c>
      <c r="J176" s="62" t="s">
        <v>964</v>
      </c>
      <c r="K176" s="61">
        <v>14981</v>
      </c>
      <c r="L176" s="61" t="s">
        <v>740</v>
      </c>
      <c r="M176" s="62" t="s">
        <v>233</v>
      </c>
      <c r="N176" s="62"/>
      <c r="O176" s="63" t="s">
        <v>623</v>
      </c>
      <c r="P176" s="63" t="s">
        <v>951</v>
      </c>
    </row>
    <row r="177" spans="1:16" ht="13.5" thickBot="1">
      <c r="A177" s="16" t="str">
        <f t="shared" si="12"/>
        <v> BBS 108 </v>
      </c>
      <c r="B177" s="5" t="str">
        <f t="shared" si="13"/>
        <v>I</v>
      </c>
      <c r="C177" s="16">
        <f t="shared" si="14"/>
        <v>49650.366999999998</v>
      </c>
      <c r="D177" s="11" t="str">
        <f t="shared" si="15"/>
        <v>vis</v>
      </c>
      <c r="E177" s="60">
        <f>VLOOKUP(C177,Active!C$21:E$967,3,FALSE)</f>
        <v>15099.070792667288</v>
      </c>
      <c r="F177" s="5" t="s">
        <v>207</v>
      </c>
      <c r="G177" s="11" t="str">
        <f t="shared" si="16"/>
        <v>49650.367</v>
      </c>
      <c r="H177" s="16">
        <f t="shared" si="17"/>
        <v>15099</v>
      </c>
      <c r="I177" s="61" t="s">
        <v>965</v>
      </c>
      <c r="J177" s="62" t="s">
        <v>966</v>
      </c>
      <c r="K177" s="61">
        <v>15099</v>
      </c>
      <c r="L177" s="61" t="s">
        <v>812</v>
      </c>
      <c r="M177" s="62" t="s">
        <v>233</v>
      </c>
      <c r="N177" s="62"/>
      <c r="O177" s="63" t="s">
        <v>559</v>
      </c>
      <c r="P177" s="63" t="s">
        <v>967</v>
      </c>
    </row>
    <row r="178" spans="1:16" ht="13.5" thickBot="1">
      <c r="A178" s="16" t="str">
        <f t="shared" si="12"/>
        <v> BBS 109 </v>
      </c>
      <c r="B178" s="5" t="str">
        <f t="shared" si="13"/>
        <v>I</v>
      </c>
      <c r="C178" s="16">
        <f t="shared" si="14"/>
        <v>49896.423000000003</v>
      </c>
      <c r="D178" s="11" t="str">
        <f t="shared" si="15"/>
        <v>vis</v>
      </c>
      <c r="E178" s="60">
        <f>VLOOKUP(C178,Active!C$21:E$967,3,FALSE)</f>
        <v>15520.063702604384</v>
      </c>
      <c r="F178" s="5" t="s">
        <v>207</v>
      </c>
      <c r="G178" s="11" t="str">
        <f t="shared" si="16"/>
        <v>49896.423</v>
      </c>
      <c r="H178" s="16">
        <f t="shared" si="17"/>
        <v>15520</v>
      </c>
      <c r="I178" s="61" t="s">
        <v>968</v>
      </c>
      <c r="J178" s="62" t="s">
        <v>969</v>
      </c>
      <c r="K178" s="61">
        <v>15520</v>
      </c>
      <c r="L178" s="61" t="s">
        <v>740</v>
      </c>
      <c r="M178" s="62" t="s">
        <v>233</v>
      </c>
      <c r="N178" s="62"/>
      <c r="O178" s="63" t="s">
        <v>623</v>
      </c>
      <c r="P178" s="63" t="s">
        <v>970</v>
      </c>
    </row>
    <row r="179" spans="1:16" ht="13.5" thickBot="1">
      <c r="A179" s="16" t="str">
        <f t="shared" si="12"/>
        <v> BBS 109 </v>
      </c>
      <c r="B179" s="5" t="str">
        <f t="shared" si="13"/>
        <v>I</v>
      </c>
      <c r="C179" s="16">
        <f t="shared" si="14"/>
        <v>49907.531999999999</v>
      </c>
      <c r="D179" s="11" t="str">
        <f t="shared" si="15"/>
        <v>vis</v>
      </c>
      <c r="E179" s="60">
        <f>VLOOKUP(C179,Active!C$21:E$967,3,FALSE)</f>
        <v>15539.070799511144</v>
      </c>
      <c r="F179" s="5" t="s">
        <v>207</v>
      </c>
      <c r="G179" s="11" t="str">
        <f t="shared" si="16"/>
        <v>49907.532</v>
      </c>
      <c r="H179" s="16">
        <f t="shared" si="17"/>
        <v>15539</v>
      </c>
      <c r="I179" s="61" t="s">
        <v>971</v>
      </c>
      <c r="J179" s="62" t="s">
        <v>972</v>
      </c>
      <c r="K179" s="61">
        <v>15539</v>
      </c>
      <c r="L179" s="61" t="s">
        <v>812</v>
      </c>
      <c r="M179" s="62" t="s">
        <v>233</v>
      </c>
      <c r="N179" s="62"/>
      <c r="O179" s="63" t="s">
        <v>559</v>
      </c>
      <c r="P179" s="63" t="s">
        <v>970</v>
      </c>
    </row>
    <row r="180" spans="1:16" ht="13.5" thickBot="1">
      <c r="A180" s="16" t="str">
        <f t="shared" si="12"/>
        <v>IBVS 4941 </v>
      </c>
      <c r="B180" s="5" t="str">
        <f t="shared" si="13"/>
        <v>I</v>
      </c>
      <c r="C180" s="16">
        <f t="shared" si="14"/>
        <v>49917.472000000002</v>
      </c>
      <c r="D180" s="11" t="str">
        <f t="shared" si="15"/>
        <v>vis</v>
      </c>
      <c r="E180" s="60">
        <f>VLOOKUP(C180,Active!C$21:E$967,3,FALSE)</f>
        <v>15556.077779730183</v>
      </c>
      <c r="F180" s="5" t="s">
        <v>207</v>
      </c>
      <c r="G180" s="11" t="str">
        <f t="shared" si="16"/>
        <v>49917.4720</v>
      </c>
      <c r="H180" s="16">
        <f t="shared" si="17"/>
        <v>15556</v>
      </c>
      <c r="I180" s="61" t="s">
        <v>973</v>
      </c>
      <c r="J180" s="62" t="s">
        <v>974</v>
      </c>
      <c r="K180" s="61">
        <v>15556</v>
      </c>
      <c r="L180" s="61" t="s">
        <v>975</v>
      </c>
      <c r="M180" s="62" t="s">
        <v>820</v>
      </c>
      <c r="N180" s="62" t="s">
        <v>821</v>
      </c>
      <c r="O180" s="63" t="s">
        <v>976</v>
      </c>
      <c r="P180" s="64" t="s">
        <v>977</v>
      </c>
    </row>
    <row r="181" spans="1:16" ht="13.5" thickBot="1">
      <c r="A181" s="16" t="str">
        <f t="shared" si="12"/>
        <v> BBS 110 </v>
      </c>
      <c r="B181" s="5" t="str">
        <f t="shared" si="13"/>
        <v>I</v>
      </c>
      <c r="C181" s="16">
        <f t="shared" si="14"/>
        <v>49917.472000000002</v>
      </c>
      <c r="D181" s="11" t="str">
        <f t="shared" si="15"/>
        <v>vis</v>
      </c>
      <c r="E181" s="60">
        <f>VLOOKUP(C181,Active!C$21:E$967,3,FALSE)</f>
        <v>15556.077779730183</v>
      </c>
      <c r="F181" s="5" t="s">
        <v>207</v>
      </c>
      <c r="G181" s="11" t="str">
        <f t="shared" si="16"/>
        <v>49917.472</v>
      </c>
      <c r="H181" s="16">
        <f t="shared" si="17"/>
        <v>15556</v>
      </c>
      <c r="I181" s="61" t="s">
        <v>978</v>
      </c>
      <c r="J181" s="62" t="s">
        <v>974</v>
      </c>
      <c r="K181" s="61">
        <v>15556</v>
      </c>
      <c r="L181" s="61" t="s">
        <v>847</v>
      </c>
      <c r="M181" s="62" t="s">
        <v>233</v>
      </c>
      <c r="N181" s="62"/>
      <c r="O181" s="63" t="s">
        <v>623</v>
      </c>
      <c r="P181" s="63" t="s">
        <v>979</v>
      </c>
    </row>
    <row r="182" spans="1:16" ht="13.5" thickBot="1">
      <c r="A182" s="16" t="str">
        <f t="shared" si="12"/>
        <v> BBS 110 </v>
      </c>
      <c r="B182" s="5" t="str">
        <f t="shared" si="13"/>
        <v>I</v>
      </c>
      <c r="C182" s="16">
        <f t="shared" si="14"/>
        <v>49934.421999999999</v>
      </c>
      <c r="D182" s="11" t="str">
        <f t="shared" si="15"/>
        <v>vis</v>
      </c>
      <c r="E182" s="60">
        <f>VLOOKUP(C182,Active!C$21:E$967,3,FALSE)</f>
        <v>15585.078616220382</v>
      </c>
      <c r="F182" s="5" t="s">
        <v>207</v>
      </c>
      <c r="G182" s="11" t="str">
        <f t="shared" si="16"/>
        <v>49934.422</v>
      </c>
      <c r="H182" s="16">
        <f t="shared" si="17"/>
        <v>15585</v>
      </c>
      <c r="I182" s="61" t="s">
        <v>989</v>
      </c>
      <c r="J182" s="62" t="s">
        <v>990</v>
      </c>
      <c r="K182" s="61">
        <v>15585</v>
      </c>
      <c r="L182" s="61" t="s">
        <v>881</v>
      </c>
      <c r="M182" s="62" t="s">
        <v>233</v>
      </c>
      <c r="N182" s="62"/>
      <c r="O182" s="63" t="s">
        <v>623</v>
      </c>
      <c r="P182" s="63" t="s">
        <v>979</v>
      </c>
    </row>
    <row r="183" spans="1:16" ht="13.5" thickBot="1">
      <c r="A183" s="16" t="str">
        <f t="shared" si="12"/>
        <v> BBS 110 </v>
      </c>
      <c r="B183" s="5" t="str">
        <f t="shared" si="13"/>
        <v>I</v>
      </c>
      <c r="C183" s="16">
        <f t="shared" si="14"/>
        <v>49934.432000000001</v>
      </c>
      <c r="D183" s="11" t="str">
        <f t="shared" si="15"/>
        <v>vis</v>
      </c>
      <c r="E183" s="60">
        <f>VLOOKUP(C183,Active!C$21:E$967,3,FALSE)</f>
        <v>15585.095725858433</v>
      </c>
      <c r="F183" s="5" t="s">
        <v>207</v>
      </c>
      <c r="G183" s="11" t="str">
        <f t="shared" si="16"/>
        <v>49934.432</v>
      </c>
      <c r="H183" s="16">
        <f t="shared" si="17"/>
        <v>15585</v>
      </c>
      <c r="I183" s="61" t="s">
        <v>991</v>
      </c>
      <c r="J183" s="62" t="s">
        <v>992</v>
      </c>
      <c r="K183" s="61">
        <v>15585</v>
      </c>
      <c r="L183" s="61" t="s">
        <v>993</v>
      </c>
      <c r="M183" s="62" t="s">
        <v>233</v>
      </c>
      <c r="N183" s="62"/>
      <c r="O183" s="63" t="s">
        <v>654</v>
      </c>
      <c r="P183" s="63" t="s">
        <v>979</v>
      </c>
    </row>
    <row r="184" spans="1:16" ht="13.5" thickBot="1">
      <c r="A184" s="16" t="str">
        <f t="shared" si="12"/>
        <v>IBVS 4941 </v>
      </c>
      <c r="B184" s="5" t="str">
        <f t="shared" si="13"/>
        <v>I</v>
      </c>
      <c r="C184" s="16">
        <f t="shared" si="14"/>
        <v>49938.510300000002</v>
      </c>
      <c r="D184" s="11" t="str">
        <f t="shared" si="15"/>
        <v>vis</v>
      </c>
      <c r="E184" s="60">
        <f>VLOOKUP(C184,Active!C$21:E$967,3,FALSE)</f>
        <v>15592.073549543273</v>
      </c>
      <c r="F184" s="5" t="s">
        <v>207</v>
      </c>
      <c r="G184" s="11" t="str">
        <f t="shared" si="16"/>
        <v>49938.5103</v>
      </c>
      <c r="H184" s="16">
        <f t="shared" si="17"/>
        <v>15592</v>
      </c>
      <c r="I184" s="61" t="s">
        <v>994</v>
      </c>
      <c r="J184" s="62" t="s">
        <v>995</v>
      </c>
      <c r="K184" s="61">
        <v>15592</v>
      </c>
      <c r="L184" s="61" t="s">
        <v>996</v>
      </c>
      <c r="M184" s="62" t="s">
        <v>820</v>
      </c>
      <c r="N184" s="62" t="s">
        <v>821</v>
      </c>
      <c r="O184" s="63" t="s">
        <v>976</v>
      </c>
      <c r="P184" s="64" t="s">
        <v>977</v>
      </c>
    </row>
    <row r="185" spans="1:16" ht="13.5" thickBot="1">
      <c r="A185" s="16" t="str">
        <f t="shared" si="12"/>
        <v> BBS 110 </v>
      </c>
      <c r="B185" s="5" t="str">
        <f t="shared" si="13"/>
        <v>I</v>
      </c>
      <c r="C185" s="16">
        <f t="shared" si="14"/>
        <v>49993.457999999999</v>
      </c>
      <c r="D185" s="11" t="str">
        <f t="shared" si="15"/>
        <v>vis</v>
      </c>
      <c r="E185" s="60">
        <f>VLOOKUP(C185,Active!C$21:E$967,3,FALSE)</f>
        <v>15686.08707539653</v>
      </c>
      <c r="F185" s="5" t="s">
        <v>207</v>
      </c>
      <c r="G185" s="11" t="str">
        <f t="shared" si="16"/>
        <v>49993.458</v>
      </c>
      <c r="H185" s="16">
        <f t="shared" si="17"/>
        <v>15686</v>
      </c>
      <c r="I185" s="61" t="s">
        <v>997</v>
      </c>
      <c r="J185" s="62" t="s">
        <v>998</v>
      </c>
      <c r="K185" s="61">
        <v>15686</v>
      </c>
      <c r="L185" s="61" t="s">
        <v>999</v>
      </c>
      <c r="M185" s="62" t="s">
        <v>233</v>
      </c>
      <c r="N185" s="62"/>
      <c r="O185" s="63" t="s">
        <v>623</v>
      </c>
      <c r="P185" s="63" t="s">
        <v>979</v>
      </c>
    </row>
    <row r="186" spans="1:16" ht="13.5" thickBot="1">
      <c r="A186" s="16" t="str">
        <f t="shared" si="12"/>
        <v> BBS 110 </v>
      </c>
      <c r="B186" s="5" t="str">
        <f t="shared" si="13"/>
        <v>I</v>
      </c>
      <c r="C186" s="16">
        <f t="shared" si="14"/>
        <v>50006.309000000001</v>
      </c>
      <c r="D186" s="11" t="str">
        <f t="shared" si="15"/>
        <v>vis</v>
      </c>
      <c r="E186" s="60">
        <f>VLOOKUP(C186,Active!C$21:E$967,3,FALSE)</f>
        <v>15708.074671251143</v>
      </c>
      <c r="F186" s="5" t="s">
        <v>207</v>
      </c>
      <c r="G186" s="11" t="str">
        <f t="shared" si="16"/>
        <v>50006.309</v>
      </c>
      <c r="H186" s="16">
        <f t="shared" si="17"/>
        <v>15708</v>
      </c>
      <c r="I186" s="61" t="s">
        <v>1000</v>
      </c>
      <c r="J186" s="62" t="s">
        <v>1001</v>
      </c>
      <c r="K186" s="61">
        <v>15708</v>
      </c>
      <c r="L186" s="61" t="s">
        <v>764</v>
      </c>
      <c r="M186" s="62" t="s">
        <v>233</v>
      </c>
      <c r="N186" s="62"/>
      <c r="O186" s="63" t="s">
        <v>559</v>
      </c>
      <c r="P186" s="63" t="s">
        <v>979</v>
      </c>
    </row>
    <row r="187" spans="1:16" ht="13.5" thickBot="1">
      <c r="A187" s="16" t="str">
        <f t="shared" si="12"/>
        <v> BBS 111 </v>
      </c>
      <c r="B187" s="5" t="str">
        <f t="shared" si="13"/>
        <v>I</v>
      </c>
      <c r="C187" s="16">
        <f t="shared" si="14"/>
        <v>50068.264999999999</v>
      </c>
      <c r="D187" s="11" t="str">
        <f t="shared" si="15"/>
        <v>vis</v>
      </c>
      <c r="E187" s="60">
        <f>VLOOKUP(C187,Active!C$21:E$967,3,FALSE)</f>
        <v>15814.079144737103</v>
      </c>
      <c r="F187" s="5" t="s">
        <v>207</v>
      </c>
      <c r="G187" s="11" t="str">
        <f t="shared" si="16"/>
        <v>50068.265</v>
      </c>
      <c r="H187" s="16">
        <f t="shared" si="17"/>
        <v>15814</v>
      </c>
      <c r="I187" s="61" t="s">
        <v>1002</v>
      </c>
      <c r="J187" s="62" t="s">
        <v>1003</v>
      </c>
      <c r="K187" s="61">
        <v>15814</v>
      </c>
      <c r="L187" s="61" t="s">
        <v>881</v>
      </c>
      <c r="M187" s="62" t="s">
        <v>233</v>
      </c>
      <c r="N187" s="62"/>
      <c r="O187" s="63" t="s">
        <v>559</v>
      </c>
      <c r="P187" s="63" t="s">
        <v>1004</v>
      </c>
    </row>
    <row r="188" spans="1:16" ht="13.5" thickBot="1">
      <c r="A188" s="16" t="str">
        <f t="shared" si="12"/>
        <v> BBS 112 </v>
      </c>
      <c r="B188" s="5" t="str">
        <f t="shared" si="13"/>
        <v>I</v>
      </c>
      <c r="C188" s="16">
        <f t="shared" si="14"/>
        <v>50287.445</v>
      </c>
      <c r="D188" s="11" t="str">
        <f t="shared" si="15"/>
        <v>vis</v>
      </c>
      <c r="E188" s="60">
        <f>VLOOKUP(C188,Active!C$21:E$967,3,FALSE)</f>
        <v>16189.088191458221</v>
      </c>
      <c r="F188" s="5" t="s">
        <v>207</v>
      </c>
      <c r="G188" s="11" t="str">
        <f t="shared" si="16"/>
        <v>50287.445</v>
      </c>
      <c r="H188" s="16">
        <f t="shared" si="17"/>
        <v>16189</v>
      </c>
      <c r="I188" s="61" t="s">
        <v>1005</v>
      </c>
      <c r="J188" s="62" t="s">
        <v>1006</v>
      </c>
      <c r="K188" s="61">
        <v>16189</v>
      </c>
      <c r="L188" s="61" t="s">
        <v>1007</v>
      </c>
      <c r="M188" s="62" t="s">
        <v>233</v>
      </c>
      <c r="N188" s="62"/>
      <c r="O188" s="63" t="s">
        <v>623</v>
      </c>
      <c r="P188" s="63" t="s">
        <v>1008</v>
      </c>
    </row>
    <row r="189" spans="1:16" ht="13.5" thickBot="1">
      <c r="A189" s="16" t="str">
        <f t="shared" si="12"/>
        <v> BBS 113 </v>
      </c>
      <c r="B189" s="5" t="str">
        <f t="shared" si="13"/>
        <v>I</v>
      </c>
      <c r="C189" s="16">
        <f t="shared" si="14"/>
        <v>50297.38</v>
      </c>
      <c r="D189" s="11" t="str">
        <f t="shared" si="15"/>
        <v>vis</v>
      </c>
      <c r="E189" s="60">
        <f>VLOOKUP(C189,Active!C$21:E$967,3,FALSE)</f>
        <v>16206.086616858227</v>
      </c>
      <c r="F189" s="5" t="s">
        <v>207</v>
      </c>
      <c r="G189" s="11" t="str">
        <f t="shared" si="16"/>
        <v>50297.380</v>
      </c>
      <c r="H189" s="16">
        <f t="shared" si="17"/>
        <v>16206</v>
      </c>
      <c r="I189" s="61" t="s">
        <v>1009</v>
      </c>
      <c r="J189" s="62" t="s">
        <v>1010</v>
      </c>
      <c r="K189" s="61">
        <v>16206</v>
      </c>
      <c r="L189" s="61" t="s">
        <v>999</v>
      </c>
      <c r="M189" s="62" t="s">
        <v>233</v>
      </c>
      <c r="N189" s="62"/>
      <c r="O189" s="63" t="s">
        <v>559</v>
      </c>
      <c r="P189" s="63" t="s">
        <v>1011</v>
      </c>
    </row>
    <row r="190" spans="1:16" ht="13.5" thickBot="1">
      <c r="A190" s="16" t="str">
        <f t="shared" si="12"/>
        <v> BBS 113 </v>
      </c>
      <c r="B190" s="5" t="str">
        <f t="shared" si="13"/>
        <v>I</v>
      </c>
      <c r="C190" s="16">
        <f t="shared" si="14"/>
        <v>50335.366000000002</v>
      </c>
      <c r="D190" s="11" t="str">
        <f t="shared" si="15"/>
        <v>vis</v>
      </c>
      <c r="E190" s="60">
        <f>VLOOKUP(C190,Active!C$21:E$967,3,FALSE)</f>
        <v>16271.079287944778</v>
      </c>
      <c r="F190" s="5" t="s">
        <v>207</v>
      </c>
      <c r="G190" s="11" t="str">
        <f t="shared" si="16"/>
        <v>50335.366</v>
      </c>
      <c r="H190" s="16">
        <f t="shared" si="17"/>
        <v>16271</v>
      </c>
      <c r="I190" s="61" t="s">
        <v>1018</v>
      </c>
      <c r="J190" s="62" t="s">
        <v>1019</v>
      </c>
      <c r="K190" s="61">
        <v>16271</v>
      </c>
      <c r="L190" s="61" t="s">
        <v>881</v>
      </c>
      <c r="M190" s="62" t="s">
        <v>233</v>
      </c>
      <c r="N190" s="62"/>
      <c r="O190" s="63" t="s">
        <v>623</v>
      </c>
      <c r="P190" s="63" t="s">
        <v>1011</v>
      </c>
    </row>
    <row r="191" spans="1:16" ht="13.5" thickBot="1">
      <c r="A191" s="16" t="str">
        <f t="shared" si="12"/>
        <v> BBS 113 </v>
      </c>
      <c r="B191" s="5" t="str">
        <f t="shared" si="13"/>
        <v>I</v>
      </c>
      <c r="C191" s="16">
        <f t="shared" si="14"/>
        <v>50370.421999999999</v>
      </c>
      <c r="D191" s="11" t="str">
        <f t="shared" si="15"/>
        <v>vis</v>
      </c>
      <c r="E191" s="60">
        <f>VLOOKUP(C191,Active!C$21:E$967,3,FALSE)</f>
        <v>16331.05883508345</v>
      </c>
      <c r="F191" s="5" t="s">
        <v>207</v>
      </c>
      <c r="G191" s="11" t="str">
        <f t="shared" si="16"/>
        <v>50370.422</v>
      </c>
      <c r="H191" s="16">
        <f t="shared" si="17"/>
        <v>16331</v>
      </c>
      <c r="I191" s="61" t="s">
        <v>1020</v>
      </c>
      <c r="J191" s="62" t="s">
        <v>1021</v>
      </c>
      <c r="K191" s="61">
        <v>16331</v>
      </c>
      <c r="L191" s="61" t="s">
        <v>780</v>
      </c>
      <c r="M191" s="62" t="s">
        <v>233</v>
      </c>
      <c r="N191" s="62"/>
      <c r="O191" s="63" t="s">
        <v>623</v>
      </c>
      <c r="P191" s="63" t="s">
        <v>1011</v>
      </c>
    </row>
    <row r="192" spans="1:16" ht="13.5" thickBot="1">
      <c r="A192" s="16" t="str">
        <f t="shared" si="12"/>
        <v> BBS 113 </v>
      </c>
      <c r="B192" s="5" t="str">
        <f t="shared" si="13"/>
        <v>I</v>
      </c>
      <c r="C192" s="16">
        <f t="shared" si="14"/>
        <v>50380.366000000002</v>
      </c>
      <c r="D192" s="11" t="str">
        <f t="shared" si="15"/>
        <v>vis</v>
      </c>
      <c r="E192" s="60">
        <f>VLOOKUP(C192,Active!C$21:E$967,3,FALSE)</f>
        <v>16348.072659157709</v>
      </c>
      <c r="F192" s="5" t="s">
        <v>207</v>
      </c>
      <c r="G192" s="11" t="str">
        <f t="shared" si="16"/>
        <v>50380.366</v>
      </c>
      <c r="H192" s="16">
        <f t="shared" si="17"/>
        <v>16348</v>
      </c>
      <c r="I192" s="61" t="s">
        <v>1022</v>
      </c>
      <c r="J192" s="62" t="s">
        <v>1023</v>
      </c>
      <c r="K192" s="61">
        <v>16348</v>
      </c>
      <c r="L192" s="61" t="s">
        <v>1024</v>
      </c>
      <c r="M192" s="62" t="s">
        <v>233</v>
      </c>
      <c r="N192" s="62"/>
      <c r="O192" s="63" t="s">
        <v>623</v>
      </c>
      <c r="P192" s="63" t="s">
        <v>1011</v>
      </c>
    </row>
    <row r="193" spans="1:16" ht="13.5" thickBot="1">
      <c r="A193" s="16" t="str">
        <f t="shared" si="12"/>
        <v> BBS 114 </v>
      </c>
      <c r="B193" s="5" t="str">
        <f t="shared" si="13"/>
        <v>I</v>
      </c>
      <c r="C193" s="16">
        <f t="shared" si="14"/>
        <v>50390.305999999997</v>
      </c>
      <c r="D193" s="11" t="str">
        <f t="shared" si="15"/>
        <v>vis</v>
      </c>
      <c r="E193" s="60">
        <f>VLOOKUP(C193,Active!C$21:E$967,3,FALSE)</f>
        <v>16365.079639376734</v>
      </c>
      <c r="F193" s="5" t="s">
        <v>207</v>
      </c>
      <c r="G193" s="11" t="str">
        <f t="shared" si="16"/>
        <v>50390.306</v>
      </c>
      <c r="H193" s="16">
        <f t="shared" si="17"/>
        <v>16365</v>
      </c>
      <c r="I193" s="61" t="s">
        <v>1025</v>
      </c>
      <c r="J193" s="62" t="s">
        <v>1026</v>
      </c>
      <c r="K193" s="61">
        <v>16365</v>
      </c>
      <c r="L193" s="61" t="s">
        <v>783</v>
      </c>
      <c r="M193" s="62" t="s">
        <v>233</v>
      </c>
      <c r="N193" s="62"/>
      <c r="O193" s="63" t="s">
        <v>623</v>
      </c>
      <c r="P193" s="63" t="s">
        <v>1027</v>
      </c>
    </row>
    <row r="194" spans="1:16" ht="13.5" thickBot="1">
      <c r="A194" s="16" t="str">
        <f t="shared" si="12"/>
        <v> BBS 115 </v>
      </c>
      <c r="B194" s="5" t="str">
        <f t="shared" si="13"/>
        <v>I</v>
      </c>
      <c r="C194" s="16">
        <f t="shared" si="14"/>
        <v>50551.620999999999</v>
      </c>
      <c r="D194" s="11" t="str">
        <f t="shared" si="15"/>
        <v>vis</v>
      </c>
      <c r="E194" s="60">
        <f>VLOOKUP(C194,Active!C$21:E$967,3,FALSE)</f>
        <v>16641.083765537049</v>
      </c>
      <c r="F194" s="5" t="s">
        <v>207</v>
      </c>
      <c r="G194" s="11" t="str">
        <f t="shared" si="16"/>
        <v>50551.621</v>
      </c>
      <c r="H194" s="16">
        <f t="shared" si="17"/>
        <v>16641</v>
      </c>
      <c r="I194" s="61" t="s">
        <v>1028</v>
      </c>
      <c r="J194" s="62" t="s">
        <v>1029</v>
      </c>
      <c r="K194" s="61">
        <v>16641</v>
      </c>
      <c r="L194" s="61" t="s">
        <v>1030</v>
      </c>
      <c r="M194" s="62" t="s">
        <v>233</v>
      </c>
      <c r="N194" s="62"/>
      <c r="O194" s="63" t="s">
        <v>559</v>
      </c>
      <c r="P194" s="63" t="s">
        <v>1031</v>
      </c>
    </row>
    <row r="195" spans="1:16" ht="13.5" thickBot="1">
      <c r="A195" s="16" t="str">
        <f t="shared" si="12"/>
        <v> BBS 115 </v>
      </c>
      <c r="B195" s="5" t="str">
        <f t="shared" si="13"/>
        <v>I</v>
      </c>
      <c r="C195" s="16">
        <f t="shared" si="14"/>
        <v>50671.436999999998</v>
      </c>
      <c r="D195" s="11" t="str">
        <f t="shared" si="15"/>
        <v>vis</v>
      </c>
      <c r="E195" s="60">
        <f>VLOOKUP(C195,Active!C$21:E$967,3,FALSE)</f>
        <v>16846.084604764794</v>
      </c>
      <c r="F195" s="5" t="s">
        <v>207</v>
      </c>
      <c r="G195" s="11" t="str">
        <f t="shared" si="16"/>
        <v>50671.437</v>
      </c>
      <c r="H195" s="16">
        <f t="shared" si="17"/>
        <v>16846</v>
      </c>
      <c r="I195" s="61" t="s">
        <v>1032</v>
      </c>
      <c r="J195" s="62" t="s">
        <v>1033</v>
      </c>
      <c r="K195" s="61">
        <v>16846</v>
      </c>
      <c r="L195" s="61" t="s">
        <v>1030</v>
      </c>
      <c r="M195" s="62" t="s">
        <v>233</v>
      </c>
      <c r="N195" s="62"/>
      <c r="O195" s="63" t="s">
        <v>623</v>
      </c>
      <c r="P195" s="63" t="s">
        <v>1031</v>
      </c>
    </row>
    <row r="196" spans="1:16" ht="13.5" thickBot="1">
      <c r="A196" s="16" t="str">
        <f t="shared" si="12"/>
        <v> BBS 116 </v>
      </c>
      <c r="B196" s="5" t="str">
        <f t="shared" si="13"/>
        <v>I</v>
      </c>
      <c r="C196" s="16">
        <f t="shared" si="14"/>
        <v>50671.451000000001</v>
      </c>
      <c r="D196" s="11" t="str">
        <f t="shared" si="15"/>
        <v>vis</v>
      </c>
      <c r="E196" s="60">
        <f>VLOOKUP(C196,Active!C$21:E$967,3,FALSE)</f>
        <v>16846.108558258067</v>
      </c>
      <c r="F196" s="5" t="s">
        <v>207</v>
      </c>
      <c r="G196" s="11" t="str">
        <f t="shared" si="16"/>
        <v>50671.451</v>
      </c>
      <c r="H196" s="16">
        <f t="shared" si="17"/>
        <v>16846</v>
      </c>
      <c r="I196" s="61" t="s">
        <v>1034</v>
      </c>
      <c r="J196" s="62" t="s">
        <v>1035</v>
      </c>
      <c r="K196" s="61">
        <v>16846</v>
      </c>
      <c r="L196" s="61" t="s">
        <v>1036</v>
      </c>
      <c r="M196" s="62" t="s">
        <v>233</v>
      </c>
      <c r="N196" s="62"/>
      <c r="O196" s="63" t="s">
        <v>654</v>
      </c>
      <c r="P196" s="63" t="s">
        <v>1037</v>
      </c>
    </row>
    <row r="197" spans="1:16" ht="13.5" thickBot="1">
      <c r="A197" s="16" t="str">
        <f t="shared" si="12"/>
        <v> BBS 115 </v>
      </c>
      <c r="B197" s="5" t="str">
        <f t="shared" si="13"/>
        <v>I</v>
      </c>
      <c r="C197" s="16">
        <f t="shared" si="14"/>
        <v>50688.385999999999</v>
      </c>
      <c r="D197" s="11" t="str">
        <f t="shared" si="15"/>
        <v>vis</v>
      </c>
      <c r="E197" s="60">
        <f>VLOOKUP(C197,Active!C$21:E$967,3,FALSE)</f>
        <v>16875.083730291193</v>
      </c>
      <c r="F197" s="5" t="s">
        <v>207</v>
      </c>
      <c r="G197" s="11" t="str">
        <f t="shared" si="16"/>
        <v>50688.386</v>
      </c>
      <c r="H197" s="16">
        <f t="shared" si="17"/>
        <v>16875</v>
      </c>
      <c r="I197" s="61" t="s">
        <v>1038</v>
      </c>
      <c r="J197" s="62" t="s">
        <v>1039</v>
      </c>
      <c r="K197" s="61">
        <v>16875</v>
      </c>
      <c r="L197" s="61" t="s">
        <v>1030</v>
      </c>
      <c r="M197" s="62" t="s">
        <v>233</v>
      </c>
      <c r="N197" s="62"/>
      <c r="O197" s="63" t="s">
        <v>623</v>
      </c>
      <c r="P197" s="63" t="s">
        <v>1031</v>
      </c>
    </row>
    <row r="198" spans="1:16" ht="13.5" thickBot="1">
      <c r="A198" s="16" t="str">
        <f t="shared" si="12"/>
        <v> BBS 116 </v>
      </c>
      <c r="B198" s="5" t="str">
        <f t="shared" si="13"/>
        <v>I</v>
      </c>
      <c r="C198" s="16">
        <f t="shared" si="14"/>
        <v>50716.444000000003</v>
      </c>
      <c r="D198" s="11" t="str">
        <f t="shared" si="15"/>
        <v>vis</v>
      </c>
      <c r="E198" s="60">
        <f>VLOOKUP(C198,Active!C$21:E$967,3,FALSE)</f>
        <v>16923.089952724367</v>
      </c>
      <c r="F198" s="5" t="s">
        <v>207</v>
      </c>
      <c r="G198" s="11" t="str">
        <f t="shared" si="16"/>
        <v>50716.444</v>
      </c>
      <c r="H198" s="16">
        <f t="shared" si="17"/>
        <v>16923</v>
      </c>
      <c r="I198" s="61" t="s">
        <v>1040</v>
      </c>
      <c r="J198" s="62" t="s">
        <v>1041</v>
      </c>
      <c r="K198" s="61">
        <v>16923</v>
      </c>
      <c r="L198" s="61" t="s">
        <v>1042</v>
      </c>
      <c r="M198" s="62" t="s">
        <v>233</v>
      </c>
      <c r="N198" s="62"/>
      <c r="O198" s="63" t="s">
        <v>623</v>
      </c>
      <c r="P198" s="63" t="s">
        <v>1037</v>
      </c>
    </row>
    <row r="199" spans="1:16" ht="13.5" thickBot="1">
      <c r="A199" s="16" t="str">
        <f t="shared" si="12"/>
        <v> BBS 116 </v>
      </c>
      <c r="B199" s="5" t="str">
        <f t="shared" si="13"/>
        <v>I</v>
      </c>
      <c r="C199" s="16">
        <f t="shared" si="14"/>
        <v>50750.347999999998</v>
      </c>
      <c r="D199" s="11" t="str">
        <f t="shared" si="15"/>
        <v>vis</v>
      </c>
      <c r="E199" s="60">
        <f>VLOOKUP(C199,Active!C$21:E$967,3,FALSE)</f>
        <v>16981.098469559987</v>
      </c>
      <c r="F199" s="5" t="s">
        <v>207</v>
      </c>
      <c r="G199" s="11" t="str">
        <f t="shared" si="16"/>
        <v>50750.348</v>
      </c>
      <c r="H199" s="16">
        <f t="shared" si="17"/>
        <v>16981</v>
      </c>
      <c r="I199" s="61" t="s">
        <v>1043</v>
      </c>
      <c r="J199" s="62" t="s">
        <v>1044</v>
      </c>
      <c r="K199" s="61">
        <v>16981</v>
      </c>
      <c r="L199" s="61" t="s">
        <v>1045</v>
      </c>
      <c r="M199" s="62" t="s">
        <v>233</v>
      </c>
      <c r="N199" s="62"/>
      <c r="O199" s="63" t="s">
        <v>623</v>
      </c>
      <c r="P199" s="63" t="s">
        <v>1037</v>
      </c>
    </row>
    <row r="200" spans="1:16" ht="13.5" thickBot="1">
      <c r="A200" s="16" t="str">
        <f t="shared" si="12"/>
        <v> BBS 116 </v>
      </c>
      <c r="B200" s="5" t="str">
        <f t="shared" si="13"/>
        <v>I</v>
      </c>
      <c r="C200" s="16">
        <f t="shared" si="14"/>
        <v>50767.281000000003</v>
      </c>
      <c r="D200" s="11" t="str">
        <f t="shared" si="15"/>
        <v>vis</v>
      </c>
      <c r="E200" s="60">
        <f>VLOOKUP(C200,Active!C$21:E$967,3,FALSE)</f>
        <v>17010.070219665518</v>
      </c>
      <c r="F200" s="5" t="s">
        <v>207</v>
      </c>
      <c r="G200" s="11" t="str">
        <f t="shared" si="16"/>
        <v>50767.281</v>
      </c>
      <c r="H200" s="16">
        <f t="shared" si="17"/>
        <v>17010</v>
      </c>
      <c r="I200" s="61" t="s">
        <v>1046</v>
      </c>
      <c r="J200" s="62" t="s">
        <v>1047</v>
      </c>
      <c r="K200" s="61">
        <v>17010</v>
      </c>
      <c r="L200" s="61" t="s">
        <v>812</v>
      </c>
      <c r="M200" s="62" t="s">
        <v>233</v>
      </c>
      <c r="N200" s="62"/>
      <c r="O200" s="63" t="s">
        <v>559</v>
      </c>
      <c r="P200" s="63" t="s">
        <v>1037</v>
      </c>
    </row>
    <row r="201" spans="1:16" ht="13.5" thickBot="1">
      <c r="A201" s="16" t="str">
        <f t="shared" si="12"/>
        <v> BBS 116 </v>
      </c>
      <c r="B201" s="5" t="str">
        <f t="shared" si="13"/>
        <v>I</v>
      </c>
      <c r="C201" s="16">
        <f t="shared" si="14"/>
        <v>50774.313000000002</v>
      </c>
      <c r="D201" s="11" t="str">
        <f t="shared" si="15"/>
        <v>vis</v>
      </c>
      <c r="E201" s="60">
        <f>VLOOKUP(C201,Active!C$21:E$967,3,FALSE)</f>
        <v>17022.101717140391</v>
      </c>
      <c r="F201" s="5" t="s">
        <v>207</v>
      </c>
      <c r="G201" s="11" t="str">
        <f t="shared" si="16"/>
        <v>50774.313</v>
      </c>
      <c r="H201" s="16">
        <f t="shared" si="17"/>
        <v>17022</v>
      </c>
      <c r="I201" s="61" t="s">
        <v>1048</v>
      </c>
      <c r="J201" s="62" t="s">
        <v>1049</v>
      </c>
      <c r="K201" s="61">
        <v>17022</v>
      </c>
      <c r="L201" s="61" t="s">
        <v>1050</v>
      </c>
      <c r="M201" s="62" t="s">
        <v>233</v>
      </c>
      <c r="N201" s="62"/>
      <c r="O201" s="63" t="s">
        <v>623</v>
      </c>
      <c r="P201" s="63" t="s">
        <v>1037</v>
      </c>
    </row>
    <row r="202" spans="1:16" ht="13.5" thickBot="1">
      <c r="A202" s="16" t="str">
        <f t="shared" si="12"/>
        <v> BBS 116 </v>
      </c>
      <c r="B202" s="5" t="str">
        <f t="shared" si="13"/>
        <v>I</v>
      </c>
      <c r="C202" s="16">
        <f t="shared" si="14"/>
        <v>50812.286</v>
      </c>
      <c r="D202" s="11" t="str">
        <f t="shared" si="15"/>
        <v>vis</v>
      </c>
      <c r="E202" s="60">
        <f>VLOOKUP(C202,Active!C$21:E$967,3,FALSE)</f>
        <v>17087.072145697468</v>
      </c>
      <c r="F202" s="5" t="s">
        <v>207</v>
      </c>
      <c r="G202" s="11" t="str">
        <f t="shared" si="16"/>
        <v>50812.286</v>
      </c>
      <c r="H202" s="16">
        <f t="shared" si="17"/>
        <v>17087</v>
      </c>
      <c r="I202" s="61" t="s">
        <v>1051</v>
      </c>
      <c r="J202" s="62" t="s">
        <v>1052</v>
      </c>
      <c r="K202" s="61">
        <v>17087</v>
      </c>
      <c r="L202" s="61" t="s">
        <v>1024</v>
      </c>
      <c r="M202" s="62" t="s">
        <v>233</v>
      </c>
      <c r="N202" s="62"/>
      <c r="O202" s="63" t="s">
        <v>623</v>
      </c>
      <c r="P202" s="63" t="s">
        <v>1037</v>
      </c>
    </row>
    <row r="203" spans="1:16" ht="13.5" thickBot="1">
      <c r="A203" s="16" t="str">
        <f t="shared" ref="A203:A266" si="18">P203</f>
        <v> BBS 118 </v>
      </c>
      <c r="B203" s="5" t="str">
        <f t="shared" ref="B203:B266" si="19">IF(H203=INT(H203),"I","II")</f>
        <v>I</v>
      </c>
      <c r="C203" s="16">
        <f t="shared" ref="C203:C266" si="20">1*G203</f>
        <v>51007.498</v>
      </c>
      <c r="D203" s="11" t="str">
        <f t="shared" ref="D203:D266" si="21">VLOOKUP(F203,I$1:J$5,2,FALSE)</f>
        <v>vis</v>
      </c>
      <c r="E203" s="60">
        <f>VLOOKUP(C203,Active!C$21:E$967,3,FALSE)</f>
        <v>17421.072811946771</v>
      </c>
      <c r="F203" s="5" t="s">
        <v>207</v>
      </c>
      <c r="G203" s="11" t="str">
        <f t="shared" ref="G203:G266" si="22">MID(I203,3,LEN(I203)-3)</f>
        <v>51007.498</v>
      </c>
      <c r="H203" s="16">
        <f t="shared" ref="H203:H266" si="23">1*K203</f>
        <v>17421</v>
      </c>
      <c r="I203" s="61" t="s">
        <v>1053</v>
      </c>
      <c r="J203" s="62" t="s">
        <v>1054</v>
      </c>
      <c r="K203" s="61">
        <v>17421</v>
      </c>
      <c r="L203" s="61" t="s">
        <v>960</v>
      </c>
      <c r="M203" s="62" t="s">
        <v>233</v>
      </c>
      <c r="N203" s="62"/>
      <c r="O203" s="63" t="s">
        <v>559</v>
      </c>
      <c r="P203" s="63" t="s">
        <v>1055</v>
      </c>
    </row>
    <row r="204" spans="1:16" ht="13.5" thickBot="1">
      <c r="A204" s="16" t="str">
        <f t="shared" si="18"/>
        <v> BBS 119 </v>
      </c>
      <c r="B204" s="5" t="str">
        <f t="shared" si="19"/>
        <v>I</v>
      </c>
      <c r="C204" s="16">
        <f t="shared" si="20"/>
        <v>51120.305999999997</v>
      </c>
      <c r="D204" s="11" t="str">
        <f t="shared" si="21"/>
        <v>vis</v>
      </c>
      <c r="E204" s="60">
        <f>VLOOKUP(C204,Active!C$21:E$967,3,FALSE)</f>
        <v>17614.083216830953</v>
      </c>
      <c r="F204" s="5" t="s">
        <v>207</v>
      </c>
      <c r="G204" s="11" t="str">
        <f t="shared" si="22"/>
        <v>51120.306</v>
      </c>
      <c r="H204" s="16">
        <f t="shared" si="23"/>
        <v>17614</v>
      </c>
      <c r="I204" s="61" t="s">
        <v>1060</v>
      </c>
      <c r="J204" s="62" t="s">
        <v>1061</v>
      </c>
      <c r="K204" s="61">
        <v>17614</v>
      </c>
      <c r="L204" s="61" t="s">
        <v>1030</v>
      </c>
      <c r="M204" s="62" t="s">
        <v>233</v>
      </c>
      <c r="N204" s="62"/>
      <c r="O204" s="63" t="s">
        <v>559</v>
      </c>
      <c r="P204" s="63" t="s">
        <v>1062</v>
      </c>
    </row>
    <row r="205" spans="1:16" ht="13.5" thickBot="1">
      <c r="A205" s="16" t="str">
        <f t="shared" si="18"/>
        <v> BBS 119 </v>
      </c>
      <c r="B205" s="5" t="str">
        <f t="shared" si="19"/>
        <v>I</v>
      </c>
      <c r="C205" s="16">
        <f t="shared" si="20"/>
        <v>51196.288</v>
      </c>
      <c r="D205" s="11" t="str">
        <f t="shared" si="21"/>
        <v>vis</v>
      </c>
      <c r="E205" s="60">
        <f>VLOOKUP(C205,Active!C$21:E$967,3,FALSE)</f>
        <v>17744.085668642092</v>
      </c>
      <c r="F205" s="5" t="s">
        <v>207</v>
      </c>
      <c r="G205" s="11" t="str">
        <f t="shared" si="22"/>
        <v>51196.288</v>
      </c>
      <c r="H205" s="16">
        <f t="shared" si="23"/>
        <v>17744</v>
      </c>
      <c r="I205" s="61" t="s">
        <v>1063</v>
      </c>
      <c r="J205" s="62" t="s">
        <v>1064</v>
      </c>
      <c r="K205" s="61">
        <v>17744</v>
      </c>
      <c r="L205" s="61" t="s">
        <v>1065</v>
      </c>
      <c r="M205" s="62" t="s">
        <v>233</v>
      </c>
      <c r="N205" s="62"/>
      <c r="O205" s="63" t="s">
        <v>654</v>
      </c>
      <c r="P205" s="63" t="s">
        <v>1062</v>
      </c>
    </row>
    <row r="206" spans="1:16" ht="13.5" thickBot="1">
      <c r="A206" s="16" t="str">
        <f t="shared" si="18"/>
        <v> BBS 120 </v>
      </c>
      <c r="B206" s="5" t="str">
        <f t="shared" si="19"/>
        <v>I</v>
      </c>
      <c r="C206" s="16">
        <f t="shared" si="20"/>
        <v>51274.601999999999</v>
      </c>
      <c r="D206" s="11" t="str">
        <f t="shared" si="21"/>
        <v>vis</v>
      </c>
      <c r="E206" s="60">
        <f>VLOOKUP(C206,Active!C$21:E$967,3,FALSE)</f>
        <v>17878.078088045855</v>
      </c>
      <c r="F206" s="5" t="s">
        <v>207</v>
      </c>
      <c r="G206" s="11" t="str">
        <f t="shared" si="22"/>
        <v>51274.602</v>
      </c>
      <c r="H206" s="16">
        <f t="shared" si="23"/>
        <v>17878</v>
      </c>
      <c r="I206" s="61" t="s">
        <v>1066</v>
      </c>
      <c r="J206" s="62" t="s">
        <v>1067</v>
      </c>
      <c r="K206" s="61">
        <v>17878</v>
      </c>
      <c r="L206" s="61" t="s">
        <v>881</v>
      </c>
      <c r="M206" s="62" t="s">
        <v>233</v>
      </c>
      <c r="N206" s="62"/>
      <c r="O206" s="63" t="s">
        <v>559</v>
      </c>
      <c r="P206" s="63" t="s">
        <v>1068</v>
      </c>
    </row>
    <row r="207" spans="1:16" ht="13.5" thickBot="1">
      <c r="A207" s="16" t="str">
        <f t="shared" si="18"/>
        <v>IBVS 5220 </v>
      </c>
      <c r="B207" s="5" t="str">
        <f t="shared" si="19"/>
        <v>I</v>
      </c>
      <c r="C207" s="16">
        <f t="shared" si="20"/>
        <v>52134.367299999998</v>
      </c>
      <c r="D207" s="11" t="str">
        <f t="shared" si="21"/>
        <v>vis</v>
      </c>
      <c r="E207" s="60">
        <f>VLOOKUP(C207,Active!C$21:E$967,3,FALSE)</f>
        <v>19349.10539691024</v>
      </c>
      <c r="F207" s="5" t="s">
        <v>207</v>
      </c>
      <c r="G207" s="11" t="str">
        <f t="shared" si="22"/>
        <v>52134.3673</v>
      </c>
      <c r="H207" s="16">
        <f t="shared" si="23"/>
        <v>19349</v>
      </c>
      <c r="I207" s="61" t="s">
        <v>1093</v>
      </c>
      <c r="J207" s="62" t="s">
        <v>1094</v>
      </c>
      <c r="K207" s="61">
        <v>19349</v>
      </c>
      <c r="L207" s="61" t="s">
        <v>1095</v>
      </c>
      <c r="M207" s="62" t="s">
        <v>820</v>
      </c>
      <c r="N207" s="62" t="s">
        <v>821</v>
      </c>
      <c r="O207" s="63" t="s">
        <v>1096</v>
      </c>
      <c r="P207" s="64" t="s">
        <v>1097</v>
      </c>
    </row>
    <row r="208" spans="1:16" ht="13.5" thickBot="1">
      <c r="A208" s="16" t="str">
        <f t="shared" si="18"/>
        <v> JAAVSO 41;122 </v>
      </c>
      <c r="B208" s="5" t="str">
        <f t="shared" si="19"/>
        <v>I</v>
      </c>
      <c r="C208" s="16">
        <f t="shared" si="20"/>
        <v>52495.558700000001</v>
      </c>
      <c r="D208" s="11" t="str">
        <f t="shared" si="21"/>
        <v>vis</v>
      </c>
      <c r="E208" s="60">
        <f>VLOOKUP(C208,Active!C$21:E$967,3,FALSE)</f>
        <v>19967.090808890651</v>
      </c>
      <c r="F208" s="5" t="s">
        <v>207</v>
      </c>
      <c r="G208" s="11" t="str">
        <f t="shared" si="22"/>
        <v>52495.5587</v>
      </c>
      <c r="H208" s="16">
        <f t="shared" si="23"/>
        <v>19967</v>
      </c>
      <c r="I208" s="61" t="s">
        <v>1105</v>
      </c>
      <c r="J208" s="62" t="s">
        <v>1106</v>
      </c>
      <c r="K208" s="61">
        <v>19967</v>
      </c>
      <c r="L208" s="61" t="s">
        <v>1107</v>
      </c>
      <c r="M208" s="62" t="s">
        <v>1108</v>
      </c>
      <c r="N208" s="62" t="s">
        <v>233</v>
      </c>
      <c r="O208" s="63" t="s">
        <v>1109</v>
      </c>
      <c r="P208" s="63" t="s">
        <v>1110</v>
      </c>
    </row>
    <row r="209" spans="1:16" ht="13.5" thickBot="1">
      <c r="A209" s="16" t="str">
        <f t="shared" si="18"/>
        <v>BAVM 158 </v>
      </c>
      <c r="B209" s="5" t="str">
        <f t="shared" si="19"/>
        <v>I</v>
      </c>
      <c r="C209" s="16">
        <f t="shared" si="20"/>
        <v>52546.4087</v>
      </c>
      <c r="D209" s="11" t="str">
        <f t="shared" si="21"/>
        <v>vis</v>
      </c>
      <c r="E209" s="60">
        <f>VLOOKUP(C209,Active!C$21:E$967,3,FALSE)</f>
        <v>20054.093318361261</v>
      </c>
      <c r="F209" s="5" t="s">
        <v>207</v>
      </c>
      <c r="G209" s="11" t="str">
        <f t="shared" si="22"/>
        <v>52546.4087</v>
      </c>
      <c r="H209" s="16">
        <f t="shared" si="23"/>
        <v>20054</v>
      </c>
      <c r="I209" s="61" t="s">
        <v>1111</v>
      </c>
      <c r="J209" s="62" t="s">
        <v>1112</v>
      </c>
      <c r="K209" s="61">
        <v>20054</v>
      </c>
      <c r="L209" s="61" t="s">
        <v>1113</v>
      </c>
      <c r="M209" s="62" t="s">
        <v>820</v>
      </c>
      <c r="N209" s="62" t="s">
        <v>1114</v>
      </c>
      <c r="O209" s="63" t="s">
        <v>1115</v>
      </c>
      <c r="P209" s="64" t="s">
        <v>1116</v>
      </c>
    </row>
    <row r="210" spans="1:16" ht="13.5" thickBot="1">
      <c r="A210" s="16" t="str">
        <f t="shared" si="18"/>
        <v> BBS 129 </v>
      </c>
      <c r="B210" s="5" t="str">
        <f t="shared" si="19"/>
        <v>I</v>
      </c>
      <c r="C210" s="16">
        <f t="shared" si="20"/>
        <v>52587.317999999999</v>
      </c>
      <c r="D210" s="11" t="str">
        <f t="shared" si="21"/>
        <v>vis</v>
      </c>
      <c r="E210" s="60">
        <f>VLOOKUP(C210,Active!C$21:E$967,3,FALSE)</f>
        <v>20124.087649938177</v>
      </c>
      <c r="F210" s="5" t="s">
        <v>207</v>
      </c>
      <c r="G210" s="11" t="str">
        <f t="shared" si="22"/>
        <v>52587.318</v>
      </c>
      <c r="H210" s="16">
        <f t="shared" si="23"/>
        <v>20124</v>
      </c>
      <c r="I210" s="61" t="s">
        <v>1117</v>
      </c>
      <c r="J210" s="62" t="s">
        <v>1118</v>
      </c>
      <c r="K210" s="61">
        <v>20124</v>
      </c>
      <c r="L210" s="61" t="s">
        <v>999</v>
      </c>
      <c r="M210" s="62" t="s">
        <v>233</v>
      </c>
      <c r="N210" s="62"/>
      <c r="O210" s="63" t="s">
        <v>559</v>
      </c>
      <c r="P210" s="63" t="s">
        <v>1119</v>
      </c>
    </row>
    <row r="211" spans="1:16" ht="13.5" thickBot="1">
      <c r="A211" s="16" t="str">
        <f t="shared" si="18"/>
        <v> BBS 130 </v>
      </c>
      <c r="B211" s="5" t="str">
        <f t="shared" si="19"/>
        <v>I</v>
      </c>
      <c r="C211" s="16">
        <f t="shared" si="20"/>
        <v>52844.485999999997</v>
      </c>
      <c r="D211" s="11" t="str">
        <f t="shared" si="21"/>
        <v>vis</v>
      </c>
      <c r="E211" s="60">
        <f>VLOOKUP(C211,Active!C$21:E$967,3,FALSE)</f>
        <v>20564.092789673443</v>
      </c>
      <c r="F211" s="5" t="s">
        <v>207</v>
      </c>
      <c r="G211" s="11" t="str">
        <f t="shared" si="22"/>
        <v>52844.486</v>
      </c>
      <c r="H211" s="16">
        <f t="shared" si="23"/>
        <v>20564</v>
      </c>
      <c r="I211" s="61" t="s">
        <v>1120</v>
      </c>
      <c r="J211" s="62" t="s">
        <v>1121</v>
      </c>
      <c r="K211" s="61">
        <v>20564</v>
      </c>
      <c r="L211" s="61" t="s">
        <v>1103</v>
      </c>
      <c r="M211" s="62" t="s">
        <v>233</v>
      </c>
      <c r="N211" s="62"/>
      <c r="O211" s="63" t="s">
        <v>559</v>
      </c>
      <c r="P211" s="63" t="s">
        <v>1122</v>
      </c>
    </row>
    <row r="212" spans="1:16" ht="13.5" thickBot="1">
      <c r="A212" s="16" t="str">
        <f t="shared" si="18"/>
        <v>OEJV 0074 </v>
      </c>
      <c r="B212" s="5" t="str">
        <f t="shared" si="19"/>
        <v>I</v>
      </c>
      <c r="C212" s="16">
        <f t="shared" si="20"/>
        <v>52902.349040000001</v>
      </c>
      <c r="D212" s="11" t="str">
        <f t="shared" si="21"/>
        <v>vis</v>
      </c>
      <c r="E212" s="60">
        <f>VLOOKUP(C212,Active!C$21:E$967,3,FALSE)</f>
        <v>20663.094356745198</v>
      </c>
      <c r="F212" s="5" t="s">
        <v>207</v>
      </c>
      <c r="G212" s="11" t="str">
        <f t="shared" si="22"/>
        <v>52902.34904</v>
      </c>
      <c r="H212" s="16">
        <f t="shared" si="23"/>
        <v>20663</v>
      </c>
      <c r="I212" s="61" t="s">
        <v>1128</v>
      </c>
      <c r="J212" s="62" t="s">
        <v>1129</v>
      </c>
      <c r="K212" s="61">
        <v>20663</v>
      </c>
      <c r="L212" s="61" t="s">
        <v>1130</v>
      </c>
      <c r="M212" s="62" t="s">
        <v>1108</v>
      </c>
      <c r="N212" s="62" t="s">
        <v>1114</v>
      </c>
      <c r="O212" s="63" t="s">
        <v>1131</v>
      </c>
      <c r="P212" s="64" t="s">
        <v>1132</v>
      </c>
    </row>
    <row r="213" spans="1:16" ht="26.25" thickBot="1">
      <c r="A213" s="16" t="str">
        <f t="shared" si="18"/>
        <v>IBVS 5809 </v>
      </c>
      <c r="B213" s="5" t="str">
        <f t="shared" si="19"/>
        <v>I</v>
      </c>
      <c r="C213" s="16">
        <f t="shared" si="20"/>
        <v>53040.280599999998</v>
      </c>
      <c r="D213" s="11" t="str">
        <f t="shared" si="21"/>
        <v>vis</v>
      </c>
      <c r="E213" s="60">
        <f>VLOOKUP(C213,Active!C$21:E$967,3,FALSE)</f>
        <v>20899.090263435388</v>
      </c>
      <c r="F213" s="5" t="s">
        <v>207</v>
      </c>
      <c r="G213" s="11" t="str">
        <f t="shared" si="22"/>
        <v>53040.2806</v>
      </c>
      <c r="H213" s="16">
        <f t="shared" si="23"/>
        <v>20899</v>
      </c>
      <c r="I213" s="61" t="s">
        <v>1133</v>
      </c>
      <c r="J213" s="62" t="s">
        <v>1134</v>
      </c>
      <c r="K213" s="61">
        <v>20899</v>
      </c>
      <c r="L213" s="61" t="s">
        <v>1135</v>
      </c>
      <c r="M213" s="62" t="s">
        <v>1108</v>
      </c>
      <c r="N213" s="62" t="s">
        <v>207</v>
      </c>
      <c r="O213" s="63" t="s">
        <v>1136</v>
      </c>
      <c r="P213" s="64" t="s">
        <v>1137</v>
      </c>
    </row>
    <row r="214" spans="1:16" ht="13.5" thickBot="1">
      <c r="A214" s="16" t="str">
        <f t="shared" si="18"/>
        <v>OEJV 0074 </v>
      </c>
      <c r="B214" s="5" t="str">
        <f t="shared" si="19"/>
        <v>I</v>
      </c>
      <c r="C214" s="16">
        <f t="shared" si="20"/>
        <v>53193.413379999998</v>
      </c>
      <c r="D214" s="11" t="str">
        <f t="shared" si="21"/>
        <v>vis</v>
      </c>
      <c r="E214" s="60">
        <f>VLOOKUP(C214,Active!C$21:E$967,3,FALSE)</f>
        <v>21161.094907333343</v>
      </c>
      <c r="F214" s="5" t="s">
        <v>207</v>
      </c>
      <c r="G214" s="11" t="str">
        <f t="shared" si="22"/>
        <v>53193.41338</v>
      </c>
      <c r="H214" s="16">
        <f t="shared" si="23"/>
        <v>21161</v>
      </c>
      <c r="I214" s="61" t="s">
        <v>1142</v>
      </c>
      <c r="J214" s="62" t="s">
        <v>1143</v>
      </c>
      <c r="K214" s="61">
        <v>21161</v>
      </c>
      <c r="L214" s="61" t="s">
        <v>1144</v>
      </c>
      <c r="M214" s="62" t="s">
        <v>1108</v>
      </c>
      <c r="N214" s="62" t="s">
        <v>1145</v>
      </c>
      <c r="O214" s="63" t="s">
        <v>1131</v>
      </c>
      <c r="P214" s="64" t="s">
        <v>1132</v>
      </c>
    </row>
    <row r="215" spans="1:16" ht="26.25" thickBot="1">
      <c r="A215" s="16" t="str">
        <f t="shared" si="18"/>
        <v>IBVS 5809 </v>
      </c>
      <c r="B215" s="5" t="str">
        <f t="shared" si="19"/>
        <v>I</v>
      </c>
      <c r="C215" s="16">
        <f t="shared" si="20"/>
        <v>53202.765500000001</v>
      </c>
      <c r="D215" s="11" t="str">
        <f t="shared" si="21"/>
        <v>vis</v>
      </c>
      <c r="E215" s="60">
        <f>VLOOKUP(C215,Active!C$21:E$967,3,FALSE)</f>
        <v>21177.096046150858</v>
      </c>
      <c r="F215" s="5" t="s">
        <v>207</v>
      </c>
      <c r="G215" s="11" t="str">
        <f t="shared" si="22"/>
        <v>53202.7655</v>
      </c>
      <c r="H215" s="16">
        <f t="shared" si="23"/>
        <v>21177</v>
      </c>
      <c r="I215" s="61" t="s">
        <v>1146</v>
      </c>
      <c r="J215" s="62" t="s">
        <v>1147</v>
      </c>
      <c r="K215" s="61">
        <v>21177</v>
      </c>
      <c r="L215" s="61" t="s">
        <v>1148</v>
      </c>
      <c r="M215" s="62" t="s">
        <v>1108</v>
      </c>
      <c r="N215" s="62" t="s">
        <v>207</v>
      </c>
      <c r="O215" s="63" t="s">
        <v>1136</v>
      </c>
      <c r="P215" s="64" t="s">
        <v>1137</v>
      </c>
    </row>
    <row r="216" spans="1:16" ht="26.25" thickBot="1">
      <c r="A216" s="16" t="str">
        <f t="shared" si="18"/>
        <v>IBVS 5809 </v>
      </c>
      <c r="B216" s="5" t="str">
        <f t="shared" si="19"/>
        <v>I</v>
      </c>
      <c r="C216" s="16">
        <f t="shared" si="20"/>
        <v>53206.272799999999</v>
      </c>
      <c r="D216" s="11" t="str">
        <f t="shared" si="21"/>
        <v>vis</v>
      </c>
      <c r="E216" s="60">
        <f>VLOOKUP(C216,Active!C$21:E$967,3,FALSE)</f>
        <v>21183.096909503191</v>
      </c>
      <c r="F216" s="5" t="s">
        <v>207</v>
      </c>
      <c r="G216" s="11" t="str">
        <f t="shared" si="22"/>
        <v>53206.2728</v>
      </c>
      <c r="H216" s="16">
        <f t="shared" si="23"/>
        <v>21183</v>
      </c>
      <c r="I216" s="61" t="s">
        <v>1149</v>
      </c>
      <c r="J216" s="62" t="s">
        <v>1150</v>
      </c>
      <c r="K216" s="61">
        <v>21183</v>
      </c>
      <c r="L216" s="61" t="s">
        <v>1151</v>
      </c>
      <c r="M216" s="62" t="s">
        <v>1108</v>
      </c>
      <c r="N216" s="62" t="s">
        <v>207</v>
      </c>
      <c r="O216" s="63" t="s">
        <v>1136</v>
      </c>
      <c r="P216" s="64" t="s">
        <v>1137</v>
      </c>
    </row>
    <row r="217" spans="1:16" ht="13.5" thickBot="1">
      <c r="A217" s="16" t="str">
        <f t="shared" si="18"/>
        <v>OEJV 0074 </v>
      </c>
      <c r="B217" s="5" t="str">
        <f t="shared" si="19"/>
        <v>I</v>
      </c>
      <c r="C217" s="16">
        <f t="shared" si="20"/>
        <v>53224.390059999998</v>
      </c>
      <c r="D217" s="11" t="str">
        <f t="shared" si="21"/>
        <v>vis</v>
      </c>
      <c r="E217" s="60">
        <f>VLOOKUP(C217,Active!C$21:E$967,3,FALSE)</f>
        <v>21214.094885604103</v>
      </c>
      <c r="F217" s="5" t="s">
        <v>207</v>
      </c>
      <c r="G217" s="11" t="str">
        <f t="shared" si="22"/>
        <v>53224.39006</v>
      </c>
      <c r="H217" s="16">
        <f t="shared" si="23"/>
        <v>21214</v>
      </c>
      <c r="I217" s="61" t="s">
        <v>1156</v>
      </c>
      <c r="J217" s="62" t="s">
        <v>1157</v>
      </c>
      <c r="K217" s="61">
        <v>21214</v>
      </c>
      <c r="L217" s="61" t="s">
        <v>1158</v>
      </c>
      <c r="M217" s="62" t="s">
        <v>1108</v>
      </c>
      <c r="N217" s="62" t="s">
        <v>1145</v>
      </c>
      <c r="O217" s="63" t="s">
        <v>1131</v>
      </c>
      <c r="P217" s="64" t="s">
        <v>1132</v>
      </c>
    </row>
    <row r="218" spans="1:16" ht="13.5" thickBot="1">
      <c r="A218" s="16" t="str">
        <f t="shared" si="18"/>
        <v>OEJV 0074 </v>
      </c>
      <c r="B218" s="5" t="str">
        <f t="shared" si="19"/>
        <v>I</v>
      </c>
      <c r="C218" s="16">
        <f t="shared" si="20"/>
        <v>53224.393530000001</v>
      </c>
      <c r="D218" s="11" t="str">
        <f t="shared" si="21"/>
        <v>vis</v>
      </c>
      <c r="E218" s="60">
        <f>VLOOKUP(C218,Active!C$21:E$967,3,FALSE)</f>
        <v>21214.100822648514</v>
      </c>
      <c r="F218" s="5" t="s">
        <v>207</v>
      </c>
      <c r="G218" s="11" t="str">
        <f t="shared" si="22"/>
        <v>53224.39353</v>
      </c>
      <c r="H218" s="16">
        <f t="shared" si="23"/>
        <v>21214</v>
      </c>
      <c r="I218" s="61" t="s">
        <v>1159</v>
      </c>
      <c r="J218" s="62" t="s">
        <v>1160</v>
      </c>
      <c r="K218" s="61">
        <v>21214</v>
      </c>
      <c r="L218" s="61" t="s">
        <v>1161</v>
      </c>
      <c r="M218" s="62" t="s">
        <v>1108</v>
      </c>
      <c r="N218" s="62" t="s">
        <v>207</v>
      </c>
      <c r="O218" s="63" t="s">
        <v>1131</v>
      </c>
      <c r="P218" s="64" t="s">
        <v>1132</v>
      </c>
    </row>
    <row r="219" spans="1:16" ht="13.5" thickBot="1">
      <c r="A219" s="16" t="str">
        <f t="shared" si="18"/>
        <v>BAVM 173 </v>
      </c>
      <c r="B219" s="5" t="str">
        <f t="shared" si="19"/>
        <v>I</v>
      </c>
      <c r="C219" s="16">
        <f t="shared" si="20"/>
        <v>53259.459799999997</v>
      </c>
      <c r="D219" s="11" t="str">
        <f t="shared" si="21"/>
        <v>vis</v>
      </c>
      <c r="E219" s="60">
        <f>VLOOKUP(C219,Active!C$21:E$967,3,FALSE)</f>
        <v>21274.097941385458</v>
      </c>
      <c r="F219" s="5" t="s">
        <v>207</v>
      </c>
      <c r="G219" s="11" t="str">
        <f t="shared" si="22"/>
        <v>53259.4598</v>
      </c>
      <c r="H219" s="16">
        <f t="shared" si="23"/>
        <v>21274</v>
      </c>
      <c r="I219" s="61" t="s">
        <v>1162</v>
      </c>
      <c r="J219" s="62" t="s">
        <v>1163</v>
      </c>
      <c r="K219" s="61">
        <v>21274</v>
      </c>
      <c r="L219" s="61" t="s">
        <v>1164</v>
      </c>
      <c r="M219" s="62" t="s">
        <v>820</v>
      </c>
      <c r="N219" s="62" t="s">
        <v>1114</v>
      </c>
      <c r="O219" s="63" t="s">
        <v>1165</v>
      </c>
      <c r="P219" s="64" t="s">
        <v>1166</v>
      </c>
    </row>
    <row r="220" spans="1:16" ht="13.5" thickBot="1">
      <c r="A220" s="16" t="str">
        <f t="shared" si="18"/>
        <v>OEJV 0074 </v>
      </c>
      <c r="B220" s="5" t="str">
        <f t="shared" si="19"/>
        <v>I</v>
      </c>
      <c r="C220" s="16">
        <f t="shared" si="20"/>
        <v>53546.433640000003</v>
      </c>
      <c r="D220" s="11" t="str">
        <f t="shared" si="21"/>
        <v>vis</v>
      </c>
      <c r="E220" s="60">
        <f>VLOOKUP(C220,Active!C$21:E$967,3,FALSE)</f>
        <v>21765.099794530364</v>
      </c>
      <c r="F220" s="5" t="s">
        <v>207</v>
      </c>
      <c r="G220" s="11" t="str">
        <f t="shared" si="22"/>
        <v>53546.43364</v>
      </c>
      <c r="H220" s="16">
        <f t="shared" si="23"/>
        <v>21765</v>
      </c>
      <c r="I220" s="61" t="s">
        <v>1167</v>
      </c>
      <c r="J220" s="62" t="s">
        <v>1168</v>
      </c>
      <c r="K220" s="61">
        <v>21765</v>
      </c>
      <c r="L220" s="61" t="s">
        <v>1169</v>
      </c>
      <c r="M220" s="62" t="s">
        <v>1108</v>
      </c>
      <c r="N220" s="62" t="s">
        <v>1145</v>
      </c>
      <c r="O220" s="63" t="s">
        <v>1131</v>
      </c>
      <c r="P220" s="64" t="s">
        <v>1132</v>
      </c>
    </row>
    <row r="221" spans="1:16" ht="13.5" thickBot="1">
      <c r="A221" s="16" t="str">
        <f t="shared" si="18"/>
        <v>BAVM 178 </v>
      </c>
      <c r="B221" s="5" t="str">
        <f t="shared" si="19"/>
        <v>I</v>
      </c>
      <c r="C221" s="16">
        <f t="shared" si="20"/>
        <v>53612.478000000003</v>
      </c>
      <c r="D221" s="11" t="str">
        <f t="shared" si="21"/>
        <v>vis</v>
      </c>
      <c r="E221" s="60">
        <f>VLOOKUP(C221,Active!C$21:E$967,3,FALSE)</f>
        <v>21878.099303997042</v>
      </c>
      <c r="F221" s="5" t="s">
        <v>207</v>
      </c>
      <c r="G221" s="11" t="str">
        <f t="shared" si="22"/>
        <v>53612.4780</v>
      </c>
      <c r="H221" s="16">
        <f t="shared" si="23"/>
        <v>21878</v>
      </c>
      <c r="I221" s="61" t="s">
        <v>1173</v>
      </c>
      <c r="J221" s="62" t="s">
        <v>1174</v>
      </c>
      <c r="K221" s="61">
        <v>21878</v>
      </c>
      <c r="L221" s="61" t="s">
        <v>1175</v>
      </c>
      <c r="M221" s="62" t="s">
        <v>1108</v>
      </c>
      <c r="N221" s="62" t="s">
        <v>1176</v>
      </c>
      <c r="O221" s="63" t="s">
        <v>1177</v>
      </c>
      <c r="P221" s="64" t="s">
        <v>1178</v>
      </c>
    </row>
    <row r="222" spans="1:16" ht="13.5" thickBot="1">
      <c r="A222" s="16" t="str">
        <f t="shared" si="18"/>
        <v>BAVM 186 </v>
      </c>
      <c r="B222" s="5" t="str">
        <f t="shared" si="19"/>
        <v>I</v>
      </c>
      <c r="C222" s="16">
        <f t="shared" si="20"/>
        <v>53920.491900000001</v>
      </c>
      <c r="D222" s="11" t="str">
        <f t="shared" si="21"/>
        <v>vis</v>
      </c>
      <c r="E222" s="60">
        <f>VLOOKUP(C222,Active!C$21:E$967,3,FALSE)</f>
        <v>22405.099938251322</v>
      </c>
      <c r="F222" s="5" t="s">
        <v>207</v>
      </c>
      <c r="G222" s="11" t="str">
        <f t="shared" si="22"/>
        <v>53920.4919</v>
      </c>
      <c r="H222" s="16">
        <f t="shared" si="23"/>
        <v>22405</v>
      </c>
      <c r="I222" s="61" t="s">
        <v>1185</v>
      </c>
      <c r="J222" s="62" t="s">
        <v>1186</v>
      </c>
      <c r="K222" s="61" t="s">
        <v>1187</v>
      </c>
      <c r="L222" s="61" t="s">
        <v>1188</v>
      </c>
      <c r="M222" s="62" t="s">
        <v>1108</v>
      </c>
      <c r="N222" s="62" t="s">
        <v>1176</v>
      </c>
      <c r="O222" s="63" t="s">
        <v>1189</v>
      </c>
      <c r="P222" s="64" t="s">
        <v>1190</v>
      </c>
    </row>
    <row r="223" spans="1:16" ht="13.5" thickBot="1">
      <c r="A223" s="16" t="str">
        <f t="shared" si="18"/>
        <v>IBVS 5746 </v>
      </c>
      <c r="B223" s="5" t="str">
        <f t="shared" si="19"/>
        <v>I</v>
      </c>
      <c r="C223" s="16">
        <f t="shared" si="20"/>
        <v>53985.367899999997</v>
      </c>
      <c r="D223" s="11" t="str">
        <f t="shared" si="21"/>
        <v>vis</v>
      </c>
      <c r="E223" s="60">
        <f>VLOOKUP(C223,Active!C$21:E$967,3,FALSE)</f>
        <v>22516.100426047095</v>
      </c>
      <c r="F223" s="5" t="s">
        <v>207</v>
      </c>
      <c r="G223" s="11" t="str">
        <f t="shared" si="22"/>
        <v>53985.3679</v>
      </c>
      <c r="H223" s="16">
        <f t="shared" si="23"/>
        <v>22516</v>
      </c>
      <c r="I223" s="61" t="s">
        <v>1191</v>
      </c>
      <c r="J223" s="62" t="s">
        <v>1192</v>
      </c>
      <c r="K223" s="61" t="s">
        <v>1193</v>
      </c>
      <c r="L223" s="61" t="s">
        <v>1182</v>
      </c>
      <c r="M223" s="62" t="s">
        <v>820</v>
      </c>
      <c r="N223" s="62" t="s">
        <v>821</v>
      </c>
      <c r="O223" s="63" t="s">
        <v>1194</v>
      </c>
      <c r="P223" s="64" t="s">
        <v>1195</v>
      </c>
    </row>
    <row r="224" spans="1:16" ht="13.5" thickBot="1">
      <c r="A224" s="16" t="str">
        <f t="shared" si="18"/>
        <v>BAVM 186 </v>
      </c>
      <c r="B224" s="5" t="str">
        <f t="shared" si="19"/>
        <v>I</v>
      </c>
      <c r="C224" s="16">
        <f t="shared" si="20"/>
        <v>54003.486700000001</v>
      </c>
      <c r="D224" s="11" t="str">
        <f t="shared" si="21"/>
        <v>vis</v>
      </c>
      <c r="E224" s="60">
        <f>VLOOKUP(C224,Active!C$21:E$967,3,FALSE)</f>
        <v>22547.101037032277</v>
      </c>
      <c r="F224" s="5" t="s">
        <v>207</v>
      </c>
      <c r="G224" s="11" t="str">
        <f t="shared" si="22"/>
        <v>54003.4867</v>
      </c>
      <c r="H224" s="16">
        <f t="shared" si="23"/>
        <v>22547</v>
      </c>
      <c r="I224" s="61" t="s">
        <v>1196</v>
      </c>
      <c r="J224" s="62" t="s">
        <v>1197</v>
      </c>
      <c r="K224" s="61" t="s">
        <v>1198</v>
      </c>
      <c r="L224" s="61" t="s">
        <v>1199</v>
      </c>
      <c r="M224" s="62" t="s">
        <v>1108</v>
      </c>
      <c r="N224" s="62" t="s">
        <v>1176</v>
      </c>
      <c r="O224" s="63" t="s">
        <v>1189</v>
      </c>
      <c r="P224" s="64" t="s">
        <v>1190</v>
      </c>
    </row>
    <row r="225" spans="1:16" ht="13.5" thickBot="1">
      <c r="A225" s="16" t="str">
        <f t="shared" si="18"/>
        <v>BAVM 201 </v>
      </c>
      <c r="B225" s="5" t="str">
        <f t="shared" si="19"/>
        <v>I</v>
      </c>
      <c r="C225" s="16">
        <f t="shared" si="20"/>
        <v>54455.281499999997</v>
      </c>
      <c r="D225" s="11" t="str">
        <f t="shared" si="21"/>
        <v>vis</v>
      </c>
      <c r="E225" s="60">
        <f>VLOOKUP(C225,Active!C$21:E$967,3,FALSE)</f>
        <v>23320.105586998317</v>
      </c>
      <c r="F225" s="5" t="s">
        <v>207</v>
      </c>
      <c r="G225" s="11" t="str">
        <f t="shared" si="22"/>
        <v>54455.2815</v>
      </c>
      <c r="H225" s="16">
        <f t="shared" si="23"/>
        <v>23320</v>
      </c>
      <c r="I225" s="61" t="s">
        <v>1212</v>
      </c>
      <c r="J225" s="62" t="s">
        <v>1213</v>
      </c>
      <c r="K225" s="61" t="s">
        <v>1214</v>
      </c>
      <c r="L225" s="61" t="s">
        <v>1215</v>
      </c>
      <c r="M225" s="62" t="s">
        <v>1108</v>
      </c>
      <c r="N225" s="62" t="s">
        <v>1114</v>
      </c>
      <c r="O225" s="63" t="s">
        <v>1216</v>
      </c>
      <c r="P225" s="64" t="s">
        <v>1217</v>
      </c>
    </row>
    <row r="226" spans="1:16" ht="13.5" thickBot="1">
      <c r="A226" s="16" t="str">
        <f t="shared" si="18"/>
        <v>IBVS 5924 </v>
      </c>
      <c r="B226" s="5" t="str">
        <f t="shared" si="19"/>
        <v>I</v>
      </c>
      <c r="C226" s="16">
        <f t="shared" si="20"/>
        <v>55079.492400000003</v>
      </c>
      <c r="D226" s="11" t="str">
        <f t="shared" si="21"/>
        <v>vis</v>
      </c>
      <c r="E226" s="60">
        <f>VLOOKUP(C226,Active!C$21:E$967,3,FALSE)</f>
        <v>24388.107843417391</v>
      </c>
      <c r="F226" s="5" t="s">
        <v>207</v>
      </c>
      <c r="G226" s="11" t="str">
        <f t="shared" si="22"/>
        <v>55079.4924</v>
      </c>
      <c r="H226" s="16">
        <f t="shared" si="23"/>
        <v>24388</v>
      </c>
      <c r="I226" s="61" t="s">
        <v>1236</v>
      </c>
      <c r="J226" s="62" t="s">
        <v>1237</v>
      </c>
      <c r="K226" s="61" t="s">
        <v>1238</v>
      </c>
      <c r="L226" s="61" t="s">
        <v>1239</v>
      </c>
      <c r="M226" s="62" t="s">
        <v>1108</v>
      </c>
      <c r="N226" s="62" t="s">
        <v>200</v>
      </c>
      <c r="O226" s="63" t="s">
        <v>1240</v>
      </c>
      <c r="P226" s="64" t="s">
        <v>1241</v>
      </c>
    </row>
    <row r="227" spans="1:16" ht="13.5" thickBot="1">
      <c r="A227" s="16" t="str">
        <f t="shared" si="18"/>
        <v>BAVM 228 </v>
      </c>
      <c r="B227" s="5" t="str">
        <f t="shared" si="19"/>
        <v>I</v>
      </c>
      <c r="C227" s="16">
        <f t="shared" si="20"/>
        <v>55833.455600000001</v>
      </c>
      <c r="D227" s="11" t="str">
        <f t="shared" si="21"/>
        <v>vis</v>
      </c>
      <c r="E227" s="60">
        <f>VLOOKUP(C227,Active!C$21:E$967,3,FALSE)</f>
        <v>25678.111588717158</v>
      </c>
      <c r="F227" s="5" t="s">
        <v>207</v>
      </c>
      <c r="G227" s="11" t="str">
        <f t="shared" si="22"/>
        <v>55833.4556</v>
      </c>
      <c r="H227" s="16">
        <f t="shared" si="23"/>
        <v>25678</v>
      </c>
      <c r="I227" s="61" t="s">
        <v>1258</v>
      </c>
      <c r="J227" s="62" t="s">
        <v>1259</v>
      </c>
      <c r="K227" s="61" t="s">
        <v>1260</v>
      </c>
      <c r="L227" s="61" t="s">
        <v>1261</v>
      </c>
      <c r="M227" s="62" t="s">
        <v>1108</v>
      </c>
      <c r="N227" s="62" t="s">
        <v>1114</v>
      </c>
      <c r="O227" s="63" t="s">
        <v>1222</v>
      </c>
      <c r="P227" s="64" t="s">
        <v>1262</v>
      </c>
    </row>
    <row r="228" spans="1:16" ht="13.5" thickBot="1">
      <c r="A228" s="16" t="str">
        <f t="shared" si="18"/>
        <v>BAVM 232 </v>
      </c>
      <c r="B228" s="5" t="str">
        <f t="shared" si="19"/>
        <v>I</v>
      </c>
      <c r="C228" s="16">
        <f t="shared" si="20"/>
        <v>56521.372799999997</v>
      </c>
      <c r="D228" s="11" t="str">
        <f t="shared" si="21"/>
        <v>vis</v>
      </c>
      <c r="E228" s="60">
        <f>VLOOKUP(C228,Active!C$21:E$967,3,FALSE)</f>
        <v>26855.113018569602</v>
      </c>
      <c r="F228" s="5" t="s">
        <v>207</v>
      </c>
      <c r="G228" s="11" t="str">
        <f t="shared" si="22"/>
        <v>56521.3728</v>
      </c>
      <c r="H228" s="16">
        <f t="shared" si="23"/>
        <v>26855</v>
      </c>
      <c r="I228" s="61" t="s">
        <v>1268</v>
      </c>
      <c r="J228" s="62" t="s">
        <v>1269</v>
      </c>
      <c r="K228" s="61" t="s">
        <v>1270</v>
      </c>
      <c r="L228" s="61" t="s">
        <v>1271</v>
      </c>
      <c r="M228" s="62" t="s">
        <v>1108</v>
      </c>
      <c r="N228" s="62" t="s">
        <v>1114</v>
      </c>
      <c r="O228" s="63" t="s">
        <v>1115</v>
      </c>
      <c r="P228" s="64" t="s">
        <v>1272</v>
      </c>
    </row>
    <row r="229" spans="1:16" ht="13.5" thickBot="1">
      <c r="A229" s="16" t="str">
        <f t="shared" si="18"/>
        <v>BAVM 238 </v>
      </c>
      <c r="B229" s="5" t="str">
        <f t="shared" si="19"/>
        <v>II</v>
      </c>
      <c r="C229" s="16">
        <f t="shared" si="20"/>
        <v>56814.482100000001</v>
      </c>
      <c r="D229" s="11" t="str">
        <f t="shared" si="21"/>
        <v>vis</v>
      </c>
      <c r="E229" s="60">
        <f>VLOOKUP(C229,Active!C$21:E$967,3,FALSE)</f>
        <v>27356.612421699887</v>
      </c>
      <c r="F229" s="5" t="s">
        <v>207</v>
      </c>
      <c r="G229" s="11" t="str">
        <f t="shared" si="22"/>
        <v>56814.4821</v>
      </c>
      <c r="H229" s="16">
        <f t="shared" si="23"/>
        <v>27356.5</v>
      </c>
      <c r="I229" s="61" t="s">
        <v>1273</v>
      </c>
      <c r="J229" s="62" t="s">
        <v>1274</v>
      </c>
      <c r="K229" s="61" t="s">
        <v>1275</v>
      </c>
      <c r="L229" s="61" t="s">
        <v>1276</v>
      </c>
      <c r="M229" s="62" t="s">
        <v>1108</v>
      </c>
      <c r="N229" s="62" t="s">
        <v>1176</v>
      </c>
      <c r="O229" s="63" t="s">
        <v>1165</v>
      </c>
      <c r="P229" s="64" t="s">
        <v>1277</v>
      </c>
    </row>
    <row r="230" spans="1:16" ht="13.5" thickBot="1">
      <c r="A230" s="16" t="str">
        <f t="shared" si="18"/>
        <v>IBVS 6125 </v>
      </c>
      <c r="B230" s="5" t="str">
        <f t="shared" si="19"/>
        <v>I</v>
      </c>
      <c r="C230" s="16">
        <f t="shared" si="20"/>
        <v>56826.46413</v>
      </c>
      <c r="D230" s="11" t="str">
        <f t="shared" si="21"/>
        <v>vis</v>
      </c>
      <c r="E230" s="60">
        <f>VLOOKUP(C230,Active!C$21:E$967,3,FALSE)</f>
        <v>27377.113241337094</v>
      </c>
      <c r="F230" s="5" t="s">
        <v>207</v>
      </c>
      <c r="G230" s="11" t="str">
        <f t="shared" si="22"/>
        <v>56826.46413</v>
      </c>
      <c r="H230" s="16">
        <f t="shared" si="23"/>
        <v>27377</v>
      </c>
      <c r="I230" s="61" t="s">
        <v>1278</v>
      </c>
      <c r="J230" s="62" t="s">
        <v>1279</v>
      </c>
      <c r="K230" s="61" t="s">
        <v>1280</v>
      </c>
      <c r="L230" s="61" t="s">
        <v>1281</v>
      </c>
      <c r="M230" s="62" t="s">
        <v>1108</v>
      </c>
      <c r="N230" s="62" t="s">
        <v>1282</v>
      </c>
      <c r="O230" s="63" t="s">
        <v>1283</v>
      </c>
      <c r="P230" s="64" t="s">
        <v>1284</v>
      </c>
    </row>
    <row r="231" spans="1:16" ht="13.5" thickBot="1">
      <c r="A231" s="16" t="str">
        <f t="shared" si="18"/>
        <v>BAVM 239 </v>
      </c>
      <c r="B231" s="5" t="str">
        <f t="shared" si="19"/>
        <v>I</v>
      </c>
      <c r="C231" s="16">
        <f t="shared" si="20"/>
        <v>56940.436300000001</v>
      </c>
      <c r="D231" s="11" t="str">
        <f t="shared" si="21"/>
        <v>vis</v>
      </c>
      <c r="E231" s="60">
        <f>VLOOKUP(C231,Active!C$21:E$967,3,FALSE)</f>
        <v>27572.115498953837</v>
      </c>
      <c r="F231" s="5" t="s">
        <v>207</v>
      </c>
      <c r="G231" s="11" t="str">
        <f t="shared" si="22"/>
        <v>56940.4363</v>
      </c>
      <c r="H231" s="16">
        <f t="shared" si="23"/>
        <v>27572</v>
      </c>
      <c r="I231" s="61" t="s">
        <v>1285</v>
      </c>
      <c r="J231" s="62" t="s">
        <v>1286</v>
      </c>
      <c r="K231" s="61" t="s">
        <v>1287</v>
      </c>
      <c r="L231" s="61" t="s">
        <v>1288</v>
      </c>
      <c r="M231" s="62" t="s">
        <v>1108</v>
      </c>
      <c r="N231" s="62" t="s">
        <v>1176</v>
      </c>
      <c r="O231" s="63" t="s">
        <v>1165</v>
      </c>
      <c r="P231" s="64" t="s">
        <v>1289</v>
      </c>
    </row>
    <row r="232" spans="1:16" ht="13.5" thickBot="1">
      <c r="A232" s="16" t="str">
        <f t="shared" si="18"/>
        <v> TRI 2.123 </v>
      </c>
      <c r="B232" s="5" t="str">
        <f t="shared" si="19"/>
        <v>I</v>
      </c>
      <c r="C232" s="16">
        <f t="shared" si="20"/>
        <v>14430.396000000001</v>
      </c>
      <c r="D232" s="11" t="str">
        <f t="shared" si="21"/>
        <v>vis</v>
      </c>
      <c r="E232" s="60">
        <f>VLOOKUP(C232,Active!C$21:E$967,3,FALSE)</f>
        <v>-45161.024792036624</v>
      </c>
      <c r="F232" s="5" t="s">
        <v>207</v>
      </c>
      <c r="G232" s="11" t="str">
        <f t="shared" si="22"/>
        <v>14430.396</v>
      </c>
      <c r="H232" s="16">
        <f t="shared" si="23"/>
        <v>-45161</v>
      </c>
      <c r="I232" s="61" t="s">
        <v>211</v>
      </c>
      <c r="J232" s="62" t="s">
        <v>212</v>
      </c>
      <c r="K232" s="61">
        <v>-45161</v>
      </c>
      <c r="L232" s="61" t="s">
        <v>213</v>
      </c>
      <c r="M232" s="62" t="s">
        <v>214</v>
      </c>
      <c r="N232" s="62"/>
      <c r="O232" s="63" t="s">
        <v>215</v>
      </c>
      <c r="P232" s="63" t="s">
        <v>216</v>
      </c>
    </row>
    <row r="233" spans="1:16" ht="13.5" thickBot="1">
      <c r="A233" s="16" t="str">
        <f t="shared" si="18"/>
        <v> AN 169.365 </v>
      </c>
      <c r="B233" s="5" t="str">
        <f t="shared" si="19"/>
        <v>I</v>
      </c>
      <c r="C233" s="16">
        <f t="shared" si="20"/>
        <v>14936.571</v>
      </c>
      <c r="D233" s="11" t="str">
        <f t="shared" si="21"/>
        <v>vis</v>
      </c>
      <c r="E233" s="60">
        <f>VLOOKUP(C233,Active!C$21:E$967,3,FALSE)</f>
        <v>-44294.977688176506</v>
      </c>
      <c r="F233" s="5" t="s">
        <v>207</v>
      </c>
      <c r="G233" s="11" t="str">
        <f t="shared" si="22"/>
        <v>14936.571</v>
      </c>
      <c r="H233" s="16">
        <f t="shared" si="23"/>
        <v>-44295</v>
      </c>
      <c r="I233" s="61" t="s">
        <v>217</v>
      </c>
      <c r="J233" s="62" t="s">
        <v>218</v>
      </c>
      <c r="K233" s="61">
        <v>-44295</v>
      </c>
      <c r="L233" s="61" t="s">
        <v>219</v>
      </c>
      <c r="M233" s="62" t="s">
        <v>214</v>
      </c>
      <c r="N233" s="62"/>
      <c r="O233" s="63" t="s">
        <v>220</v>
      </c>
      <c r="P233" s="63" t="s">
        <v>221</v>
      </c>
    </row>
    <row r="234" spans="1:16" ht="13.5" thickBot="1">
      <c r="A234" s="16" t="str">
        <f t="shared" si="18"/>
        <v> AN 169.365 </v>
      </c>
      <c r="B234" s="5" t="str">
        <f t="shared" si="19"/>
        <v>I</v>
      </c>
      <c r="C234" s="16">
        <f t="shared" si="20"/>
        <v>15320.539000000001</v>
      </c>
      <c r="D234" s="11" t="str">
        <f t="shared" si="21"/>
        <v>vis</v>
      </c>
      <c r="E234" s="60">
        <f>VLOOKUP(C234,Active!C$21:E$967,3,FALSE)</f>
        <v>-43638.022338001239</v>
      </c>
      <c r="F234" s="5" t="s">
        <v>207</v>
      </c>
      <c r="G234" s="11" t="str">
        <f t="shared" si="22"/>
        <v>15320.539</v>
      </c>
      <c r="H234" s="16">
        <f t="shared" si="23"/>
        <v>-43638</v>
      </c>
      <c r="I234" s="61" t="s">
        <v>222</v>
      </c>
      <c r="J234" s="62" t="s">
        <v>223</v>
      </c>
      <c r="K234" s="61">
        <v>-43638</v>
      </c>
      <c r="L234" s="61" t="s">
        <v>224</v>
      </c>
      <c r="M234" s="62" t="s">
        <v>214</v>
      </c>
      <c r="N234" s="62"/>
      <c r="O234" s="63" t="s">
        <v>220</v>
      </c>
      <c r="P234" s="63" t="s">
        <v>221</v>
      </c>
    </row>
    <row r="235" spans="1:16" ht="13.5" thickBot="1">
      <c r="A235" s="16" t="str">
        <f t="shared" si="18"/>
        <v> AN 169.365 </v>
      </c>
      <c r="B235" s="5" t="str">
        <f t="shared" si="19"/>
        <v>I</v>
      </c>
      <c r="C235" s="16">
        <f t="shared" si="20"/>
        <v>15649.588</v>
      </c>
      <c r="D235" s="11" t="str">
        <f t="shared" si="21"/>
        <v>vis</v>
      </c>
      <c r="E235" s="60">
        <f>VLOOKUP(C235,Active!C$21:E$967,3,FALSE)</f>
        <v>-43075.031409018047</v>
      </c>
      <c r="F235" s="5" t="s">
        <v>207</v>
      </c>
      <c r="G235" s="11" t="str">
        <f t="shared" si="22"/>
        <v>15649.588</v>
      </c>
      <c r="H235" s="16">
        <f t="shared" si="23"/>
        <v>-43075</v>
      </c>
      <c r="I235" s="61" t="s">
        <v>225</v>
      </c>
      <c r="J235" s="62" t="s">
        <v>226</v>
      </c>
      <c r="K235" s="61">
        <v>-43075</v>
      </c>
      <c r="L235" s="61" t="s">
        <v>227</v>
      </c>
      <c r="M235" s="62" t="s">
        <v>214</v>
      </c>
      <c r="N235" s="62"/>
      <c r="O235" s="63" t="s">
        <v>220</v>
      </c>
      <c r="P235" s="63" t="s">
        <v>221</v>
      </c>
    </row>
    <row r="236" spans="1:16" ht="13.5" thickBot="1">
      <c r="A236" s="16" t="str">
        <f t="shared" si="18"/>
        <v> AN 169.365 </v>
      </c>
      <c r="B236" s="5" t="str">
        <f t="shared" si="19"/>
        <v>I</v>
      </c>
      <c r="C236" s="16">
        <f t="shared" si="20"/>
        <v>15690.496999999999</v>
      </c>
      <c r="D236" s="11" t="str">
        <f t="shared" si="21"/>
        <v>vis</v>
      </c>
      <c r="E236" s="60">
        <f>VLOOKUP(C236,Active!C$21:E$967,3,FALSE)</f>
        <v>-43005.037590730273</v>
      </c>
      <c r="F236" s="5" t="s">
        <v>207</v>
      </c>
      <c r="G236" s="11" t="str">
        <f t="shared" si="22"/>
        <v>15690.497</v>
      </c>
      <c r="H236" s="16">
        <f t="shared" si="23"/>
        <v>-43005</v>
      </c>
      <c r="I236" s="61" t="s">
        <v>228</v>
      </c>
      <c r="J236" s="62" t="s">
        <v>229</v>
      </c>
      <c r="K236" s="61">
        <v>-43005</v>
      </c>
      <c r="L236" s="61" t="s">
        <v>230</v>
      </c>
      <c r="M236" s="62" t="s">
        <v>214</v>
      </c>
      <c r="N236" s="62"/>
      <c r="O236" s="63" t="s">
        <v>220</v>
      </c>
      <c r="P236" s="63" t="s">
        <v>221</v>
      </c>
    </row>
    <row r="237" spans="1:16" ht="13.5" thickBot="1">
      <c r="A237" s="16" t="str">
        <f t="shared" si="18"/>
        <v> AN 169.365 </v>
      </c>
      <c r="B237" s="5" t="str">
        <f t="shared" si="19"/>
        <v>I</v>
      </c>
      <c r="C237" s="16">
        <f t="shared" si="20"/>
        <v>17078.612000000001</v>
      </c>
      <c r="D237" s="11" t="str">
        <f t="shared" si="21"/>
        <v>vis</v>
      </c>
      <c r="E237" s="60">
        <f>VLOOKUP(C237,Active!C$21:E$967,3,FALSE)</f>
        <v>-40630.023068924973</v>
      </c>
      <c r="F237" s="5" t="s">
        <v>207</v>
      </c>
      <c r="G237" s="11" t="str">
        <f t="shared" si="22"/>
        <v>17078.612</v>
      </c>
      <c r="H237" s="16">
        <f t="shared" si="23"/>
        <v>-40630</v>
      </c>
      <c r="I237" s="61" t="s">
        <v>231</v>
      </c>
      <c r="J237" s="62" t="s">
        <v>232</v>
      </c>
      <c r="K237" s="61">
        <v>-40630</v>
      </c>
      <c r="L237" s="61" t="s">
        <v>224</v>
      </c>
      <c r="M237" s="62" t="s">
        <v>233</v>
      </c>
      <c r="N237" s="62"/>
      <c r="O237" s="63" t="s">
        <v>220</v>
      </c>
      <c r="P237" s="63" t="s">
        <v>221</v>
      </c>
    </row>
    <row r="238" spans="1:16" ht="13.5" thickBot="1">
      <c r="A238" s="16" t="str">
        <f t="shared" si="18"/>
        <v> AN 169.365 </v>
      </c>
      <c r="B238" s="5" t="str">
        <f t="shared" si="19"/>
        <v>I</v>
      </c>
      <c r="C238" s="16">
        <f t="shared" si="20"/>
        <v>17081.507000000001</v>
      </c>
      <c r="D238" s="11" t="str">
        <f t="shared" si="21"/>
        <v>vis</v>
      </c>
      <c r="E238" s="60">
        <f>VLOOKUP(C238,Active!C$21:E$967,3,FALSE)</f>
        <v>-40625.069828710279</v>
      </c>
      <c r="F238" s="5" t="s">
        <v>207</v>
      </c>
      <c r="G238" s="11" t="str">
        <f t="shared" si="22"/>
        <v>17081.507</v>
      </c>
      <c r="H238" s="16">
        <f t="shared" si="23"/>
        <v>-40625</v>
      </c>
      <c r="I238" s="61" t="s">
        <v>234</v>
      </c>
      <c r="J238" s="62" t="s">
        <v>235</v>
      </c>
      <c r="K238" s="61">
        <v>-40625</v>
      </c>
      <c r="L238" s="61" t="s">
        <v>236</v>
      </c>
      <c r="M238" s="62" t="s">
        <v>233</v>
      </c>
      <c r="N238" s="62"/>
      <c r="O238" s="63" t="s">
        <v>220</v>
      </c>
      <c r="P238" s="63" t="s">
        <v>221</v>
      </c>
    </row>
    <row r="239" spans="1:16" ht="13.5" thickBot="1">
      <c r="A239" s="16" t="str">
        <f t="shared" si="18"/>
        <v> AN 169.365 </v>
      </c>
      <c r="B239" s="5" t="str">
        <f t="shared" si="19"/>
        <v>I</v>
      </c>
      <c r="C239" s="16">
        <f t="shared" si="20"/>
        <v>17101.396000000001</v>
      </c>
      <c r="D239" s="11" t="str">
        <f t="shared" si="21"/>
        <v>vis</v>
      </c>
      <c r="E239" s="60">
        <f>VLOOKUP(C239,Active!C$21:E$967,3,FALSE)</f>
        <v>-40591.040469597967</v>
      </c>
      <c r="F239" s="5" t="s">
        <v>207</v>
      </c>
      <c r="G239" s="11" t="str">
        <f t="shared" si="22"/>
        <v>17101.396</v>
      </c>
      <c r="H239" s="16">
        <f t="shared" si="23"/>
        <v>-40591</v>
      </c>
      <c r="I239" s="61" t="s">
        <v>237</v>
      </c>
      <c r="J239" s="62" t="s">
        <v>238</v>
      </c>
      <c r="K239" s="61">
        <v>-40591</v>
      </c>
      <c r="L239" s="61" t="s">
        <v>239</v>
      </c>
      <c r="M239" s="62" t="s">
        <v>233</v>
      </c>
      <c r="N239" s="62"/>
      <c r="O239" s="63" t="s">
        <v>220</v>
      </c>
      <c r="P239" s="63" t="s">
        <v>221</v>
      </c>
    </row>
    <row r="240" spans="1:16" ht="13.5" thickBot="1">
      <c r="A240" s="16" t="str">
        <f t="shared" si="18"/>
        <v> AN 169.365 </v>
      </c>
      <c r="B240" s="5" t="str">
        <f t="shared" si="19"/>
        <v>I</v>
      </c>
      <c r="C240" s="16">
        <f t="shared" si="20"/>
        <v>17105.496999999999</v>
      </c>
      <c r="D240" s="11" t="str">
        <f t="shared" si="21"/>
        <v>vis</v>
      </c>
      <c r="E240" s="60">
        <f>VLOOKUP(C240,Active!C$21:E$967,3,FALSE)</f>
        <v>-40584.023807034762</v>
      </c>
      <c r="F240" s="5" t="s">
        <v>207</v>
      </c>
      <c r="G240" s="11" t="str">
        <f t="shared" si="22"/>
        <v>17105.497</v>
      </c>
      <c r="H240" s="16">
        <f t="shared" si="23"/>
        <v>-40584</v>
      </c>
      <c r="I240" s="61" t="s">
        <v>240</v>
      </c>
      <c r="J240" s="62" t="s">
        <v>241</v>
      </c>
      <c r="K240" s="61">
        <v>-40584</v>
      </c>
      <c r="L240" s="61" t="s">
        <v>213</v>
      </c>
      <c r="M240" s="62" t="s">
        <v>233</v>
      </c>
      <c r="N240" s="62"/>
      <c r="O240" s="63" t="s">
        <v>220</v>
      </c>
      <c r="P240" s="63" t="s">
        <v>221</v>
      </c>
    </row>
    <row r="241" spans="1:16" ht="13.5" thickBot="1">
      <c r="A241" s="16" t="str">
        <f t="shared" si="18"/>
        <v> AN 169.365 </v>
      </c>
      <c r="B241" s="5" t="str">
        <f t="shared" si="19"/>
        <v>I</v>
      </c>
      <c r="C241" s="16">
        <f t="shared" si="20"/>
        <v>17116.600999999999</v>
      </c>
      <c r="D241" s="11" t="str">
        <f t="shared" si="21"/>
        <v>vis</v>
      </c>
      <c r="E241" s="60">
        <f>VLOOKUP(C241,Active!C$21:E$967,3,FALSE)</f>
        <v>-40565.02526494702</v>
      </c>
      <c r="F241" s="5" t="s">
        <v>207</v>
      </c>
      <c r="G241" s="11" t="str">
        <f t="shared" si="22"/>
        <v>17116.601</v>
      </c>
      <c r="H241" s="16">
        <f t="shared" si="23"/>
        <v>-40565</v>
      </c>
      <c r="I241" s="61" t="s">
        <v>242</v>
      </c>
      <c r="J241" s="62" t="s">
        <v>243</v>
      </c>
      <c r="K241" s="61">
        <v>-40565</v>
      </c>
      <c r="L241" s="61" t="s">
        <v>244</v>
      </c>
      <c r="M241" s="62" t="s">
        <v>233</v>
      </c>
      <c r="N241" s="62"/>
      <c r="O241" s="63" t="s">
        <v>220</v>
      </c>
      <c r="P241" s="63" t="s">
        <v>221</v>
      </c>
    </row>
    <row r="242" spans="1:16" ht="13.5" thickBot="1">
      <c r="A242" s="16" t="str">
        <f t="shared" si="18"/>
        <v> AN 169.365 </v>
      </c>
      <c r="B242" s="5" t="str">
        <f t="shared" si="19"/>
        <v>I</v>
      </c>
      <c r="C242" s="16">
        <f t="shared" si="20"/>
        <v>17125.373</v>
      </c>
      <c r="D242" s="11" t="str">
        <f t="shared" si="21"/>
        <v>vis</v>
      </c>
      <c r="E242" s="60">
        <f>VLOOKUP(C242,Active!C$21:E$967,3,FALSE)</f>
        <v>-40550.016690451914</v>
      </c>
      <c r="F242" s="5" t="s">
        <v>207</v>
      </c>
      <c r="G242" s="11" t="str">
        <f t="shared" si="22"/>
        <v>17125.373</v>
      </c>
      <c r="H242" s="16">
        <f t="shared" si="23"/>
        <v>-40550</v>
      </c>
      <c r="I242" s="61" t="s">
        <v>245</v>
      </c>
      <c r="J242" s="62" t="s">
        <v>246</v>
      </c>
      <c r="K242" s="61">
        <v>-40550</v>
      </c>
      <c r="L242" s="61" t="s">
        <v>247</v>
      </c>
      <c r="M242" s="62" t="s">
        <v>233</v>
      </c>
      <c r="N242" s="62"/>
      <c r="O242" s="63" t="s">
        <v>220</v>
      </c>
      <c r="P242" s="63" t="s">
        <v>221</v>
      </c>
    </row>
    <row r="243" spans="1:16" ht="13.5" thickBot="1">
      <c r="A243" s="16" t="str">
        <f t="shared" si="18"/>
        <v> GUL 1.2.301 </v>
      </c>
      <c r="B243" s="5" t="str">
        <f t="shared" si="19"/>
        <v>I</v>
      </c>
      <c r="C243" s="16">
        <f t="shared" si="20"/>
        <v>17354.460999999999</v>
      </c>
      <c r="D243" s="11" t="str">
        <f t="shared" si="21"/>
        <v>vis</v>
      </c>
      <c r="E243" s="60">
        <f>VLOOKUP(C243,Active!C$21:E$967,3,FALSE)</f>
        <v>-40158.055414353512</v>
      </c>
      <c r="F243" s="5" t="s">
        <v>207</v>
      </c>
      <c r="G243" s="11" t="str">
        <f t="shared" si="22"/>
        <v>17354.461</v>
      </c>
      <c r="H243" s="16">
        <f t="shared" si="23"/>
        <v>-40158</v>
      </c>
      <c r="I243" s="61" t="s">
        <v>248</v>
      </c>
      <c r="J243" s="62" t="s">
        <v>249</v>
      </c>
      <c r="K243" s="61">
        <v>-40158</v>
      </c>
      <c r="L243" s="61" t="s">
        <v>250</v>
      </c>
      <c r="M243" s="62" t="s">
        <v>233</v>
      </c>
      <c r="N243" s="62"/>
      <c r="O243" s="63" t="s">
        <v>251</v>
      </c>
      <c r="P243" s="63" t="s">
        <v>252</v>
      </c>
    </row>
    <row r="244" spans="1:16" ht="13.5" thickBot="1">
      <c r="A244" s="16" t="str">
        <f t="shared" si="18"/>
        <v> GUL 1.2.301 </v>
      </c>
      <c r="B244" s="5" t="str">
        <f t="shared" si="19"/>
        <v>I</v>
      </c>
      <c r="C244" s="16">
        <f t="shared" si="20"/>
        <v>17419.338</v>
      </c>
      <c r="D244" s="11" t="str">
        <f t="shared" si="21"/>
        <v>vis</v>
      </c>
      <c r="E244" s="60">
        <f>VLOOKUP(C244,Active!C$21:E$967,3,FALSE)</f>
        <v>-40047.053215593929</v>
      </c>
      <c r="F244" s="5" t="s">
        <v>207</v>
      </c>
      <c r="G244" s="11" t="str">
        <f t="shared" si="22"/>
        <v>17419.338</v>
      </c>
      <c r="H244" s="16">
        <f t="shared" si="23"/>
        <v>-40047</v>
      </c>
      <c r="I244" s="61" t="s">
        <v>253</v>
      </c>
      <c r="J244" s="62" t="s">
        <v>254</v>
      </c>
      <c r="K244" s="61">
        <v>-40047</v>
      </c>
      <c r="L244" s="61" t="s">
        <v>255</v>
      </c>
      <c r="M244" s="62" t="s">
        <v>233</v>
      </c>
      <c r="N244" s="62"/>
      <c r="O244" s="63" t="s">
        <v>251</v>
      </c>
      <c r="P244" s="63" t="s">
        <v>252</v>
      </c>
    </row>
    <row r="245" spans="1:16" ht="13.5" thickBot="1">
      <c r="A245" s="16" t="str">
        <f t="shared" si="18"/>
        <v> GUL 1.2.301 </v>
      </c>
      <c r="B245" s="5" t="str">
        <f t="shared" si="19"/>
        <v>I</v>
      </c>
      <c r="C245" s="16">
        <f t="shared" si="20"/>
        <v>17707.5</v>
      </c>
      <c r="D245" s="11" t="str">
        <f t="shared" si="21"/>
        <v>vis</v>
      </c>
      <c r="E245" s="60">
        <f>VLOOKUP(C245,Active!C$21:E$967,3,FALSE)</f>
        <v>-39554.018463694803</v>
      </c>
      <c r="F245" s="5" t="s">
        <v>207</v>
      </c>
      <c r="G245" s="11" t="str">
        <f t="shared" si="22"/>
        <v>17707.500</v>
      </c>
      <c r="H245" s="16">
        <f t="shared" si="23"/>
        <v>-39554</v>
      </c>
      <c r="I245" s="61" t="s">
        <v>256</v>
      </c>
      <c r="J245" s="62" t="s">
        <v>257</v>
      </c>
      <c r="K245" s="61">
        <v>-39554</v>
      </c>
      <c r="L245" s="61" t="s">
        <v>258</v>
      </c>
      <c r="M245" s="62" t="s">
        <v>233</v>
      </c>
      <c r="N245" s="62"/>
      <c r="O245" s="63" t="s">
        <v>251</v>
      </c>
      <c r="P245" s="63" t="s">
        <v>252</v>
      </c>
    </row>
    <row r="246" spans="1:16" ht="13.5" thickBot="1">
      <c r="A246" s="16" t="str">
        <f t="shared" si="18"/>
        <v> TRI 2.123 </v>
      </c>
      <c r="B246" s="5" t="str">
        <f t="shared" si="19"/>
        <v>I</v>
      </c>
      <c r="C246" s="16">
        <f t="shared" si="20"/>
        <v>18187.345000000001</v>
      </c>
      <c r="D246" s="11" t="str">
        <f t="shared" si="21"/>
        <v>vis</v>
      </c>
      <c r="E246" s="60">
        <f>VLOOKUP(C246,Active!C$21:E$967,3,FALSE)</f>
        <v>-38733.021036813268</v>
      </c>
      <c r="F246" s="5" t="s">
        <v>207</v>
      </c>
      <c r="G246" s="11" t="str">
        <f t="shared" si="22"/>
        <v>18187.345</v>
      </c>
      <c r="H246" s="16">
        <f t="shared" si="23"/>
        <v>-38733</v>
      </c>
      <c r="I246" s="61" t="s">
        <v>259</v>
      </c>
      <c r="J246" s="62" t="s">
        <v>260</v>
      </c>
      <c r="K246" s="61">
        <v>-38733</v>
      </c>
      <c r="L246" s="61" t="s">
        <v>261</v>
      </c>
      <c r="M246" s="62" t="s">
        <v>214</v>
      </c>
      <c r="N246" s="62"/>
      <c r="O246" s="63" t="s">
        <v>215</v>
      </c>
      <c r="P246" s="63" t="s">
        <v>216</v>
      </c>
    </row>
    <row r="247" spans="1:16" ht="13.5" thickBot="1">
      <c r="A247" s="16" t="str">
        <f t="shared" si="18"/>
        <v> CPRI 3.52 </v>
      </c>
      <c r="B247" s="5" t="str">
        <f t="shared" si="19"/>
        <v>I</v>
      </c>
      <c r="C247" s="16">
        <f t="shared" si="20"/>
        <v>19559.669000000002</v>
      </c>
      <c r="D247" s="11" t="str">
        <f t="shared" si="21"/>
        <v>vis</v>
      </c>
      <c r="E247" s="60">
        <f>VLOOKUP(C247,Active!C$21:E$967,3,FALSE)</f>
        <v>-36385.024344448495</v>
      </c>
      <c r="F247" s="5" t="s">
        <v>207</v>
      </c>
      <c r="G247" s="11" t="str">
        <f t="shared" si="22"/>
        <v>19559.669</v>
      </c>
      <c r="H247" s="16">
        <f t="shared" si="23"/>
        <v>-36385</v>
      </c>
      <c r="I247" s="61" t="s">
        <v>262</v>
      </c>
      <c r="J247" s="62" t="s">
        <v>263</v>
      </c>
      <c r="K247" s="61">
        <v>-36385</v>
      </c>
      <c r="L247" s="61" t="s">
        <v>213</v>
      </c>
      <c r="M247" s="62" t="s">
        <v>233</v>
      </c>
      <c r="N247" s="62"/>
      <c r="O247" s="63" t="s">
        <v>264</v>
      </c>
      <c r="P247" s="63" t="s">
        <v>265</v>
      </c>
    </row>
    <row r="248" spans="1:16" ht="13.5" thickBot="1">
      <c r="A248" s="16" t="str">
        <f t="shared" si="18"/>
        <v> CPRI 3.52 </v>
      </c>
      <c r="B248" s="5" t="str">
        <f t="shared" si="19"/>
        <v>I</v>
      </c>
      <c r="C248" s="16">
        <f t="shared" si="20"/>
        <v>19563.758000000002</v>
      </c>
      <c r="D248" s="11" t="str">
        <f t="shared" si="21"/>
        <v>vis</v>
      </c>
      <c r="E248" s="60">
        <f>VLOOKUP(C248,Active!C$21:E$967,3,FALSE)</f>
        <v>-36378.02821345094</v>
      </c>
      <c r="F248" s="5" t="s">
        <v>207</v>
      </c>
      <c r="G248" s="11" t="str">
        <f t="shared" si="22"/>
        <v>19563.758</v>
      </c>
      <c r="H248" s="16">
        <f t="shared" si="23"/>
        <v>-36378</v>
      </c>
      <c r="I248" s="61" t="s">
        <v>266</v>
      </c>
      <c r="J248" s="62" t="s">
        <v>267</v>
      </c>
      <c r="K248" s="61">
        <v>-36378</v>
      </c>
      <c r="L248" s="61" t="s">
        <v>268</v>
      </c>
      <c r="M248" s="62" t="s">
        <v>233</v>
      </c>
      <c r="N248" s="62"/>
      <c r="O248" s="63" t="s">
        <v>264</v>
      </c>
      <c r="P248" s="63" t="s">
        <v>265</v>
      </c>
    </row>
    <row r="249" spans="1:16" ht="13.5" thickBot="1">
      <c r="A249" s="16" t="str">
        <f t="shared" si="18"/>
        <v> CPRI 3.52 </v>
      </c>
      <c r="B249" s="5" t="str">
        <f t="shared" si="19"/>
        <v>I</v>
      </c>
      <c r="C249" s="16">
        <f t="shared" si="20"/>
        <v>19652.585999999999</v>
      </c>
      <c r="D249" s="11" t="str">
        <f t="shared" si="21"/>
        <v>vis</v>
      </c>
      <c r="E249" s="60">
        <f>VLOOKUP(C249,Active!C$21:E$967,3,FALSE)</f>
        <v>-36226.04672060423</v>
      </c>
      <c r="F249" s="5" t="s">
        <v>207</v>
      </c>
      <c r="G249" s="11" t="str">
        <f t="shared" si="22"/>
        <v>19652.586</v>
      </c>
      <c r="H249" s="16">
        <f t="shared" si="23"/>
        <v>-36226</v>
      </c>
      <c r="I249" s="61" t="s">
        <v>269</v>
      </c>
      <c r="J249" s="62" t="s">
        <v>270</v>
      </c>
      <c r="K249" s="61">
        <v>-36226</v>
      </c>
      <c r="L249" s="61" t="s">
        <v>271</v>
      </c>
      <c r="M249" s="62" t="s">
        <v>233</v>
      </c>
      <c r="N249" s="62"/>
      <c r="O249" s="63" t="s">
        <v>264</v>
      </c>
      <c r="P249" s="63" t="s">
        <v>265</v>
      </c>
    </row>
    <row r="250" spans="1:16" ht="13.5" thickBot="1">
      <c r="A250" s="16" t="str">
        <f t="shared" si="18"/>
        <v> AN 211.359 </v>
      </c>
      <c r="B250" s="5" t="str">
        <f t="shared" si="19"/>
        <v>I</v>
      </c>
      <c r="C250" s="16">
        <f t="shared" si="20"/>
        <v>19795.207999999999</v>
      </c>
      <c r="D250" s="11" t="str">
        <f t="shared" si="21"/>
        <v>vis</v>
      </c>
      <c r="E250" s="60">
        <f>VLOOKUP(C250,Active!C$21:E$967,3,FALSE)</f>
        <v>-35982.025640845772</v>
      </c>
      <c r="F250" s="5" t="s">
        <v>207</v>
      </c>
      <c r="G250" s="11" t="str">
        <f t="shared" si="22"/>
        <v>19795.208</v>
      </c>
      <c r="H250" s="16">
        <f t="shared" si="23"/>
        <v>-35982</v>
      </c>
      <c r="I250" s="61" t="s">
        <v>272</v>
      </c>
      <c r="J250" s="62" t="s">
        <v>273</v>
      </c>
      <c r="K250" s="61">
        <v>-35982</v>
      </c>
      <c r="L250" s="61" t="s">
        <v>244</v>
      </c>
      <c r="M250" s="62" t="s">
        <v>233</v>
      </c>
      <c r="N250" s="62"/>
      <c r="O250" s="63" t="s">
        <v>274</v>
      </c>
      <c r="P250" s="63" t="s">
        <v>275</v>
      </c>
    </row>
    <row r="251" spans="1:16" ht="13.5" thickBot="1">
      <c r="A251" s="16" t="str">
        <f t="shared" si="18"/>
        <v> AN 211.359 </v>
      </c>
      <c r="B251" s="5" t="str">
        <f t="shared" si="19"/>
        <v>I</v>
      </c>
      <c r="C251" s="16">
        <f t="shared" si="20"/>
        <v>19935.48</v>
      </c>
      <c r="D251" s="11" t="str">
        <f t="shared" si="21"/>
        <v>vis</v>
      </c>
      <c r="E251" s="60">
        <f>VLOOKUP(C251,Active!C$21:E$967,3,FALSE)</f>
        <v>-35742.02532602843</v>
      </c>
      <c r="F251" s="5" t="s">
        <v>207</v>
      </c>
      <c r="G251" s="11" t="str">
        <f t="shared" si="22"/>
        <v>19935.480</v>
      </c>
      <c r="H251" s="16">
        <f t="shared" si="23"/>
        <v>-35742</v>
      </c>
      <c r="I251" s="61" t="s">
        <v>276</v>
      </c>
      <c r="J251" s="62" t="s">
        <v>277</v>
      </c>
      <c r="K251" s="61">
        <v>-35742</v>
      </c>
      <c r="L251" s="61" t="s">
        <v>244</v>
      </c>
      <c r="M251" s="62" t="s">
        <v>233</v>
      </c>
      <c r="N251" s="62"/>
      <c r="O251" s="63" t="s">
        <v>274</v>
      </c>
      <c r="P251" s="63" t="s">
        <v>275</v>
      </c>
    </row>
    <row r="252" spans="1:16" ht="13.5" thickBot="1">
      <c r="A252" s="16" t="str">
        <f t="shared" si="18"/>
        <v> AN 211.359 </v>
      </c>
      <c r="B252" s="5" t="str">
        <f t="shared" si="19"/>
        <v>I</v>
      </c>
      <c r="C252" s="16">
        <f t="shared" si="20"/>
        <v>20007.362000000001</v>
      </c>
      <c r="D252" s="11" t="str">
        <f t="shared" si="21"/>
        <v>vis</v>
      </c>
      <c r="E252" s="60">
        <f>VLOOKUP(C252,Active!C$21:E$967,3,FALSE)</f>
        <v>-35619.037825816697</v>
      </c>
      <c r="F252" s="5" t="s">
        <v>207</v>
      </c>
      <c r="G252" s="11" t="str">
        <f t="shared" si="22"/>
        <v>20007.362</v>
      </c>
      <c r="H252" s="16">
        <f t="shared" si="23"/>
        <v>-35619</v>
      </c>
      <c r="I252" s="61" t="s">
        <v>278</v>
      </c>
      <c r="J252" s="62" t="s">
        <v>279</v>
      </c>
      <c r="K252" s="61">
        <v>-35619</v>
      </c>
      <c r="L252" s="61" t="s">
        <v>230</v>
      </c>
      <c r="M252" s="62" t="s">
        <v>233</v>
      </c>
      <c r="N252" s="62"/>
      <c r="O252" s="63" t="s">
        <v>274</v>
      </c>
      <c r="P252" s="63" t="s">
        <v>275</v>
      </c>
    </row>
    <row r="253" spans="1:16" ht="13.5" thickBot="1">
      <c r="A253" s="16" t="str">
        <f t="shared" si="18"/>
        <v> AN 211.360 </v>
      </c>
      <c r="B253" s="5" t="str">
        <f t="shared" si="19"/>
        <v>I</v>
      </c>
      <c r="C253" s="16">
        <f t="shared" si="20"/>
        <v>20008.534</v>
      </c>
      <c r="D253" s="11" t="str">
        <f t="shared" si="21"/>
        <v>vis</v>
      </c>
      <c r="E253" s="60">
        <f>VLOOKUP(C253,Active!C$21:E$967,3,FALSE)</f>
        <v>-35617.032576237551</v>
      </c>
      <c r="F253" s="5" t="s">
        <v>207</v>
      </c>
      <c r="G253" s="11" t="str">
        <f t="shared" si="22"/>
        <v>20008.534</v>
      </c>
      <c r="H253" s="16">
        <f t="shared" si="23"/>
        <v>-35617</v>
      </c>
      <c r="I253" s="61" t="s">
        <v>280</v>
      </c>
      <c r="J253" s="62" t="s">
        <v>281</v>
      </c>
      <c r="K253" s="61">
        <v>-35617</v>
      </c>
      <c r="L253" s="61" t="s">
        <v>282</v>
      </c>
      <c r="M253" s="62" t="s">
        <v>233</v>
      </c>
      <c r="N253" s="62"/>
      <c r="O253" s="63" t="s">
        <v>274</v>
      </c>
      <c r="P253" s="63" t="s">
        <v>283</v>
      </c>
    </row>
    <row r="254" spans="1:16" ht="13.5" thickBot="1">
      <c r="A254" s="16" t="str">
        <f t="shared" si="18"/>
        <v> AN 211.360 </v>
      </c>
      <c r="B254" s="5" t="str">
        <f t="shared" si="19"/>
        <v>I</v>
      </c>
      <c r="C254" s="16">
        <f t="shared" si="20"/>
        <v>20018.469000000001</v>
      </c>
      <c r="D254" s="11" t="str">
        <f t="shared" si="21"/>
        <v>vis</v>
      </c>
      <c r="E254" s="60">
        <f>VLOOKUP(C254,Active!C$21:E$967,3,FALSE)</f>
        <v>-35600.034150837542</v>
      </c>
      <c r="F254" s="5" t="s">
        <v>207</v>
      </c>
      <c r="G254" s="11" t="str">
        <f t="shared" si="22"/>
        <v>20018.469</v>
      </c>
      <c r="H254" s="16">
        <f t="shared" si="23"/>
        <v>-35600</v>
      </c>
      <c r="I254" s="61" t="s">
        <v>284</v>
      </c>
      <c r="J254" s="62" t="s">
        <v>285</v>
      </c>
      <c r="K254" s="61">
        <v>-35600</v>
      </c>
      <c r="L254" s="61" t="s">
        <v>286</v>
      </c>
      <c r="M254" s="62" t="s">
        <v>233</v>
      </c>
      <c r="N254" s="62"/>
      <c r="O254" s="63" t="s">
        <v>274</v>
      </c>
      <c r="P254" s="63" t="s">
        <v>283</v>
      </c>
    </row>
    <row r="255" spans="1:16" ht="13.5" thickBot="1">
      <c r="A255" s="16" t="str">
        <f t="shared" si="18"/>
        <v> AN 211.360 </v>
      </c>
      <c r="B255" s="5" t="str">
        <f t="shared" si="19"/>
        <v>I</v>
      </c>
      <c r="C255" s="16">
        <f t="shared" si="20"/>
        <v>20022.558000000001</v>
      </c>
      <c r="D255" s="11" t="str">
        <f t="shared" si="21"/>
        <v>vis</v>
      </c>
      <c r="E255" s="60">
        <f>VLOOKUP(C255,Active!C$21:E$967,3,FALSE)</f>
        <v>-35593.038019839994</v>
      </c>
      <c r="F255" s="5" t="s">
        <v>207</v>
      </c>
      <c r="G255" s="11" t="str">
        <f t="shared" si="22"/>
        <v>20022.558</v>
      </c>
      <c r="H255" s="16">
        <f t="shared" si="23"/>
        <v>-35593</v>
      </c>
      <c r="I255" s="61" t="s">
        <v>287</v>
      </c>
      <c r="J255" s="62" t="s">
        <v>288</v>
      </c>
      <c r="K255" s="61">
        <v>-35593</v>
      </c>
      <c r="L255" s="61" t="s">
        <v>230</v>
      </c>
      <c r="M255" s="62" t="s">
        <v>233</v>
      </c>
      <c r="N255" s="62"/>
      <c r="O255" s="63" t="s">
        <v>274</v>
      </c>
      <c r="P255" s="63" t="s">
        <v>283</v>
      </c>
    </row>
    <row r="256" spans="1:16" ht="13.5" thickBot="1">
      <c r="A256" s="16" t="str">
        <f t="shared" si="18"/>
        <v> AN 211.360 </v>
      </c>
      <c r="B256" s="5" t="str">
        <f t="shared" si="19"/>
        <v>I</v>
      </c>
      <c r="C256" s="16">
        <f t="shared" si="20"/>
        <v>20036.583999999999</v>
      </c>
      <c r="D256" s="11" t="str">
        <f t="shared" si="21"/>
        <v>vis</v>
      </c>
      <c r="E256" s="60">
        <f>VLOOKUP(C256,Active!C$21:E$967,3,FALSE)</f>
        <v>-35569.040041514825</v>
      </c>
      <c r="F256" s="5" t="s">
        <v>207</v>
      </c>
      <c r="G256" s="11" t="str">
        <f t="shared" si="22"/>
        <v>20036.584</v>
      </c>
      <c r="H256" s="16">
        <f t="shared" si="23"/>
        <v>-35569</v>
      </c>
      <c r="I256" s="61" t="s">
        <v>289</v>
      </c>
      <c r="J256" s="62" t="s">
        <v>290</v>
      </c>
      <c r="K256" s="61">
        <v>-35569</v>
      </c>
      <c r="L256" s="61" t="s">
        <v>291</v>
      </c>
      <c r="M256" s="62" t="s">
        <v>233</v>
      </c>
      <c r="N256" s="62"/>
      <c r="O256" s="63" t="s">
        <v>274</v>
      </c>
      <c r="P256" s="63" t="s">
        <v>283</v>
      </c>
    </row>
    <row r="257" spans="1:16" ht="13.5" thickBot="1">
      <c r="A257" s="16" t="str">
        <f t="shared" si="18"/>
        <v> AN 211.360 </v>
      </c>
      <c r="B257" s="5" t="str">
        <f t="shared" si="19"/>
        <v>I</v>
      </c>
      <c r="C257" s="16">
        <f t="shared" si="20"/>
        <v>20039.512999999999</v>
      </c>
      <c r="D257" s="11" t="str">
        <f t="shared" si="21"/>
        <v>vis</v>
      </c>
      <c r="E257" s="60">
        <f>VLOOKUP(C257,Active!C$21:E$967,3,FALSE)</f>
        <v>-35564.028628530767</v>
      </c>
      <c r="F257" s="5" t="s">
        <v>207</v>
      </c>
      <c r="G257" s="11" t="str">
        <f t="shared" si="22"/>
        <v>20039.513</v>
      </c>
      <c r="H257" s="16">
        <f t="shared" si="23"/>
        <v>-35564</v>
      </c>
      <c r="I257" s="61" t="s">
        <v>292</v>
      </c>
      <c r="J257" s="62" t="s">
        <v>293</v>
      </c>
      <c r="K257" s="61">
        <v>-35564</v>
      </c>
      <c r="L257" s="61" t="s">
        <v>294</v>
      </c>
      <c r="M257" s="62" t="s">
        <v>233</v>
      </c>
      <c r="N257" s="62"/>
      <c r="O257" s="63" t="s">
        <v>274</v>
      </c>
      <c r="P257" s="63" t="s">
        <v>283</v>
      </c>
    </row>
    <row r="258" spans="1:16" ht="13.5" thickBot="1">
      <c r="A258" s="16" t="str">
        <f t="shared" si="18"/>
        <v> AN 211.360 </v>
      </c>
      <c r="B258" s="5" t="str">
        <f t="shared" si="19"/>
        <v>I</v>
      </c>
      <c r="C258" s="16">
        <f t="shared" si="20"/>
        <v>20041.268</v>
      </c>
      <c r="D258" s="11" t="str">
        <f t="shared" si="21"/>
        <v>vis</v>
      </c>
      <c r="E258" s="60">
        <f>VLOOKUP(C258,Active!C$21:E$967,3,FALSE)</f>
        <v>-35561.02588705346</v>
      </c>
      <c r="F258" s="5" t="s">
        <v>207</v>
      </c>
      <c r="G258" s="11" t="str">
        <f t="shared" si="22"/>
        <v>20041.268</v>
      </c>
      <c r="H258" s="16">
        <f t="shared" si="23"/>
        <v>-35561</v>
      </c>
      <c r="I258" s="61" t="s">
        <v>295</v>
      </c>
      <c r="J258" s="62" t="s">
        <v>296</v>
      </c>
      <c r="K258" s="61">
        <v>-35561</v>
      </c>
      <c r="L258" s="61" t="s">
        <v>244</v>
      </c>
      <c r="M258" s="62" t="s">
        <v>233</v>
      </c>
      <c r="N258" s="62"/>
      <c r="O258" s="63" t="s">
        <v>274</v>
      </c>
      <c r="P258" s="63" t="s">
        <v>283</v>
      </c>
    </row>
    <row r="259" spans="1:16" ht="13.5" thickBot="1">
      <c r="A259" s="16" t="str">
        <f t="shared" si="18"/>
        <v> AN 211.360 </v>
      </c>
      <c r="B259" s="5" t="str">
        <f t="shared" si="19"/>
        <v>I</v>
      </c>
      <c r="C259" s="16">
        <f t="shared" si="20"/>
        <v>20066.399000000001</v>
      </c>
      <c r="D259" s="11" t="str">
        <f t="shared" si="21"/>
        <v>vis</v>
      </c>
      <c r="E259" s="60">
        <f>VLOOKUP(C259,Active!C$21:E$967,3,FALSE)</f>
        <v>-35518.027655676742</v>
      </c>
      <c r="F259" s="5" t="s">
        <v>207</v>
      </c>
      <c r="G259" s="11" t="str">
        <f t="shared" si="22"/>
        <v>20066.399</v>
      </c>
      <c r="H259" s="16">
        <f t="shared" si="23"/>
        <v>-35518</v>
      </c>
      <c r="I259" s="61" t="s">
        <v>297</v>
      </c>
      <c r="J259" s="62" t="s">
        <v>298</v>
      </c>
      <c r="K259" s="61">
        <v>-35518</v>
      </c>
      <c r="L259" s="61" t="s">
        <v>268</v>
      </c>
      <c r="M259" s="62" t="s">
        <v>233</v>
      </c>
      <c r="N259" s="62"/>
      <c r="O259" s="63" t="s">
        <v>274</v>
      </c>
      <c r="P259" s="63" t="s">
        <v>283</v>
      </c>
    </row>
    <row r="260" spans="1:16" ht="13.5" thickBot="1">
      <c r="A260" s="16" t="str">
        <f t="shared" si="18"/>
        <v> AN 211.360 </v>
      </c>
      <c r="B260" s="5" t="str">
        <f t="shared" si="19"/>
        <v>I</v>
      </c>
      <c r="C260" s="16">
        <f t="shared" si="20"/>
        <v>20079.253000000001</v>
      </c>
      <c r="D260" s="11" t="str">
        <f t="shared" si="21"/>
        <v>vis</v>
      </c>
      <c r="E260" s="60">
        <f>VLOOKUP(C260,Active!C$21:E$967,3,FALSE)</f>
        <v>-35496.034926930719</v>
      </c>
      <c r="F260" s="5" t="s">
        <v>207</v>
      </c>
      <c r="G260" s="11" t="str">
        <f t="shared" si="22"/>
        <v>20079.253</v>
      </c>
      <c r="H260" s="16">
        <f t="shared" si="23"/>
        <v>-35496</v>
      </c>
      <c r="I260" s="61" t="s">
        <v>299</v>
      </c>
      <c r="J260" s="62" t="s">
        <v>300</v>
      </c>
      <c r="K260" s="61">
        <v>-35496</v>
      </c>
      <c r="L260" s="61" t="s">
        <v>286</v>
      </c>
      <c r="M260" s="62" t="s">
        <v>233</v>
      </c>
      <c r="N260" s="62"/>
      <c r="O260" s="63" t="s">
        <v>274</v>
      </c>
      <c r="P260" s="63" t="s">
        <v>283</v>
      </c>
    </row>
    <row r="261" spans="1:16" ht="13.5" thickBot="1">
      <c r="A261" s="16" t="str">
        <f t="shared" si="18"/>
        <v> AN 211.360 </v>
      </c>
      <c r="B261" s="5" t="str">
        <f t="shared" si="19"/>
        <v>I</v>
      </c>
      <c r="C261" s="16">
        <f t="shared" si="20"/>
        <v>20094.456999999999</v>
      </c>
      <c r="D261" s="11" t="str">
        <f t="shared" si="21"/>
        <v>vis</v>
      </c>
      <c r="E261" s="60">
        <f>VLOOKUP(C261,Active!C$21:E$967,3,FALSE)</f>
        <v>-35470.021433243586</v>
      </c>
      <c r="F261" s="5" t="s">
        <v>207</v>
      </c>
      <c r="G261" s="11" t="str">
        <f t="shared" si="22"/>
        <v>20094.457</v>
      </c>
      <c r="H261" s="16">
        <f t="shared" si="23"/>
        <v>-35470</v>
      </c>
      <c r="I261" s="61" t="s">
        <v>301</v>
      </c>
      <c r="J261" s="62" t="s">
        <v>302</v>
      </c>
      <c r="K261" s="61">
        <v>-35470</v>
      </c>
      <c r="L261" s="61" t="s">
        <v>224</v>
      </c>
      <c r="M261" s="62" t="s">
        <v>233</v>
      </c>
      <c r="N261" s="62"/>
      <c r="O261" s="63" t="s">
        <v>274</v>
      </c>
      <c r="P261" s="63" t="s">
        <v>283</v>
      </c>
    </row>
    <row r="262" spans="1:16" ht="13.5" thickBot="1">
      <c r="A262" s="16" t="str">
        <f t="shared" si="18"/>
        <v> AN 211.360 </v>
      </c>
      <c r="B262" s="5" t="str">
        <f t="shared" si="19"/>
        <v>I</v>
      </c>
      <c r="C262" s="16">
        <f t="shared" si="20"/>
        <v>20121.330000000002</v>
      </c>
      <c r="D262" s="11" t="str">
        <f t="shared" si="21"/>
        <v>vis</v>
      </c>
      <c r="E262" s="60">
        <f>VLOOKUP(C262,Active!C$21:E$967,3,FALSE)</f>
        <v>-35424.042702919018</v>
      </c>
      <c r="F262" s="5" t="s">
        <v>207</v>
      </c>
      <c r="G262" s="11" t="str">
        <f t="shared" si="22"/>
        <v>20121.330</v>
      </c>
      <c r="H262" s="16">
        <f t="shared" si="23"/>
        <v>-35424</v>
      </c>
      <c r="I262" s="61" t="s">
        <v>303</v>
      </c>
      <c r="J262" s="62" t="s">
        <v>304</v>
      </c>
      <c r="K262" s="61">
        <v>-35424</v>
      </c>
      <c r="L262" s="61" t="s">
        <v>305</v>
      </c>
      <c r="M262" s="62" t="s">
        <v>233</v>
      </c>
      <c r="N262" s="62"/>
      <c r="O262" s="63" t="s">
        <v>274</v>
      </c>
      <c r="P262" s="63" t="s">
        <v>283</v>
      </c>
    </row>
    <row r="263" spans="1:16" ht="13.5" thickBot="1">
      <c r="A263" s="16" t="str">
        <f t="shared" si="18"/>
        <v> AN 211.360 </v>
      </c>
      <c r="B263" s="5" t="str">
        <f t="shared" si="19"/>
        <v>I</v>
      </c>
      <c r="C263" s="16">
        <f t="shared" si="20"/>
        <v>20169.264999999999</v>
      </c>
      <c r="D263" s="11" t="str">
        <f t="shared" si="21"/>
        <v>vis</v>
      </c>
      <c r="E263" s="60">
        <f>VLOOKUP(C263,Active!C$21:E$967,3,FALSE)</f>
        <v>-35342.027652939207</v>
      </c>
      <c r="F263" s="5" t="s">
        <v>207</v>
      </c>
      <c r="G263" s="11" t="str">
        <f t="shared" si="22"/>
        <v>20169.265</v>
      </c>
      <c r="H263" s="16">
        <f t="shared" si="23"/>
        <v>-35342</v>
      </c>
      <c r="I263" s="61" t="s">
        <v>306</v>
      </c>
      <c r="J263" s="62" t="s">
        <v>307</v>
      </c>
      <c r="K263" s="61">
        <v>-35342</v>
      </c>
      <c r="L263" s="61" t="s">
        <v>268</v>
      </c>
      <c r="M263" s="62" t="s">
        <v>233</v>
      </c>
      <c r="N263" s="62"/>
      <c r="O263" s="63" t="s">
        <v>274</v>
      </c>
      <c r="P263" s="63" t="s">
        <v>283</v>
      </c>
    </row>
    <row r="264" spans="1:16" ht="13.5" thickBot="1">
      <c r="A264" s="16" t="str">
        <f t="shared" si="18"/>
        <v> AN 211.360 </v>
      </c>
      <c r="B264" s="5" t="str">
        <f t="shared" si="19"/>
        <v>I</v>
      </c>
      <c r="C264" s="16">
        <f t="shared" si="20"/>
        <v>20239.406999999999</v>
      </c>
      <c r="D264" s="11" t="str">
        <f t="shared" si="21"/>
        <v>vis</v>
      </c>
      <c r="E264" s="60">
        <f>VLOOKUP(C264,Active!C$21:E$967,3,FALSE)</f>
        <v>-35222.017229747704</v>
      </c>
      <c r="F264" s="5" t="s">
        <v>207</v>
      </c>
      <c r="G264" s="11" t="str">
        <f t="shared" si="22"/>
        <v>20239.407</v>
      </c>
      <c r="H264" s="16">
        <f t="shared" si="23"/>
        <v>-35222</v>
      </c>
      <c r="I264" s="61" t="s">
        <v>308</v>
      </c>
      <c r="J264" s="62" t="s">
        <v>309</v>
      </c>
      <c r="K264" s="61">
        <v>-35222</v>
      </c>
      <c r="L264" s="61" t="s">
        <v>247</v>
      </c>
      <c r="M264" s="62" t="s">
        <v>233</v>
      </c>
      <c r="N264" s="62"/>
      <c r="O264" s="63" t="s">
        <v>274</v>
      </c>
      <c r="P264" s="63" t="s">
        <v>283</v>
      </c>
    </row>
    <row r="265" spans="1:16" ht="13.5" thickBot="1">
      <c r="A265" s="16" t="str">
        <f t="shared" si="18"/>
        <v> AN 211.360 </v>
      </c>
      <c r="B265" s="5" t="str">
        <f t="shared" si="19"/>
        <v>I</v>
      </c>
      <c r="C265" s="16">
        <f t="shared" si="20"/>
        <v>20240.563999999998</v>
      </c>
      <c r="D265" s="11" t="str">
        <f t="shared" si="21"/>
        <v>vis</v>
      </c>
      <c r="E265" s="60">
        <f>VLOOKUP(C265,Active!C$21:E$967,3,FALSE)</f>
        <v>-35220.037644625634</v>
      </c>
      <c r="F265" s="5" t="s">
        <v>207</v>
      </c>
      <c r="G265" s="11" t="str">
        <f t="shared" si="22"/>
        <v>20240.564</v>
      </c>
      <c r="H265" s="16">
        <f t="shared" si="23"/>
        <v>-35220</v>
      </c>
      <c r="I265" s="61" t="s">
        <v>310</v>
      </c>
      <c r="J265" s="62" t="s">
        <v>311</v>
      </c>
      <c r="K265" s="61">
        <v>-35220</v>
      </c>
      <c r="L265" s="61" t="s">
        <v>230</v>
      </c>
      <c r="M265" s="62" t="s">
        <v>233</v>
      </c>
      <c r="N265" s="62"/>
      <c r="O265" s="63" t="s">
        <v>274</v>
      </c>
      <c r="P265" s="63" t="s">
        <v>283</v>
      </c>
    </row>
    <row r="266" spans="1:16" ht="13.5" thickBot="1">
      <c r="A266" s="16" t="str">
        <f t="shared" si="18"/>
        <v> AN 211.360 </v>
      </c>
      <c r="B266" s="5" t="str">
        <f t="shared" si="19"/>
        <v>I</v>
      </c>
      <c r="C266" s="16">
        <f t="shared" si="20"/>
        <v>20243.483</v>
      </c>
      <c r="D266" s="11" t="str">
        <f t="shared" si="21"/>
        <v>vis</v>
      </c>
      <c r="E266" s="60">
        <f>VLOOKUP(C266,Active!C$21:E$967,3,FALSE)</f>
        <v>-35215.043341279619</v>
      </c>
      <c r="F266" s="5" t="s">
        <v>207</v>
      </c>
      <c r="G266" s="11" t="str">
        <f t="shared" si="22"/>
        <v>20243.483</v>
      </c>
      <c r="H266" s="16">
        <f t="shared" si="23"/>
        <v>-35215</v>
      </c>
      <c r="I266" s="61" t="s">
        <v>312</v>
      </c>
      <c r="J266" s="62" t="s">
        <v>313</v>
      </c>
      <c r="K266" s="61">
        <v>-35215</v>
      </c>
      <c r="L266" s="61" t="s">
        <v>305</v>
      </c>
      <c r="M266" s="62" t="s">
        <v>233</v>
      </c>
      <c r="N266" s="62"/>
      <c r="O266" s="63" t="s">
        <v>274</v>
      </c>
      <c r="P266" s="63" t="s">
        <v>283</v>
      </c>
    </row>
    <row r="267" spans="1:16" ht="13.5" thickBot="1">
      <c r="A267" s="16" t="str">
        <f t="shared" ref="A267:A330" si="24">P267</f>
        <v> AN 211.360 </v>
      </c>
      <c r="B267" s="5" t="str">
        <f t="shared" ref="B267:B330" si="25">IF(H267=INT(H267),"I","II")</f>
        <v>I</v>
      </c>
      <c r="C267" s="16">
        <f t="shared" ref="C267:C330" si="26">1*G267</f>
        <v>20323.556</v>
      </c>
      <c r="D267" s="11" t="str">
        <f t="shared" ref="D267:D330" si="27">VLOOKUP(F267,I$1:J$5,2,FALSE)</f>
        <v>vis</v>
      </c>
      <c r="E267" s="60">
        <f>VLOOKUP(C267,Active!C$21:E$967,3,FALSE)</f>
        <v>-35078.041336543327</v>
      </c>
      <c r="F267" s="5" t="s">
        <v>207</v>
      </c>
      <c r="G267" s="11" t="str">
        <f t="shared" ref="G267:G330" si="28">MID(I267,3,LEN(I267)-3)</f>
        <v>20323.556</v>
      </c>
      <c r="H267" s="16">
        <f t="shared" ref="H267:H330" si="29">1*K267</f>
        <v>-35078</v>
      </c>
      <c r="I267" s="61" t="s">
        <v>314</v>
      </c>
      <c r="J267" s="62" t="s">
        <v>315</v>
      </c>
      <c r="K267" s="61">
        <v>-35078</v>
      </c>
      <c r="L267" s="61" t="s">
        <v>239</v>
      </c>
      <c r="M267" s="62" t="s">
        <v>233</v>
      </c>
      <c r="N267" s="62"/>
      <c r="O267" s="63" t="s">
        <v>274</v>
      </c>
      <c r="P267" s="63" t="s">
        <v>283</v>
      </c>
    </row>
    <row r="268" spans="1:16" ht="13.5" thickBot="1">
      <c r="A268" s="16" t="str">
        <f t="shared" si="24"/>
        <v> AN 211.360 </v>
      </c>
      <c r="B268" s="5" t="str">
        <f t="shared" si="25"/>
        <v>I</v>
      </c>
      <c r="C268" s="16">
        <f t="shared" si="26"/>
        <v>20326.477999999999</v>
      </c>
      <c r="D268" s="11" t="str">
        <f t="shared" si="27"/>
        <v>vis</v>
      </c>
      <c r="E268" s="60">
        <f>VLOOKUP(C268,Active!C$21:E$967,3,FALSE)</f>
        <v>-35073.0419003059</v>
      </c>
      <c r="F268" s="5" t="s">
        <v>207</v>
      </c>
      <c r="G268" s="11" t="str">
        <f t="shared" si="28"/>
        <v>20326.478</v>
      </c>
      <c r="H268" s="16">
        <f t="shared" si="29"/>
        <v>-35073</v>
      </c>
      <c r="I268" s="61" t="s">
        <v>316</v>
      </c>
      <c r="J268" s="62" t="s">
        <v>317</v>
      </c>
      <c r="K268" s="61">
        <v>-35073</v>
      </c>
      <c r="L268" s="61" t="s">
        <v>239</v>
      </c>
      <c r="M268" s="62" t="s">
        <v>233</v>
      </c>
      <c r="N268" s="62"/>
      <c r="O268" s="63" t="s">
        <v>274</v>
      </c>
      <c r="P268" s="63" t="s">
        <v>283</v>
      </c>
    </row>
    <row r="269" spans="1:16" ht="13.5" thickBot="1">
      <c r="A269" s="16" t="str">
        <f t="shared" si="24"/>
        <v> AN 211.360 </v>
      </c>
      <c r="B269" s="5" t="str">
        <f t="shared" si="25"/>
        <v>I</v>
      </c>
      <c r="C269" s="16">
        <f t="shared" si="26"/>
        <v>20330.567999999999</v>
      </c>
      <c r="D269" s="11" t="str">
        <f t="shared" si="27"/>
        <v>vis</v>
      </c>
      <c r="E269" s="60">
        <f>VLOOKUP(C269,Active!C$21:E$967,3,FALSE)</f>
        <v>-35066.044058344552</v>
      </c>
      <c r="F269" s="5" t="s">
        <v>207</v>
      </c>
      <c r="G269" s="11" t="str">
        <f t="shared" si="28"/>
        <v>20330.568</v>
      </c>
      <c r="H269" s="16">
        <f t="shared" si="29"/>
        <v>-35066</v>
      </c>
      <c r="I269" s="61" t="s">
        <v>318</v>
      </c>
      <c r="J269" s="62" t="s">
        <v>319</v>
      </c>
      <c r="K269" s="61">
        <v>-35066</v>
      </c>
      <c r="L269" s="61" t="s">
        <v>320</v>
      </c>
      <c r="M269" s="62" t="s">
        <v>233</v>
      </c>
      <c r="N269" s="62"/>
      <c r="O269" s="63" t="s">
        <v>274</v>
      </c>
      <c r="P269" s="63" t="s">
        <v>283</v>
      </c>
    </row>
    <row r="270" spans="1:16" ht="13.5" thickBot="1">
      <c r="A270" s="16" t="str">
        <f t="shared" si="24"/>
        <v> AN 211.360 </v>
      </c>
      <c r="B270" s="5" t="str">
        <f t="shared" si="25"/>
        <v>I</v>
      </c>
      <c r="C270" s="16">
        <f t="shared" si="26"/>
        <v>20333.493999999999</v>
      </c>
      <c r="D270" s="11" t="str">
        <f t="shared" si="27"/>
        <v>vis</v>
      </c>
      <c r="E270" s="60">
        <f>VLOOKUP(C270,Active!C$21:E$967,3,FALSE)</f>
        <v>-35061.037778251906</v>
      </c>
      <c r="F270" s="5" t="s">
        <v>207</v>
      </c>
      <c r="G270" s="11" t="str">
        <f t="shared" si="28"/>
        <v>20333.494</v>
      </c>
      <c r="H270" s="16">
        <f t="shared" si="29"/>
        <v>-35061</v>
      </c>
      <c r="I270" s="61" t="s">
        <v>321</v>
      </c>
      <c r="J270" s="62" t="s">
        <v>322</v>
      </c>
      <c r="K270" s="61">
        <v>-35061</v>
      </c>
      <c r="L270" s="61" t="s">
        <v>230</v>
      </c>
      <c r="M270" s="62" t="s">
        <v>233</v>
      </c>
      <c r="N270" s="62"/>
      <c r="O270" s="63" t="s">
        <v>274</v>
      </c>
      <c r="P270" s="63" t="s">
        <v>283</v>
      </c>
    </row>
    <row r="271" spans="1:16" ht="13.5" thickBot="1">
      <c r="A271" s="16" t="str">
        <f t="shared" si="24"/>
        <v> AN 211.360 </v>
      </c>
      <c r="B271" s="5" t="str">
        <f t="shared" si="25"/>
        <v>I</v>
      </c>
      <c r="C271" s="16">
        <f t="shared" si="26"/>
        <v>20347.528999999999</v>
      </c>
      <c r="D271" s="11" t="str">
        <f t="shared" si="27"/>
        <v>vis</v>
      </c>
      <c r="E271" s="60">
        <f>VLOOKUP(C271,Active!C$21:E$967,3,FALSE)</f>
        <v>-35037.024401252493</v>
      </c>
      <c r="F271" s="5" t="s">
        <v>207</v>
      </c>
      <c r="G271" s="11" t="str">
        <f t="shared" si="28"/>
        <v>20347.529</v>
      </c>
      <c r="H271" s="16">
        <f t="shared" si="29"/>
        <v>-35037</v>
      </c>
      <c r="I271" s="61" t="s">
        <v>323</v>
      </c>
      <c r="J271" s="62" t="s">
        <v>324</v>
      </c>
      <c r="K271" s="61">
        <v>-35037</v>
      </c>
      <c r="L271" s="61" t="s">
        <v>213</v>
      </c>
      <c r="M271" s="62" t="s">
        <v>233</v>
      </c>
      <c r="N271" s="62"/>
      <c r="O271" s="63" t="s">
        <v>274</v>
      </c>
      <c r="P271" s="63" t="s">
        <v>283</v>
      </c>
    </row>
    <row r="272" spans="1:16" ht="13.5" thickBot="1">
      <c r="A272" s="16" t="str">
        <f t="shared" si="24"/>
        <v> AN 211.360 </v>
      </c>
      <c r="B272" s="5" t="str">
        <f t="shared" si="25"/>
        <v>I</v>
      </c>
      <c r="C272" s="16">
        <f t="shared" si="26"/>
        <v>20357.453000000001</v>
      </c>
      <c r="D272" s="11" t="str">
        <f t="shared" si="27"/>
        <v>vis</v>
      </c>
      <c r="E272" s="60">
        <f>VLOOKUP(C272,Active!C$21:E$967,3,FALSE)</f>
        <v>-35020.044796454335</v>
      </c>
      <c r="F272" s="5" t="s">
        <v>207</v>
      </c>
      <c r="G272" s="11" t="str">
        <f t="shared" si="28"/>
        <v>20357.453</v>
      </c>
      <c r="H272" s="16">
        <f t="shared" si="29"/>
        <v>-35020</v>
      </c>
      <c r="I272" s="61" t="s">
        <v>325</v>
      </c>
      <c r="J272" s="62" t="s">
        <v>326</v>
      </c>
      <c r="K272" s="61">
        <v>-35020</v>
      </c>
      <c r="L272" s="61" t="s">
        <v>320</v>
      </c>
      <c r="M272" s="62" t="s">
        <v>233</v>
      </c>
      <c r="N272" s="62"/>
      <c r="O272" s="63" t="s">
        <v>274</v>
      </c>
      <c r="P272" s="63" t="s">
        <v>283</v>
      </c>
    </row>
    <row r="273" spans="1:16" ht="13.5" thickBot="1">
      <c r="A273" s="16" t="str">
        <f t="shared" si="24"/>
        <v> AN 211.360 </v>
      </c>
      <c r="B273" s="5" t="str">
        <f t="shared" si="25"/>
        <v>I</v>
      </c>
      <c r="C273" s="16">
        <f t="shared" si="26"/>
        <v>20375.565999999999</v>
      </c>
      <c r="D273" s="11" t="str">
        <f t="shared" si="27"/>
        <v>vis</v>
      </c>
      <c r="E273" s="60">
        <f>VLOOKUP(C273,Active!C$21:E$967,3,FALSE)</f>
        <v>-34989.054109059231</v>
      </c>
      <c r="F273" s="5" t="s">
        <v>207</v>
      </c>
      <c r="G273" s="11" t="str">
        <f t="shared" si="28"/>
        <v>20375.566</v>
      </c>
      <c r="H273" s="16">
        <f t="shared" si="29"/>
        <v>-34989</v>
      </c>
      <c r="I273" s="61" t="s">
        <v>327</v>
      </c>
      <c r="J273" s="62" t="s">
        <v>328</v>
      </c>
      <c r="K273" s="61">
        <v>-34989</v>
      </c>
      <c r="L273" s="61" t="s">
        <v>250</v>
      </c>
      <c r="M273" s="62" t="s">
        <v>233</v>
      </c>
      <c r="N273" s="62"/>
      <c r="O273" s="63" t="s">
        <v>274</v>
      </c>
      <c r="P273" s="63" t="s">
        <v>283</v>
      </c>
    </row>
    <row r="274" spans="1:16" ht="13.5" thickBot="1">
      <c r="A274" s="16" t="str">
        <f t="shared" si="24"/>
        <v> AN 211.360 </v>
      </c>
      <c r="B274" s="5" t="str">
        <f t="shared" si="25"/>
        <v>I</v>
      </c>
      <c r="C274" s="16">
        <f t="shared" si="26"/>
        <v>20381.419999999998</v>
      </c>
      <c r="D274" s="11" t="str">
        <f t="shared" si="27"/>
        <v>vis</v>
      </c>
      <c r="E274" s="60">
        <f>VLOOKUP(C274,Active!C$21:E$967,3,FALSE)</f>
        <v>-34979.038126946332</v>
      </c>
      <c r="F274" s="5" t="s">
        <v>207</v>
      </c>
      <c r="G274" s="11" t="str">
        <f t="shared" si="28"/>
        <v>20381.420</v>
      </c>
      <c r="H274" s="16">
        <f t="shared" si="29"/>
        <v>-34979</v>
      </c>
      <c r="I274" s="61" t="s">
        <v>329</v>
      </c>
      <c r="J274" s="62" t="s">
        <v>330</v>
      </c>
      <c r="K274" s="61">
        <v>-34979</v>
      </c>
      <c r="L274" s="61" t="s">
        <v>230</v>
      </c>
      <c r="M274" s="62" t="s">
        <v>233</v>
      </c>
      <c r="N274" s="62"/>
      <c r="O274" s="63" t="s">
        <v>274</v>
      </c>
      <c r="P274" s="63" t="s">
        <v>283</v>
      </c>
    </row>
    <row r="275" spans="1:16" ht="13.5" thickBot="1">
      <c r="A275" s="16" t="str">
        <f t="shared" si="24"/>
        <v> AN 211.360 </v>
      </c>
      <c r="B275" s="5" t="str">
        <f t="shared" si="25"/>
        <v>I</v>
      </c>
      <c r="C275" s="16">
        <f t="shared" si="26"/>
        <v>20382.594000000001</v>
      </c>
      <c r="D275" s="11" t="str">
        <f t="shared" si="27"/>
        <v>vis</v>
      </c>
      <c r="E275" s="60">
        <f>VLOOKUP(C275,Active!C$21:E$967,3,FALSE)</f>
        <v>-34977.029455439573</v>
      </c>
      <c r="F275" s="5" t="s">
        <v>207</v>
      </c>
      <c r="G275" s="11" t="str">
        <f t="shared" si="28"/>
        <v>20382.594</v>
      </c>
      <c r="H275" s="16">
        <f t="shared" si="29"/>
        <v>-34977</v>
      </c>
      <c r="I275" s="61" t="s">
        <v>331</v>
      </c>
      <c r="J275" s="62" t="s">
        <v>332</v>
      </c>
      <c r="K275" s="61">
        <v>-34977</v>
      </c>
      <c r="L275" s="61" t="s">
        <v>294</v>
      </c>
      <c r="M275" s="62" t="s">
        <v>233</v>
      </c>
      <c r="N275" s="62"/>
      <c r="O275" s="63" t="s">
        <v>274</v>
      </c>
      <c r="P275" s="63" t="s">
        <v>283</v>
      </c>
    </row>
    <row r="276" spans="1:16" ht="13.5" thickBot="1">
      <c r="A276" s="16" t="str">
        <f t="shared" si="24"/>
        <v> AN 211.360 </v>
      </c>
      <c r="B276" s="5" t="str">
        <f t="shared" si="25"/>
        <v>I</v>
      </c>
      <c r="C276" s="16">
        <f t="shared" si="26"/>
        <v>20385.511999999999</v>
      </c>
      <c r="D276" s="11" t="str">
        <f t="shared" si="27"/>
        <v>vis</v>
      </c>
      <c r="E276" s="60">
        <f>VLOOKUP(C276,Active!C$21:E$967,3,FALSE)</f>
        <v>-34972.036863057365</v>
      </c>
      <c r="F276" s="5" t="s">
        <v>207</v>
      </c>
      <c r="G276" s="11" t="str">
        <f t="shared" si="28"/>
        <v>20385.512</v>
      </c>
      <c r="H276" s="16">
        <f t="shared" si="29"/>
        <v>-34972</v>
      </c>
      <c r="I276" s="61" t="s">
        <v>333</v>
      </c>
      <c r="J276" s="62" t="s">
        <v>334</v>
      </c>
      <c r="K276" s="61">
        <v>-34972</v>
      </c>
      <c r="L276" s="61" t="s">
        <v>230</v>
      </c>
      <c r="M276" s="62" t="s">
        <v>233</v>
      </c>
      <c r="N276" s="62"/>
      <c r="O276" s="63" t="s">
        <v>274</v>
      </c>
      <c r="P276" s="63" t="s">
        <v>283</v>
      </c>
    </row>
    <row r="277" spans="1:16" ht="13.5" thickBot="1">
      <c r="A277" s="16" t="str">
        <f t="shared" si="24"/>
        <v> AAC 3.31 </v>
      </c>
      <c r="B277" s="5" t="str">
        <f t="shared" si="25"/>
        <v>I</v>
      </c>
      <c r="C277" s="16">
        <f t="shared" si="26"/>
        <v>28397.384999999998</v>
      </c>
      <c r="D277" s="11" t="str">
        <f t="shared" si="27"/>
        <v>vis</v>
      </c>
      <c r="E277" s="60">
        <f>VLOOKUP(C277,Active!C$21:E$967,3,FALSE)</f>
        <v>-21264.012151949326</v>
      </c>
      <c r="F277" s="5" t="s">
        <v>207</v>
      </c>
      <c r="G277" s="11" t="str">
        <f t="shared" si="28"/>
        <v>28397.385</v>
      </c>
      <c r="H277" s="16">
        <f t="shared" si="29"/>
        <v>-21264</v>
      </c>
      <c r="I277" s="61" t="s">
        <v>335</v>
      </c>
      <c r="J277" s="62" t="s">
        <v>336</v>
      </c>
      <c r="K277" s="61">
        <v>-21264</v>
      </c>
      <c r="L277" s="61" t="s">
        <v>337</v>
      </c>
      <c r="M277" s="62" t="s">
        <v>233</v>
      </c>
      <c r="N277" s="62"/>
      <c r="O277" s="63" t="s">
        <v>338</v>
      </c>
      <c r="P277" s="63" t="s">
        <v>339</v>
      </c>
    </row>
    <row r="278" spans="1:16" ht="13.5" thickBot="1">
      <c r="A278" s="16" t="str">
        <f t="shared" si="24"/>
        <v> TRI 2.123 </v>
      </c>
      <c r="B278" s="5" t="str">
        <f t="shared" si="25"/>
        <v>I</v>
      </c>
      <c r="C278" s="16">
        <f t="shared" si="26"/>
        <v>28725.267</v>
      </c>
      <c r="D278" s="11" t="str">
        <f t="shared" si="27"/>
        <v>vis</v>
      </c>
      <c r="E278" s="60">
        <f>VLOOKUP(C278,Active!C$21:E$967,3,FALSE)</f>
        <v>-20703.017917726251</v>
      </c>
      <c r="F278" s="5" t="s">
        <v>207</v>
      </c>
      <c r="G278" s="11" t="str">
        <f t="shared" si="28"/>
        <v>28725.267</v>
      </c>
      <c r="H278" s="16">
        <f t="shared" si="29"/>
        <v>-20703</v>
      </c>
      <c r="I278" s="61" t="s">
        <v>340</v>
      </c>
      <c r="J278" s="62" t="s">
        <v>341</v>
      </c>
      <c r="K278" s="61">
        <v>-20703</v>
      </c>
      <c r="L278" s="61" t="s">
        <v>247</v>
      </c>
      <c r="M278" s="62" t="s">
        <v>214</v>
      </c>
      <c r="N278" s="62"/>
      <c r="O278" s="63" t="s">
        <v>215</v>
      </c>
      <c r="P278" s="63" t="s">
        <v>216</v>
      </c>
    </row>
    <row r="279" spans="1:16" ht="13.5" thickBot="1">
      <c r="A279" s="16" t="str">
        <f t="shared" si="24"/>
        <v> TRI 2.123 </v>
      </c>
      <c r="B279" s="5" t="str">
        <f t="shared" si="25"/>
        <v>I</v>
      </c>
      <c r="C279" s="16">
        <f t="shared" si="26"/>
        <v>28726.424999999999</v>
      </c>
      <c r="D279" s="11" t="str">
        <f t="shared" si="27"/>
        <v>vis</v>
      </c>
      <c r="E279" s="60">
        <f>VLOOKUP(C279,Active!C$21:E$967,3,FALSE)</f>
        <v>-20701.036621640371</v>
      </c>
      <c r="F279" s="5" t="s">
        <v>207</v>
      </c>
      <c r="G279" s="11" t="str">
        <f t="shared" si="28"/>
        <v>28726.425</v>
      </c>
      <c r="H279" s="16">
        <f t="shared" si="29"/>
        <v>-20701</v>
      </c>
      <c r="I279" s="61" t="s">
        <v>342</v>
      </c>
      <c r="J279" s="62" t="s">
        <v>343</v>
      </c>
      <c r="K279" s="61">
        <v>-20701</v>
      </c>
      <c r="L279" s="61" t="s">
        <v>344</v>
      </c>
      <c r="M279" s="62" t="s">
        <v>214</v>
      </c>
      <c r="N279" s="62"/>
      <c r="O279" s="63" t="s">
        <v>215</v>
      </c>
      <c r="P279" s="63" t="s">
        <v>216</v>
      </c>
    </row>
    <row r="280" spans="1:16" ht="13.5" thickBot="1">
      <c r="A280" s="16" t="str">
        <f t="shared" si="24"/>
        <v> TRI 2.123 </v>
      </c>
      <c r="B280" s="5" t="str">
        <f t="shared" si="25"/>
        <v>I</v>
      </c>
      <c r="C280" s="16">
        <f t="shared" si="26"/>
        <v>28728.207999999999</v>
      </c>
      <c r="D280" s="11" t="str">
        <f t="shared" si="27"/>
        <v>vis</v>
      </c>
      <c r="E280" s="60">
        <f>VLOOKUP(C280,Active!C$21:E$967,3,FALSE)</f>
        <v>-20697.985973176535</v>
      </c>
      <c r="F280" s="5" t="s">
        <v>207</v>
      </c>
      <c r="G280" s="11" t="str">
        <f t="shared" si="28"/>
        <v>28728.208</v>
      </c>
      <c r="H280" s="16">
        <f t="shared" si="29"/>
        <v>-20698</v>
      </c>
      <c r="I280" s="61" t="s">
        <v>345</v>
      </c>
      <c r="J280" s="62" t="s">
        <v>346</v>
      </c>
      <c r="K280" s="61">
        <v>-20698</v>
      </c>
      <c r="L280" s="61" t="s">
        <v>347</v>
      </c>
      <c r="M280" s="62" t="s">
        <v>214</v>
      </c>
      <c r="N280" s="62"/>
      <c r="O280" s="63" t="s">
        <v>215</v>
      </c>
      <c r="P280" s="63" t="s">
        <v>216</v>
      </c>
    </row>
    <row r="281" spans="1:16" ht="13.5" thickBot="1">
      <c r="A281" s="16" t="str">
        <f t="shared" si="24"/>
        <v> TRI 2.123 </v>
      </c>
      <c r="B281" s="5" t="str">
        <f t="shared" si="25"/>
        <v>I</v>
      </c>
      <c r="C281" s="16">
        <f t="shared" si="26"/>
        <v>28729.325000000001</v>
      </c>
      <c r="D281" s="11" t="str">
        <f t="shared" si="27"/>
        <v>vis</v>
      </c>
      <c r="E281" s="60">
        <f>VLOOKUP(C281,Active!C$21:E$967,3,FALSE)</f>
        <v>-20696.074826606648</v>
      </c>
      <c r="F281" s="5" t="s">
        <v>207</v>
      </c>
      <c r="G281" s="11" t="str">
        <f t="shared" si="28"/>
        <v>28729.325</v>
      </c>
      <c r="H281" s="16">
        <f t="shared" si="29"/>
        <v>-20696</v>
      </c>
      <c r="I281" s="61" t="s">
        <v>348</v>
      </c>
      <c r="J281" s="62" t="s">
        <v>349</v>
      </c>
      <c r="K281" s="61">
        <v>-20696</v>
      </c>
      <c r="L281" s="61" t="s">
        <v>350</v>
      </c>
      <c r="M281" s="62" t="s">
        <v>214</v>
      </c>
      <c r="N281" s="62"/>
      <c r="O281" s="63" t="s">
        <v>215</v>
      </c>
      <c r="P281" s="63" t="s">
        <v>216</v>
      </c>
    </row>
    <row r="282" spans="1:16" ht="13.5" thickBot="1">
      <c r="A282" s="16" t="str">
        <f t="shared" si="24"/>
        <v> TRI 2.123 </v>
      </c>
      <c r="B282" s="5" t="str">
        <f t="shared" si="25"/>
        <v>I</v>
      </c>
      <c r="C282" s="16">
        <f t="shared" si="26"/>
        <v>28732.280999999999</v>
      </c>
      <c r="D282" s="11" t="str">
        <f t="shared" si="27"/>
        <v>vis</v>
      </c>
      <c r="E282" s="60">
        <f>VLOOKUP(C282,Active!C$21:E$967,3,FALSE)</f>
        <v>-20691.017217599863</v>
      </c>
      <c r="F282" s="5" t="s">
        <v>207</v>
      </c>
      <c r="G282" s="11" t="str">
        <f t="shared" si="28"/>
        <v>28732.281</v>
      </c>
      <c r="H282" s="16">
        <f t="shared" si="29"/>
        <v>-20691</v>
      </c>
      <c r="I282" s="61" t="s">
        <v>351</v>
      </c>
      <c r="J282" s="62" t="s">
        <v>352</v>
      </c>
      <c r="K282" s="61">
        <v>-20691</v>
      </c>
      <c r="L282" s="61" t="s">
        <v>247</v>
      </c>
      <c r="M282" s="62" t="s">
        <v>214</v>
      </c>
      <c r="N282" s="62"/>
      <c r="O282" s="63" t="s">
        <v>215</v>
      </c>
      <c r="P282" s="63" t="s">
        <v>216</v>
      </c>
    </row>
    <row r="283" spans="1:16" ht="13.5" thickBot="1">
      <c r="A283" s="16" t="str">
        <f t="shared" si="24"/>
        <v> TRI 2.123 </v>
      </c>
      <c r="B283" s="5" t="str">
        <f t="shared" si="25"/>
        <v>I</v>
      </c>
      <c r="C283" s="16">
        <f t="shared" si="26"/>
        <v>28742.21</v>
      </c>
      <c r="D283" s="11" t="str">
        <f t="shared" si="27"/>
        <v>vis</v>
      </c>
      <c r="E283" s="60">
        <f>VLOOKUP(C283,Active!C$21:E$967,3,FALSE)</f>
        <v>-20674.02905798268</v>
      </c>
      <c r="F283" s="5" t="s">
        <v>207</v>
      </c>
      <c r="G283" s="11" t="str">
        <f t="shared" si="28"/>
        <v>28742.210</v>
      </c>
      <c r="H283" s="16">
        <f t="shared" si="29"/>
        <v>-20674</v>
      </c>
      <c r="I283" s="61" t="s">
        <v>353</v>
      </c>
      <c r="J283" s="62" t="s">
        <v>354</v>
      </c>
      <c r="K283" s="61">
        <v>-20674</v>
      </c>
      <c r="L283" s="61" t="s">
        <v>294</v>
      </c>
      <c r="M283" s="62" t="s">
        <v>214</v>
      </c>
      <c r="N283" s="62"/>
      <c r="O283" s="63" t="s">
        <v>215</v>
      </c>
      <c r="P283" s="63" t="s">
        <v>216</v>
      </c>
    </row>
    <row r="284" spans="1:16" ht="13.5" thickBot="1">
      <c r="A284" s="16" t="str">
        <f t="shared" si="24"/>
        <v> TRI 2.123 </v>
      </c>
      <c r="B284" s="5" t="str">
        <f t="shared" si="25"/>
        <v>I</v>
      </c>
      <c r="C284" s="16">
        <f t="shared" si="26"/>
        <v>28749.233</v>
      </c>
      <c r="D284" s="11" t="str">
        <f t="shared" si="27"/>
        <v>vis</v>
      </c>
      <c r="E284" s="60">
        <f>VLOOKUP(C284,Active!C$21:E$967,3,FALSE)</f>
        <v>-20662.012959182048</v>
      </c>
      <c r="F284" s="5" t="s">
        <v>207</v>
      </c>
      <c r="G284" s="11" t="str">
        <f t="shared" si="28"/>
        <v>28749.233</v>
      </c>
      <c r="H284" s="16">
        <f t="shared" si="29"/>
        <v>-20662</v>
      </c>
      <c r="I284" s="61" t="s">
        <v>355</v>
      </c>
      <c r="J284" s="62" t="s">
        <v>356</v>
      </c>
      <c r="K284" s="61">
        <v>-20662</v>
      </c>
      <c r="L284" s="61" t="s">
        <v>357</v>
      </c>
      <c r="M284" s="62" t="s">
        <v>214</v>
      </c>
      <c r="N284" s="62"/>
      <c r="O284" s="63" t="s">
        <v>215</v>
      </c>
      <c r="P284" s="63" t="s">
        <v>216</v>
      </c>
    </row>
    <row r="285" spans="1:16" ht="13.5" thickBot="1">
      <c r="A285" s="16" t="str">
        <f t="shared" si="24"/>
        <v> TRI 2.123 </v>
      </c>
      <c r="B285" s="5" t="str">
        <f t="shared" si="25"/>
        <v>I</v>
      </c>
      <c r="C285" s="16">
        <f t="shared" si="26"/>
        <v>28750.38</v>
      </c>
      <c r="D285" s="11" t="str">
        <f t="shared" si="27"/>
        <v>vis</v>
      </c>
      <c r="E285" s="60">
        <f>VLOOKUP(C285,Active!C$21:E$967,3,FALSE)</f>
        <v>-20660.050483698018</v>
      </c>
      <c r="F285" s="5" t="s">
        <v>207</v>
      </c>
      <c r="G285" s="11" t="str">
        <f t="shared" si="28"/>
        <v>28750.380</v>
      </c>
      <c r="H285" s="16">
        <f t="shared" si="29"/>
        <v>-20660</v>
      </c>
      <c r="I285" s="61" t="s">
        <v>358</v>
      </c>
      <c r="J285" s="62" t="s">
        <v>359</v>
      </c>
      <c r="K285" s="61">
        <v>-20660</v>
      </c>
      <c r="L285" s="61" t="s">
        <v>360</v>
      </c>
      <c r="M285" s="62" t="s">
        <v>214</v>
      </c>
      <c r="N285" s="62"/>
      <c r="O285" s="63" t="s">
        <v>215</v>
      </c>
      <c r="P285" s="63" t="s">
        <v>216</v>
      </c>
    </row>
    <row r="286" spans="1:16" ht="13.5" thickBot="1">
      <c r="A286" s="16" t="str">
        <f t="shared" si="24"/>
        <v> TRI 2.123 </v>
      </c>
      <c r="B286" s="5" t="str">
        <f t="shared" si="25"/>
        <v>I</v>
      </c>
      <c r="C286" s="16">
        <f t="shared" si="26"/>
        <v>28756.236000000001</v>
      </c>
      <c r="D286" s="11" t="str">
        <f t="shared" si="27"/>
        <v>vis</v>
      </c>
      <c r="E286" s="60">
        <f>VLOOKUP(C286,Active!C$21:E$967,3,FALSE)</f>
        <v>-20650.03107965751</v>
      </c>
      <c r="F286" s="5" t="s">
        <v>207</v>
      </c>
      <c r="G286" s="11" t="str">
        <f t="shared" si="28"/>
        <v>28756.236</v>
      </c>
      <c r="H286" s="16">
        <f t="shared" si="29"/>
        <v>-20650</v>
      </c>
      <c r="I286" s="61" t="s">
        <v>361</v>
      </c>
      <c r="J286" s="62" t="s">
        <v>362</v>
      </c>
      <c r="K286" s="61">
        <v>-20650</v>
      </c>
      <c r="L286" s="61" t="s">
        <v>227</v>
      </c>
      <c r="M286" s="62" t="s">
        <v>214</v>
      </c>
      <c r="N286" s="62"/>
      <c r="O286" s="63" t="s">
        <v>215</v>
      </c>
      <c r="P286" s="63" t="s">
        <v>216</v>
      </c>
    </row>
    <row r="287" spans="1:16" ht="13.5" thickBot="1">
      <c r="A287" s="16" t="str">
        <f t="shared" si="24"/>
        <v> TRI 2.123 </v>
      </c>
      <c r="B287" s="5" t="str">
        <f t="shared" si="25"/>
        <v>I</v>
      </c>
      <c r="C287" s="16">
        <f t="shared" si="26"/>
        <v>28757.406999999999</v>
      </c>
      <c r="D287" s="11" t="str">
        <f t="shared" si="27"/>
        <v>vis</v>
      </c>
      <c r="E287" s="60">
        <f>VLOOKUP(C287,Active!C$21:E$967,3,FALSE)</f>
        <v>-20648.027541042171</v>
      </c>
      <c r="F287" s="5" t="s">
        <v>207</v>
      </c>
      <c r="G287" s="11" t="str">
        <f t="shared" si="28"/>
        <v>28757.407</v>
      </c>
      <c r="H287" s="16">
        <f t="shared" si="29"/>
        <v>-20648</v>
      </c>
      <c r="I287" s="61" t="s">
        <v>363</v>
      </c>
      <c r="J287" s="62" t="s">
        <v>364</v>
      </c>
      <c r="K287" s="61">
        <v>-20648</v>
      </c>
      <c r="L287" s="61" t="s">
        <v>268</v>
      </c>
      <c r="M287" s="62" t="s">
        <v>214</v>
      </c>
      <c r="N287" s="62"/>
      <c r="O287" s="63" t="s">
        <v>215</v>
      </c>
      <c r="P287" s="63" t="s">
        <v>216</v>
      </c>
    </row>
    <row r="288" spans="1:16" ht="13.5" thickBot="1">
      <c r="A288" s="16" t="str">
        <f t="shared" si="24"/>
        <v> TRI 2.123 </v>
      </c>
      <c r="B288" s="5" t="str">
        <f t="shared" si="25"/>
        <v>I</v>
      </c>
      <c r="C288" s="16">
        <f t="shared" si="26"/>
        <v>28764.427</v>
      </c>
      <c r="D288" s="11" t="str">
        <f t="shared" si="27"/>
        <v>vis</v>
      </c>
      <c r="E288" s="60">
        <f>VLOOKUP(C288,Active!C$21:E$967,3,FALSE)</f>
        <v>-20636.016575132955</v>
      </c>
      <c r="F288" s="5" t="s">
        <v>207</v>
      </c>
      <c r="G288" s="11" t="str">
        <f t="shared" si="28"/>
        <v>28764.427</v>
      </c>
      <c r="H288" s="16">
        <f t="shared" si="29"/>
        <v>-20636</v>
      </c>
      <c r="I288" s="61" t="s">
        <v>365</v>
      </c>
      <c r="J288" s="62" t="s">
        <v>366</v>
      </c>
      <c r="K288" s="61">
        <v>-20636</v>
      </c>
      <c r="L288" s="61" t="s">
        <v>247</v>
      </c>
      <c r="M288" s="62" t="s">
        <v>214</v>
      </c>
      <c r="N288" s="62"/>
      <c r="O288" s="63" t="s">
        <v>215</v>
      </c>
      <c r="P288" s="63" t="s">
        <v>216</v>
      </c>
    </row>
    <row r="289" spans="1:16" ht="13.5" thickBot="1">
      <c r="A289" s="16" t="str">
        <f t="shared" si="24"/>
        <v> TRI 2.123 </v>
      </c>
      <c r="B289" s="5" t="str">
        <f t="shared" si="25"/>
        <v>I</v>
      </c>
      <c r="C289" s="16">
        <f t="shared" si="26"/>
        <v>28781.37</v>
      </c>
      <c r="D289" s="11" t="str">
        <f t="shared" si="27"/>
        <v>vis</v>
      </c>
      <c r="E289" s="60">
        <f>VLOOKUP(C289,Active!C$21:E$967,3,FALSE)</f>
        <v>-20607.027715389384</v>
      </c>
      <c r="F289" s="5" t="s">
        <v>207</v>
      </c>
      <c r="G289" s="11" t="str">
        <f t="shared" si="28"/>
        <v>28781.370</v>
      </c>
      <c r="H289" s="16">
        <f t="shared" si="29"/>
        <v>-20607</v>
      </c>
      <c r="I289" s="61" t="s">
        <v>367</v>
      </c>
      <c r="J289" s="62" t="s">
        <v>368</v>
      </c>
      <c r="K289" s="61">
        <v>-20607</v>
      </c>
      <c r="L289" s="61" t="s">
        <v>268</v>
      </c>
      <c r="M289" s="62" t="s">
        <v>214</v>
      </c>
      <c r="N289" s="62"/>
      <c r="O289" s="63" t="s">
        <v>215</v>
      </c>
      <c r="P289" s="63" t="s">
        <v>216</v>
      </c>
    </row>
    <row r="290" spans="1:16" ht="13.5" thickBot="1">
      <c r="A290" s="16" t="str">
        <f t="shared" si="24"/>
        <v> TRI 2.123 </v>
      </c>
      <c r="B290" s="5" t="str">
        <f t="shared" si="25"/>
        <v>I</v>
      </c>
      <c r="C290" s="16">
        <f t="shared" si="26"/>
        <v>29397.357</v>
      </c>
      <c r="D290" s="11" t="str">
        <f t="shared" si="27"/>
        <v>vis</v>
      </c>
      <c r="E290" s="60">
        <f>VLOOKUP(C290,Active!C$21:E$967,3,FALSE)</f>
        <v>-19553.096254204051</v>
      </c>
      <c r="F290" s="5" t="s">
        <v>207</v>
      </c>
      <c r="G290" s="11" t="str">
        <f t="shared" si="28"/>
        <v>29397.357</v>
      </c>
      <c r="H290" s="16">
        <f t="shared" si="29"/>
        <v>-19553</v>
      </c>
      <c r="I290" s="61" t="s">
        <v>369</v>
      </c>
      <c r="J290" s="62" t="s">
        <v>370</v>
      </c>
      <c r="K290" s="61">
        <v>-19553</v>
      </c>
      <c r="L290" s="61" t="s">
        <v>371</v>
      </c>
      <c r="M290" s="62" t="s">
        <v>214</v>
      </c>
      <c r="N290" s="62"/>
      <c r="O290" s="63" t="s">
        <v>215</v>
      </c>
      <c r="P290" s="63" t="s">
        <v>216</v>
      </c>
    </row>
    <row r="291" spans="1:16" ht="13.5" thickBot="1">
      <c r="A291" s="16" t="str">
        <f t="shared" si="24"/>
        <v> TRI 2.123 </v>
      </c>
      <c r="B291" s="5" t="str">
        <f t="shared" si="25"/>
        <v>I</v>
      </c>
      <c r="C291" s="16">
        <f t="shared" si="26"/>
        <v>29438.324000000001</v>
      </c>
      <c r="D291" s="11" t="str">
        <f t="shared" si="27"/>
        <v>vis</v>
      </c>
      <c r="E291" s="60">
        <f>VLOOKUP(C291,Active!C$21:E$967,3,FALSE)</f>
        <v>-19483.003200015602</v>
      </c>
      <c r="F291" s="5" t="s">
        <v>207</v>
      </c>
      <c r="G291" s="11" t="str">
        <f t="shared" si="28"/>
        <v>29438.324</v>
      </c>
      <c r="H291" s="16">
        <f t="shared" si="29"/>
        <v>-19483</v>
      </c>
      <c r="I291" s="61" t="s">
        <v>372</v>
      </c>
      <c r="J291" s="62" t="s">
        <v>373</v>
      </c>
      <c r="K291" s="61">
        <v>-19483</v>
      </c>
      <c r="L291" s="61" t="s">
        <v>374</v>
      </c>
      <c r="M291" s="62" t="s">
        <v>214</v>
      </c>
      <c r="N291" s="62"/>
      <c r="O291" s="63" t="s">
        <v>215</v>
      </c>
      <c r="P291" s="63" t="s">
        <v>216</v>
      </c>
    </row>
    <row r="292" spans="1:16" ht="13.5" thickBot="1">
      <c r="A292" s="16" t="str">
        <f t="shared" si="24"/>
        <v> TRI 2.123 </v>
      </c>
      <c r="B292" s="5" t="str">
        <f t="shared" si="25"/>
        <v>I</v>
      </c>
      <c r="C292" s="16">
        <f t="shared" si="26"/>
        <v>29455.275000000001</v>
      </c>
      <c r="D292" s="11" t="str">
        <f t="shared" si="27"/>
        <v>vis</v>
      </c>
      <c r="E292" s="60">
        <f>VLOOKUP(C292,Active!C$21:E$967,3,FALSE)</f>
        <v>-19454.00065256159</v>
      </c>
      <c r="F292" s="5" t="s">
        <v>207</v>
      </c>
      <c r="G292" s="11" t="str">
        <f t="shared" si="28"/>
        <v>29455.275</v>
      </c>
      <c r="H292" s="16">
        <f t="shared" si="29"/>
        <v>-19454</v>
      </c>
      <c r="I292" s="61" t="s">
        <v>375</v>
      </c>
      <c r="J292" s="62" t="s">
        <v>376</v>
      </c>
      <c r="K292" s="61">
        <v>-19454</v>
      </c>
      <c r="L292" s="61" t="s">
        <v>377</v>
      </c>
      <c r="M292" s="62" t="s">
        <v>214</v>
      </c>
      <c r="N292" s="62"/>
      <c r="O292" s="63" t="s">
        <v>215</v>
      </c>
      <c r="P292" s="63" t="s">
        <v>216</v>
      </c>
    </row>
    <row r="293" spans="1:16" ht="13.5" thickBot="1">
      <c r="A293" s="16" t="str">
        <f t="shared" si="24"/>
        <v> TRI 2.123 </v>
      </c>
      <c r="B293" s="5" t="str">
        <f t="shared" si="25"/>
        <v>I</v>
      </c>
      <c r="C293" s="16">
        <f t="shared" si="26"/>
        <v>29456.413</v>
      </c>
      <c r="D293" s="11" t="str">
        <f t="shared" si="27"/>
        <v>vis</v>
      </c>
      <c r="E293" s="60">
        <f>VLOOKUP(C293,Active!C$21:E$967,3,FALSE)</f>
        <v>-19452.053575751808</v>
      </c>
      <c r="F293" s="5" t="s">
        <v>207</v>
      </c>
      <c r="G293" s="11" t="str">
        <f t="shared" si="28"/>
        <v>29456.413</v>
      </c>
      <c r="H293" s="16">
        <f t="shared" si="29"/>
        <v>-19452</v>
      </c>
      <c r="I293" s="61" t="s">
        <v>378</v>
      </c>
      <c r="J293" s="62" t="s">
        <v>379</v>
      </c>
      <c r="K293" s="61">
        <v>-19452</v>
      </c>
      <c r="L293" s="61" t="s">
        <v>255</v>
      </c>
      <c r="M293" s="62" t="s">
        <v>214</v>
      </c>
      <c r="N293" s="62"/>
      <c r="O293" s="63" t="s">
        <v>215</v>
      </c>
      <c r="P293" s="63" t="s">
        <v>216</v>
      </c>
    </row>
    <row r="294" spans="1:16" ht="13.5" thickBot="1">
      <c r="A294" s="16" t="str">
        <f t="shared" si="24"/>
        <v> TRI 2.123 </v>
      </c>
      <c r="B294" s="5" t="str">
        <f t="shared" si="25"/>
        <v>I</v>
      </c>
      <c r="C294" s="16">
        <f t="shared" si="26"/>
        <v>29462.242999999999</v>
      </c>
      <c r="D294" s="11" t="str">
        <f t="shared" si="27"/>
        <v>vis</v>
      </c>
      <c r="E294" s="60">
        <f>VLOOKUP(C294,Active!C$21:E$967,3,FALSE)</f>
        <v>-19442.078656770223</v>
      </c>
      <c r="F294" s="5" t="s">
        <v>207</v>
      </c>
      <c r="G294" s="11" t="str">
        <f t="shared" si="28"/>
        <v>29462.243</v>
      </c>
      <c r="H294" s="16">
        <f t="shared" si="29"/>
        <v>-19442</v>
      </c>
      <c r="I294" s="61" t="s">
        <v>380</v>
      </c>
      <c r="J294" s="62" t="s">
        <v>381</v>
      </c>
      <c r="K294" s="61">
        <v>-19442</v>
      </c>
      <c r="L294" s="61" t="s">
        <v>382</v>
      </c>
      <c r="M294" s="62" t="s">
        <v>214</v>
      </c>
      <c r="N294" s="62"/>
      <c r="O294" s="63" t="s">
        <v>215</v>
      </c>
      <c r="P294" s="63" t="s">
        <v>216</v>
      </c>
    </row>
    <row r="295" spans="1:16" ht="13.5" thickBot="1">
      <c r="A295" s="16" t="str">
        <f t="shared" si="24"/>
        <v> TRI 2.123 </v>
      </c>
      <c r="B295" s="5" t="str">
        <f t="shared" si="25"/>
        <v>I</v>
      </c>
      <c r="C295" s="16">
        <f t="shared" si="26"/>
        <v>29465.219000000001</v>
      </c>
      <c r="D295" s="11" t="str">
        <f t="shared" si="27"/>
        <v>vis</v>
      </c>
      <c r="E295" s="60">
        <f>VLOOKUP(C295,Active!C$21:E$967,3,FALSE)</f>
        <v>-19436.986828487337</v>
      </c>
      <c r="F295" s="5" t="s">
        <v>207</v>
      </c>
      <c r="G295" s="11" t="str">
        <f t="shared" si="28"/>
        <v>29465.219</v>
      </c>
      <c r="H295" s="16">
        <f t="shared" si="29"/>
        <v>-19437</v>
      </c>
      <c r="I295" s="61" t="s">
        <v>383</v>
      </c>
      <c r="J295" s="62" t="s">
        <v>384</v>
      </c>
      <c r="K295" s="61">
        <v>-19437</v>
      </c>
      <c r="L295" s="61" t="s">
        <v>347</v>
      </c>
      <c r="M295" s="62" t="s">
        <v>214</v>
      </c>
      <c r="N295" s="62"/>
      <c r="O295" s="63" t="s">
        <v>215</v>
      </c>
      <c r="P295" s="63" t="s">
        <v>216</v>
      </c>
    </row>
    <row r="296" spans="1:16" ht="13.5" thickBot="1">
      <c r="A296" s="16" t="str">
        <f t="shared" si="24"/>
        <v> TRI 2.123 </v>
      </c>
      <c r="B296" s="5" t="str">
        <f t="shared" si="25"/>
        <v>I</v>
      </c>
      <c r="C296" s="16">
        <f t="shared" si="26"/>
        <v>29486.226999999999</v>
      </c>
      <c r="D296" s="11" t="str">
        <f t="shared" si="27"/>
        <v>vis</v>
      </c>
      <c r="E296" s="60">
        <f>VLOOKUP(C296,Active!C$21:E$967,3,FALSE)</f>
        <v>-19401.042900877535</v>
      </c>
      <c r="F296" s="5" t="s">
        <v>207</v>
      </c>
      <c r="G296" s="11" t="str">
        <f t="shared" si="28"/>
        <v>29486.227</v>
      </c>
      <c r="H296" s="16">
        <f t="shared" si="29"/>
        <v>-19401</v>
      </c>
      <c r="I296" s="61" t="s">
        <v>385</v>
      </c>
      <c r="J296" s="62" t="s">
        <v>386</v>
      </c>
      <c r="K296" s="61">
        <v>-19401</v>
      </c>
      <c r="L296" s="61" t="s">
        <v>305</v>
      </c>
      <c r="M296" s="62" t="s">
        <v>214</v>
      </c>
      <c r="N296" s="62"/>
      <c r="O296" s="63" t="s">
        <v>215</v>
      </c>
      <c r="P296" s="63" t="s">
        <v>216</v>
      </c>
    </row>
    <row r="297" spans="1:16" ht="13.5" thickBot="1">
      <c r="A297" s="16" t="str">
        <f t="shared" si="24"/>
        <v> TRI 2.123 </v>
      </c>
      <c r="B297" s="5" t="str">
        <f t="shared" si="25"/>
        <v>I</v>
      </c>
      <c r="C297" s="16">
        <f t="shared" si="26"/>
        <v>29493.214</v>
      </c>
      <c r="D297" s="11" t="str">
        <f t="shared" si="27"/>
        <v>vis</v>
      </c>
      <c r="E297" s="60">
        <f>VLOOKUP(C297,Active!C$21:E$967,3,FALSE)</f>
        <v>-19389.088396773874</v>
      </c>
      <c r="F297" s="5" t="s">
        <v>207</v>
      </c>
      <c r="G297" s="11" t="str">
        <f t="shared" si="28"/>
        <v>29493.214</v>
      </c>
      <c r="H297" s="16">
        <f t="shared" si="29"/>
        <v>-19389</v>
      </c>
      <c r="I297" s="61" t="s">
        <v>387</v>
      </c>
      <c r="J297" s="62" t="s">
        <v>388</v>
      </c>
      <c r="K297" s="61">
        <v>-19389</v>
      </c>
      <c r="L297" s="61" t="s">
        <v>389</v>
      </c>
      <c r="M297" s="62" t="s">
        <v>214</v>
      </c>
      <c r="N297" s="62"/>
      <c r="O297" s="63" t="s">
        <v>215</v>
      </c>
      <c r="P297" s="63" t="s">
        <v>216</v>
      </c>
    </row>
    <row r="298" spans="1:16" ht="13.5" thickBot="1">
      <c r="A298" s="16" t="str">
        <f t="shared" si="24"/>
        <v> TRI 2.123 </v>
      </c>
      <c r="B298" s="5" t="str">
        <f t="shared" si="25"/>
        <v>I</v>
      </c>
      <c r="C298" s="16">
        <f t="shared" si="26"/>
        <v>29868.474999999999</v>
      </c>
      <c r="D298" s="11" t="str">
        <f t="shared" si="27"/>
        <v>vis</v>
      </c>
      <c r="E298" s="60">
        <f>VLOOKUP(C298,Active!C$21:E$967,3,FALSE)</f>
        <v>-18747.030408446411</v>
      </c>
      <c r="F298" s="5" t="s">
        <v>207</v>
      </c>
      <c r="G298" s="11" t="str">
        <f t="shared" si="28"/>
        <v>29868.475</v>
      </c>
      <c r="H298" s="16">
        <f t="shared" si="29"/>
        <v>-18747</v>
      </c>
      <c r="I298" s="61" t="s">
        <v>390</v>
      </c>
      <c r="J298" s="62" t="s">
        <v>391</v>
      </c>
      <c r="K298" s="61">
        <v>-18747</v>
      </c>
      <c r="L298" s="61" t="s">
        <v>227</v>
      </c>
      <c r="M298" s="62" t="s">
        <v>214</v>
      </c>
      <c r="N298" s="62"/>
      <c r="O298" s="63" t="s">
        <v>215</v>
      </c>
      <c r="P298" s="63" t="s">
        <v>216</v>
      </c>
    </row>
    <row r="299" spans="1:16" ht="13.5" thickBot="1">
      <c r="A299" s="16" t="str">
        <f t="shared" si="24"/>
        <v> HA 113.73 </v>
      </c>
      <c r="B299" s="5" t="str">
        <f t="shared" si="25"/>
        <v>I</v>
      </c>
      <c r="C299" s="16">
        <f t="shared" si="26"/>
        <v>29928.084999999999</v>
      </c>
      <c r="D299" s="11" t="str">
        <f t="shared" si="27"/>
        <v>pg</v>
      </c>
      <c r="E299" s="60">
        <f>VLOOKUP(C299,Active!C$21:E$967,3,FALSE)</f>
        <v>-18645.039856046347</v>
      </c>
      <c r="F299" s="5" t="str">
        <f>LEFT(M299,1)</f>
        <v>F</v>
      </c>
      <c r="G299" s="11" t="str">
        <f t="shared" si="28"/>
        <v>29928.085</v>
      </c>
      <c r="H299" s="16">
        <f t="shared" si="29"/>
        <v>-18645</v>
      </c>
      <c r="I299" s="61" t="s">
        <v>392</v>
      </c>
      <c r="J299" s="62" t="s">
        <v>393</v>
      </c>
      <c r="K299" s="61">
        <v>-18645</v>
      </c>
      <c r="L299" s="61" t="s">
        <v>291</v>
      </c>
      <c r="M299" s="62" t="s">
        <v>210</v>
      </c>
      <c r="N299" s="62"/>
      <c r="O299" s="63" t="s">
        <v>394</v>
      </c>
      <c r="P299" s="63" t="s">
        <v>395</v>
      </c>
    </row>
    <row r="300" spans="1:16" ht="13.5" thickBot="1">
      <c r="A300" s="16" t="str">
        <f t="shared" si="24"/>
        <v> TRI 2.123 </v>
      </c>
      <c r="B300" s="5" t="str">
        <f t="shared" si="25"/>
        <v>I</v>
      </c>
      <c r="C300" s="16">
        <f t="shared" si="26"/>
        <v>30587.337</v>
      </c>
      <c r="D300" s="11" t="str">
        <f t="shared" si="27"/>
        <v>pg</v>
      </c>
      <c r="E300" s="60">
        <f>VLOOKUP(C300,Active!C$21:E$967,3,FALSE)</f>
        <v>-17517.083545849295</v>
      </c>
      <c r="F300" s="5" t="str">
        <f>LEFT(M300,1)</f>
        <v>P</v>
      </c>
      <c r="G300" s="11" t="str">
        <f t="shared" si="28"/>
        <v>30587.337</v>
      </c>
      <c r="H300" s="16">
        <f t="shared" si="29"/>
        <v>-17517</v>
      </c>
      <c r="I300" s="61" t="s">
        <v>396</v>
      </c>
      <c r="J300" s="62" t="s">
        <v>397</v>
      </c>
      <c r="K300" s="61">
        <v>-17517</v>
      </c>
      <c r="L300" s="61" t="s">
        <v>398</v>
      </c>
      <c r="M300" s="62" t="s">
        <v>214</v>
      </c>
      <c r="N300" s="62"/>
      <c r="O300" s="63" t="s">
        <v>215</v>
      </c>
      <c r="P300" s="63" t="s">
        <v>216</v>
      </c>
    </row>
    <row r="301" spans="1:16" ht="13.5" thickBot="1">
      <c r="A301" s="16" t="str">
        <f t="shared" si="24"/>
        <v> TRI 2.123 </v>
      </c>
      <c r="B301" s="5" t="str">
        <f t="shared" si="25"/>
        <v>I</v>
      </c>
      <c r="C301" s="16">
        <f t="shared" si="26"/>
        <v>31674.481</v>
      </c>
      <c r="D301" s="11" t="str">
        <f t="shared" si="27"/>
        <v>pg</v>
      </c>
      <c r="E301" s="60">
        <f>VLOOKUP(C301,Active!C$21:E$967,3,FALSE)</f>
        <v>-15657.019511317938</v>
      </c>
      <c r="F301" s="5" t="str">
        <f>LEFT(M301,1)</f>
        <v>P</v>
      </c>
      <c r="G301" s="11" t="str">
        <f t="shared" si="28"/>
        <v>31674.481</v>
      </c>
      <c r="H301" s="16">
        <f t="shared" si="29"/>
        <v>-15657</v>
      </c>
      <c r="I301" s="61" t="s">
        <v>399</v>
      </c>
      <c r="J301" s="62" t="s">
        <v>400</v>
      </c>
      <c r="K301" s="61">
        <v>-15657</v>
      </c>
      <c r="L301" s="61" t="s">
        <v>258</v>
      </c>
      <c r="M301" s="62" t="s">
        <v>214</v>
      </c>
      <c r="N301" s="62"/>
      <c r="O301" s="63" t="s">
        <v>215</v>
      </c>
      <c r="P301" s="63" t="s">
        <v>216</v>
      </c>
    </row>
    <row r="302" spans="1:16" ht="13.5" thickBot="1">
      <c r="A302" s="16" t="str">
        <f t="shared" si="24"/>
        <v> AAC 4.117 </v>
      </c>
      <c r="B302" s="5" t="str">
        <f t="shared" si="25"/>
        <v>I</v>
      </c>
      <c r="C302" s="16">
        <f t="shared" si="26"/>
        <v>32889.438000000002</v>
      </c>
      <c r="D302" s="11" t="str">
        <f t="shared" si="27"/>
        <v>vis</v>
      </c>
      <c r="E302" s="60">
        <f>VLOOKUP(C302,Active!C$21:E$967,3,FALSE)</f>
        <v>-13578.272060012392</v>
      </c>
      <c r="F302" s="5" t="str">
        <f>LEFT(M302,1)</f>
        <v>V</v>
      </c>
      <c r="G302" s="11" t="str">
        <f t="shared" si="28"/>
        <v>32889.438</v>
      </c>
      <c r="H302" s="16">
        <f t="shared" si="29"/>
        <v>-13578</v>
      </c>
      <c r="I302" s="61" t="s">
        <v>401</v>
      </c>
      <c r="J302" s="62" t="s">
        <v>402</v>
      </c>
      <c r="K302" s="61">
        <v>-13578</v>
      </c>
      <c r="L302" s="61" t="s">
        <v>403</v>
      </c>
      <c r="M302" s="62" t="s">
        <v>233</v>
      </c>
      <c r="N302" s="62"/>
      <c r="O302" s="63" t="s">
        <v>404</v>
      </c>
      <c r="P302" s="63" t="s">
        <v>405</v>
      </c>
    </row>
    <row r="303" spans="1:16" ht="13.5" thickBot="1">
      <c r="A303" s="16" t="str">
        <f t="shared" si="24"/>
        <v> AAC 5.75 </v>
      </c>
      <c r="B303" s="5" t="str">
        <f t="shared" si="25"/>
        <v>I</v>
      </c>
      <c r="C303" s="16">
        <f t="shared" si="26"/>
        <v>33065.498</v>
      </c>
      <c r="D303" s="11" t="str">
        <f t="shared" si="27"/>
        <v>vis</v>
      </c>
      <c r="E303" s="60">
        <f>VLOOKUP(C303,Active!C$21:E$967,3,FALSE)</f>
        <v>-13277.039772551314</v>
      </c>
      <c r="F303" s="5" t="str">
        <f>LEFT(M303,1)</f>
        <v>V</v>
      </c>
      <c r="G303" s="11" t="str">
        <f t="shared" si="28"/>
        <v>33065.498</v>
      </c>
      <c r="H303" s="16">
        <f t="shared" si="29"/>
        <v>-13277</v>
      </c>
      <c r="I303" s="61" t="s">
        <v>406</v>
      </c>
      <c r="J303" s="62" t="s">
        <v>407</v>
      </c>
      <c r="K303" s="61">
        <v>-13277</v>
      </c>
      <c r="L303" s="61" t="s">
        <v>291</v>
      </c>
      <c r="M303" s="62" t="s">
        <v>233</v>
      </c>
      <c r="N303" s="62"/>
      <c r="O303" s="63" t="s">
        <v>404</v>
      </c>
      <c r="P303" s="63" t="s">
        <v>408</v>
      </c>
    </row>
    <row r="304" spans="1:16" ht="13.5" thickBot="1">
      <c r="A304" s="16" t="str">
        <f t="shared" si="24"/>
        <v> AAC 5.75 </v>
      </c>
      <c r="B304" s="5" t="str">
        <f t="shared" si="25"/>
        <v>I</v>
      </c>
      <c r="C304" s="16">
        <f t="shared" si="26"/>
        <v>33418.519999999997</v>
      </c>
      <c r="D304" s="11" t="str">
        <f t="shared" si="27"/>
        <v>vis</v>
      </c>
      <c r="E304" s="60">
        <f>VLOOKUP(C304,Active!C$21:E$967,3,FALSE)</f>
        <v>-12673.031908277288</v>
      </c>
      <c r="F304" s="5" t="s">
        <v>207</v>
      </c>
      <c r="G304" s="11" t="str">
        <f t="shared" si="28"/>
        <v>33418.520</v>
      </c>
      <c r="H304" s="16">
        <f t="shared" si="29"/>
        <v>-12673</v>
      </c>
      <c r="I304" s="61" t="s">
        <v>409</v>
      </c>
      <c r="J304" s="62" t="s">
        <v>410</v>
      </c>
      <c r="K304" s="61">
        <v>-12673</v>
      </c>
      <c r="L304" s="61" t="s">
        <v>282</v>
      </c>
      <c r="M304" s="62" t="s">
        <v>233</v>
      </c>
      <c r="N304" s="62"/>
      <c r="O304" s="63" t="s">
        <v>404</v>
      </c>
      <c r="P304" s="63" t="s">
        <v>408</v>
      </c>
    </row>
    <row r="305" spans="1:16" ht="13.5" thickBot="1">
      <c r="A305" s="16" t="str">
        <f t="shared" si="24"/>
        <v> BTOK 49.384 </v>
      </c>
      <c r="B305" s="5" t="str">
        <f t="shared" si="25"/>
        <v>I</v>
      </c>
      <c r="C305" s="16">
        <f t="shared" si="26"/>
        <v>33559.966999999997</v>
      </c>
      <c r="D305" s="11" t="str">
        <f t="shared" si="27"/>
        <v>vis</v>
      </c>
      <c r="E305" s="60">
        <f>VLOOKUP(C305,Active!C$21:E$967,3,FALSE)</f>
        <v>-12431.021210989387</v>
      </c>
      <c r="F305" s="5" t="s">
        <v>207</v>
      </c>
      <c r="G305" s="11" t="str">
        <f t="shared" si="28"/>
        <v>33559.967</v>
      </c>
      <c r="H305" s="16">
        <f t="shared" si="29"/>
        <v>-12431</v>
      </c>
      <c r="I305" s="61" t="s">
        <v>411</v>
      </c>
      <c r="J305" s="62" t="s">
        <v>412</v>
      </c>
      <c r="K305" s="61">
        <v>-12431</v>
      </c>
      <c r="L305" s="61" t="s">
        <v>261</v>
      </c>
      <c r="M305" s="62" t="s">
        <v>210</v>
      </c>
      <c r="N305" s="62"/>
      <c r="O305" s="63" t="s">
        <v>413</v>
      </c>
      <c r="P305" s="63" t="s">
        <v>414</v>
      </c>
    </row>
    <row r="306" spans="1:16" ht="13.5" thickBot="1">
      <c r="A306" s="16" t="str">
        <f t="shared" si="24"/>
        <v> AAC 5.75 </v>
      </c>
      <c r="B306" s="5" t="str">
        <f t="shared" si="25"/>
        <v>I</v>
      </c>
      <c r="C306" s="16">
        <f t="shared" si="26"/>
        <v>33594.447</v>
      </c>
      <c r="D306" s="11" t="str">
        <f t="shared" si="27"/>
        <v>vis</v>
      </c>
      <c r="E306" s="60">
        <f>VLOOKUP(C306,Active!C$21:E$967,3,FALSE)</f>
        <v>-12372.027179002229</v>
      </c>
      <c r="F306" s="5" t="s">
        <v>207</v>
      </c>
      <c r="G306" s="11" t="str">
        <f t="shared" si="28"/>
        <v>33594.447</v>
      </c>
      <c r="H306" s="16">
        <f t="shared" si="29"/>
        <v>-12372</v>
      </c>
      <c r="I306" s="61" t="s">
        <v>415</v>
      </c>
      <c r="J306" s="62" t="s">
        <v>416</v>
      </c>
      <c r="K306" s="61">
        <v>-12372</v>
      </c>
      <c r="L306" s="61" t="s">
        <v>268</v>
      </c>
      <c r="M306" s="62" t="s">
        <v>233</v>
      </c>
      <c r="N306" s="62"/>
      <c r="O306" s="63" t="s">
        <v>404</v>
      </c>
      <c r="P306" s="63" t="s">
        <v>408</v>
      </c>
    </row>
    <row r="307" spans="1:16" ht="13.5" thickBot="1">
      <c r="A307" s="16" t="str">
        <f t="shared" si="24"/>
        <v> AAC 5.75 </v>
      </c>
      <c r="B307" s="5" t="str">
        <f t="shared" si="25"/>
        <v>I</v>
      </c>
      <c r="C307" s="16">
        <f t="shared" si="26"/>
        <v>33798.427000000003</v>
      </c>
      <c r="D307" s="11" t="str">
        <f t="shared" si="27"/>
        <v>vis</v>
      </c>
      <c r="E307" s="60">
        <f>VLOOKUP(C307,Active!C$21:E$967,3,FALSE)</f>
        <v>-12023.024782113029</v>
      </c>
      <c r="F307" s="5" t="s">
        <v>207</v>
      </c>
      <c r="G307" s="11" t="str">
        <f t="shared" si="28"/>
        <v>33798.427</v>
      </c>
      <c r="H307" s="16">
        <f t="shared" si="29"/>
        <v>-12023</v>
      </c>
      <c r="I307" s="61" t="s">
        <v>417</v>
      </c>
      <c r="J307" s="62" t="s">
        <v>418</v>
      </c>
      <c r="K307" s="61">
        <v>-12023</v>
      </c>
      <c r="L307" s="61" t="s">
        <v>213</v>
      </c>
      <c r="M307" s="62" t="s">
        <v>233</v>
      </c>
      <c r="N307" s="62"/>
      <c r="O307" s="63" t="s">
        <v>404</v>
      </c>
      <c r="P307" s="63" t="s">
        <v>408</v>
      </c>
    </row>
    <row r="308" spans="1:16" ht="13.5" thickBot="1">
      <c r="A308" s="16" t="str">
        <f t="shared" si="24"/>
        <v> AA 6.144 </v>
      </c>
      <c r="B308" s="5" t="str">
        <f t="shared" si="25"/>
        <v>I</v>
      </c>
      <c r="C308" s="16">
        <f t="shared" si="26"/>
        <v>34628.377</v>
      </c>
      <c r="D308" s="11" t="str">
        <f t="shared" si="27"/>
        <v>vis</v>
      </c>
      <c r="E308" s="60">
        <f>VLOOKUP(C308,Active!C$21:E$967,3,FALSE)</f>
        <v>-10603.010372375871</v>
      </c>
      <c r="F308" s="5" t="s">
        <v>207</v>
      </c>
      <c r="G308" s="11" t="str">
        <f t="shared" si="28"/>
        <v>34628.377</v>
      </c>
      <c r="H308" s="16">
        <f t="shared" si="29"/>
        <v>-10603</v>
      </c>
      <c r="I308" s="61" t="s">
        <v>419</v>
      </c>
      <c r="J308" s="62" t="s">
        <v>420</v>
      </c>
      <c r="K308" s="61">
        <v>-10603</v>
      </c>
      <c r="L308" s="61" t="s">
        <v>421</v>
      </c>
      <c r="M308" s="62" t="s">
        <v>233</v>
      </c>
      <c r="N308" s="62"/>
      <c r="O308" s="63" t="s">
        <v>404</v>
      </c>
      <c r="P308" s="63" t="s">
        <v>422</v>
      </c>
    </row>
    <row r="309" spans="1:16" ht="13.5" thickBot="1">
      <c r="A309" s="16" t="str">
        <f t="shared" si="24"/>
        <v> SAC 28.108 </v>
      </c>
      <c r="B309" s="5" t="str">
        <f t="shared" si="25"/>
        <v>I</v>
      </c>
      <c r="C309" s="16">
        <f t="shared" si="26"/>
        <v>35244.396999999997</v>
      </c>
      <c r="D309" s="11" t="str">
        <f t="shared" si="27"/>
        <v>vis</v>
      </c>
      <c r="E309" s="60">
        <f>VLOOKUP(C309,Active!C$21:E$967,3,FALSE)</f>
        <v>-9549.0224493849873</v>
      </c>
      <c r="F309" s="5" t="s">
        <v>207</v>
      </c>
      <c r="G309" s="11" t="str">
        <f t="shared" si="28"/>
        <v>35244.397</v>
      </c>
      <c r="H309" s="16">
        <f t="shared" si="29"/>
        <v>-9549</v>
      </c>
      <c r="I309" s="61" t="s">
        <v>423</v>
      </c>
      <c r="J309" s="62" t="s">
        <v>424</v>
      </c>
      <c r="K309" s="61">
        <v>-9549</v>
      </c>
      <c r="L309" s="61" t="s">
        <v>224</v>
      </c>
      <c r="M309" s="62" t="s">
        <v>233</v>
      </c>
      <c r="N309" s="62"/>
      <c r="O309" s="63" t="s">
        <v>425</v>
      </c>
      <c r="P309" s="63" t="s">
        <v>426</v>
      </c>
    </row>
    <row r="310" spans="1:16" ht="13.5" thickBot="1">
      <c r="A310" s="16" t="str">
        <f t="shared" si="24"/>
        <v> AA 9.46 </v>
      </c>
      <c r="B310" s="5" t="str">
        <f t="shared" si="25"/>
        <v>I</v>
      </c>
      <c r="C310" s="16">
        <f t="shared" si="26"/>
        <v>35930.557000000001</v>
      </c>
      <c r="D310" s="11" t="str">
        <f t="shared" si="27"/>
        <v>vis</v>
      </c>
      <c r="E310" s="60">
        <f>VLOOKUP(C310,Active!C$21:E$967,3,FALSE)</f>
        <v>-8375.0275251302046</v>
      </c>
      <c r="F310" s="5" t="s">
        <v>207</v>
      </c>
      <c r="G310" s="11" t="str">
        <f t="shared" si="28"/>
        <v>35930.557</v>
      </c>
      <c r="H310" s="16">
        <f t="shared" si="29"/>
        <v>-8375</v>
      </c>
      <c r="I310" s="61" t="s">
        <v>427</v>
      </c>
      <c r="J310" s="62" t="s">
        <v>428</v>
      </c>
      <c r="K310" s="61">
        <v>-8375</v>
      </c>
      <c r="L310" s="61" t="s">
        <v>268</v>
      </c>
      <c r="M310" s="62" t="s">
        <v>233</v>
      </c>
      <c r="N310" s="62"/>
      <c r="O310" s="63" t="s">
        <v>404</v>
      </c>
      <c r="P310" s="63" t="s">
        <v>429</v>
      </c>
    </row>
    <row r="311" spans="1:16" ht="13.5" thickBot="1">
      <c r="A311" s="16" t="str">
        <f t="shared" si="24"/>
        <v> AJ 60.260 </v>
      </c>
      <c r="B311" s="5" t="str">
        <f t="shared" si="25"/>
        <v>II</v>
      </c>
      <c r="C311" s="16">
        <f t="shared" si="26"/>
        <v>36026.712</v>
      </c>
      <c r="D311" s="11" t="str">
        <f t="shared" si="27"/>
        <v>vis</v>
      </c>
      <c r="E311" s="60">
        <f>VLOOKUP(C311,Active!C$21:E$967,3,FALSE)</f>
        <v>-8210.5098004862211</v>
      </c>
      <c r="F311" s="5" t="s">
        <v>207</v>
      </c>
      <c r="G311" s="11" t="str">
        <f t="shared" si="28"/>
        <v>36026.712</v>
      </c>
      <c r="H311" s="16">
        <f t="shared" si="29"/>
        <v>-8210.5</v>
      </c>
      <c r="I311" s="61" t="s">
        <v>430</v>
      </c>
      <c r="J311" s="62" t="s">
        <v>431</v>
      </c>
      <c r="K311" s="61">
        <v>-8210.5</v>
      </c>
      <c r="L311" s="61" t="s">
        <v>421</v>
      </c>
      <c r="M311" s="62" t="s">
        <v>210</v>
      </c>
      <c r="N311" s="62"/>
      <c r="O311" s="63" t="s">
        <v>432</v>
      </c>
      <c r="P311" s="63" t="s">
        <v>433</v>
      </c>
    </row>
    <row r="312" spans="1:16" ht="13.5" thickBot="1">
      <c r="A312" s="16" t="str">
        <f t="shared" si="24"/>
        <v> AJ 60.260 </v>
      </c>
      <c r="B312" s="5" t="str">
        <f t="shared" si="25"/>
        <v>I</v>
      </c>
      <c r="C312" s="16">
        <f t="shared" si="26"/>
        <v>36028.754000000001</v>
      </c>
      <c r="D312" s="11" t="str">
        <f t="shared" si="27"/>
        <v>vis</v>
      </c>
      <c r="E312" s="60">
        <f>VLOOKUP(C312,Active!C$21:E$967,3,FALSE)</f>
        <v>-8207.0160123969563</v>
      </c>
      <c r="F312" s="5" t="s">
        <v>207</v>
      </c>
      <c r="G312" s="11" t="str">
        <f t="shared" si="28"/>
        <v>36028.754</v>
      </c>
      <c r="H312" s="16">
        <f t="shared" si="29"/>
        <v>-8207</v>
      </c>
      <c r="I312" s="61" t="s">
        <v>434</v>
      </c>
      <c r="J312" s="62" t="s">
        <v>435</v>
      </c>
      <c r="K312" s="61">
        <v>-8207</v>
      </c>
      <c r="L312" s="61" t="s">
        <v>436</v>
      </c>
      <c r="M312" s="62" t="s">
        <v>210</v>
      </c>
      <c r="N312" s="62"/>
      <c r="O312" s="63" t="s">
        <v>432</v>
      </c>
      <c r="P312" s="63" t="s">
        <v>433</v>
      </c>
    </row>
    <row r="313" spans="1:16" ht="13.5" thickBot="1">
      <c r="A313" s="16" t="str">
        <f t="shared" si="24"/>
        <v> AA 9.46 </v>
      </c>
      <c r="B313" s="5" t="str">
        <f t="shared" si="25"/>
        <v>I</v>
      </c>
      <c r="C313" s="16">
        <f t="shared" si="26"/>
        <v>36348.457999999999</v>
      </c>
      <c r="D313" s="11" t="str">
        <f t="shared" si="27"/>
        <v>vis</v>
      </c>
      <c r="E313" s="60">
        <f>VLOOKUP(C313,Active!C$21:E$967,3,FALSE)</f>
        <v>-7660.0140401689814</v>
      </c>
      <c r="F313" s="5" t="s">
        <v>207</v>
      </c>
      <c r="G313" s="11" t="str">
        <f t="shared" si="28"/>
        <v>36348.458</v>
      </c>
      <c r="H313" s="16">
        <f t="shared" si="29"/>
        <v>-7660</v>
      </c>
      <c r="I313" s="61" t="s">
        <v>437</v>
      </c>
      <c r="J313" s="62" t="s">
        <v>438</v>
      </c>
      <c r="K313" s="61">
        <v>-7660</v>
      </c>
      <c r="L313" s="61" t="s">
        <v>357</v>
      </c>
      <c r="M313" s="62" t="s">
        <v>233</v>
      </c>
      <c r="N313" s="62"/>
      <c r="O313" s="63" t="s">
        <v>404</v>
      </c>
      <c r="P313" s="63" t="s">
        <v>429</v>
      </c>
    </row>
    <row r="314" spans="1:16" ht="13.5" thickBot="1">
      <c r="A314" s="16" t="str">
        <f t="shared" si="24"/>
        <v> AJ 60.260 </v>
      </c>
      <c r="B314" s="5" t="str">
        <f t="shared" si="25"/>
        <v>I</v>
      </c>
      <c r="C314" s="16">
        <f t="shared" si="26"/>
        <v>36495.749000000003</v>
      </c>
      <c r="D314" s="11" t="str">
        <f t="shared" si="27"/>
        <v>vis</v>
      </c>
      <c r="E314" s="60">
        <f>VLOOKUP(C314,Active!C$21:E$967,3,FALSE)</f>
        <v>-7408.0044704062211</v>
      </c>
      <c r="F314" s="5" t="s">
        <v>207</v>
      </c>
      <c r="G314" s="11" t="str">
        <f t="shared" si="28"/>
        <v>36495.749</v>
      </c>
      <c r="H314" s="16">
        <f t="shared" si="29"/>
        <v>-7408</v>
      </c>
      <c r="I314" s="61" t="s">
        <v>439</v>
      </c>
      <c r="J314" s="62" t="s">
        <v>440</v>
      </c>
      <c r="K314" s="61">
        <v>-7408</v>
      </c>
      <c r="L314" s="61" t="s">
        <v>209</v>
      </c>
      <c r="M314" s="62" t="s">
        <v>210</v>
      </c>
      <c r="N314" s="62"/>
      <c r="O314" s="63" t="s">
        <v>432</v>
      </c>
      <c r="P314" s="63" t="s">
        <v>433</v>
      </c>
    </row>
    <row r="315" spans="1:16" ht="13.5" thickBot="1">
      <c r="A315" s="16" t="str">
        <f t="shared" si="24"/>
        <v> HABZ 28 </v>
      </c>
      <c r="B315" s="5" t="str">
        <f t="shared" si="25"/>
        <v>I</v>
      </c>
      <c r="C315" s="16">
        <f t="shared" si="26"/>
        <v>37192.415999999997</v>
      </c>
      <c r="D315" s="11" t="str">
        <f t="shared" si="27"/>
        <v>vis</v>
      </c>
      <c r="E315" s="60">
        <f>VLOOKUP(C315,Active!C$21:E$967,3,FALSE)</f>
        <v>-6216.0324494551369</v>
      </c>
      <c r="F315" s="5" t="s">
        <v>207</v>
      </c>
      <c r="G315" s="11" t="str">
        <f t="shared" si="28"/>
        <v>37192.416</v>
      </c>
      <c r="H315" s="16">
        <f t="shared" si="29"/>
        <v>-6216</v>
      </c>
      <c r="I315" s="61" t="s">
        <v>441</v>
      </c>
      <c r="J315" s="62" t="s">
        <v>442</v>
      </c>
      <c r="K315" s="61">
        <v>-6216</v>
      </c>
      <c r="L315" s="61" t="s">
        <v>282</v>
      </c>
      <c r="M315" s="62" t="s">
        <v>214</v>
      </c>
      <c r="N315" s="62"/>
      <c r="O315" s="63" t="s">
        <v>443</v>
      </c>
      <c r="P315" s="63" t="s">
        <v>444</v>
      </c>
    </row>
    <row r="316" spans="1:16" ht="13.5" thickBot="1">
      <c r="A316" s="16" t="str">
        <f t="shared" si="24"/>
        <v> HABZ 28 </v>
      </c>
      <c r="B316" s="5" t="str">
        <f t="shared" si="25"/>
        <v>I</v>
      </c>
      <c r="C316" s="16">
        <f t="shared" si="26"/>
        <v>37199.444000000003</v>
      </c>
      <c r="D316" s="11" t="str">
        <f t="shared" si="27"/>
        <v>vis</v>
      </c>
      <c r="E316" s="60">
        <f>VLOOKUP(C316,Active!C$21:E$967,3,FALSE)</f>
        <v>-6204.0077958354723</v>
      </c>
      <c r="F316" s="5" t="s">
        <v>207</v>
      </c>
      <c r="G316" s="11" t="str">
        <f t="shared" si="28"/>
        <v>37199.444</v>
      </c>
      <c r="H316" s="16">
        <f t="shared" si="29"/>
        <v>-6204</v>
      </c>
      <c r="I316" s="61" t="s">
        <v>445</v>
      </c>
      <c r="J316" s="62" t="s">
        <v>446</v>
      </c>
      <c r="K316" s="61">
        <v>-6204</v>
      </c>
      <c r="L316" s="61" t="s">
        <v>447</v>
      </c>
      <c r="M316" s="62" t="s">
        <v>214</v>
      </c>
      <c r="N316" s="62"/>
      <c r="O316" s="63" t="s">
        <v>443</v>
      </c>
      <c r="P316" s="63" t="s">
        <v>444</v>
      </c>
    </row>
    <row r="317" spans="1:16" ht="13.5" thickBot="1">
      <c r="A317" s="16" t="str">
        <f t="shared" si="24"/>
        <v> HABZ 28 </v>
      </c>
      <c r="B317" s="5" t="str">
        <f t="shared" si="25"/>
        <v>I</v>
      </c>
      <c r="C317" s="16">
        <f t="shared" si="26"/>
        <v>37579.347999999998</v>
      </c>
      <c r="D317" s="11" t="str">
        <f t="shared" si="27"/>
        <v>vis</v>
      </c>
      <c r="E317" s="60">
        <f>VLOOKUP(C317,Active!C$21:E$967,3,FALSE)</f>
        <v>-5554.0058025626486</v>
      </c>
      <c r="F317" s="5" t="s">
        <v>207</v>
      </c>
      <c r="G317" s="11" t="str">
        <f t="shared" si="28"/>
        <v>37579.348</v>
      </c>
      <c r="H317" s="16">
        <f t="shared" si="29"/>
        <v>-5554</v>
      </c>
      <c r="I317" s="61" t="s">
        <v>448</v>
      </c>
      <c r="J317" s="62" t="s">
        <v>449</v>
      </c>
      <c r="K317" s="61">
        <v>-5554</v>
      </c>
      <c r="L317" s="61" t="s">
        <v>209</v>
      </c>
      <c r="M317" s="62" t="s">
        <v>214</v>
      </c>
      <c r="N317" s="62"/>
      <c r="O317" s="63" t="s">
        <v>443</v>
      </c>
      <c r="P317" s="63" t="s">
        <v>444</v>
      </c>
    </row>
    <row r="318" spans="1:16" ht="13.5" thickBot="1">
      <c r="A318" s="16" t="str">
        <f t="shared" si="24"/>
        <v> HABZ 28 </v>
      </c>
      <c r="B318" s="5" t="str">
        <f t="shared" si="25"/>
        <v>I</v>
      </c>
      <c r="C318" s="16">
        <f t="shared" si="26"/>
        <v>37586.362999999998</v>
      </c>
      <c r="D318" s="11" t="str">
        <f t="shared" si="27"/>
        <v>vis</v>
      </c>
      <c r="E318" s="60">
        <f>VLOOKUP(C318,Active!C$21:E$967,3,FALSE)</f>
        <v>-5542.0033914724554</v>
      </c>
      <c r="F318" s="5" t="s">
        <v>207</v>
      </c>
      <c r="G318" s="11" t="str">
        <f t="shared" si="28"/>
        <v>37586.363</v>
      </c>
      <c r="H318" s="16">
        <f t="shared" si="29"/>
        <v>-5542</v>
      </c>
      <c r="I318" s="61" t="s">
        <v>450</v>
      </c>
      <c r="J318" s="62" t="s">
        <v>451</v>
      </c>
      <c r="K318" s="61">
        <v>-5542</v>
      </c>
      <c r="L318" s="61" t="s">
        <v>374</v>
      </c>
      <c r="M318" s="62" t="s">
        <v>214</v>
      </c>
      <c r="N318" s="62"/>
      <c r="O318" s="63" t="s">
        <v>443</v>
      </c>
      <c r="P318" s="63" t="s">
        <v>444</v>
      </c>
    </row>
    <row r="319" spans="1:16" ht="13.5" thickBot="1">
      <c r="A319" s="16" t="str">
        <f t="shared" si="24"/>
        <v> HABZ 28 </v>
      </c>
      <c r="B319" s="5" t="str">
        <f t="shared" si="25"/>
        <v>I</v>
      </c>
      <c r="C319" s="16">
        <f t="shared" si="26"/>
        <v>37932.374000000003</v>
      </c>
      <c r="D319" s="11" t="str">
        <f t="shared" si="27"/>
        <v>vis</v>
      </c>
      <c r="E319" s="60">
        <f>VLOOKUP(C319,Active!C$21:E$967,3,FALSE)</f>
        <v>-4949.9910944333878</v>
      </c>
      <c r="F319" s="5" t="s">
        <v>207</v>
      </c>
      <c r="G319" s="11" t="str">
        <f t="shared" si="28"/>
        <v>37932.374</v>
      </c>
      <c r="H319" s="16">
        <f t="shared" si="29"/>
        <v>-4950</v>
      </c>
      <c r="I319" s="61" t="s">
        <v>452</v>
      </c>
      <c r="J319" s="62" t="s">
        <v>453</v>
      </c>
      <c r="K319" s="61">
        <v>-4950</v>
      </c>
      <c r="L319" s="61" t="s">
        <v>454</v>
      </c>
      <c r="M319" s="62" t="s">
        <v>214</v>
      </c>
      <c r="N319" s="62"/>
      <c r="O319" s="63" t="s">
        <v>443</v>
      </c>
      <c r="P319" s="63" t="s">
        <v>444</v>
      </c>
    </row>
    <row r="320" spans="1:16" ht="13.5" thickBot="1">
      <c r="A320" s="16" t="str">
        <f t="shared" si="24"/>
        <v> HABZ 28 </v>
      </c>
      <c r="B320" s="5" t="str">
        <f t="shared" si="25"/>
        <v>I</v>
      </c>
      <c r="C320" s="16">
        <f t="shared" si="26"/>
        <v>37956.322</v>
      </c>
      <c r="D320" s="11" t="str">
        <f t="shared" si="27"/>
        <v>vis</v>
      </c>
      <c r="E320" s="60">
        <f>VLOOKUP(C320,Active!C$21:E$967,3,FALSE)</f>
        <v>-4909.0169332376763</v>
      </c>
      <c r="F320" s="5" t="s">
        <v>207</v>
      </c>
      <c r="G320" s="11" t="str">
        <f t="shared" si="28"/>
        <v>37956.322</v>
      </c>
      <c r="H320" s="16">
        <f t="shared" si="29"/>
        <v>-4909</v>
      </c>
      <c r="I320" s="61" t="s">
        <v>455</v>
      </c>
      <c r="J320" s="62" t="s">
        <v>456</v>
      </c>
      <c r="K320" s="61">
        <v>-4909</v>
      </c>
      <c r="L320" s="61" t="s">
        <v>247</v>
      </c>
      <c r="M320" s="62" t="s">
        <v>214</v>
      </c>
      <c r="N320" s="62"/>
      <c r="O320" s="63" t="s">
        <v>443</v>
      </c>
      <c r="P320" s="63" t="s">
        <v>444</v>
      </c>
    </row>
    <row r="321" spans="1:16" ht="13.5" thickBot="1">
      <c r="A321" s="16" t="str">
        <f t="shared" si="24"/>
        <v> HABZ 28 </v>
      </c>
      <c r="B321" s="5" t="str">
        <f t="shared" si="25"/>
        <v>I</v>
      </c>
      <c r="C321" s="16">
        <f t="shared" si="26"/>
        <v>38255.552000000003</v>
      </c>
      <c r="D321" s="11" t="str">
        <f t="shared" si="27"/>
        <v>vis</v>
      </c>
      <c r="E321" s="60">
        <f>VLOOKUP(C321,Active!C$21:E$967,3,FALSE)</f>
        <v>-4397.0452339477724</v>
      </c>
      <c r="F321" s="5" t="s">
        <v>207</v>
      </c>
      <c r="G321" s="11" t="str">
        <f t="shared" si="28"/>
        <v>38255.552</v>
      </c>
      <c r="H321" s="16">
        <f t="shared" si="29"/>
        <v>-4397</v>
      </c>
      <c r="I321" s="61" t="s">
        <v>457</v>
      </c>
      <c r="J321" s="62" t="s">
        <v>458</v>
      </c>
      <c r="K321" s="61">
        <v>-4397</v>
      </c>
      <c r="L321" s="61" t="s">
        <v>320</v>
      </c>
      <c r="M321" s="62" t="s">
        <v>214</v>
      </c>
      <c r="N321" s="62"/>
      <c r="O321" s="63" t="s">
        <v>443</v>
      </c>
      <c r="P321" s="63" t="s">
        <v>444</v>
      </c>
    </row>
    <row r="322" spans="1:16" ht="13.5" thickBot="1">
      <c r="A322" s="16" t="str">
        <f t="shared" si="24"/>
        <v> HABZ 28 </v>
      </c>
      <c r="B322" s="5" t="str">
        <f t="shared" si="25"/>
        <v>I</v>
      </c>
      <c r="C322" s="16">
        <f t="shared" si="26"/>
        <v>38323.370000000003</v>
      </c>
      <c r="D322" s="11" t="str">
        <f t="shared" si="27"/>
        <v>vis</v>
      </c>
      <c r="E322" s="60">
        <f>VLOOKUP(C322,Active!C$21:E$967,3,FALSE)</f>
        <v>-4281.0110906384716</v>
      </c>
      <c r="F322" s="5" t="s">
        <v>207</v>
      </c>
      <c r="G322" s="11" t="str">
        <f t="shared" si="28"/>
        <v>38323.370</v>
      </c>
      <c r="H322" s="16">
        <f t="shared" si="29"/>
        <v>-4281</v>
      </c>
      <c r="I322" s="61" t="s">
        <v>459</v>
      </c>
      <c r="J322" s="62" t="s">
        <v>460</v>
      </c>
      <c r="K322" s="61">
        <v>-4281</v>
      </c>
      <c r="L322" s="61" t="s">
        <v>421</v>
      </c>
      <c r="M322" s="62" t="s">
        <v>214</v>
      </c>
      <c r="N322" s="62"/>
      <c r="O322" s="63" t="s">
        <v>443</v>
      </c>
      <c r="P322" s="63" t="s">
        <v>444</v>
      </c>
    </row>
    <row r="323" spans="1:16" ht="13.5" thickBot="1">
      <c r="A323" s="16" t="str">
        <f t="shared" si="24"/>
        <v> AA 17.61 </v>
      </c>
      <c r="B323" s="5" t="str">
        <f t="shared" si="25"/>
        <v>I</v>
      </c>
      <c r="C323" s="16">
        <f t="shared" si="26"/>
        <v>38590.474999999999</v>
      </c>
      <c r="D323" s="11" t="str">
        <f t="shared" si="27"/>
        <v>vis</v>
      </c>
      <c r="E323" s="60">
        <f>VLOOKUP(C323,Active!C$21:E$967,3,FALSE)</f>
        <v>-3824.0041035755894</v>
      </c>
      <c r="F323" s="5" t="s">
        <v>207</v>
      </c>
      <c r="G323" s="11" t="str">
        <f t="shared" si="28"/>
        <v>38590.475</v>
      </c>
      <c r="H323" s="16">
        <f t="shared" si="29"/>
        <v>-3824</v>
      </c>
      <c r="I323" s="61" t="s">
        <v>461</v>
      </c>
      <c r="J323" s="62" t="s">
        <v>462</v>
      </c>
      <c r="K323" s="61">
        <v>-3824</v>
      </c>
      <c r="L323" s="61" t="s">
        <v>374</v>
      </c>
      <c r="M323" s="62" t="s">
        <v>233</v>
      </c>
      <c r="N323" s="62"/>
      <c r="O323" s="63" t="s">
        <v>463</v>
      </c>
      <c r="P323" s="63" t="s">
        <v>464</v>
      </c>
    </row>
    <row r="324" spans="1:16" ht="13.5" thickBot="1">
      <c r="A324" s="16" t="str">
        <f t="shared" si="24"/>
        <v> BRNO 5 </v>
      </c>
      <c r="B324" s="5" t="str">
        <f t="shared" si="25"/>
        <v>I</v>
      </c>
      <c r="C324" s="16">
        <f t="shared" si="26"/>
        <v>38967.453999999998</v>
      </c>
      <c r="D324" s="11" t="str">
        <f t="shared" si="27"/>
        <v>vis</v>
      </c>
      <c r="E324" s="60">
        <f>VLOOKUP(C324,Active!C$21:E$967,3,FALSE)</f>
        <v>-3179.0066794315985</v>
      </c>
      <c r="F324" s="5" t="s">
        <v>207</v>
      </c>
      <c r="G324" s="11" t="str">
        <f t="shared" si="28"/>
        <v>38967.454</v>
      </c>
      <c r="H324" s="16">
        <f t="shared" si="29"/>
        <v>-3179</v>
      </c>
      <c r="I324" s="61" t="s">
        <v>465</v>
      </c>
      <c r="J324" s="62" t="s">
        <v>466</v>
      </c>
      <c r="K324" s="61">
        <v>-3179</v>
      </c>
      <c r="L324" s="61" t="s">
        <v>467</v>
      </c>
      <c r="M324" s="62" t="s">
        <v>233</v>
      </c>
      <c r="N324" s="62"/>
      <c r="O324" s="63" t="s">
        <v>468</v>
      </c>
      <c r="P324" s="63" t="s">
        <v>469</v>
      </c>
    </row>
    <row r="325" spans="1:16" ht="13.5" thickBot="1">
      <c r="A325" s="16" t="str">
        <f t="shared" si="24"/>
        <v> AA 18.332 </v>
      </c>
      <c r="B325" s="5" t="str">
        <f t="shared" si="25"/>
        <v>I</v>
      </c>
      <c r="C325" s="16">
        <f t="shared" si="26"/>
        <v>39697.442000000003</v>
      </c>
      <c r="D325" s="11" t="str">
        <f t="shared" si="27"/>
        <v>vis</v>
      </c>
      <c r="E325" s="60">
        <f>VLOOKUP(C325,Active!C$21:E$967,3,FALSE)</f>
        <v>-1930.0236335430277</v>
      </c>
      <c r="F325" s="5" t="s">
        <v>207</v>
      </c>
      <c r="G325" s="11" t="str">
        <f t="shared" si="28"/>
        <v>39697.442</v>
      </c>
      <c r="H325" s="16">
        <f t="shared" si="29"/>
        <v>-1930</v>
      </c>
      <c r="I325" s="61" t="s">
        <v>470</v>
      </c>
      <c r="J325" s="62" t="s">
        <v>471</v>
      </c>
      <c r="K325" s="61">
        <v>-1930</v>
      </c>
      <c r="L325" s="61" t="s">
        <v>213</v>
      </c>
      <c r="M325" s="62" t="s">
        <v>233</v>
      </c>
      <c r="N325" s="62"/>
      <c r="O325" s="63" t="s">
        <v>472</v>
      </c>
      <c r="P325" s="63" t="s">
        <v>473</v>
      </c>
    </row>
    <row r="326" spans="1:16" ht="13.5" thickBot="1">
      <c r="A326" s="16" t="str">
        <f t="shared" si="24"/>
        <v> BRNO 14 </v>
      </c>
      <c r="B326" s="5" t="str">
        <f t="shared" si="25"/>
        <v>I</v>
      </c>
      <c r="C326" s="16">
        <f t="shared" si="26"/>
        <v>41095.493000000002</v>
      </c>
      <c r="D326" s="11" t="str">
        <f t="shared" si="27"/>
        <v>vis</v>
      </c>
      <c r="E326" s="60">
        <f>VLOOKUP(C326,Active!C$21:E$967,3,FALSE)</f>
        <v>461.99102462607942</v>
      </c>
      <c r="F326" s="5" t="s">
        <v>207</v>
      </c>
      <c r="G326" s="11" t="str">
        <f t="shared" si="28"/>
        <v>41095.493</v>
      </c>
      <c r="H326" s="16">
        <f t="shared" si="29"/>
        <v>462</v>
      </c>
      <c r="I326" s="61" t="s">
        <v>474</v>
      </c>
      <c r="J326" s="62" t="s">
        <v>475</v>
      </c>
      <c r="K326" s="61">
        <v>462</v>
      </c>
      <c r="L326" s="61" t="s">
        <v>447</v>
      </c>
      <c r="M326" s="62" t="s">
        <v>233</v>
      </c>
      <c r="N326" s="62"/>
      <c r="O326" s="63" t="s">
        <v>476</v>
      </c>
      <c r="P326" s="63" t="s">
        <v>477</v>
      </c>
    </row>
    <row r="327" spans="1:16" ht="13.5" thickBot="1">
      <c r="A327" s="16" t="str">
        <f t="shared" si="24"/>
        <v>IBVS 584 </v>
      </c>
      <c r="B327" s="5" t="str">
        <f t="shared" si="25"/>
        <v>I</v>
      </c>
      <c r="C327" s="16">
        <f t="shared" si="26"/>
        <v>41157.449999999997</v>
      </c>
      <c r="D327" s="11" t="str">
        <f t="shared" si="27"/>
        <v>vis</v>
      </c>
      <c r="E327" s="60">
        <f>VLOOKUP(C327,Active!C$21:E$967,3,FALSE)</f>
        <v>567.99720907583924</v>
      </c>
      <c r="F327" s="5" t="s">
        <v>207</v>
      </c>
      <c r="G327" s="11" t="str">
        <f t="shared" si="28"/>
        <v>41157.450</v>
      </c>
      <c r="H327" s="16">
        <f t="shared" si="29"/>
        <v>568</v>
      </c>
      <c r="I327" s="61" t="s">
        <v>486</v>
      </c>
      <c r="J327" s="62" t="s">
        <v>487</v>
      </c>
      <c r="K327" s="61">
        <v>568</v>
      </c>
      <c r="L327" s="61" t="s">
        <v>374</v>
      </c>
      <c r="M327" s="62" t="s">
        <v>233</v>
      </c>
      <c r="N327" s="62"/>
      <c r="O327" s="63" t="s">
        <v>463</v>
      </c>
      <c r="P327" s="64" t="s">
        <v>482</v>
      </c>
    </row>
    <row r="328" spans="1:16" ht="13.5" thickBot="1">
      <c r="A328" s="16" t="str">
        <f t="shared" si="24"/>
        <v> BRNO 20 </v>
      </c>
      <c r="B328" s="5" t="str">
        <f t="shared" si="25"/>
        <v>I</v>
      </c>
      <c r="C328" s="16">
        <f t="shared" si="26"/>
        <v>42274.36</v>
      </c>
      <c r="D328" s="11" t="str">
        <f t="shared" si="27"/>
        <v>vis</v>
      </c>
      <c r="E328" s="60">
        <f>VLOOKUP(C328,Active!C$21:E$967,3,FALSE)</f>
        <v>2478.9897922188479</v>
      </c>
      <c r="F328" s="5" t="s">
        <v>207</v>
      </c>
      <c r="G328" s="11" t="str">
        <f t="shared" si="28"/>
        <v>42274.360</v>
      </c>
      <c r="H328" s="16">
        <f t="shared" si="29"/>
        <v>2479</v>
      </c>
      <c r="I328" s="61" t="s">
        <v>488</v>
      </c>
      <c r="J328" s="62" t="s">
        <v>489</v>
      </c>
      <c r="K328" s="61">
        <v>2479</v>
      </c>
      <c r="L328" s="61" t="s">
        <v>421</v>
      </c>
      <c r="M328" s="62" t="s">
        <v>233</v>
      </c>
      <c r="N328" s="62"/>
      <c r="O328" s="63" t="s">
        <v>490</v>
      </c>
      <c r="P328" s="63" t="s">
        <v>491</v>
      </c>
    </row>
    <row r="329" spans="1:16" ht="13.5" thickBot="1">
      <c r="A329" s="16" t="str">
        <f t="shared" si="24"/>
        <v> BBS 90 </v>
      </c>
      <c r="B329" s="5" t="str">
        <f t="shared" si="25"/>
        <v>I</v>
      </c>
      <c r="C329" s="16">
        <f t="shared" si="26"/>
        <v>47456.288</v>
      </c>
      <c r="D329" s="11" t="str">
        <f t="shared" si="27"/>
        <v>vis</v>
      </c>
      <c r="E329" s="60">
        <f>VLOOKUP(C329,Active!C$21:E$967,3,FALSE)</f>
        <v>11345.081038945133</v>
      </c>
      <c r="F329" s="5" t="s">
        <v>207</v>
      </c>
      <c r="G329" s="11" t="str">
        <f t="shared" si="28"/>
        <v>47456.288</v>
      </c>
      <c r="H329" s="16">
        <f t="shared" si="29"/>
        <v>11345</v>
      </c>
      <c r="I329" s="61" t="s">
        <v>781</v>
      </c>
      <c r="J329" s="62" t="s">
        <v>782</v>
      </c>
      <c r="K329" s="61">
        <v>11345</v>
      </c>
      <c r="L329" s="61" t="s">
        <v>783</v>
      </c>
      <c r="M329" s="62" t="s">
        <v>233</v>
      </c>
      <c r="N329" s="62"/>
      <c r="O329" s="63" t="s">
        <v>623</v>
      </c>
      <c r="P329" s="63" t="s">
        <v>784</v>
      </c>
    </row>
    <row r="330" spans="1:16" ht="13.5" thickBot="1">
      <c r="A330" s="16" t="str">
        <f t="shared" si="24"/>
        <v> BBS 90 </v>
      </c>
      <c r="B330" s="5" t="str">
        <f t="shared" si="25"/>
        <v>I</v>
      </c>
      <c r="C330" s="16">
        <f t="shared" si="26"/>
        <v>47522.317999999999</v>
      </c>
      <c r="D330" s="11" t="str">
        <f t="shared" si="27"/>
        <v>vis</v>
      </c>
      <c r="E330" s="60">
        <f>VLOOKUP(C330,Active!C$21:E$967,3,FALSE)</f>
        <v>11458.055978971572</v>
      </c>
      <c r="F330" s="5" t="s">
        <v>207</v>
      </c>
      <c r="G330" s="11" t="str">
        <f t="shared" si="28"/>
        <v>47522.318</v>
      </c>
      <c r="H330" s="16">
        <f t="shared" si="29"/>
        <v>11458</v>
      </c>
      <c r="I330" s="61" t="s">
        <v>787</v>
      </c>
      <c r="J330" s="62" t="s">
        <v>788</v>
      </c>
      <c r="K330" s="61">
        <v>11458</v>
      </c>
      <c r="L330" s="61" t="s">
        <v>724</v>
      </c>
      <c r="M330" s="62" t="s">
        <v>233</v>
      </c>
      <c r="N330" s="62"/>
      <c r="O330" s="63" t="s">
        <v>623</v>
      </c>
      <c r="P330" s="63" t="s">
        <v>784</v>
      </c>
    </row>
    <row r="331" spans="1:16" ht="13.5" thickBot="1">
      <c r="A331" s="16" t="str">
        <f t="shared" ref="A331:A364" si="30">P331</f>
        <v> VSSC 73 </v>
      </c>
      <c r="B331" s="5" t="str">
        <f t="shared" ref="B331:B364" si="31">IF(H331=INT(H331),"I","II")</f>
        <v>I</v>
      </c>
      <c r="C331" s="16">
        <f t="shared" ref="C331:C364" si="32">1*G331</f>
        <v>47758.444000000003</v>
      </c>
      <c r="D331" s="11" t="str">
        <f t="shared" ref="D331:D364" si="33">VLOOKUP(F331,I$1:J$5,2,FALSE)</f>
        <v>vis</v>
      </c>
      <c r="E331" s="60">
        <f>VLOOKUP(C331,Active!C$21:E$967,3,FALSE)</f>
        <v>11862.059018327682</v>
      </c>
      <c r="F331" s="5" t="s">
        <v>207</v>
      </c>
      <c r="G331" s="11" t="str">
        <f t="shared" ref="G331:G364" si="34">MID(I331,3,LEN(I331)-3)</f>
        <v>47758.444</v>
      </c>
      <c r="H331" s="16">
        <f t="shared" ref="H331:H364" si="35">1*K331</f>
        <v>11862</v>
      </c>
      <c r="I331" s="61" t="s">
        <v>798</v>
      </c>
      <c r="J331" s="62" t="s">
        <v>799</v>
      </c>
      <c r="K331" s="61">
        <v>11862</v>
      </c>
      <c r="L331" s="61" t="s">
        <v>780</v>
      </c>
      <c r="M331" s="62" t="s">
        <v>233</v>
      </c>
      <c r="N331" s="62"/>
      <c r="O331" s="63" t="s">
        <v>609</v>
      </c>
      <c r="P331" s="63" t="s">
        <v>800</v>
      </c>
    </row>
    <row r="332" spans="1:16" ht="13.5" thickBot="1">
      <c r="A332" s="16" t="str">
        <f t="shared" si="30"/>
        <v> VSSC 73 </v>
      </c>
      <c r="B332" s="5" t="str">
        <f t="shared" si="31"/>
        <v>I</v>
      </c>
      <c r="C332" s="16">
        <f t="shared" si="32"/>
        <v>47762.527000000002</v>
      </c>
      <c r="D332" s="11" t="str">
        <f t="shared" si="33"/>
        <v>vis</v>
      </c>
      <c r="E332" s="60">
        <f>VLOOKUP(C332,Active!C$21:E$967,3,FALSE)</f>
        <v>11869.044883542399</v>
      </c>
      <c r="F332" s="5" t="s">
        <v>207</v>
      </c>
      <c r="G332" s="11" t="str">
        <f t="shared" si="34"/>
        <v>47762.527</v>
      </c>
      <c r="H332" s="16">
        <f t="shared" si="35"/>
        <v>11869</v>
      </c>
      <c r="I332" s="61" t="s">
        <v>801</v>
      </c>
      <c r="J332" s="62" t="s">
        <v>802</v>
      </c>
      <c r="K332" s="61">
        <v>11869</v>
      </c>
      <c r="L332" s="61" t="s">
        <v>555</v>
      </c>
      <c r="M332" s="62" t="s">
        <v>233</v>
      </c>
      <c r="N332" s="62"/>
      <c r="O332" s="63" t="s">
        <v>609</v>
      </c>
      <c r="P332" s="63" t="s">
        <v>800</v>
      </c>
    </row>
    <row r="333" spans="1:16" ht="13.5" thickBot="1">
      <c r="A333" s="16" t="str">
        <f t="shared" si="30"/>
        <v> BRNO 31 </v>
      </c>
      <c r="B333" s="5" t="str">
        <f t="shared" si="31"/>
        <v>I</v>
      </c>
      <c r="C333" s="16">
        <f t="shared" si="32"/>
        <v>48862.502</v>
      </c>
      <c r="D333" s="11" t="str">
        <f t="shared" si="33"/>
        <v>vis</v>
      </c>
      <c r="E333" s="60">
        <f>VLOOKUP(C333,Active!C$21:E$967,3,FALSE)</f>
        <v>13751.062294652267</v>
      </c>
      <c r="F333" s="5" t="s">
        <v>207</v>
      </c>
      <c r="G333" s="11" t="str">
        <f t="shared" si="34"/>
        <v>48862.502</v>
      </c>
      <c r="H333" s="16">
        <f t="shared" si="35"/>
        <v>13751</v>
      </c>
      <c r="I333" s="61" t="s">
        <v>883</v>
      </c>
      <c r="J333" s="62" t="s">
        <v>884</v>
      </c>
      <c r="K333" s="61">
        <v>13751</v>
      </c>
      <c r="L333" s="61" t="s">
        <v>777</v>
      </c>
      <c r="M333" s="62" t="s">
        <v>233</v>
      </c>
      <c r="N333" s="62"/>
      <c r="O333" s="63" t="s">
        <v>829</v>
      </c>
      <c r="P333" s="63" t="s">
        <v>830</v>
      </c>
    </row>
    <row r="334" spans="1:16" ht="13.5" thickBot="1">
      <c r="A334" s="16" t="str">
        <f t="shared" si="30"/>
        <v>IBVS 4309 </v>
      </c>
      <c r="B334" s="5" t="str">
        <f t="shared" si="31"/>
        <v>I</v>
      </c>
      <c r="C334" s="16">
        <f t="shared" si="32"/>
        <v>49163.5052</v>
      </c>
      <c r="D334" s="11" t="str">
        <f t="shared" si="33"/>
        <v>vis</v>
      </c>
      <c r="E334" s="60">
        <f>VLOOKUP(C334,Active!C$21:E$967,3,FALSE)</f>
        <v>14266.067874960714</v>
      </c>
      <c r="F334" s="5" t="s">
        <v>207</v>
      </c>
      <c r="G334" s="11" t="str">
        <f t="shared" si="34"/>
        <v>49163.5052</v>
      </c>
      <c r="H334" s="16">
        <f t="shared" si="35"/>
        <v>14266</v>
      </c>
      <c r="I334" s="61" t="s">
        <v>900</v>
      </c>
      <c r="J334" s="62" t="s">
        <v>898</v>
      </c>
      <c r="K334" s="61">
        <v>14266</v>
      </c>
      <c r="L334" s="61" t="s">
        <v>901</v>
      </c>
      <c r="M334" s="62" t="s">
        <v>820</v>
      </c>
      <c r="N334" s="62" t="s">
        <v>821</v>
      </c>
      <c r="O334" s="63" t="s">
        <v>902</v>
      </c>
      <c r="P334" s="64" t="s">
        <v>903</v>
      </c>
    </row>
    <row r="335" spans="1:16" ht="13.5" thickBot="1">
      <c r="A335" s="16" t="str">
        <f t="shared" si="30"/>
        <v> BRNO 32 </v>
      </c>
      <c r="B335" s="5" t="str">
        <f t="shared" si="31"/>
        <v>I</v>
      </c>
      <c r="C335" s="16">
        <f t="shared" si="32"/>
        <v>49924.4856</v>
      </c>
      <c r="D335" s="11" t="str">
        <f t="shared" si="33"/>
        <v>vis</v>
      </c>
      <c r="E335" s="60">
        <f>VLOOKUP(C335,Active!C$21:E$967,3,FALSE)</f>
        <v>15568.077795471048</v>
      </c>
      <c r="F335" s="5" t="s">
        <v>207</v>
      </c>
      <c r="G335" s="11" t="str">
        <f t="shared" si="34"/>
        <v>49924.4856</v>
      </c>
      <c r="H335" s="16">
        <f t="shared" si="35"/>
        <v>15568</v>
      </c>
      <c r="I335" s="61" t="s">
        <v>980</v>
      </c>
      <c r="J335" s="62" t="s">
        <v>981</v>
      </c>
      <c r="K335" s="61">
        <v>15568</v>
      </c>
      <c r="L335" s="61" t="s">
        <v>975</v>
      </c>
      <c r="M335" s="62" t="s">
        <v>233</v>
      </c>
      <c r="N335" s="62"/>
      <c r="O335" s="63" t="s">
        <v>944</v>
      </c>
      <c r="P335" s="63" t="s">
        <v>982</v>
      </c>
    </row>
    <row r="336" spans="1:16" ht="13.5" thickBot="1">
      <c r="A336" s="16" t="str">
        <f t="shared" si="30"/>
        <v> BRNO 32 </v>
      </c>
      <c r="B336" s="5" t="str">
        <f t="shared" si="31"/>
        <v>I</v>
      </c>
      <c r="C336" s="16">
        <f t="shared" si="32"/>
        <v>49924.491199999997</v>
      </c>
      <c r="D336" s="11" t="str">
        <f t="shared" si="33"/>
        <v>vis</v>
      </c>
      <c r="E336" s="60">
        <f>VLOOKUP(C336,Active!C$21:E$967,3,FALSE)</f>
        <v>15568.087376868349</v>
      </c>
      <c r="F336" s="5" t="s">
        <v>207</v>
      </c>
      <c r="G336" s="11" t="str">
        <f t="shared" si="34"/>
        <v>49924.4912</v>
      </c>
      <c r="H336" s="16">
        <f t="shared" si="35"/>
        <v>15568</v>
      </c>
      <c r="I336" s="61" t="s">
        <v>983</v>
      </c>
      <c r="J336" s="62" t="s">
        <v>984</v>
      </c>
      <c r="K336" s="61">
        <v>15568</v>
      </c>
      <c r="L336" s="61" t="s">
        <v>985</v>
      </c>
      <c r="M336" s="62" t="s">
        <v>233</v>
      </c>
      <c r="N336" s="62"/>
      <c r="O336" s="63" t="s">
        <v>947</v>
      </c>
      <c r="P336" s="63" t="s">
        <v>982</v>
      </c>
    </row>
    <row r="337" spans="1:16" ht="13.5" thickBot="1">
      <c r="A337" s="16" t="str">
        <f t="shared" si="30"/>
        <v> BRNO 32 </v>
      </c>
      <c r="B337" s="5" t="str">
        <f t="shared" si="31"/>
        <v>I</v>
      </c>
      <c r="C337" s="16">
        <f t="shared" si="32"/>
        <v>49924.493900000001</v>
      </c>
      <c r="D337" s="11" t="str">
        <f t="shared" si="33"/>
        <v>vis</v>
      </c>
      <c r="E337" s="60">
        <f>VLOOKUP(C337,Active!C$21:E$967,3,FALSE)</f>
        <v>15568.091996470628</v>
      </c>
      <c r="F337" s="5" t="s">
        <v>207</v>
      </c>
      <c r="G337" s="11" t="str">
        <f t="shared" si="34"/>
        <v>49924.4939</v>
      </c>
      <c r="H337" s="16">
        <f t="shared" si="35"/>
        <v>15568</v>
      </c>
      <c r="I337" s="61" t="s">
        <v>986</v>
      </c>
      <c r="J337" s="62" t="s">
        <v>987</v>
      </c>
      <c r="K337" s="61">
        <v>15568</v>
      </c>
      <c r="L337" s="61" t="s">
        <v>988</v>
      </c>
      <c r="M337" s="62" t="s">
        <v>233</v>
      </c>
      <c r="N337" s="62"/>
      <c r="O337" s="63" t="s">
        <v>923</v>
      </c>
      <c r="P337" s="63" t="s">
        <v>982</v>
      </c>
    </row>
    <row r="338" spans="1:16" ht="13.5" thickBot="1">
      <c r="A338" s="16" t="str">
        <f t="shared" si="30"/>
        <v> BRNO 32 </v>
      </c>
      <c r="B338" s="5" t="str">
        <f t="shared" si="31"/>
        <v>I</v>
      </c>
      <c r="C338" s="16">
        <f t="shared" si="32"/>
        <v>50318.417999999998</v>
      </c>
      <c r="D338" s="11" t="str">
        <f t="shared" si="33"/>
        <v>vis</v>
      </c>
      <c r="E338" s="60">
        <f>VLOOKUP(C338,Active!C$21:E$967,3,FALSE)</f>
        <v>16242.081873382176</v>
      </c>
      <c r="F338" s="5" t="s">
        <v>207</v>
      </c>
      <c r="G338" s="11" t="str">
        <f t="shared" si="34"/>
        <v>50318.4180</v>
      </c>
      <c r="H338" s="16">
        <f t="shared" si="35"/>
        <v>16242</v>
      </c>
      <c r="I338" s="61" t="s">
        <v>1012</v>
      </c>
      <c r="J338" s="62" t="s">
        <v>1013</v>
      </c>
      <c r="K338" s="61">
        <v>16242</v>
      </c>
      <c r="L338" s="61" t="s">
        <v>1014</v>
      </c>
      <c r="M338" s="62" t="s">
        <v>233</v>
      </c>
      <c r="N338" s="62"/>
      <c r="O338" s="63" t="s">
        <v>944</v>
      </c>
      <c r="P338" s="63" t="s">
        <v>982</v>
      </c>
    </row>
    <row r="339" spans="1:16" ht="13.5" thickBot="1">
      <c r="A339" s="16" t="str">
        <f t="shared" si="30"/>
        <v> BRNO 32 </v>
      </c>
      <c r="B339" s="5" t="str">
        <f t="shared" si="31"/>
        <v>I</v>
      </c>
      <c r="C339" s="16">
        <f t="shared" si="32"/>
        <v>50318.4208</v>
      </c>
      <c r="D339" s="11" t="str">
        <f t="shared" si="33"/>
        <v>vis</v>
      </c>
      <c r="E339" s="60">
        <f>VLOOKUP(C339,Active!C$21:E$967,3,FALSE)</f>
        <v>16242.086664080833</v>
      </c>
      <c r="F339" s="5" t="s">
        <v>207</v>
      </c>
      <c r="G339" s="11" t="str">
        <f t="shared" si="34"/>
        <v>50318.4208</v>
      </c>
      <c r="H339" s="16">
        <f t="shared" si="35"/>
        <v>16242</v>
      </c>
      <c r="I339" s="61" t="s">
        <v>1015</v>
      </c>
      <c r="J339" s="62" t="s">
        <v>1016</v>
      </c>
      <c r="K339" s="61">
        <v>16242</v>
      </c>
      <c r="L339" s="61" t="s">
        <v>1017</v>
      </c>
      <c r="M339" s="62" t="s">
        <v>233</v>
      </c>
      <c r="N339" s="62"/>
      <c r="O339" s="63" t="s">
        <v>947</v>
      </c>
      <c r="P339" s="63" t="s">
        <v>982</v>
      </c>
    </row>
    <row r="340" spans="1:16" ht="13.5" thickBot="1">
      <c r="A340" s="16" t="str">
        <f t="shared" si="30"/>
        <v>VSB 47 </v>
      </c>
      <c r="B340" s="5" t="str">
        <f t="shared" si="31"/>
        <v>I</v>
      </c>
      <c r="C340" s="16">
        <f t="shared" si="32"/>
        <v>51070.042000000001</v>
      </c>
      <c r="D340" s="11" t="str">
        <f t="shared" si="33"/>
        <v>vis</v>
      </c>
      <c r="E340" s="60">
        <f>VLOOKUP(C340,Active!C$21:E$967,3,FALSE)</f>
        <v>17528.083332149923</v>
      </c>
      <c r="F340" s="5" t="s">
        <v>207</v>
      </c>
      <c r="G340" s="11" t="str">
        <f t="shared" si="34"/>
        <v>51070.042</v>
      </c>
      <c r="H340" s="16">
        <f t="shared" si="35"/>
        <v>17528</v>
      </c>
      <c r="I340" s="61" t="s">
        <v>1056</v>
      </c>
      <c r="J340" s="62" t="s">
        <v>1057</v>
      </c>
      <c r="K340" s="61">
        <v>17528</v>
      </c>
      <c r="L340" s="61" t="s">
        <v>1030</v>
      </c>
      <c r="M340" s="62" t="s">
        <v>233</v>
      </c>
      <c r="N340" s="62"/>
      <c r="O340" s="63" t="s">
        <v>1058</v>
      </c>
      <c r="P340" s="64" t="s">
        <v>1059</v>
      </c>
    </row>
    <row r="341" spans="1:16" ht="13.5" thickBot="1">
      <c r="A341" s="16" t="str">
        <f t="shared" si="30"/>
        <v> BRNO 32 </v>
      </c>
      <c r="B341" s="5" t="str">
        <f t="shared" si="31"/>
        <v>I</v>
      </c>
      <c r="C341" s="16">
        <f t="shared" si="32"/>
        <v>51377.477700000003</v>
      </c>
      <c r="D341" s="11" t="str">
        <f t="shared" si="33"/>
        <v>vis</v>
      </c>
      <c r="E341" s="60">
        <f>VLOOKUP(C341,Active!C$21:E$967,3,FALSE)</f>
        <v>18054.09468713231</v>
      </c>
      <c r="F341" s="5" t="s">
        <v>207</v>
      </c>
      <c r="G341" s="11" t="str">
        <f t="shared" si="34"/>
        <v>51377.4777</v>
      </c>
      <c r="H341" s="16">
        <f t="shared" si="35"/>
        <v>18054</v>
      </c>
      <c r="I341" s="61" t="s">
        <v>1069</v>
      </c>
      <c r="J341" s="62" t="s">
        <v>1070</v>
      </c>
      <c r="K341" s="61">
        <v>18054</v>
      </c>
      <c r="L341" s="61" t="s">
        <v>1071</v>
      </c>
      <c r="M341" s="62" t="s">
        <v>233</v>
      </c>
      <c r="N341" s="62"/>
      <c r="O341" s="63" t="s">
        <v>1072</v>
      </c>
      <c r="P341" s="63" t="s">
        <v>982</v>
      </c>
    </row>
    <row r="342" spans="1:16" ht="13.5" thickBot="1">
      <c r="A342" s="16" t="str">
        <f t="shared" si="30"/>
        <v> BRNO 32 </v>
      </c>
      <c r="B342" s="5" t="str">
        <f t="shared" si="31"/>
        <v>I</v>
      </c>
      <c r="C342" s="16">
        <f t="shared" si="32"/>
        <v>51377.4833</v>
      </c>
      <c r="D342" s="11" t="str">
        <f t="shared" si="33"/>
        <v>vis</v>
      </c>
      <c r="E342" s="60">
        <f>VLOOKUP(C342,Active!C$21:E$967,3,FALSE)</f>
        <v>18054.104268529612</v>
      </c>
      <c r="F342" s="5" t="s">
        <v>207</v>
      </c>
      <c r="G342" s="11" t="str">
        <f t="shared" si="34"/>
        <v>51377.4833</v>
      </c>
      <c r="H342" s="16">
        <f t="shared" si="35"/>
        <v>18054</v>
      </c>
      <c r="I342" s="61" t="s">
        <v>1073</v>
      </c>
      <c r="J342" s="62" t="s">
        <v>1074</v>
      </c>
      <c r="K342" s="61">
        <v>18054</v>
      </c>
      <c r="L342" s="61" t="s">
        <v>1075</v>
      </c>
      <c r="M342" s="62" t="s">
        <v>233</v>
      </c>
      <c r="N342" s="62"/>
      <c r="O342" s="63" t="s">
        <v>1076</v>
      </c>
      <c r="P342" s="63" t="s">
        <v>982</v>
      </c>
    </row>
    <row r="343" spans="1:16" ht="13.5" thickBot="1">
      <c r="A343" s="16" t="str">
        <f t="shared" si="30"/>
        <v> BBS 122 </v>
      </c>
      <c r="B343" s="5" t="str">
        <f t="shared" si="31"/>
        <v>I</v>
      </c>
      <c r="C343" s="16">
        <f t="shared" si="32"/>
        <v>51435.341999999997</v>
      </c>
      <c r="D343" s="11" t="str">
        <f t="shared" si="33"/>
        <v>vis</v>
      </c>
      <c r="E343" s="60">
        <f>VLOOKUP(C343,Active!C$21:E$967,3,FALSE)</f>
        <v>18153.098410018443</v>
      </c>
      <c r="F343" s="5" t="s">
        <v>207</v>
      </c>
      <c r="G343" s="11" t="str">
        <f t="shared" si="34"/>
        <v>51435.342</v>
      </c>
      <c r="H343" s="16">
        <f t="shared" si="35"/>
        <v>18153</v>
      </c>
      <c r="I343" s="61" t="s">
        <v>1077</v>
      </c>
      <c r="J343" s="62" t="s">
        <v>1078</v>
      </c>
      <c r="K343" s="61">
        <v>18153</v>
      </c>
      <c r="L343" s="61" t="s">
        <v>1045</v>
      </c>
      <c r="M343" s="62" t="s">
        <v>233</v>
      </c>
      <c r="N343" s="62"/>
      <c r="O343" s="63" t="s">
        <v>654</v>
      </c>
      <c r="P343" s="63" t="s">
        <v>1079</v>
      </c>
    </row>
    <row r="344" spans="1:16" ht="13.5" thickBot="1">
      <c r="A344" s="16" t="str">
        <f t="shared" si="30"/>
        <v> BBS 121 </v>
      </c>
      <c r="B344" s="5" t="str">
        <f t="shared" si="31"/>
        <v>I</v>
      </c>
      <c r="C344" s="16">
        <f t="shared" si="32"/>
        <v>51511.315999999999</v>
      </c>
      <c r="D344" s="11" t="str">
        <f t="shared" si="33"/>
        <v>vis</v>
      </c>
      <c r="E344" s="60">
        <f>VLOOKUP(C344,Active!C$21:E$967,3,FALSE)</f>
        <v>18283.08717411914</v>
      </c>
      <c r="F344" s="5" t="s">
        <v>207</v>
      </c>
      <c r="G344" s="11" t="str">
        <f t="shared" si="34"/>
        <v>51511.316</v>
      </c>
      <c r="H344" s="16">
        <f t="shared" si="35"/>
        <v>18283</v>
      </c>
      <c r="I344" s="61" t="s">
        <v>1080</v>
      </c>
      <c r="J344" s="62" t="s">
        <v>1081</v>
      </c>
      <c r="K344" s="61">
        <v>18283</v>
      </c>
      <c r="L344" s="61" t="s">
        <v>999</v>
      </c>
      <c r="M344" s="62" t="s">
        <v>233</v>
      </c>
      <c r="N344" s="62"/>
      <c r="O344" s="63" t="s">
        <v>559</v>
      </c>
      <c r="P344" s="63" t="s">
        <v>1082</v>
      </c>
    </row>
    <row r="345" spans="1:16" ht="13.5" thickBot="1">
      <c r="A345" s="16" t="str">
        <f t="shared" si="30"/>
        <v> BBS 123 </v>
      </c>
      <c r="B345" s="5" t="str">
        <f t="shared" si="31"/>
        <v>I</v>
      </c>
      <c r="C345" s="16">
        <f t="shared" si="32"/>
        <v>51803.55</v>
      </c>
      <c r="D345" s="11" t="str">
        <f t="shared" si="33"/>
        <v>vis</v>
      </c>
      <c r="E345" s="60">
        <f>VLOOKUP(C345,Active!C$21:E$967,3,FALSE)</f>
        <v>18783.088970631143</v>
      </c>
      <c r="F345" s="5" t="s">
        <v>207</v>
      </c>
      <c r="G345" s="11" t="str">
        <f t="shared" si="34"/>
        <v>51803.550</v>
      </c>
      <c r="H345" s="16">
        <f t="shared" si="35"/>
        <v>18783</v>
      </c>
      <c r="I345" s="61" t="s">
        <v>1083</v>
      </c>
      <c r="J345" s="62" t="s">
        <v>1084</v>
      </c>
      <c r="K345" s="61">
        <v>18783</v>
      </c>
      <c r="L345" s="61" t="s">
        <v>1007</v>
      </c>
      <c r="M345" s="62" t="s">
        <v>233</v>
      </c>
      <c r="N345" s="62"/>
      <c r="O345" s="63" t="s">
        <v>559</v>
      </c>
      <c r="P345" s="63" t="s">
        <v>1085</v>
      </c>
    </row>
    <row r="346" spans="1:16" ht="13.5" thickBot="1">
      <c r="A346" s="16" t="str">
        <f t="shared" si="30"/>
        <v> BBS 124 </v>
      </c>
      <c r="B346" s="5" t="str">
        <f t="shared" si="31"/>
        <v>I</v>
      </c>
      <c r="C346" s="16">
        <f t="shared" si="32"/>
        <v>51854.394999999997</v>
      </c>
      <c r="D346" s="11" t="str">
        <f t="shared" si="33"/>
        <v>vis</v>
      </c>
      <c r="E346" s="60">
        <f>VLOOKUP(C346,Active!C$21:E$967,3,FALSE)</f>
        <v>18870.082925282721</v>
      </c>
      <c r="F346" s="5" t="s">
        <v>207</v>
      </c>
      <c r="G346" s="11" t="str">
        <f t="shared" si="34"/>
        <v>51854.395</v>
      </c>
      <c r="H346" s="16">
        <f t="shared" si="35"/>
        <v>18870</v>
      </c>
      <c r="I346" s="61" t="s">
        <v>1086</v>
      </c>
      <c r="J346" s="62" t="s">
        <v>1087</v>
      </c>
      <c r="K346" s="61">
        <v>18870</v>
      </c>
      <c r="L346" s="61" t="s">
        <v>1088</v>
      </c>
      <c r="M346" s="62" t="s">
        <v>233</v>
      </c>
      <c r="N346" s="62"/>
      <c r="O346" s="63" t="s">
        <v>559</v>
      </c>
      <c r="P346" s="63" t="s">
        <v>1089</v>
      </c>
    </row>
    <row r="347" spans="1:16" ht="13.5" thickBot="1">
      <c r="A347" s="16" t="str">
        <f t="shared" si="30"/>
        <v> BBS 125 </v>
      </c>
      <c r="B347" s="5" t="str">
        <f t="shared" si="31"/>
        <v>I</v>
      </c>
      <c r="C347" s="16">
        <f t="shared" si="32"/>
        <v>52045.519</v>
      </c>
      <c r="D347" s="11" t="str">
        <f t="shared" si="33"/>
        <v>vis</v>
      </c>
      <c r="E347" s="60">
        <f>VLOOKUP(C347,Active!C$21:E$967,3,FALSE)</f>
        <v>19197.08917149829</v>
      </c>
      <c r="F347" s="5" t="s">
        <v>207</v>
      </c>
      <c r="G347" s="11" t="str">
        <f t="shared" si="34"/>
        <v>52045.519</v>
      </c>
      <c r="H347" s="16">
        <f t="shared" si="35"/>
        <v>19197</v>
      </c>
      <c r="I347" s="61" t="s">
        <v>1090</v>
      </c>
      <c r="J347" s="62" t="s">
        <v>1091</v>
      </c>
      <c r="K347" s="61">
        <v>19197</v>
      </c>
      <c r="L347" s="61" t="s">
        <v>1007</v>
      </c>
      <c r="M347" s="62" t="s">
        <v>233</v>
      </c>
      <c r="N347" s="62"/>
      <c r="O347" s="63" t="s">
        <v>559</v>
      </c>
      <c r="P347" s="63" t="s">
        <v>1092</v>
      </c>
    </row>
    <row r="348" spans="1:16" ht="13.5" thickBot="1">
      <c r="A348" s="16" t="str">
        <f t="shared" si="30"/>
        <v> BBS 126 </v>
      </c>
      <c r="B348" s="5" t="str">
        <f t="shared" si="31"/>
        <v>I</v>
      </c>
      <c r="C348" s="16">
        <f t="shared" si="32"/>
        <v>52155.392999999996</v>
      </c>
      <c r="D348" s="11" t="str">
        <f t="shared" si="33"/>
        <v>vis</v>
      </c>
      <c r="E348" s="60">
        <f>VLOOKUP(C348,Active!C$21:E$967,3,FALSE)</f>
        <v>19385.079608579385</v>
      </c>
      <c r="F348" s="5" t="s">
        <v>207</v>
      </c>
      <c r="G348" s="11" t="str">
        <f t="shared" si="34"/>
        <v>52155.393</v>
      </c>
      <c r="H348" s="16">
        <f t="shared" si="35"/>
        <v>19385</v>
      </c>
      <c r="I348" s="61" t="s">
        <v>1098</v>
      </c>
      <c r="J348" s="62" t="s">
        <v>1099</v>
      </c>
      <c r="K348" s="61">
        <v>19385</v>
      </c>
      <c r="L348" s="61" t="s">
        <v>783</v>
      </c>
      <c r="M348" s="62" t="s">
        <v>233</v>
      </c>
      <c r="N348" s="62"/>
      <c r="O348" s="63" t="s">
        <v>559</v>
      </c>
      <c r="P348" s="63" t="s">
        <v>1100</v>
      </c>
    </row>
    <row r="349" spans="1:16" ht="13.5" thickBot="1">
      <c r="A349" s="16" t="str">
        <f t="shared" si="30"/>
        <v> BBS 128 </v>
      </c>
      <c r="B349" s="5" t="str">
        <f t="shared" si="31"/>
        <v>I</v>
      </c>
      <c r="C349" s="16">
        <f t="shared" si="32"/>
        <v>52443.542000000001</v>
      </c>
      <c r="D349" s="11" t="str">
        <f t="shared" si="33"/>
        <v>vis</v>
      </c>
      <c r="E349" s="60">
        <f>VLOOKUP(C349,Active!C$21:E$967,3,FALSE)</f>
        <v>19878.092117949058</v>
      </c>
      <c r="F349" s="5" t="s">
        <v>207</v>
      </c>
      <c r="G349" s="11" t="str">
        <f t="shared" si="34"/>
        <v>52443.542</v>
      </c>
      <c r="H349" s="16">
        <f t="shared" si="35"/>
        <v>19878</v>
      </c>
      <c r="I349" s="61" t="s">
        <v>1101</v>
      </c>
      <c r="J349" s="62" t="s">
        <v>1102</v>
      </c>
      <c r="K349" s="61">
        <v>19878</v>
      </c>
      <c r="L349" s="61" t="s">
        <v>1103</v>
      </c>
      <c r="M349" s="62" t="s">
        <v>233</v>
      </c>
      <c r="N349" s="62"/>
      <c r="O349" s="63" t="s">
        <v>559</v>
      </c>
      <c r="P349" s="63" t="s">
        <v>1104</v>
      </c>
    </row>
    <row r="350" spans="1:16" ht="13.5" thickBot="1">
      <c r="A350" s="16" t="str">
        <f t="shared" si="30"/>
        <v>VSB 42 </v>
      </c>
      <c r="B350" s="5" t="str">
        <f t="shared" si="31"/>
        <v>I</v>
      </c>
      <c r="C350" s="16">
        <f t="shared" si="32"/>
        <v>52870.203699999998</v>
      </c>
      <c r="D350" s="11" t="str">
        <f t="shared" si="33"/>
        <v>vis</v>
      </c>
      <c r="E350" s="60">
        <f>VLOOKUP(C350,Active!C$21:E$967,3,FALSE)</f>
        <v>20608.094843514395</v>
      </c>
      <c r="F350" s="5" t="s">
        <v>207</v>
      </c>
      <c r="G350" s="11" t="str">
        <f t="shared" si="34"/>
        <v>52870.2037</v>
      </c>
      <c r="H350" s="16">
        <f t="shared" si="35"/>
        <v>20608</v>
      </c>
      <c r="I350" s="61" t="s">
        <v>1123</v>
      </c>
      <c r="J350" s="62" t="s">
        <v>1124</v>
      </c>
      <c r="K350" s="61">
        <v>20608</v>
      </c>
      <c r="L350" s="61" t="s">
        <v>1125</v>
      </c>
      <c r="M350" s="62" t="s">
        <v>820</v>
      </c>
      <c r="N350" s="62" t="s">
        <v>821</v>
      </c>
      <c r="O350" s="63" t="s">
        <v>1126</v>
      </c>
      <c r="P350" s="64" t="s">
        <v>1127</v>
      </c>
    </row>
    <row r="351" spans="1:16" ht="13.5" thickBot="1">
      <c r="A351" s="16" t="str">
        <f t="shared" si="30"/>
        <v>VSB 43 </v>
      </c>
      <c r="B351" s="5" t="str">
        <f t="shared" si="31"/>
        <v>I</v>
      </c>
      <c r="C351" s="16">
        <f t="shared" si="32"/>
        <v>53116.263500000001</v>
      </c>
      <c r="D351" s="11" t="str">
        <f t="shared" si="33"/>
        <v>vis</v>
      </c>
      <c r="E351" s="60">
        <f>VLOOKUP(C351,Active!C$21:E$967,3,FALSE)</f>
        <v>21029.094255113949</v>
      </c>
      <c r="F351" s="5" t="s">
        <v>207</v>
      </c>
      <c r="G351" s="11" t="str">
        <f t="shared" si="34"/>
        <v>53116.2635</v>
      </c>
      <c r="H351" s="16">
        <f t="shared" si="35"/>
        <v>21029</v>
      </c>
      <c r="I351" s="61" t="s">
        <v>1138</v>
      </c>
      <c r="J351" s="62" t="s">
        <v>1139</v>
      </c>
      <c r="K351" s="61">
        <v>21029</v>
      </c>
      <c r="L351" s="61" t="s">
        <v>1140</v>
      </c>
      <c r="M351" s="62" t="s">
        <v>820</v>
      </c>
      <c r="N351" s="62" t="s">
        <v>821</v>
      </c>
      <c r="O351" s="63" t="s">
        <v>1126</v>
      </c>
      <c r="P351" s="64" t="s">
        <v>1141</v>
      </c>
    </row>
    <row r="352" spans="1:16" ht="13.5" thickBot="1">
      <c r="A352" s="16" t="str">
        <f t="shared" si="30"/>
        <v>OEJV 0003 </v>
      </c>
      <c r="B352" s="5" t="str">
        <f t="shared" si="31"/>
        <v>I</v>
      </c>
      <c r="C352" s="16">
        <f t="shared" si="32"/>
        <v>53211.54</v>
      </c>
      <c r="D352" s="11" t="str">
        <f t="shared" si="33"/>
        <v>vis</v>
      </c>
      <c r="E352" s="60">
        <f>VLOOKUP(C352,Active!C$21:E$967,3,FALSE)</f>
        <v>21192.108898055478</v>
      </c>
      <c r="F352" s="5" t="s">
        <v>207</v>
      </c>
      <c r="G352" s="11" t="str">
        <f t="shared" si="34"/>
        <v>53211.540</v>
      </c>
      <c r="H352" s="16">
        <f t="shared" si="35"/>
        <v>21192</v>
      </c>
      <c r="I352" s="61" t="s">
        <v>1152</v>
      </c>
      <c r="J352" s="62" t="s">
        <v>1153</v>
      </c>
      <c r="K352" s="61">
        <v>21192</v>
      </c>
      <c r="L352" s="61" t="s">
        <v>1154</v>
      </c>
      <c r="M352" s="62" t="s">
        <v>233</v>
      </c>
      <c r="N352" s="62"/>
      <c r="O352" s="63" t="s">
        <v>559</v>
      </c>
      <c r="P352" s="64" t="s">
        <v>1155</v>
      </c>
    </row>
    <row r="353" spans="1:16" ht="13.5" thickBot="1">
      <c r="A353" s="16" t="str">
        <f t="shared" si="30"/>
        <v>OEJV 0003 </v>
      </c>
      <c r="B353" s="5" t="str">
        <f t="shared" si="31"/>
        <v>I</v>
      </c>
      <c r="C353" s="16">
        <f t="shared" si="32"/>
        <v>53564.56</v>
      </c>
      <c r="D353" s="11" t="str">
        <f t="shared" si="33"/>
        <v>vis</v>
      </c>
      <c r="E353" s="60">
        <f>VLOOKUP(C353,Active!C$21:E$967,3,FALSE)</f>
        <v>21796.113340401895</v>
      </c>
      <c r="F353" s="5" t="s">
        <v>207</v>
      </c>
      <c r="G353" s="11" t="str">
        <f t="shared" si="34"/>
        <v>53564.560</v>
      </c>
      <c r="H353" s="16">
        <f t="shared" si="35"/>
        <v>21796</v>
      </c>
      <c r="I353" s="61" t="s">
        <v>1170</v>
      </c>
      <c r="J353" s="62" t="s">
        <v>1171</v>
      </c>
      <c r="K353" s="61">
        <v>21796</v>
      </c>
      <c r="L353" s="61" t="s">
        <v>1172</v>
      </c>
      <c r="M353" s="62" t="s">
        <v>233</v>
      </c>
      <c r="N353" s="62"/>
      <c r="O353" s="63" t="s">
        <v>559</v>
      </c>
      <c r="P353" s="64" t="s">
        <v>1155</v>
      </c>
    </row>
    <row r="354" spans="1:16" ht="13.5" thickBot="1">
      <c r="A354" s="16" t="str">
        <f t="shared" si="30"/>
        <v>VSB 45 </v>
      </c>
      <c r="B354" s="5" t="str">
        <f t="shared" si="31"/>
        <v>I</v>
      </c>
      <c r="C354" s="16">
        <f t="shared" si="32"/>
        <v>53887.177600000003</v>
      </c>
      <c r="D354" s="11" t="str">
        <f t="shared" si="33"/>
        <v>vis</v>
      </c>
      <c r="E354" s="60">
        <f>VLOOKUP(C354,Active!C$21:E$967,3,FALSE)</f>
        <v>22348.100376771348</v>
      </c>
      <c r="F354" s="5" t="s">
        <v>207</v>
      </c>
      <c r="G354" s="11" t="str">
        <f t="shared" si="34"/>
        <v>53887.1776</v>
      </c>
      <c r="H354" s="16">
        <f t="shared" si="35"/>
        <v>22348</v>
      </c>
      <c r="I354" s="61" t="s">
        <v>1179</v>
      </c>
      <c r="J354" s="62" t="s">
        <v>1180</v>
      </c>
      <c r="K354" s="61" t="s">
        <v>1181</v>
      </c>
      <c r="L354" s="61" t="s">
        <v>1182</v>
      </c>
      <c r="M354" s="62" t="s">
        <v>820</v>
      </c>
      <c r="N354" s="62" t="s">
        <v>821</v>
      </c>
      <c r="O354" s="63" t="s">
        <v>1183</v>
      </c>
      <c r="P354" s="64" t="s">
        <v>1184</v>
      </c>
    </row>
    <row r="355" spans="1:16" ht="13.5" thickBot="1">
      <c r="A355" s="16" t="str">
        <f t="shared" si="30"/>
        <v>VSB 46 </v>
      </c>
      <c r="B355" s="5" t="str">
        <f t="shared" si="31"/>
        <v>I</v>
      </c>
      <c r="C355" s="16">
        <f t="shared" si="32"/>
        <v>54326.112699999998</v>
      </c>
      <c r="D355" s="11" t="str">
        <f t="shared" si="33"/>
        <v>vis</v>
      </c>
      <c r="E355" s="60">
        <f>VLOOKUP(C355,Active!C$21:E$967,3,FALSE)</f>
        <v>23099.102445497676</v>
      </c>
      <c r="F355" s="5" t="s">
        <v>207</v>
      </c>
      <c r="G355" s="11" t="str">
        <f t="shared" si="34"/>
        <v>54326.1127</v>
      </c>
      <c r="H355" s="16">
        <f t="shared" si="35"/>
        <v>23099</v>
      </c>
      <c r="I355" s="61" t="s">
        <v>1200</v>
      </c>
      <c r="J355" s="62" t="s">
        <v>1201</v>
      </c>
      <c r="K355" s="61" t="s">
        <v>1202</v>
      </c>
      <c r="L355" s="61" t="s">
        <v>1203</v>
      </c>
      <c r="M355" s="62" t="s">
        <v>1108</v>
      </c>
      <c r="N355" s="62" t="s">
        <v>207</v>
      </c>
      <c r="O355" s="63" t="s">
        <v>1204</v>
      </c>
      <c r="P355" s="64" t="s">
        <v>1205</v>
      </c>
    </row>
    <row r="356" spans="1:16" ht="13.5" thickBot="1">
      <c r="A356" s="16" t="str">
        <f t="shared" si="30"/>
        <v>OEJV 0094 </v>
      </c>
      <c r="B356" s="5" t="str">
        <f t="shared" si="31"/>
        <v>II</v>
      </c>
      <c r="C356" s="16">
        <f t="shared" si="32"/>
        <v>54433.3626</v>
      </c>
      <c r="D356" s="11" t="str">
        <f t="shared" si="33"/>
        <v>vis</v>
      </c>
      <c r="E356" s="60" t="e">
        <f>VLOOKUP(C356,Active!C$21:E$967,3,FALSE)</f>
        <v>#N/A</v>
      </c>
      <c r="F356" s="5" t="s">
        <v>207</v>
      </c>
      <c r="G356" s="11" t="str">
        <f t="shared" si="34"/>
        <v>54433.3626</v>
      </c>
      <c r="H356" s="16">
        <f t="shared" si="35"/>
        <v>23282.5</v>
      </c>
      <c r="I356" s="61" t="s">
        <v>1206</v>
      </c>
      <c r="J356" s="62" t="s">
        <v>1207</v>
      </c>
      <c r="K356" s="61" t="s">
        <v>1208</v>
      </c>
      <c r="L356" s="61" t="s">
        <v>1209</v>
      </c>
      <c r="M356" s="62" t="s">
        <v>1108</v>
      </c>
      <c r="N356" s="62" t="s">
        <v>1145</v>
      </c>
      <c r="O356" s="63" t="s">
        <v>1210</v>
      </c>
      <c r="P356" s="64" t="s">
        <v>1211</v>
      </c>
    </row>
    <row r="357" spans="1:16" ht="13.5" thickBot="1">
      <c r="A357" s="16" t="str">
        <f t="shared" si="30"/>
        <v>BAVM 203 </v>
      </c>
      <c r="B357" s="5" t="str">
        <f t="shared" si="31"/>
        <v>I</v>
      </c>
      <c r="C357" s="16">
        <f t="shared" si="32"/>
        <v>54798.364099999999</v>
      </c>
      <c r="D357" s="11" t="str">
        <f t="shared" si="33"/>
        <v>vis</v>
      </c>
      <c r="E357" s="60">
        <f>VLOOKUP(C357,Active!C$21:E$967,3,FALSE)</f>
        <v>23907.107497631601</v>
      </c>
      <c r="F357" s="5" t="s">
        <v>207</v>
      </c>
      <c r="G357" s="11" t="str">
        <f t="shared" si="34"/>
        <v>54798.3641</v>
      </c>
      <c r="H357" s="16">
        <f t="shared" si="35"/>
        <v>23907</v>
      </c>
      <c r="I357" s="61" t="s">
        <v>1218</v>
      </c>
      <c r="J357" s="62" t="s">
        <v>1219</v>
      </c>
      <c r="K357" s="61" t="s">
        <v>1220</v>
      </c>
      <c r="L357" s="61" t="s">
        <v>1221</v>
      </c>
      <c r="M357" s="62" t="s">
        <v>1108</v>
      </c>
      <c r="N357" s="62" t="s">
        <v>1176</v>
      </c>
      <c r="O357" s="63" t="s">
        <v>1222</v>
      </c>
      <c r="P357" s="64" t="s">
        <v>1223</v>
      </c>
    </row>
    <row r="358" spans="1:16" ht="13.5" thickBot="1">
      <c r="A358" s="16" t="str">
        <f t="shared" si="30"/>
        <v>VSB 50 </v>
      </c>
      <c r="B358" s="5" t="str">
        <f t="shared" si="31"/>
        <v>I</v>
      </c>
      <c r="C358" s="16">
        <f t="shared" si="32"/>
        <v>55018.123099999997</v>
      </c>
      <c r="D358" s="11" t="str">
        <f t="shared" si="33"/>
        <v>vis</v>
      </c>
      <c r="E358" s="60">
        <f>VLOOKUP(C358,Active!C$21:E$967,3,FALSE)</f>
        <v>24283.107192395655</v>
      </c>
      <c r="F358" s="5" t="s">
        <v>207</v>
      </c>
      <c r="G358" s="11" t="str">
        <f t="shared" si="34"/>
        <v>55018.1231</v>
      </c>
      <c r="H358" s="16">
        <f t="shared" si="35"/>
        <v>24283</v>
      </c>
      <c r="I358" s="61" t="s">
        <v>1224</v>
      </c>
      <c r="J358" s="62" t="s">
        <v>1225</v>
      </c>
      <c r="K358" s="61" t="s">
        <v>1226</v>
      </c>
      <c r="L358" s="61" t="s">
        <v>1227</v>
      </c>
      <c r="M358" s="62" t="s">
        <v>1108</v>
      </c>
      <c r="N358" s="62" t="s">
        <v>207</v>
      </c>
      <c r="O358" s="63" t="s">
        <v>1228</v>
      </c>
      <c r="P358" s="64" t="s">
        <v>1229</v>
      </c>
    </row>
    <row r="359" spans="1:16" ht="13.5" thickBot="1">
      <c r="A359" s="16" t="str">
        <f t="shared" si="30"/>
        <v>BAVM 214 </v>
      </c>
      <c r="B359" s="5" t="str">
        <f t="shared" si="31"/>
        <v>I</v>
      </c>
      <c r="C359" s="16">
        <f t="shared" si="32"/>
        <v>55072.478600000002</v>
      </c>
      <c r="D359" s="11" t="str">
        <f t="shared" si="33"/>
        <v>vis</v>
      </c>
      <c r="E359" s="60">
        <f>VLOOKUP(C359,Active!C$21:E$967,3,FALSE)</f>
        <v>24376.107485483761</v>
      </c>
      <c r="F359" s="5" t="s">
        <v>207</v>
      </c>
      <c r="G359" s="11" t="str">
        <f t="shared" si="34"/>
        <v>55072.4786</v>
      </c>
      <c r="H359" s="16">
        <f t="shared" si="35"/>
        <v>24376</v>
      </c>
      <c r="I359" s="61" t="s">
        <v>1230</v>
      </c>
      <c r="J359" s="62" t="s">
        <v>1231</v>
      </c>
      <c r="K359" s="61" t="s">
        <v>1232</v>
      </c>
      <c r="L359" s="61" t="s">
        <v>1221</v>
      </c>
      <c r="M359" s="62" t="s">
        <v>1108</v>
      </c>
      <c r="N359" s="62" t="s">
        <v>1233</v>
      </c>
      <c r="O359" s="63" t="s">
        <v>1234</v>
      </c>
      <c r="P359" s="64" t="s">
        <v>1235</v>
      </c>
    </row>
    <row r="360" spans="1:16" ht="13.5" thickBot="1">
      <c r="A360" s="16" t="str">
        <f t="shared" si="30"/>
        <v>BAVM 220 </v>
      </c>
      <c r="B360" s="5" t="str">
        <f t="shared" si="31"/>
        <v>I</v>
      </c>
      <c r="C360" s="16">
        <f t="shared" si="32"/>
        <v>55373.479599999999</v>
      </c>
      <c r="D360" s="11" t="str">
        <f t="shared" si="33"/>
        <v>vis</v>
      </c>
      <c r="E360" s="60">
        <f>VLOOKUP(C360,Active!C$21:E$967,3,FALSE)</f>
        <v>24891.109301671837</v>
      </c>
      <c r="F360" s="5" t="s">
        <v>207</v>
      </c>
      <c r="G360" s="11" t="str">
        <f t="shared" si="34"/>
        <v>55373.4796</v>
      </c>
      <c r="H360" s="16">
        <f t="shared" si="35"/>
        <v>24891</v>
      </c>
      <c r="I360" s="61" t="s">
        <v>1242</v>
      </c>
      <c r="J360" s="62" t="s">
        <v>1243</v>
      </c>
      <c r="K360" s="61" t="s">
        <v>1244</v>
      </c>
      <c r="L360" s="61" t="s">
        <v>1245</v>
      </c>
      <c r="M360" s="62" t="s">
        <v>1108</v>
      </c>
      <c r="N360" s="62" t="s">
        <v>1176</v>
      </c>
      <c r="O360" s="63" t="s">
        <v>1246</v>
      </c>
      <c r="P360" s="64" t="s">
        <v>1247</v>
      </c>
    </row>
    <row r="361" spans="1:16" ht="13.5" thickBot="1">
      <c r="A361" s="16" t="str">
        <f t="shared" si="30"/>
        <v>IBVS 5997 </v>
      </c>
      <c r="B361" s="5" t="str">
        <f t="shared" si="31"/>
        <v>II</v>
      </c>
      <c r="C361" s="16">
        <f t="shared" si="32"/>
        <v>55412.345699999998</v>
      </c>
      <c r="D361" s="11" t="str">
        <f t="shared" si="33"/>
        <v>vis</v>
      </c>
      <c r="E361" s="60">
        <f>VLOOKUP(C361,Active!C$21:E$967,3,FALSE)</f>
        <v>24957.60779200292</v>
      </c>
      <c r="F361" s="5" t="s">
        <v>207</v>
      </c>
      <c r="G361" s="11" t="str">
        <f t="shared" si="34"/>
        <v>55412.3457</v>
      </c>
      <c r="H361" s="16">
        <f t="shared" si="35"/>
        <v>24957.5</v>
      </c>
      <c r="I361" s="61" t="s">
        <v>1248</v>
      </c>
      <c r="J361" s="62" t="s">
        <v>1249</v>
      </c>
      <c r="K361" s="61" t="s">
        <v>1250</v>
      </c>
      <c r="L361" s="61" t="s">
        <v>1239</v>
      </c>
      <c r="M361" s="62" t="s">
        <v>1108</v>
      </c>
      <c r="N361" s="62" t="s">
        <v>1145</v>
      </c>
      <c r="O361" s="63" t="s">
        <v>1251</v>
      </c>
      <c r="P361" s="64" t="s">
        <v>1252</v>
      </c>
    </row>
    <row r="362" spans="1:16" ht="13.5" thickBot="1">
      <c r="A362" s="16" t="str">
        <f t="shared" si="30"/>
        <v>VSB 53 </v>
      </c>
      <c r="B362" s="5" t="str">
        <f t="shared" si="31"/>
        <v>I</v>
      </c>
      <c r="C362" s="16">
        <f t="shared" si="32"/>
        <v>55786.112200000003</v>
      </c>
      <c r="D362" s="11" t="str">
        <f t="shared" si="33"/>
        <v>vis</v>
      </c>
      <c r="E362" s="60">
        <f>VLOOKUP(C362,Active!C$21:E$967,3,FALSE)</f>
        <v>25597.108744924222</v>
      </c>
      <c r="F362" s="5" t="s">
        <v>207</v>
      </c>
      <c r="G362" s="11" t="str">
        <f t="shared" si="34"/>
        <v>55786.1122</v>
      </c>
      <c r="H362" s="16">
        <f t="shared" si="35"/>
        <v>25597</v>
      </c>
      <c r="I362" s="61" t="s">
        <v>1253</v>
      </c>
      <c r="J362" s="62" t="s">
        <v>1254</v>
      </c>
      <c r="K362" s="61" t="s">
        <v>1255</v>
      </c>
      <c r="L362" s="61" t="s">
        <v>1256</v>
      </c>
      <c r="M362" s="62" t="s">
        <v>1108</v>
      </c>
      <c r="N362" s="62" t="s">
        <v>207</v>
      </c>
      <c r="O362" s="63" t="s">
        <v>1204</v>
      </c>
      <c r="P362" s="64" t="s">
        <v>1257</v>
      </c>
    </row>
    <row r="363" spans="1:16" ht="13.5" thickBot="1">
      <c r="A363" s="16" t="str">
        <f t="shared" si="30"/>
        <v>BAVM 225 </v>
      </c>
      <c r="B363" s="5" t="str">
        <f t="shared" si="31"/>
        <v>II</v>
      </c>
      <c r="C363" s="16">
        <f t="shared" si="32"/>
        <v>55882.258699999998</v>
      </c>
      <c r="D363" s="11" t="str">
        <f t="shared" si="33"/>
        <v>vis</v>
      </c>
      <c r="E363" s="60">
        <f>VLOOKUP(C363,Active!C$21:E$967,3,FALSE)</f>
        <v>25761.611926375859</v>
      </c>
      <c r="F363" s="5" t="s">
        <v>207</v>
      </c>
      <c r="G363" s="11" t="str">
        <f t="shared" si="34"/>
        <v>55882.2587</v>
      </c>
      <c r="H363" s="16">
        <f t="shared" si="35"/>
        <v>25761.5</v>
      </c>
      <c r="I363" s="61" t="s">
        <v>1263</v>
      </c>
      <c r="J363" s="62" t="s">
        <v>1264</v>
      </c>
      <c r="K363" s="61" t="s">
        <v>1265</v>
      </c>
      <c r="L363" s="61" t="s">
        <v>1266</v>
      </c>
      <c r="M363" s="62" t="s">
        <v>1108</v>
      </c>
      <c r="N363" s="62" t="s">
        <v>1176</v>
      </c>
      <c r="O363" s="63" t="s">
        <v>1246</v>
      </c>
      <c r="P363" s="64" t="s">
        <v>1267</v>
      </c>
    </row>
    <row r="364" spans="1:16" ht="26.25" thickBot="1">
      <c r="A364" s="16" t="str">
        <f t="shared" si="30"/>
        <v>BAVM 241 (=IBVS 6157) </v>
      </c>
      <c r="B364" s="5" t="str">
        <f t="shared" si="31"/>
        <v>I</v>
      </c>
      <c r="C364" s="16">
        <f t="shared" si="32"/>
        <v>57179.482499999998</v>
      </c>
      <c r="D364" s="11" t="str">
        <f t="shared" si="33"/>
        <v>vis</v>
      </c>
      <c r="E364" s="60">
        <f>VLOOKUP(C364,Active!C$21:E$967,3,FALSE)</f>
        <v>27981.114894812512</v>
      </c>
      <c r="F364" s="5" t="s">
        <v>207</v>
      </c>
      <c r="G364" s="11" t="str">
        <f t="shared" si="34"/>
        <v>57179.4825</v>
      </c>
      <c r="H364" s="16">
        <f t="shared" si="35"/>
        <v>27981</v>
      </c>
      <c r="I364" s="61" t="s">
        <v>1290</v>
      </c>
      <c r="J364" s="62" t="s">
        <v>1291</v>
      </c>
      <c r="K364" s="61" t="s">
        <v>1292</v>
      </c>
      <c r="L364" s="61" t="s">
        <v>1293</v>
      </c>
      <c r="M364" s="62" t="s">
        <v>1108</v>
      </c>
      <c r="N364" s="62" t="s">
        <v>1176</v>
      </c>
      <c r="O364" s="63" t="s">
        <v>1165</v>
      </c>
      <c r="P364" s="64" t="s">
        <v>1294</v>
      </c>
    </row>
    <row r="365" spans="1:16">
      <c r="B365" s="5"/>
      <c r="E365" s="60"/>
      <c r="F365" s="5"/>
    </row>
    <row r="366" spans="1:16">
      <c r="B366" s="5"/>
      <c r="E366" s="60"/>
      <c r="F366" s="5"/>
    </row>
    <row r="367" spans="1:16">
      <c r="B367" s="5"/>
      <c r="E367" s="60"/>
      <c r="F367" s="5"/>
    </row>
    <row r="368" spans="1:16">
      <c r="B368" s="5"/>
      <c r="E368" s="60"/>
      <c r="F368" s="5"/>
    </row>
    <row r="369" spans="2:6">
      <c r="B369" s="5"/>
      <c r="E369" s="60"/>
      <c r="F369" s="5"/>
    </row>
    <row r="370" spans="2:6">
      <c r="B370" s="5"/>
      <c r="E370" s="60"/>
      <c r="F370" s="5"/>
    </row>
    <row r="371" spans="2:6">
      <c r="B371" s="5"/>
      <c r="E371" s="60"/>
      <c r="F371" s="5"/>
    </row>
    <row r="372" spans="2:6">
      <c r="B372" s="5"/>
      <c r="E372" s="60"/>
      <c r="F372" s="5"/>
    </row>
    <row r="373" spans="2:6">
      <c r="B373" s="5"/>
      <c r="E373" s="60"/>
      <c r="F373" s="5"/>
    </row>
    <row r="374" spans="2:6">
      <c r="B374" s="5"/>
      <c r="E374" s="60"/>
      <c r="F374" s="5"/>
    </row>
    <row r="375" spans="2:6">
      <c r="B375" s="5"/>
      <c r="E375" s="60"/>
      <c r="F375" s="5"/>
    </row>
    <row r="376" spans="2:6">
      <c r="B376" s="5"/>
      <c r="E376" s="60"/>
      <c r="F376" s="5"/>
    </row>
    <row r="377" spans="2:6">
      <c r="B377" s="5"/>
      <c r="E377" s="60"/>
      <c r="F377" s="5"/>
    </row>
    <row r="378" spans="2:6">
      <c r="B378" s="5"/>
      <c r="E378" s="60"/>
      <c r="F378" s="5"/>
    </row>
    <row r="379" spans="2:6">
      <c r="B379" s="5"/>
      <c r="E379" s="60"/>
      <c r="F379" s="5"/>
    </row>
    <row r="380" spans="2:6">
      <c r="B380" s="5"/>
      <c r="E380" s="60"/>
      <c r="F380" s="5"/>
    </row>
    <row r="381" spans="2:6">
      <c r="B381" s="5"/>
      <c r="E381" s="60"/>
      <c r="F381" s="5"/>
    </row>
    <row r="382" spans="2:6">
      <c r="B382" s="5"/>
      <c r="E382" s="60"/>
      <c r="F382" s="5"/>
    </row>
    <row r="383" spans="2:6">
      <c r="B383" s="5"/>
      <c r="E383" s="60"/>
      <c r="F383" s="5"/>
    </row>
    <row r="384" spans="2:6">
      <c r="B384" s="5"/>
      <c r="E384" s="60"/>
      <c r="F384" s="5"/>
    </row>
    <row r="385" spans="2:6">
      <c r="B385" s="5"/>
      <c r="E385" s="60"/>
      <c r="F385" s="5"/>
    </row>
    <row r="386" spans="2:6">
      <c r="B386" s="5"/>
      <c r="E386" s="60"/>
      <c r="F386" s="5"/>
    </row>
    <row r="387" spans="2:6">
      <c r="B387" s="5"/>
      <c r="E387" s="60"/>
      <c r="F387" s="5"/>
    </row>
    <row r="388" spans="2:6">
      <c r="B388" s="5"/>
      <c r="E388" s="60"/>
      <c r="F388" s="5"/>
    </row>
    <row r="389" spans="2:6">
      <c r="B389" s="5"/>
      <c r="E389" s="60"/>
      <c r="F389" s="5"/>
    </row>
    <row r="390" spans="2:6">
      <c r="B390" s="5"/>
      <c r="E390" s="60"/>
      <c r="F390" s="5"/>
    </row>
    <row r="391" spans="2:6">
      <c r="B391" s="5"/>
      <c r="E391" s="60"/>
      <c r="F391" s="5"/>
    </row>
    <row r="392" spans="2:6">
      <c r="B392" s="5"/>
      <c r="E392" s="60"/>
      <c r="F392" s="5"/>
    </row>
    <row r="393" spans="2:6">
      <c r="B393" s="5"/>
      <c r="E393" s="60"/>
      <c r="F393" s="5"/>
    </row>
    <row r="394" spans="2:6">
      <c r="B394" s="5"/>
      <c r="E394" s="60"/>
      <c r="F394" s="5"/>
    </row>
    <row r="395" spans="2:6">
      <c r="B395" s="5"/>
      <c r="E395" s="60"/>
      <c r="F395" s="5"/>
    </row>
    <row r="396" spans="2:6">
      <c r="B396" s="5"/>
      <c r="E396" s="60"/>
      <c r="F396" s="5"/>
    </row>
    <row r="397" spans="2:6">
      <c r="B397" s="5"/>
      <c r="E397" s="60"/>
      <c r="F397" s="5"/>
    </row>
    <row r="398" spans="2:6">
      <c r="B398" s="5"/>
      <c r="E398" s="60"/>
      <c r="F398" s="5"/>
    </row>
    <row r="399" spans="2:6">
      <c r="B399" s="5"/>
      <c r="E399" s="60"/>
      <c r="F399" s="5"/>
    </row>
    <row r="400" spans="2:6">
      <c r="B400" s="5"/>
      <c r="E400" s="60"/>
      <c r="F400" s="5"/>
    </row>
    <row r="401" spans="2:6">
      <c r="B401" s="5"/>
      <c r="E401" s="60"/>
      <c r="F401" s="5"/>
    </row>
    <row r="402" spans="2:6">
      <c r="B402" s="5"/>
      <c r="E402" s="60"/>
      <c r="F402" s="5"/>
    </row>
    <row r="403" spans="2:6">
      <c r="B403" s="5"/>
      <c r="E403" s="60"/>
      <c r="F403" s="5"/>
    </row>
    <row r="404" spans="2:6">
      <c r="B404" s="5"/>
      <c r="E404" s="60"/>
      <c r="F404" s="5"/>
    </row>
    <row r="405" spans="2:6">
      <c r="B405" s="5"/>
      <c r="E405" s="60"/>
      <c r="F405" s="5"/>
    </row>
    <row r="406" spans="2:6">
      <c r="B406" s="5"/>
      <c r="E406" s="60"/>
      <c r="F406" s="5"/>
    </row>
    <row r="407" spans="2:6">
      <c r="B407" s="5"/>
      <c r="E407" s="60"/>
      <c r="F407" s="5"/>
    </row>
    <row r="408" spans="2:6">
      <c r="B408" s="5"/>
      <c r="E408" s="60"/>
      <c r="F408" s="5"/>
    </row>
    <row r="409" spans="2:6">
      <c r="B409" s="5"/>
      <c r="E409" s="60"/>
      <c r="F409" s="5"/>
    </row>
    <row r="410" spans="2:6">
      <c r="B410" s="5"/>
      <c r="E410" s="60"/>
      <c r="F410" s="5"/>
    </row>
    <row r="411" spans="2:6">
      <c r="B411" s="5"/>
      <c r="E411" s="60"/>
      <c r="F411" s="5"/>
    </row>
    <row r="412" spans="2:6">
      <c r="B412" s="5"/>
      <c r="E412" s="60"/>
      <c r="F412" s="5"/>
    </row>
    <row r="413" spans="2:6">
      <c r="B413" s="5"/>
      <c r="E413" s="60"/>
      <c r="F413" s="5"/>
    </row>
    <row r="414" spans="2:6">
      <c r="B414" s="5"/>
      <c r="E414" s="60"/>
      <c r="F414" s="5"/>
    </row>
    <row r="415" spans="2:6">
      <c r="B415" s="5"/>
      <c r="E415" s="60"/>
      <c r="F415" s="5"/>
    </row>
    <row r="416" spans="2:6">
      <c r="B416" s="5"/>
      <c r="E416" s="60"/>
      <c r="F416" s="5"/>
    </row>
    <row r="417" spans="2:6">
      <c r="B417" s="5"/>
      <c r="E417" s="60"/>
      <c r="F417" s="5"/>
    </row>
    <row r="418" spans="2:6">
      <c r="B418" s="5"/>
      <c r="E418" s="60"/>
      <c r="F418" s="5"/>
    </row>
    <row r="419" spans="2:6">
      <c r="B419" s="5"/>
      <c r="E419" s="60"/>
      <c r="F419" s="5"/>
    </row>
    <row r="420" spans="2:6">
      <c r="B420" s="5"/>
      <c r="E420" s="60"/>
      <c r="F420" s="5"/>
    </row>
    <row r="421" spans="2:6">
      <c r="B421" s="5"/>
      <c r="E421" s="60"/>
      <c r="F421" s="5"/>
    </row>
    <row r="422" spans="2:6">
      <c r="B422" s="5"/>
      <c r="E422" s="60"/>
      <c r="F422" s="5"/>
    </row>
    <row r="423" spans="2:6">
      <c r="B423" s="5"/>
      <c r="E423" s="60"/>
      <c r="F423" s="5"/>
    </row>
    <row r="424" spans="2:6">
      <c r="B424" s="5"/>
      <c r="E424" s="60"/>
      <c r="F424" s="5"/>
    </row>
    <row r="425" spans="2:6">
      <c r="B425" s="5"/>
      <c r="E425" s="60"/>
      <c r="F425" s="5"/>
    </row>
    <row r="426" spans="2:6">
      <c r="B426" s="5"/>
      <c r="E426" s="60"/>
      <c r="F426" s="5"/>
    </row>
    <row r="427" spans="2:6">
      <c r="B427" s="5"/>
      <c r="E427" s="60"/>
      <c r="F427" s="5"/>
    </row>
    <row r="428" spans="2:6">
      <c r="B428" s="5"/>
      <c r="E428" s="60"/>
      <c r="F428" s="5"/>
    </row>
    <row r="429" spans="2:6">
      <c r="B429" s="5"/>
      <c r="E429" s="60"/>
      <c r="F429" s="5"/>
    </row>
    <row r="430" spans="2:6">
      <c r="B430" s="5"/>
      <c r="E430" s="60"/>
      <c r="F430" s="5"/>
    </row>
    <row r="431" spans="2:6">
      <c r="B431" s="5"/>
      <c r="E431" s="60"/>
      <c r="F431" s="5"/>
    </row>
    <row r="432" spans="2:6">
      <c r="B432" s="5"/>
      <c r="E432" s="60"/>
      <c r="F432" s="5"/>
    </row>
    <row r="433" spans="2:6">
      <c r="B433" s="5"/>
      <c r="E433" s="60"/>
      <c r="F433" s="5"/>
    </row>
    <row r="434" spans="2:6">
      <c r="B434" s="5"/>
      <c r="E434" s="60"/>
      <c r="F434" s="5"/>
    </row>
    <row r="435" spans="2:6">
      <c r="B435" s="5"/>
      <c r="E435" s="60"/>
      <c r="F435" s="5"/>
    </row>
    <row r="436" spans="2:6">
      <c r="B436" s="5"/>
      <c r="E436" s="60"/>
      <c r="F436" s="5"/>
    </row>
    <row r="437" spans="2:6">
      <c r="B437" s="5"/>
      <c r="E437" s="60"/>
      <c r="F437" s="5"/>
    </row>
    <row r="438" spans="2:6">
      <c r="B438" s="5"/>
      <c r="E438" s="60"/>
      <c r="F438" s="5"/>
    </row>
    <row r="439" spans="2:6">
      <c r="B439" s="5"/>
      <c r="E439" s="60"/>
      <c r="F439" s="5"/>
    </row>
    <row r="440" spans="2:6">
      <c r="B440" s="5"/>
      <c r="E440" s="60"/>
      <c r="F440" s="5"/>
    </row>
    <row r="441" spans="2:6">
      <c r="B441" s="5"/>
      <c r="E441" s="60"/>
      <c r="F441" s="5"/>
    </row>
    <row r="442" spans="2:6">
      <c r="B442" s="5"/>
      <c r="E442" s="60"/>
      <c r="F442" s="5"/>
    </row>
    <row r="443" spans="2:6">
      <c r="B443" s="5"/>
      <c r="E443" s="60"/>
      <c r="F443" s="5"/>
    </row>
    <row r="444" spans="2:6">
      <c r="B444" s="5"/>
      <c r="E444" s="60"/>
      <c r="F444" s="5"/>
    </row>
    <row r="445" spans="2:6">
      <c r="B445" s="5"/>
      <c r="E445" s="60"/>
      <c r="F445" s="5"/>
    </row>
    <row r="446" spans="2:6">
      <c r="B446" s="5"/>
      <c r="E446" s="60"/>
      <c r="F446" s="5"/>
    </row>
    <row r="447" spans="2:6">
      <c r="B447" s="5"/>
      <c r="E447" s="60"/>
      <c r="F447" s="5"/>
    </row>
    <row r="448" spans="2:6">
      <c r="B448" s="5"/>
      <c r="E448" s="60"/>
      <c r="F448" s="5"/>
    </row>
    <row r="449" spans="2:6">
      <c r="B449" s="5"/>
      <c r="E449" s="60"/>
      <c r="F449" s="5"/>
    </row>
    <row r="450" spans="2:6">
      <c r="B450" s="5"/>
      <c r="E450" s="60"/>
      <c r="F450" s="5"/>
    </row>
    <row r="451" spans="2:6">
      <c r="B451" s="5"/>
      <c r="E451" s="60"/>
      <c r="F451" s="5"/>
    </row>
    <row r="452" spans="2:6">
      <c r="B452" s="5"/>
      <c r="E452" s="60"/>
      <c r="F452" s="5"/>
    </row>
    <row r="453" spans="2:6">
      <c r="B453" s="5"/>
      <c r="E453" s="60"/>
      <c r="F453" s="5"/>
    </row>
    <row r="454" spans="2:6">
      <c r="B454" s="5"/>
      <c r="E454" s="60"/>
      <c r="F454" s="5"/>
    </row>
    <row r="455" spans="2:6">
      <c r="B455" s="5"/>
      <c r="E455" s="60"/>
      <c r="F455" s="5"/>
    </row>
    <row r="456" spans="2:6">
      <c r="B456" s="5"/>
      <c r="E456" s="60"/>
      <c r="F456" s="5"/>
    </row>
    <row r="457" spans="2:6">
      <c r="B457" s="5"/>
      <c r="E457" s="60"/>
      <c r="F457" s="5"/>
    </row>
    <row r="458" spans="2:6">
      <c r="B458" s="5"/>
      <c r="E458" s="60"/>
      <c r="F458" s="5"/>
    </row>
    <row r="459" spans="2:6">
      <c r="B459" s="5"/>
      <c r="E459" s="60"/>
      <c r="F459" s="5"/>
    </row>
    <row r="460" spans="2:6">
      <c r="B460" s="5"/>
      <c r="E460" s="60"/>
      <c r="F460" s="5"/>
    </row>
    <row r="461" spans="2:6">
      <c r="B461" s="5"/>
      <c r="E461" s="60"/>
      <c r="F461" s="5"/>
    </row>
    <row r="462" spans="2:6">
      <c r="B462" s="5"/>
      <c r="E462" s="60"/>
      <c r="F462" s="5"/>
    </row>
    <row r="463" spans="2:6">
      <c r="B463" s="5"/>
      <c r="E463" s="60"/>
      <c r="F463" s="5"/>
    </row>
    <row r="464" spans="2:6">
      <c r="B464" s="5"/>
      <c r="E464" s="60"/>
      <c r="F464" s="5"/>
    </row>
    <row r="465" spans="2:6">
      <c r="B465" s="5"/>
      <c r="E465" s="60"/>
      <c r="F465" s="5"/>
    </row>
    <row r="466" spans="2:6">
      <c r="B466" s="5"/>
      <c r="E466" s="60"/>
      <c r="F466" s="5"/>
    </row>
    <row r="467" spans="2:6">
      <c r="B467" s="5"/>
      <c r="E467" s="60"/>
      <c r="F467" s="5"/>
    </row>
    <row r="468" spans="2:6">
      <c r="B468" s="5"/>
      <c r="E468" s="60"/>
      <c r="F468" s="5"/>
    </row>
    <row r="469" spans="2:6">
      <c r="B469" s="5"/>
      <c r="E469" s="60"/>
      <c r="F469" s="5"/>
    </row>
    <row r="470" spans="2:6">
      <c r="B470" s="5"/>
      <c r="E470" s="60"/>
      <c r="F470" s="5"/>
    </row>
    <row r="471" spans="2:6">
      <c r="B471" s="5"/>
      <c r="E471" s="60"/>
      <c r="F471" s="5"/>
    </row>
    <row r="472" spans="2:6">
      <c r="B472" s="5"/>
      <c r="E472" s="60"/>
      <c r="F472" s="5"/>
    </row>
    <row r="473" spans="2:6">
      <c r="B473" s="5"/>
      <c r="E473" s="60"/>
      <c r="F473" s="5"/>
    </row>
    <row r="474" spans="2:6">
      <c r="B474" s="5"/>
      <c r="E474" s="60"/>
      <c r="F474" s="5"/>
    </row>
    <row r="475" spans="2:6">
      <c r="B475" s="5"/>
      <c r="E475" s="60"/>
      <c r="F475" s="5"/>
    </row>
    <row r="476" spans="2:6">
      <c r="B476" s="5"/>
      <c r="E476" s="60"/>
      <c r="F476" s="5"/>
    </row>
    <row r="477" spans="2:6">
      <c r="B477" s="5"/>
      <c r="E477" s="60"/>
      <c r="F477" s="5"/>
    </row>
    <row r="478" spans="2:6">
      <c r="B478" s="5"/>
      <c r="E478" s="60"/>
      <c r="F478" s="5"/>
    </row>
    <row r="479" spans="2:6">
      <c r="B479" s="5"/>
      <c r="E479" s="60"/>
      <c r="F479" s="5"/>
    </row>
    <row r="480" spans="2:6">
      <c r="B480" s="5"/>
      <c r="E480" s="60"/>
      <c r="F480" s="5"/>
    </row>
    <row r="481" spans="2:6">
      <c r="B481" s="5"/>
      <c r="E481" s="60"/>
      <c r="F481" s="5"/>
    </row>
    <row r="482" spans="2:6">
      <c r="B482" s="5"/>
      <c r="E482" s="60"/>
      <c r="F482" s="5"/>
    </row>
    <row r="483" spans="2:6">
      <c r="B483" s="5"/>
      <c r="E483" s="60"/>
      <c r="F483" s="5"/>
    </row>
    <row r="484" spans="2:6">
      <c r="B484" s="5"/>
      <c r="E484" s="60"/>
      <c r="F484" s="5"/>
    </row>
    <row r="485" spans="2:6">
      <c r="B485" s="5"/>
      <c r="E485" s="60"/>
      <c r="F485" s="5"/>
    </row>
    <row r="486" spans="2:6">
      <c r="B486" s="5"/>
      <c r="E486" s="60"/>
      <c r="F486" s="5"/>
    </row>
    <row r="487" spans="2:6">
      <c r="B487" s="5"/>
      <c r="E487" s="60"/>
      <c r="F487" s="5"/>
    </row>
    <row r="488" spans="2:6">
      <c r="B488" s="5"/>
      <c r="E488" s="60"/>
      <c r="F488" s="5"/>
    </row>
    <row r="489" spans="2:6">
      <c r="B489" s="5"/>
      <c r="E489" s="60"/>
      <c r="F489" s="5"/>
    </row>
    <row r="490" spans="2:6">
      <c r="B490" s="5"/>
      <c r="E490" s="60"/>
      <c r="F490" s="5"/>
    </row>
    <row r="491" spans="2:6">
      <c r="B491" s="5"/>
      <c r="E491" s="60"/>
      <c r="F491" s="5"/>
    </row>
    <row r="492" spans="2:6">
      <c r="B492" s="5"/>
      <c r="E492" s="60"/>
      <c r="F492" s="5"/>
    </row>
    <row r="493" spans="2:6">
      <c r="B493" s="5"/>
      <c r="E493" s="60"/>
      <c r="F493" s="5"/>
    </row>
    <row r="494" spans="2:6">
      <c r="B494" s="5"/>
      <c r="E494" s="60"/>
      <c r="F494" s="5"/>
    </row>
    <row r="495" spans="2:6">
      <c r="B495" s="5"/>
      <c r="E495" s="60"/>
      <c r="F495" s="5"/>
    </row>
    <row r="496" spans="2:6">
      <c r="B496" s="5"/>
      <c r="E496" s="60"/>
      <c r="F496" s="5"/>
    </row>
    <row r="497" spans="2:6">
      <c r="B497" s="5"/>
      <c r="E497" s="60"/>
      <c r="F497" s="5"/>
    </row>
    <row r="498" spans="2:6">
      <c r="B498" s="5"/>
      <c r="E498" s="60"/>
      <c r="F498" s="5"/>
    </row>
    <row r="499" spans="2:6">
      <c r="B499" s="5"/>
      <c r="E499" s="60"/>
      <c r="F499" s="5"/>
    </row>
    <row r="500" spans="2:6">
      <c r="B500" s="5"/>
      <c r="E500" s="60"/>
      <c r="F500" s="5"/>
    </row>
    <row r="501" spans="2:6">
      <c r="B501" s="5"/>
      <c r="E501" s="60"/>
      <c r="F501" s="5"/>
    </row>
    <row r="502" spans="2:6">
      <c r="B502" s="5"/>
      <c r="E502" s="60"/>
      <c r="F502" s="5"/>
    </row>
    <row r="503" spans="2:6">
      <c r="B503" s="5"/>
      <c r="E503" s="60"/>
      <c r="F503" s="5"/>
    </row>
    <row r="504" spans="2:6">
      <c r="B504" s="5"/>
      <c r="E504" s="60"/>
      <c r="F504" s="5"/>
    </row>
    <row r="505" spans="2:6">
      <c r="B505" s="5"/>
      <c r="E505" s="60"/>
      <c r="F505" s="5"/>
    </row>
    <row r="506" spans="2:6">
      <c r="B506" s="5"/>
      <c r="E506" s="60"/>
      <c r="F506" s="5"/>
    </row>
    <row r="507" spans="2:6">
      <c r="B507" s="5"/>
      <c r="E507" s="60"/>
      <c r="F507" s="5"/>
    </row>
    <row r="508" spans="2:6">
      <c r="B508" s="5"/>
      <c r="E508" s="60"/>
      <c r="F508" s="5"/>
    </row>
    <row r="509" spans="2:6">
      <c r="B509" s="5"/>
      <c r="E509" s="60"/>
      <c r="F509" s="5"/>
    </row>
    <row r="510" spans="2:6">
      <c r="B510" s="5"/>
      <c r="E510" s="60"/>
      <c r="F510" s="5"/>
    </row>
    <row r="511" spans="2:6">
      <c r="B511" s="5"/>
      <c r="E511" s="60"/>
      <c r="F511" s="5"/>
    </row>
    <row r="512" spans="2:6">
      <c r="B512" s="5"/>
      <c r="E512" s="60"/>
      <c r="F512" s="5"/>
    </row>
    <row r="513" spans="2:6">
      <c r="B513" s="5"/>
      <c r="E513" s="60"/>
      <c r="F513" s="5"/>
    </row>
    <row r="514" spans="2:6">
      <c r="B514" s="5"/>
      <c r="E514" s="60"/>
      <c r="F514" s="5"/>
    </row>
    <row r="515" spans="2:6">
      <c r="B515" s="5"/>
      <c r="E515" s="60"/>
      <c r="F515" s="5"/>
    </row>
    <row r="516" spans="2:6">
      <c r="B516" s="5"/>
      <c r="E516" s="60"/>
      <c r="F516" s="5"/>
    </row>
    <row r="517" spans="2:6">
      <c r="B517" s="5"/>
      <c r="E517" s="60"/>
      <c r="F517" s="5"/>
    </row>
    <row r="518" spans="2:6">
      <c r="B518" s="5"/>
      <c r="E518" s="60"/>
      <c r="F518" s="5"/>
    </row>
    <row r="519" spans="2:6">
      <c r="B519" s="5"/>
      <c r="E519" s="60"/>
      <c r="F519" s="5"/>
    </row>
    <row r="520" spans="2:6">
      <c r="B520" s="5"/>
      <c r="E520" s="60"/>
      <c r="F520" s="5"/>
    </row>
    <row r="521" spans="2:6">
      <c r="B521" s="5"/>
      <c r="E521" s="60"/>
      <c r="F521" s="5"/>
    </row>
    <row r="522" spans="2:6">
      <c r="B522" s="5"/>
      <c r="E522" s="60"/>
      <c r="F522" s="5"/>
    </row>
    <row r="523" spans="2:6">
      <c r="B523" s="5"/>
      <c r="E523" s="60"/>
      <c r="F523" s="5"/>
    </row>
    <row r="524" spans="2:6">
      <c r="B524" s="5"/>
      <c r="E524" s="60"/>
      <c r="F524" s="5"/>
    </row>
    <row r="525" spans="2:6">
      <c r="B525" s="5"/>
      <c r="E525" s="60"/>
      <c r="F525" s="5"/>
    </row>
    <row r="526" spans="2:6">
      <c r="B526" s="5"/>
      <c r="E526" s="60"/>
      <c r="F526" s="5"/>
    </row>
    <row r="527" spans="2:6">
      <c r="B527" s="5"/>
      <c r="E527" s="60"/>
      <c r="F527" s="5"/>
    </row>
    <row r="528" spans="2:6">
      <c r="B528" s="5"/>
      <c r="E528" s="60"/>
      <c r="F528" s="5"/>
    </row>
    <row r="529" spans="2:6">
      <c r="B529" s="5"/>
      <c r="E529" s="60"/>
      <c r="F529" s="5"/>
    </row>
    <row r="530" spans="2:6">
      <c r="B530" s="5"/>
      <c r="E530" s="60"/>
      <c r="F530" s="5"/>
    </row>
    <row r="531" spans="2:6">
      <c r="B531" s="5"/>
      <c r="E531" s="60"/>
      <c r="F531" s="5"/>
    </row>
    <row r="532" spans="2:6">
      <c r="B532" s="5"/>
      <c r="E532" s="60"/>
      <c r="F532" s="5"/>
    </row>
    <row r="533" spans="2:6">
      <c r="B533" s="5"/>
      <c r="E533" s="60"/>
      <c r="F533" s="5"/>
    </row>
    <row r="534" spans="2:6">
      <c r="B534" s="5"/>
      <c r="E534" s="60"/>
      <c r="F534" s="5"/>
    </row>
    <row r="535" spans="2:6">
      <c r="B535" s="5"/>
      <c r="E535" s="60"/>
      <c r="F535" s="5"/>
    </row>
    <row r="536" spans="2:6">
      <c r="B536" s="5"/>
      <c r="E536" s="60"/>
      <c r="F536" s="5"/>
    </row>
    <row r="537" spans="2:6">
      <c r="B537" s="5"/>
      <c r="E537" s="60"/>
      <c r="F537" s="5"/>
    </row>
    <row r="538" spans="2:6">
      <c r="B538" s="5"/>
      <c r="E538" s="60"/>
      <c r="F538" s="5"/>
    </row>
    <row r="539" spans="2:6">
      <c r="B539" s="5"/>
      <c r="E539" s="60"/>
      <c r="F539" s="5"/>
    </row>
    <row r="540" spans="2:6">
      <c r="B540" s="5"/>
      <c r="E540" s="60"/>
      <c r="F540" s="5"/>
    </row>
    <row r="541" spans="2:6">
      <c r="B541" s="5"/>
      <c r="E541" s="60"/>
      <c r="F541" s="5"/>
    </row>
    <row r="542" spans="2:6">
      <c r="B542" s="5"/>
      <c r="E542" s="60"/>
      <c r="F542" s="5"/>
    </row>
    <row r="543" spans="2:6">
      <c r="B543" s="5"/>
      <c r="E543" s="60"/>
      <c r="F543" s="5"/>
    </row>
    <row r="544" spans="2:6">
      <c r="B544" s="5"/>
      <c r="E544" s="60"/>
      <c r="F544" s="5"/>
    </row>
    <row r="545" spans="2:6">
      <c r="B545" s="5"/>
      <c r="E545" s="60"/>
      <c r="F545" s="5"/>
    </row>
    <row r="546" spans="2:6">
      <c r="B546" s="5"/>
      <c r="E546" s="60"/>
      <c r="F546" s="5"/>
    </row>
    <row r="547" spans="2:6">
      <c r="B547" s="5"/>
      <c r="E547" s="60"/>
      <c r="F547" s="5"/>
    </row>
    <row r="548" spans="2:6">
      <c r="B548" s="5"/>
      <c r="E548" s="60"/>
      <c r="F548" s="5"/>
    </row>
    <row r="549" spans="2:6">
      <c r="B549" s="5"/>
      <c r="E549" s="60"/>
      <c r="F549" s="5"/>
    </row>
    <row r="550" spans="2:6">
      <c r="B550" s="5"/>
      <c r="E550" s="60"/>
      <c r="F550" s="5"/>
    </row>
    <row r="551" spans="2:6">
      <c r="B551" s="5"/>
      <c r="E551" s="60"/>
      <c r="F551" s="5"/>
    </row>
    <row r="552" spans="2:6">
      <c r="B552" s="5"/>
      <c r="E552" s="60"/>
      <c r="F552" s="5"/>
    </row>
    <row r="553" spans="2:6">
      <c r="B553" s="5"/>
      <c r="E553" s="60"/>
      <c r="F553" s="5"/>
    </row>
    <row r="554" spans="2:6">
      <c r="B554" s="5"/>
      <c r="E554" s="60"/>
      <c r="F554" s="5"/>
    </row>
    <row r="555" spans="2:6">
      <c r="B555" s="5"/>
      <c r="E555" s="60"/>
      <c r="F555" s="5"/>
    </row>
    <row r="556" spans="2:6">
      <c r="B556" s="5"/>
      <c r="E556" s="60"/>
      <c r="F556" s="5"/>
    </row>
    <row r="557" spans="2:6">
      <c r="B557" s="5"/>
      <c r="E557" s="60"/>
      <c r="F557" s="5"/>
    </row>
    <row r="558" spans="2:6">
      <c r="B558" s="5"/>
      <c r="E558" s="60"/>
      <c r="F558" s="5"/>
    </row>
    <row r="559" spans="2:6">
      <c r="B559" s="5"/>
      <c r="E559" s="60"/>
      <c r="F559" s="5"/>
    </row>
    <row r="560" spans="2:6">
      <c r="B560" s="5"/>
      <c r="E560" s="60"/>
      <c r="F560" s="5"/>
    </row>
    <row r="561" spans="2:6">
      <c r="B561" s="5"/>
      <c r="E561" s="60"/>
      <c r="F561" s="5"/>
    </row>
    <row r="562" spans="2:6">
      <c r="B562" s="5"/>
      <c r="E562" s="60"/>
      <c r="F562" s="5"/>
    </row>
    <row r="563" spans="2:6">
      <c r="B563" s="5"/>
      <c r="E563" s="60"/>
      <c r="F563" s="5"/>
    </row>
    <row r="564" spans="2:6">
      <c r="B564" s="5"/>
      <c r="E564" s="60"/>
      <c r="F564" s="5"/>
    </row>
    <row r="565" spans="2:6">
      <c r="B565" s="5"/>
      <c r="E565" s="60"/>
      <c r="F565" s="5"/>
    </row>
    <row r="566" spans="2:6">
      <c r="B566" s="5"/>
      <c r="E566" s="60"/>
      <c r="F566" s="5"/>
    </row>
    <row r="567" spans="2:6">
      <c r="B567" s="5"/>
      <c r="E567" s="60"/>
      <c r="F567" s="5"/>
    </row>
    <row r="568" spans="2:6">
      <c r="B568" s="5"/>
      <c r="E568" s="60"/>
      <c r="F568" s="5"/>
    </row>
    <row r="569" spans="2:6">
      <c r="B569" s="5"/>
      <c r="E569" s="60"/>
      <c r="F569" s="5"/>
    </row>
    <row r="570" spans="2:6">
      <c r="B570" s="5"/>
      <c r="E570" s="60"/>
      <c r="F570" s="5"/>
    </row>
    <row r="571" spans="2:6">
      <c r="B571" s="5"/>
      <c r="E571" s="60"/>
      <c r="F571" s="5"/>
    </row>
    <row r="572" spans="2:6">
      <c r="B572" s="5"/>
      <c r="E572" s="60"/>
      <c r="F572" s="5"/>
    </row>
    <row r="573" spans="2:6">
      <c r="B573" s="5"/>
      <c r="E573" s="60"/>
      <c r="F573" s="5"/>
    </row>
    <row r="574" spans="2:6">
      <c r="B574" s="5"/>
      <c r="E574" s="60"/>
      <c r="F574" s="5"/>
    </row>
    <row r="575" spans="2:6">
      <c r="B575" s="5"/>
      <c r="E575" s="60"/>
      <c r="F575" s="5"/>
    </row>
    <row r="576" spans="2:6">
      <c r="B576" s="5"/>
      <c r="E576" s="60"/>
      <c r="F576" s="5"/>
    </row>
    <row r="577" spans="2:6">
      <c r="B577" s="5"/>
      <c r="E577" s="60"/>
      <c r="F577" s="5"/>
    </row>
    <row r="578" spans="2:6">
      <c r="B578" s="5"/>
      <c r="E578" s="60"/>
      <c r="F578" s="5"/>
    </row>
    <row r="579" spans="2:6">
      <c r="B579" s="5"/>
      <c r="E579" s="60"/>
      <c r="F579" s="5"/>
    </row>
    <row r="580" spans="2:6">
      <c r="B580" s="5"/>
      <c r="E580" s="60"/>
      <c r="F580" s="5"/>
    </row>
    <row r="581" spans="2:6">
      <c r="B581" s="5"/>
      <c r="E581" s="60"/>
      <c r="F581" s="5"/>
    </row>
    <row r="582" spans="2:6">
      <c r="B582" s="5"/>
      <c r="E582" s="60"/>
      <c r="F582" s="5"/>
    </row>
    <row r="583" spans="2:6">
      <c r="B583" s="5"/>
      <c r="E583" s="60"/>
      <c r="F583" s="5"/>
    </row>
    <row r="584" spans="2:6">
      <c r="B584" s="5"/>
      <c r="E584" s="60"/>
      <c r="F584" s="5"/>
    </row>
    <row r="585" spans="2:6">
      <c r="B585" s="5"/>
      <c r="E585" s="60"/>
      <c r="F585" s="5"/>
    </row>
    <row r="586" spans="2:6">
      <c r="B586" s="5"/>
      <c r="E586" s="60"/>
      <c r="F586" s="5"/>
    </row>
    <row r="587" spans="2:6">
      <c r="B587" s="5"/>
      <c r="E587" s="60"/>
      <c r="F587" s="5"/>
    </row>
    <row r="588" spans="2:6">
      <c r="B588" s="5"/>
      <c r="E588" s="60"/>
      <c r="F588" s="5"/>
    </row>
    <row r="589" spans="2:6">
      <c r="B589" s="5"/>
      <c r="E589" s="60"/>
      <c r="F589" s="5"/>
    </row>
    <row r="590" spans="2:6">
      <c r="B590" s="5"/>
      <c r="E590" s="60"/>
      <c r="F590" s="5"/>
    </row>
    <row r="591" spans="2:6">
      <c r="B591" s="5"/>
      <c r="E591" s="60"/>
      <c r="F591" s="5"/>
    </row>
    <row r="592" spans="2:6">
      <c r="B592" s="5"/>
      <c r="E592" s="60"/>
      <c r="F592" s="5"/>
    </row>
    <row r="593" spans="2:6">
      <c r="B593" s="5"/>
      <c r="E593" s="60"/>
      <c r="F593" s="5"/>
    </row>
    <row r="594" spans="2:6">
      <c r="B594" s="5"/>
      <c r="E594" s="60"/>
      <c r="F594" s="5"/>
    </row>
    <row r="595" spans="2:6">
      <c r="B595" s="5"/>
      <c r="E595" s="60"/>
      <c r="F595" s="5"/>
    </row>
    <row r="596" spans="2:6">
      <c r="B596" s="5"/>
      <c r="E596" s="60"/>
      <c r="F596" s="5"/>
    </row>
    <row r="597" spans="2:6">
      <c r="B597" s="5"/>
      <c r="E597" s="60"/>
      <c r="F597" s="5"/>
    </row>
    <row r="598" spans="2:6">
      <c r="B598" s="5"/>
      <c r="E598" s="60"/>
      <c r="F598" s="5"/>
    </row>
    <row r="599" spans="2:6">
      <c r="B599" s="5"/>
      <c r="E599" s="60"/>
      <c r="F599" s="5"/>
    </row>
    <row r="600" spans="2:6">
      <c r="B600" s="5"/>
      <c r="E600" s="60"/>
      <c r="F600" s="5"/>
    </row>
    <row r="601" spans="2:6">
      <c r="B601" s="5"/>
      <c r="E601" s="60"/>
      <c r="F601" s="5"/>
    </row>
    <row r="602" spans="2:6">
      <c r="B602" s="5"/>
      <c r="E602" s="60"/>
      <c r="F602" s="5"/>
    </row>
    <row r="603" spans="2:6">
      <c r="B603" s="5"/>
      <c r="E603" s="60"/>
      <c r="F603" s="5"/>
    </row>
    <row r="604" spans="2:6">
      <c r="B604" s="5"/>
      <c r="E604" s="60"/>
      <c r="F604" s="5"/>
    </row>
    <row r="605" spans="2:6">
      <c r="B605" s="5"/>
      <c r="E605" s="60"/>
      <c r="F605" s="5"/>
    </row>
    <row r="606" spans="2:6">
      <c r="B606" s="5"/>
      <c r="E606" s="60"/>
      <c r="F606" s="5"/>
    </row>
    <row r="607" spans="2:6">
      <c r="B607" s="5"/>
      <c r="E607" s="60"/>
      <c r="F607" s="5"/>
    </row>
    <row r="608" spans="2:6">
      <c r="B608" s="5"/>
      <c r="E608" s="60"/>
      <c r="F608" s="5"/>
    </row>
    <row r="609" spans="2:6">
      <c r="B609" s="5"/>
      <c r="E609" s="60"/>
      <c r="F609" s="5"/>
    </row>
    <row r="610" spans="2:6">
      <c r="B610" s="5"/>
      <c r="E610" s="60"/>
      <c r="F610" s="5"/>
    </row>
    <row r="611" spans="2:6">
      <c r="B611" s="5"/>
      <c r="E611" s="60"/>
      <c r="F611" s="5"/>
    </row>
    <row r="612" spans="2:6">
      <c r="B612" s="5"/>
      <c r="E612" s="60"/>
      <c r="F612" s="5"/>
    </row>
    <row r="613" spans="2:6">
      <c r="B613" s="5"/>
      <c r="E613" s="60"/>
      <c r="F613" s="5"/>
    </row>
    <row r="614" spans="2:6">
      <c r="B614" s="5"/>
      <c r="E614" s="60"/>
      <c r="F614" s="5"/>
    </row>
    <row r="615" spans="2:6">
      <c r="B615" s="5"/>
      <c r="E615" s="60"/>
      <c r="F615" s="5"/>
    </row>
    <row r="616" spans="2:6">
      <c r="B616" s="5"/>
      <c r="E616" s="60"/>
      <c r="F616" s="5"/>
    </row>
    <row r="617" spans="2:6">
      <c r="B617" s="5"/>
      <c r="E617" s="60"/>
      <c r="F617" s="5"/>
    </row>
    <row r="618" spans="2:6">
      <c r="B618" s="5"/>
      <c r="E618" s="60"/>
      <c r="F618" s="5"/>
    </row>
    <row r="619" spans="2:6">
      <c r="B619" s="5"/>
      <c r="E619" s="60"/>
      <c r="F619" s="5"/>
    </row>
    <row r="620" spans="2:6">
      <c r="B620" s="5"/>
      <c r="E620" s="60"/>
      <c r="F620" s="5"/>
    </row>
    <row r="621" spans="2:6">
      <c r="B621" s="5"/>
      <c r="E621" s="60"/>
      <c r="F621" s="5"/>
    </row>
    <row r="622" spans="2:6">
      <c r="B622" s="5"/>
      <c r="E622" s="60"/>
      <c r="F622" s="5"/>
    </row>
    <row r="623" spans="2:6">
      <c r="B623" s="5"/>
      <c r="E623" s="60"/>
      <c r="F623" s="5"/>
    </row>
    <row r="624" spans="2:6">
      <c r="B624" s="5"/>
      <c r="E624" s="60"/>
      <c r="F624" s="5"/>
    </row>
    <row r="625" spans="2:6">
      <c r="B625" s="5"/>
      <c r="E625" s="60"/>
      <c r="F625" s="5"/>
    </row>
    <row r="626" spans="2:6">
      <c r="B626" s="5"/>
      <c r="E626" s="60"/>
      <c r="F626" s="5"/>
    </row>
    <row r="627" spans="2:6">
      <c r="B627" s="5"/>
      <c r="E627" s="60"/>
      <c r="F627" s="5"/>
    </row>
    <row r="628" spans="2:6">
      <c r="B628" s="5"/>
      <c r="E628" s="60"/>
      <c r="F628" s="5"/>
    </row>
    <row r="629" spans="2:6">
      <c r="B629" s="5"/>
      <c r="E629" s="60"/>
      <c r="F629" s="5"/>
    </row>
    <row r="630" spans="2:6">
      <c r="B630" s="5"/>
      <c r="E630" s="60"/>
      <c r="F630" s="5"/>
    </row>
    <row r="631" spans="2:6">
      <c r="B631" s="5"/>
      <c r="E631" s="60"/>
      <c r="F631" s="5"/>
    </row>
    <row r="632" spans="2:6">
      <c r="B632" s="5"/>
      <c r="E632" s="60"/>
      <c r="F632" s="5"/>
    </row>
    <row r="633" spans="2:6">
      <c r="B633" s="5"/>
      <c r="E633" s="60"/>
      <c r="F633" s="5"/>
    </row>
    <row r="634" spans="2:6">
      <c r="B634" s="5"/>
      <c r="E634" s="60"/>
      <c r="F634" s="5"/>
    </row>
    <row r="635" spans="2:6">
      <c r="B635" s="5"/>
      <c r="E635" s="60"/>
      <c r="F635" s="5"/>
    </row>
    <row r="636" spans="2:6">
      <c r="B636" s="5"/>
      <c r="E636" s="60"/>
      <c r="F636" s="5"/>
    </row>
    <row r="637" spans="2:6">
      <c r="B637" s="5"/>
      <c r="E637" s="60"/>
      <c r="F637" s="5"/>
    </row>
    <row r="638" spans="2:6">
      <c r="B638" s="5"/>
      <c r="E638" s="60"/>
      <c r="F638" s="5"/>
    </row>
    <row r="639" spans="2:6">
      <c r="B639" s="5"/>
      <c r="E639" s="60"/>
      <c r="F639" s="5"/>
    </row>
    <row r="640" spans="2:6">
      <c r="B640" s="5"/>
      <c r="E640" s="60"/>
      <c r="F640" s="5"/>
    </row>
    <row r="641" spans="2:6">
      <c r="B641" s="5"/>
      <c r="E641" s="60"/>
      <c r="F641" s="5"/>
    </row>
    <row r="642" spans="2:6">
      <c r="B642" s="5"/>
      <c r="E642" s="60"/>
      <c r="F642" s="5"/>
    </row>
    <row r="643" spans="2:6">
      <c r="B643" s="5"/>
      <c r="E643" s="60"/>
      <c r="F643" s="5"/>
    </row>
    <row r="644" spans="2:6">
      <c r="B644" s="5"/>
      <c r="E644" s="60"/>
      <c r="F644" s="5"/>
    </row>
    <row r="645" spans="2:6">
      <c r="B645" s="5"/>
      <c r="E645" s="60"/>
      <c r="F645" s="5"/>
    </row>
    <row r="646" spans="2:6">
      <c r="B646" s="5"/>
      <c r="E646" s="60"/>
      <c r="F646" s="5"/>
    </row>
    <row r="647" spans="2:6">
      <c r="B647" s="5"/>
      <c r="E647" s="60"/>
      <c r="F647" s="5"/>
    </row>
    <row r="648" spans="2:6">
      <c r="B648" s="5"/>
      <c r="E648" s="60"/>
      <c r="F648" s="5"/>
    </row>
    <row r="649" spans="2:6">
      <c r="B649" s="5"/>
      <c r="E649" s="60"/>
      <c r="F649" s="5"/>
    </row>
    <row r="650" spans="2:6">
      <c r="B650" s="5"/>
      <c r="E650" s="60"/>
      <c r="F650" s="5"/>
    </row>
    <row r="651" spans="2:6">
      <c r="B651" s="5"/>
      <c r="E651" s="60"/>
      <c r="F651" s="5"/>
    </row>
    <row r="652" spans="2:6">
      <c r="B652" s="5"/>
      <c r="E652" s="60"/>
      <c r="F652" s="5"/>
    </row>
    <row r="653" spans="2:6">
      <c r="B653" s="5"/>
      <c r="E653" s="60"/>
      <c r="F653" s="5"/>
    </row>
    <row r="654" spans="2:6">
      <c r="B654" s="5"/>
      <c r="E654" s="60"/>
      <c r="F654" s="5"/>
    </row>
    <row r="655" spans="2:6">
      <c r="B655" s="5"/>
      <c r="E655" s="60"/>
      <c r="F655" s="5"/>
    </row>
    <row r="656" spans="2:6">
      <c r="B656" s="5"/>
      <c r="E656" s="60"/>
      <c r="F656" s="5"/>
    </row>
    <row r="657" spans="2:6">
      <c r="B657" s="5"/>
      <c r="E657" s="60"/>
      <c r="F657" s="5"/>
    </row>
    <row r="658" spans="2:6">
      <c r="B658" s="5"/>
      <c r="E658" s="60"/>
      <c r="F658" s="5"/>
    </row>
    <row r="659" spans="2:6">
      <c r="B659" s="5"/>
      <c r="E659" s="60"/>
      <c r="F659" s="5"/>
    </row>
    <row r="660" spans="2:6">
      <c r="B660" s="5"/>
      <c r="E660" s="60"/>
      <c r="F660" s="5"/>
    </row>
    <row r="661" spans="2:6">
      <c r="B661" s="5"/>
      <c r="E661" s="60"/>
      <c r="F661" s="5"/>
    </row>
    <row r="662" spans="2:6">
      <c r="B662" s="5"/>
      <c r="E662" s="60"/>
      <c r="F662" s="5"/>
    </row>
    <row r="663" spans="2:6">
      <c r="B663" s="5"/>
      <c r="E663" s="60"/>
      <c r="F663" s="5"/>
    </row>
    <row r="664" spans="2:6">
      <c r="B664" s="5"/>
      <c r="E664" s="60"/>
      <c r="F664" s="5"/>
    </row>
    <row r="665" spans="2:6">
      <c r="B665" s="5"/>
      <c r="E665" s="60"/>
      <c r="F665" s="5"/>
    </row>
    <row r="666" spans="2:6">
      <c r="B666" s="5"/>
      <c r="E666" s="60"/>
      <c r="F666" s="5"/>
    </row>
    <row r="667" spans="2:6">
      <c r="B667" s="5"/>
      <c r="E667" s="60"/>
      <c r="F667" s="5"/>
    </row>
    <row r="668" spans="2:6">
      <c r="B668" s="5"/>
      <c r="E668" s="60"/>
      <c r="F668" s="5"/>
    </row>
    <row r="669" spans="2:6">
      <c r="B669" s="5"/>
      <c r="E669" s="60"/>
      <c r="F669" s="5"/>
    </row>
    <row r="670" spans="2:6">
      <c r="B670" s="5"/>
      <c r="E670" s="60"/>
      <c r="F670" s="5"/>
    </row>
    <row r="671" spans="2:6">
      <c r="B671" s="5"/>
      <c r="E671" s="60"/>
      <c r="F671" s="5"/>
    </row>
    <row r="672" spans="2:6">
      <c r="B672" s="5"/>
      <c r="E672" s="60"/>
      <c r="F672" s="5"/>
    </row>
    <row r="673" spans="2:6">
      <c r="B673" s="5"/>
      <c r="E673" s="60"/>
      <c r="F673" s="5"/>
    </row>
    <row r="674" spans="2:6">
      <c r="B674" s="5"/>
      <c r="E674" s="60"/>
      <c r="F674" s="5"/>
    </row>
    <row r="675" spans="2:6">
      <c r="B675" s="5"/>
      <c r="E675" s="60"/>
      <c r="F675" s="5"/>
    </row>
    <row r="676" spans="2:6">
      <c r="B676" s="5"/>
      <c r="E676" s="60"/>
      <c r="F676" s="5"/>
    </row>
    <row r="677" spans="2:6">
      <c r="B677" s="5"/>
      <c r="E677" s="60"/>
      <c r="F677" s="5"/>
    </row>
    <row r="678" spans="2:6">
      <c r="B678" s="5"/>
      <c r="E678" s="60"/>
      <c r="F678" s="5"/>
    </row>
    <row r="679" spans="2:6">
      <c r="B679" s="5"/>
      <c r="E679" s="60"/>
      <c r="F679" s="5"/>
    </row>
    <row r="680" spans="2:6">
      <c r="B680" s="5"/>
      <c r="E680" s="60"/>
      <c r="F680" s="5"/>
    </row>
    <row r="681" spans="2:6">
      <c r="B681" s="5"/>
      <c r="E681" s="60"/>
      <c r="F681" s="5"/>
    </row>
    <row r="682" spans="2:6">
      <c r="B682" s="5"/>
      <c r="E682" s="60"/>
      <c r="F682" s="5"/>
    </row>
    <row r="683" spans="2:6">
      <c r="B683" s="5"/>
      <c r="E683" s="60"/>
      <c r="F683" s="5"/>
    </row>
    <row r="684" spans="2:6">
      <c r="B684" s="5"/>
      <c r="E684" s="60"/>
      <c r="F684" s="5"/>
    </row>
    <row r="685" spans="2:6">
      <c r="B685" s="5"/>
      <c r="E685" s="60"/>
      <c r="F685" s="5"/>
    </row>
    <row r="686" spans="2:6">
      <c r="B686" s="5"/>
      <c r="E686" s="60"/>
      <c r="F686" s="5"/>
    </row>
    <row r="687" spans="2:6">
      <c r="B687" s="5"/>
      <c r="E687" s="60"/>
      <c r="F687" s="5"/>
    </row>
    <row r="688" spans="2:6">
      <c r="B688" s="5"/>
      <c r="E688" s="60"/>
      <c r="F688" s="5"/>
    </row>
    <row r="689" spans="2:6">
      <c r="B689" s="5"/>
      <c r="E689" s="60"/>
      <c r="F689" s="5"/>
    </row>
    <row r="690" spans="2:6">
      <c r="B690" s="5"/>
      <c r="E690" s="60"/>
      <c r="F690" s="5"/>
    </row>
    <row r="691" spans="2:6">
      <c r="B691" s="5"/>
      <c r="E691" s="60"/>
      <c r="F691" s="5"/>
    </row>
    <row r="692" spans="2:6">
      <c r="B692" s="5"/>
      <c r="E692" s="60"/>
      <c r="F692" s="5"/>
    </row>
    <row r="693" spans="2:6">
      <c r="B693" s="5"/>
      <c r="E693" s="60"/>
      <c r="F693" s="5"/>
    </row>
    <row r="694" spans="2:6">
      <c r="B694" s="5"/>
      <c r="E694" s="60"/>
      <c r="F694" s="5"/>
    </row>
    <row r="695" spans="2:6">
      <c r="B695" s="5"/>
      <c r="E695" s="60"/>
      <c r="F695" s="5"/>
    </row>
    <row r="696" spans="2:6">
      <c r="B696" s="5"/>
      <c r="E696" s="60"/>
      <c r="F696" s="5"/>
    </row>
    <row r="697" spans="2:6">
      <c r="B697" s="5"/>
      <c r="E697" s="60"/>
      <c r="F697" s="5"/>
    </row>
    <row r="698" spans="2:6">
      <c r="B698" s="5"/>
      <c r="E698" s="60"/>
      <c r="F698" s="5"/>
    </row>
    <row r="699" spans="2:6">
      <c r="B699" s="5"/>
      <c r="E699" s="60"/>
      <c r="F699" s="5"/>
    </row>
    <row r="700" spans="2:6">
      <c r="B700" s="5"/>
      <c r="E700" s="60"/>
      <c r="F700" s="5"/>
    </row>
    <row r="701" spans="2:6">
      <c r="B701" s="5"/>
      <c r="E701" s="60"/>
      <c r="F701" s="5"/>
    </row>
    <row r="702" spans="2:6">
      <c r="B702" s="5"/>
      <c r="E702" s="60"/>
      <c r="F702" s="5"/>
    </row>
    <row r="703" spans="2:6">
      <c r="B703" s="5"/>
      <c r="E703" s="60"/>
      <c r="F703" s="5"/>
    </row>
    <row r="704" spans="2:6">
      <c r="B704" s="5"/>
      <c r="E704" s="60"/>
      <c r="F704" s="5"/>
    </row>
    <row r="705" spans="2:6">
      <c r="B705" s="5"/>
      <c r="E705" s="60"/>
      <c r="F705" s="5"/>
    </row>
    <row r="706" spans="2:6">
      <c r="B706" s="5"/>
      <c r="E706" s="60"/>
      <c r="F706" s="5"/>
    </row>
    <row r="707" spans="2:6">
      <c r="B707" s="5"/>
      <c r="E707" s="60"/>
      <c r="F707" s="5"/>
    </row>
    <row r="708" spans="2:6">
      <c r="B708" s="5"/>
      <c r="E708" s="60"/>
      <c r="F708" s="5"/>
    </row>
    <row r="709" spans="2:6">
      <c r="B709" s="5"/>
      <c r="E709" s="60"/>
      <c r="F709" s="5"/>
    </row>
    <row r="710" spans="2:6">
      <c r="B710" s="5"/>
      <c r="E710" s="60"/>
      <c r="F710" s="5"/>
    </row>
    <row r="711" spans="2:6">
      <c r="B711" s="5"/>
      <c r="E711" s="60"/>
      <c r="F711" s="5"/>
    </row>
    <row r="712" spans="2:6">
      <c r="B712" s="5"/>
      <c r="E712" s="60"/>
      <c r="F712" s="5"/>
    </row>
    <row r="713" spans="2:6">
      <c r="B713" s="5"/>
      <c r="E713" s="60"/>
      <c r="F713" s="5"/>
    </row>
    <row r="714" spans="2:6">
      <c r="B714" s="5"/>
      <c r="E714" s="60"/>
      <c r="F714" s="5"/>
    </row>
    <row r="715" spans="2:6">
      <c r="B715" s="5"/>
      <c r="E715" s="60"/>
      <c r="F715" s="5"/>
    </row>
    <row r="716" spans="2:6">
      <c r="B716" s="5"/>
      <c r="E716" s="60"/>
      <c r="F716" s="5"/>
    </row>
    <row r="717" spans="2:6">
      <c r="B717" s="5"/>
      <c r="E717" s="60"/>
      <c r="F717" s="5"/>
    </row>
    <row r="718" spans="2:6">
      <c r="B718" s="5"/>
      <c r="E718" s="60"/>
      <c r="F718" s="5"/>
    </row>
    <row r="719" spans="2:6">
      <c r="B719" s="5"/>
      <c r="E719" s="60"/>
      <c r="F719" s="5"/>
    </row>
    <row r="720" spans="2:6">
      <c r="B720" s="5"/>
      <c r="E720" s="60"/>
      <c r="F720" s="5"/>
    </row>
    <row r="721" spans="2:6">
      <c r="B721" s="5"/>
      <c r="E721" s="60"/>
      <c r="F721" s="5"/>
    </row>
    <row r="722" spans="2:6">
      <c r="B722" s="5"/>
      <c r="E722" s="60"/>
      <c r="F722" s="5"/>
    </row>
    <row r="723" spans="2:6">
      <c r="B723" s="5"/>
      <c r="E723" s="60"/>
      <c r="F723" s="5"/>
    </row>
    <row r="724" spans="2:6">
      <c r="B724" s="5"/>
      <c r="E724" s="60"/>
      <c r="F724" s="5"/>
    </row>
    <row r="725" spans="2:6">
      <c r="B725" s="5"/>
      <c r="E725" s="60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11" r:id="rId1" display="http://www.konkoly.hu/cgi-bin/IBVS?584"/>
    <hyperlink ref="P12" r:id="rId2" display="http://www.konkoly.hu/cgi-bin/IBVS?584"/>
    <hyperlink ref="P13" r:id="rId3" display="http://www.konkoly.hu/cgi-bin/IBVS?584"/>
    <hyperlink ref="P327" r:id="rId4" display="http://www.konkoly.hu/cgi-bin/IBVS?584"/>
    <hyperlink ref="P60" r:id="rId5" display="http://www.bav-astro.de/sfs/BAVM_link.php?BAVMnr=38"/>
    <hyperlink ref="P61" r:id="rId6" display="http://www.bav-astro.de/sfs/BAVM_link.php?BAVMnr=38"/>
    <hyperlink ref="P63" r:id="rId7" display="http://www.bav-astro.de/sfs/BAVM_link.php?BAVMnr=38"/>
    <hyperlink ref="P123" r:id="rId8" display="http://www.konkoly.hu/cgi-bin/IBVS?3615"/>
    <hyperlink ref="P334" r:id="rId9" display="http://www.konkoly.hu/cgi-bin/IBVS?4309"/>
    <hyperlink ref="P154" r:id="rId10" display="http://www.konkoly.hu/cgi-bin/IBVS?4309"/>
    <hyperlink ref="P156" r:id="rId11" display="http://www.konkoly.hu/cgi-bin/IBVS?4309"/>
    <hyperlink ref="P157" r:id="rId12" display="http://www.konkoly.hu/cgi-bin/IBVS?4309"/>
    <hyperlink ref="P165" r:id="rId13" display="http://www.konkoly.hu/cgi-bin/IBVS?4309"/>
    <hyperlink ref="P166" r:id="rId14" display="http://www.konkoly.hu/cgi-bin/IBVS?4309"/>
    <hyperlink ref="P167" r:id="rId15" display="http://www.konkoly.hu/cgi-bin/IBVS?4309"/>
    <hyperlink ref="P180" r:id="rId16" display="http://www.konkoly.hu/cgi-bin/IBVS?4941"/>
    <hyperlink ref="P184" r:id="rId17" display="http://www.konkoly.hu/cgi-bin/IBVS?4941"/>
    <hyperlink ref="P340" r:id="rId18" display="http://vsolj.cetus-net.org/no47.pdf"/>
    <hyperlink ref="P207" r:id="rId19" display="http://www.konkoly.hu/cgi-bin/IBVS?5220"/>
    <hyperlink ref="P209" r:id="rId20" display="http://www.bav-astro.de/sfs/BAVM_link.php?BAVMnr=158"/>
    <hyperlink ref="P350" r:id="rId21" display="http://vsolj.cetus-net.org/no42.pdf"/>
    <hyperlink ref="P212" r:id="rId22" display="http://var.astro.cz/oejv/issues/oejv0074.pdf"/>
    <hyperlink ref="P213" r:id="rId23" display="http://www.konkoly.hu/cgi-bin/IBVS?5809"/>
    <hyperlink ref="P351" r:id="rId24" display="http://vsolj.cetus-net.org/no43.pdf"/>
    <hyperlink ref="P214" r:id="rId25" display="http://var.astro.cz/oejv/issues/oejv0074.pdf"/>
    <hyperlink ref="P215" r:id="rId26" display="http://www.konkoly.hu/cgi-bin/IBVS?5809"/>
    <hyperlink ref="P216" r:id="rId27" display="http://www.konkoly.hu/cgi-bin/IBVS?5809"/>
    <hyperlink ref="P352" r:id="rId28" display="http://var.astro.cz/oejv/issues/oejv0003.pdf"/>
    <hyperlink ref="P217" r:id="rId29" display="http://var.astro.cz/oejv/issues/oejv0074.pdf"/>
    <hyperlink ref="P218" r:id="rId30" display="http://var.astro.cz/oejv/issues/oejv0074.pdf"/>
    <hyperlink ref="P219" r:id="rId31" display="http://www.bav-astro.de/sfs/BAVM_link.php?BAVMnr=173"/>
    <hyperlink ref="P220" r:id="rId32" display="http://var.astro.cz/oejv/issues/oejv0074.pdf"/>
    <hyperlink ref="P353" r:id="rId33" display="http://var.astro.cz/oejv/issues/oejv0003.pdf"/>
    <hyperlink ref="P221" r:id="rId34" display="http://www.bav-astro.de/sfs/BAVM_link.php?BAVMnr=178"/>
    <hyperlink ref="P354" r:id="rId35" display="http://vsolj.cetus-net.org/no45.pdf"/>
    <hyperlink ref="P222" r:id="rId36" display="http://www.bav-astro.de/sfs/BAVM_link.php?BAVMnr=186"/>
    <hyperlink ref="P223" r:id="rId37" display="http://www.konkoly.hu/cgi-bin/IBVS?5746"/>
    <hyperlink ref="P224" r:id="rId38" display="http://www.bav-astro.de/sfs/BAVM_link.php?BAVMnr=186"/>
    <hyperlink ref="P355" r:id="rId39" display="http://vsolj.cetus-net.org/no46.pdf"/>
    <hyperlink ref="P356" r:id="rId40" display="http://var.astro.cz/oejv/issues/oejv0094.pdf"/>
    <hyperlink ref="P225" r:id="rId41" display="http://www.bav-astro.de/sfs/BAVM_link.php?BAVMnr=201"/>
    <hyperlink ref="P357" r:id="rId42" display="http://www.bav-astro.de/sfs/BAVM_link.php?BAVMnr=203"/>
    <hyperlink ref="P358" r:id="rId43" display="http://vsolj.cetus-net.org/vsoljno50.pdf"/>
    <hyperlink ref="P359" r:id="rId44" display="http://www.bav-astro.de/sfs/BAVM_link.php?BAVMnr=214"/>
    <hyperlink ref="P226" r:id="rId45" display="http://www.konkoly.hu/cgi-bin/IBVS?5924"/>
    <hyperlink ref="P360" r:id="rId46" display="http://www.bav-astro.de/sfs/BAVM_link.php?BAVMnr=220"/>
    <hyperlink ref="P361" r:id="rId47" display="http://www.konkoly.hu/cgi-bin/IBVS?5997"/>
    <hyperlink ref="P362" r:id="rId48" display="http://vsolj.cetus-net.org/vsoljno53.pdf"/>
    <hyperlink ref="P227" r:id="rId49" display="http://www.bav-astro.de/sfs/BAVM_link.php?BAVMnr=228"/>
    <hyperlink ref="P363" r:id="rId50" display="http://www.bav-astro.de/sfs/BAVM_link.php?BAVMnr=225"/>
    <hyperlink ref="P228" r:id="rId51" display="http://www.bav-astro.de/sfs/BAVM_link.php?BAVMnr=232"/>
    <hyperlink ref="P229" r:id="rId52" display="http://www.bav-astro.de/sfs/BAVM_link.php?BAVMnr=238"/>
    <hyperlink ref="P230" r:id="rId53" display="http://www.konkoly.hu/cgi-bin/IBVS?6125"/>
    <hyperlink ref="P231" r:id="rId54" display="http://www.bav-astro.de/sfs/BAVM_link.php?BAVMnr=239"/>
    <hyperlink ref="P364" r:id="rId55" display="http://www.bav-astro.de/sfs/BAVM_link.php?BAVMnr=241"/>
  </hyperlinks>
  <pageMargins left="0.75" right="0.75" top="1" bottom="1" header="0.5" footer="0.5"/>
  <pageSetup orientation="portrait" horizontalDpi="300" verticalDpi="300" r:id="rId5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163"/>
  <sheetViews>
    <sheetView workbookViewId="0">
      <selection activeCell="C7" sqref="C7"/>
    </sheetView>
  </sheetViews>
  <sheetFormatPr defaultRowHeight="12.75"/>
  <cols>
    <col min="1" max="1" width="13.28515625" customWidth="1"/>
    <col min="2" max="2" width="9.140625" style="5"/>
    <col min="3" max="3" width="16.85546875" customWidth="1"/>
    <col min="4" max="4" width="9.140625" style="16"/>
    <col min="5" max="5" width="14.28515625" customWidth="1"/>
  </cols>
  <sheetData>
    <row r="11" spans="1:11">
      <c r="A11" s="77" t="s">
        <v>55</v>
      </c>
      <c r="B11" s="78" t="s">
        <v>165</v>
      </c>
      <c r="C11" s="79">
        <v>48073.4709</v>
      </c>
      <c r="D11" s="80"/>
      <c r="G11">
        <v>12401</v>
      </c>
      <c r="I11">
        <v>1.1100000000000001E-3</v>
      </c>
      <c r="K11" t="s">
        <v>8</v>
      </c>
    </row>
    <row r="12" spans="1:11">
      <c r="A12" s="77" t="s">
        <v>55</v>
      </c>
      <c r="B12" s="78" t="s">
        <v>165</v>
      </c>
      <c r="C12" s="79">
        <v>49163.500200000002</v>
      </c>
      <c r="D12" s="80"/>
      <c r="G12">
        <v>14266</v>
      </c>
      <c r="I12" t="s">
        <v>1</v>
      </c>
      <c r="K12" t="s">
        <v>9</v>
      </c>
    </row>
    <row r="13" spans="1:11">
      <c r="A13" s="77" t="s">
        <v>55</v>
      </c>
      <c r="B13" s="78" t="s">
        <v>162</v>
      </c>
      <c r="C13" s="79">
        <v>49164.38</v>
      </c>
      <c r="D13" s="80"/>
      <c r="G13">
        <v>14267.5</v>
      </c>
      <c r="I13" t="s">
        <v>2</v>
      </c>
      <c r="K13" t="s">
        <v>9</v>
      </c>
    </row>
    <row r="14" spans="1:11">
      <c r="A14" s="77" t="s">
        <v>55</v>
      </c>
      <c r="B14" s="78" t="s">
        <v>162</v>
      </c>
      <c r="C14" s="79">
        <v>49168.468500000003</v>
      </c>
      <c r="D14" s="80"/>
      <c r="G14">
        <v>14274.5</v>
      </c>
      <c r="I14" t="s">
        <v>3</v>
      </c>
      <c r="K14" t="s">
        <v>9</v>
      </c>
    </row>
    <row r="15" spans="1:11">
      <c r="A15" s="77" t="s">
        <v>55</v>
      </c>
      <c r="B15" s="78" t="s">
        <v>165</v>
      </c>
      <c r="C15" s="79">
        <v>49169.345699999998</v>
      </c>
      <c r="D15" s="80"/>
      <c r="G15">
        <v>14276</v>
      </c>
      <c r="I15" t="s">
        <v>4</v>
      </c>
      <c r="K15" t="s">
        <v>9</v>
      </c>
    </row>
    <row r="16" spans="1:11">
      <c r="A16" s="77" t="s">
        <v>55</v>
      </c>
      <c r="B16" s="78" t="s">
        <v>162</v>
      </c>
      <c r="C16" s="79">
        <v>49490.508300000001</v>
      </c>
      <c r="D16" s="80"/>
      <c r="G16">
        <v>14825.5</v>
      </c>
      <c r="I16" t="s">
        <v>5</v>
      </c>
      <c r="K16" t="s">
        <v>9</v>
      </c>
    </row>
    <row r="17" spans="1:11">
      <c r="A17" s="77" t="s">
        <v>55</v>
      </c>
      <c r="B17" s="78" t="s">
        <v>165</v>
      </c>
      <c r="C17" s="79">
        <v>49529.377800000002</v>
      </c>
      <c r="D17" s="80"/>
      <c r="G17">
        <v>14892</v>
      </c>
      <c r="I17" t="s">
        <v>6</v>
      </c>
      <c r="K17" t="s">
        <v>9</v>
      </c>
    </row>
    <row r="18" spans="1:11">
      <c r="A18" s="77" t="s">
        <v>55</v>
      </c>
      <c r="B18" s="78" t="s">
        <v>165</v>
      </c>
      <c r="C18" s="79">
        <v>49530.546600000001</v>
      </c>
      <c r="D18" s="80"/>
      <c r="G18">
        <v>14894</v>
      </c>
      <c r="I18" t="s">
        <v>7</v>
      </c>
      <c r="K18" t="s">
        <v>9</v>
      </c>
    </row>
    <row r="19" spans="1:11">
      <c r="A19" s="77" t="s">
        <v>55</v>
      </c>
      <c r="B19" s="78" t="s">
        <v>165</v>
      </c>
      <c r="C19" s="79">
        <v>49917.472000000002</v>
      </c>
      <c r="D19" s="80">
        <v>4.0000000000000002E-4</v>
      </c>
      <c r="G19">
        <v>15556</v>
      </c>
      <c r="H19" t="s">
        <v>0</v>
      </c>
      <c r="I19">
        <v>3.3500000000000001E-3</v>
      </c>
      <c r="K19" t="s">
        <v>31</v>
      </c>
    </row>
    <row r="20" spans="1:11">
      <c r="A20" s="77" t="s">
        <v>55</v>
      </c>
      <c r="B20" s="78" t="s">
        <v>165</v>
      </c>
      <c r="C20" s="79">
        <v>49938.510300000002</v>
      </c>
      <c r="D20" s="80">
        <v>2.9999999999999997E-4</v>
      </c>
      <c r="G20">
        <v>15592</v>
      </c>
      <c r="H20" t="s">
        <v>0</v>
      </c>
      <c r="I20">
        <v>7.7999999999999999E-4</v>
      </c>
      <c r="K20" t="s">
        <v>31</v>
      </c>
    </row>
    <row r="21" spans="1:11">
      <c r="A21" s="77" t="s">
        <v>55</v>
      </c>
      <c r="B21" s="78" t="s">
        <v>165</v>
      </c>
      <c r="C21" s="79">
        <v>52546.4087</v>
      </c>
      <c r="D21" s="80">
        <v>6.9999999999999999E-4</v>
      </c>
      <c r="G21">
        <v>20054</v>
      </c>
      <c r="H21" t="s">
        <v>0</v>
      </c>
      <c r="I21">
        <v>1.32E-3</v>
      </c>
      <c r="K21" t="s">
        <v>32</v>
      </c>
    </row>
    <row r="22" spans="1:11">
      <c r="A22" s="77" t="s">
        <v>55</v>
      </c>
      <c r="B22" s="78" t="s">
        <v>165</v>
      </c>
      <c r="C22" s="79">
        <v>52870.203699999998</v>
      </c>
      <c r="D22" s="80">
        <v>2.0000000000000001E-4</v>
      </c>
      <c r="G22">
        <v>20608</v>
      </c>
      <c r="H22" t="s">
        <v>0</v>
      </c>
      <c r="I22">
        <v>9.2000000000000003E-4</v>
      </c>
      <c r="K22" t="s">
        <v>33</v>
      </c>
    </row>
    <row r="23" spans="1:11">
      <c r="A23" s="77" t="s">
        <v>55</v>
      </c>
      <c r="B23" s="78" t="s">
        <v>165</v>
      </c>
      <c r="C23" s="79">
        <v>52902.349000000002</v>
      </c>
      <c r="D23" s="80">
        <v>1E-3</v>
      </c>
      <c r="G23">
        <v>20663</v>
      </c>
      <c r="H23" t="s">
        <v>0</v>
      </c>
      <c r="I23">
        <v>4.6999999999999999E-4</v>
      </c>
      <c r="K23" t="s">
        <v>34</v>
      </c>
    </row>
    <row r="24" spans="1:11">
      <c r="A24" s="77" t="s">
        <v>55</v>
      </c>
      <c r="B24" s="78" t="s">
        <v>165</v>
      </c>
      <c r="C24" s="79">
        <v>53040.280599999998</v>
      </c>
      <c r="D24" s="80">
        <v>8.0000000000000004E-4</v>
      </c>
      <c r="G24">
        <v>20899</v>
      </c>
      <c r="H24" t="s">
        <v>10</v>
      </c>
      <c r="I24">
        <v>2.4299999999999999E-3</v>
      </c>
      <c r="K24" t="s">
        <v>35</v>
      </c>
    </row>
    <row r="25" spans="1:11">
      <c r="A25" s="77" t="s">
        <v>55</v>
      </c>
      <c r="B25" s="78" t="s">
        <v>165</v>
      </c>
      <c r="C25" s="79">
        <v>53116.263500000001</v>
      </c>
      <c r="D25" s="80">
        <v>2.0000000000000001E-4</v>
      </c>
      <c r="G25">
        <v>21029</v>
      </c>
      <c r="H25" t="s">
        <v>10</v>
      </c>
      <c r="I25">
        <v>4.0000000000000002E-4</v>
      </c>
      <c r="K25" t="s">
        <v>36</v>
      </c>
    </row>
    <row r="26" spans="1:11">
      <c r="A26" s="77" t="s">
        <v>55</v>
      </c>
      <c r="B26" s="78" t="s">
        <v>165</v>
      </c>
      <c r="C26" s="79">
        <v>53193.413399999998</v>
      </c>
      <c r="D26" s="80">
        <v>1.2999999999999999E-3</v>
      </c>
      <c r="G26">
        <v>21161</v>
      </c>
      <c r="H26" t="s">
        <v>10</v>
      </c>
      <c r="I26">
        <v>2.9999999999999997E-4</v>
      </c>
      <c r="K26" t="s">
        <v>34</v>
      </c>
    </row>
    <row r="27" spans="1:11">
      <c r="A27" s="77" t="s">
        <v>55</v>
      </c>
      <c r="B27" s="78" t="s">
        <v>165</v>
      </c>
      <c r="C27" s="79">
        <v>53202.765500000001</v>
      </c>
      <c r="D27" s="80">
        <v>5.0000000000000001E-4</v>
      </c>
      <c r="G27">
        <v>21177</v>
      </c>
      <c r="H27" t="s">
        <v>0</v>
      </c>
      <c r="I27">
        <v>3.1E-4</v>
      </c>
      <c r="K27" t="s">
        <v>35</v>
      </c>
    </row>
    <row r="28" spans="1:11">
      <c r="A28" s="77" t="s">
        <v>55</v>
      </c>
      <c r="B28" s="78" t="s">
        <v>165</v>
      </c>
      <c r="C28" s="79">
        <v>53206.272799999999</v>
      </c>
      <c r="D28" s="80">
        <v>2.9999999999999997E-4</v>
      </c>
      <c r="G28">
        <v>21183</v>
      </c>
      <c r="H28" t="s">
        <v>0</v>
      </c>
      <c r="I28">
        <v>8.0000000000000004E-4</v>
      </c>
      <c r="K28" t="s">
        <v>35</v>
      </c>
    </row>
    <row r="29" spans="1:11">
      <c r="A29" s="77" t="s">
        <v>55</v>
      </c>
      <c r="B29" s="78" t="s">
        <v>165</v>
      </c>
      <c r="C29" s="79">
        <v>53224.391799999998</v>
      </c>
      <c r="D29" s="80">
        <v>1.8E-3</v>
      </c>
      <c r="G29">
        <v>21214</v>
      </c>
      <c r="H29" t="s">
        <v>0</v>
      </c>
      <c r="I29">
        <v>1.2899999999999999E-3</v>
      </c>
      <c r="K29" t="s">
        <v>34</v>
      </c>
    </row>
    <row r="30" spans="1:11">
      <c r="A30" s="77" t="s">
        <v>55</v>
      </c>
      <c r="B30" s="78" t="s">
        <v>165</v>
      </c>
      <c r="C30" s="79">
        <v>53259.459799999997</v>
      </c>
      <c r="D30" s="80">
        <v>1.2999999999999999E-3</v>
      </c>
      <c r="G30">
        <v>21274</v>
      </c>
      <c r="H30" t="s">
        <v>0</v>
      </c>
      <c r="I30">
        <v>1.1999999999999999E-3</v>
      </c>
      <c r="K30" t="s">
        <v>37</v>
      </c>
    </row>
    <row r="31" spans="1:11">
      <c r="A31" s="77" t="s">
        <v>55</v>
      </c>
      <c r="B31" s="78" t="s">
        <v>165</v>
      </c>
      <c r="C31" s="79">
        <v>53546.433599999997</v>
      </c>
      <c r="D31" s="80">
        <v>1.8E-3</v>
      </c>
      <c r="G31">
        <v>21765</v>
      </c>
      <c r="H31" t="s">
        <v>0</v>
      </c>
      <c r="I31">
        <v>1.1199999999999999E-3</v>
      </c>
      <c r="K31" t="s">
        <v>34</v>
      </c>
    </row>
    <row r="32" spans="1:11">
      <c r="A32" s="77" t="s">
        <v>55</v>
      </c>
      <c r="B32" s="78" t="s">
        <v>165</v>
      </c>
      <c r="C32" s="79">
        <v>53612.478000000003</v>
      </c>
      <c r="D32" s="80">
        <v>3.8E-3</v>
      </c>
      <c r="G32">
        <v>21878</v>
      </c>
      <c r="H32" t="s">
        <v>0</v>
      </c>
      <c r="I32">
        <v>6.0999999999999997E-4</v>
      </c>
      <c r="K32" t="s">
        <v>38</v>
      </c>
    </row>
    <row r="33" spans="1:11">
      <c r="A33" s="77" t="s">
        <v>55</v>
      </c>
      <c r="B33" s="78" t="s">
        <v>165</v>
      </c>
      <c r="C33" s="79">
        <v>53887.177600000003</v>
      </c>
      <c r="D33" s="80">
        <v>2.0000000000000001E-4</v>
      </c>
      <c r="G33">
        <v>22348</v>
      </c>
      <c r="H33" t="s">
        <v>0</v>
      </c>
      <c r="I33">
        <v>1.9000000000000001E-4</v>
      </c>
      <c r="K33" t="s">
        <v>39</v>
      </c>
    </row>
    <row r="34" spans="1:11">
      <c r="A34" s="77" t="s">
        <v>55</v>
      </c>
      <c r="B34" s="78" t="s">
        <v>165</v>
      </c>
      <c r="C34" s="79">
        <v>53920.491900000001</v>
      </c>
      <c r="D34" s="80">
        <v>1E-4</v>
      </c>
      <c r="G34">
        <v>22405</v>
      </c>
      <c r="H34" t="s">
        <v>10</v>
      </c>
      <c r="I34">
        <v>2.0000000000000001E-4</v>
      </c>
      <c r="K34" t="s">
        <v>40</v>
      </c>
    </row>
    <row r="35" spans="1:11">
      <c r="A35" s="77" t="s">
        <v>55</v>
      </c>
      <c r="B35" s="78" t="s">
        <v>165</v>
      </c>
      <c r="C35" s="79">
        <v>53985.367899999997</v>
      </c>
      <c r="D35" s="80">
        <v>1E-4</v>
      </c>
      <c r="G35">
        <v>22516</v>
      </c>
      <c r="H35" t="s">
        <v>10</v>
      </c>
      <c r="I35">
        <v>1.6000000000000001E-4</v>
      </c>
      <c r="K35" t="s">
        <v>41</v>
      </c>
    </row>
    <row r="36" spans="1:11">
      <c r="A36" s="77" t="s">
        <v>55</v>
      </c>
      <c r="B36" s="78" t="s">
        <v>165</v>
      </c>
      <c r="C36" s="79">
        <v>54003.486700000001</v>
      </c>
      <c r="D36" s="80">
        <v>1E-4</v>
      </c>
      <c r="G36">
        <v>22547</v>
      </c>
      <c r="H36" t="s">
        <v>0</v>
      </c>
      <c r="I36">
        <v>1.2E-4</v>
      </c>
      <c r="K36" t="s">
        <v>40</v>
      </c>
    </row>
    <row r="37" spans="1:11">
      <c r="A37" s="77" t="s">
        <v>55</v>
      </c>
      <c r="B37" s="78" t="s">
        <v>165</v>
      </c>
      <c r="C37" s="79">
        <v>54018.390339999998</v>
      </c>
      <c r="D37" s="80">
        <v>2.0000000000000001E-4</v>
      </c>
      <c r="G37" t="s">
        <v>11</v>
      </c>
      <c r="H37" t="s">
        <v>12</v>
      </c>
      <c r="I37">
        <v>1.7000000000000001E-4</v>
      </c>
      <c r="K37" t="s">
        <v>42</v>
      </c>
    </row>
    <row r="38" spans="1:11">
      <c r="A38" s="77" t="s">
        <v>55</v>
      </c>
      <c r="B38" s="78" t="s">
        <v>165</v>
      </c>
      <c r="C38" s="79">
        <v>54019.26728</v>
      </c>
      <c r="D38" s="80">
        <v>1E-4</v>
      </c>
      <c r="G38" t="s">
        <v>13</v>
      </c>
      <c r="H38" t="s">
        <v>0</v>
      </c>
      <c r="I38">
        <v>6.0000000000000002E-5</v>
      </c>
      <c r="K38" t="s">
        <v>43</v>
      </c>
    </row>
    <row r="39" spans="1:11">
      <c r="A39" s="77" t="s">
        <v>55</v>
      </c>
      <c r="B39" s="78" t="s">
        <v>165</v>
      </c>
      <c r="C39" s="79">
        <v>54020.436119999998</v>
      </c>
      <c r="D39" s="80">
        <v>5.0000000000000002E-5</v>
      </c>
      <c r="G39" t="s">
        <v>14</v>
      </c>
      <c r="H39" t="s">
        <v>12</v>
      </c>
      <c r="I39">
        <v>3.0000000000000001E-5</v>
      </c>
      <c r="K39" t="s">
        <v>43</v>
      </c>
    </row>
    <row r="40" spans="1:11">
      <c r="A40" s="77" t="s">
        <v>55</v>
      </c>
      <c r="B40" s="78" t="s">
        <v>162</v>
      </c>
      <c r="C40" s="79">
        <v>54279.646260000001</v>
      </c>
      <c r="D40" s="80">
        <v>6.3000000000000003E-4</v>
      </c>
      <c r="G40">
        <v>23019.5</v>
      </c>
      <c r="H40" t="s">
        <v>10</v>
      </c>
      <c r="I40">
        <v>1.5100000000000001E-3</v>
      </c>
      <c r="K40" t="s">
        <v>44</v>
      </c>
    </row>
    <row r="41" spans="1:11">
      <c r="A41" s="77" t="s">
        <v>55</v>
      </c>
      <c r="B41" s="78" t="s">
        <v>165</v>
      </c>
      <c r="C41" s="79">
        <v>54282.570209999998</v>
      </c>
      <c r="D41" s="80">
        <v>3.6000000000000002E-4</v>
      </c>
      <c r="G41">
        <v>23024.5</v>
      </c>
      <c r="H41" t="s">
        <v>0</v>
      </c>
      <c r="I41">
        <v>9.0000000000000006E-5</v>
      </c>
      <c r="K41" t="s">
        <v>45</v>
      </c>
    </row>
    <row r="42" spans="1:11">
      <c r="A42" s="77" t="s">
        <v>55</v>
      </c>
      <c r="B42" s="78" t="s">
        <v>165</v>
      </c>
      <c r="C42" s="79">
        <v>54284.615290000002</v>
      </c>
      <c r="D42" s="80">
        <v>2.5999999999999998E-4</v>
      </c>
      <c r="G42">
        <v>23028</v>
      </c>
      <c r="H42" t="s">
        <v>10</v>
      </c>
      <c r="I42">
        <v>4.6000000000000001E-4</v>
      </c>
      <c r="K42" t="s">
        <v>44</v>
      </c>
    </row>
    <row r="43" spans="1:11">
      <c r="A43" s="77" t="s">
        <v>55</v>
      </c>
      <c r="B43" s="78" t="s">
        <v>162</v>
      </c>
      <c r="C43" s="79">
        <v>54286.661350000002</v>
      </c>
      <c r="D43" s="80">
        <v>4.0000000000000002E-4</v>
      </c>
      <c r="G43">
        <v>23031.5</v>
      </c>
      <c r="H43" t="s">
        <v>10</v>
      </c>
      <c r="I43">
        <v>4.0000000000000003E-5</v>
      </c>
      <c r="K43" t="s">
        <v>44</v>
      </c>
    </row>
    <row r="44" spans="1:11">
      <c r="A44" s="77" t="s">
        <v>55</v>
      </c>
      <c r="B44" s="78" t="s">
        <v>165</v>
      </c>
      <c r="C44" s="79">
        <v>54287.538950000002</v>
      </c>
      <c r="D44" s="80">
        <v>2.7E-4</v>
      </c>
      <c r="G44">
        <v>23033</v>
      </c>
      <c r="H44" t="s">
        <v>0</v>
      </c>
      <c r="I44">
        <v>8.5999999999999998E-4</v>
      </c>
      <c r="K44" t="s">
        <v>44</v>
      </c>
    </row>
    <row r="45" spans="1:11">
      <c r="A45" s="77" t="s">
        <v>55</v>
      </c>
      <c r="B45" s="78" t="s">
        <v>165</v>
      </c>
      <c r="C45" s="79">
        <v>54288.707340000001</v>
      </c>
      <c r="D45" s="80">
        <v>2.5999999999999998E-4</v>
      </c>
      <c r="G45">
        <v>23035</v>
      </c>
      <c r="H45" t="s">
        <v>0</v>
      </c>
      <c r="I45">
        <v>3.1E-4</v>
      </c>
      <c r="K45" t="s">
        <v>44</v>
      </c>
    </row>
    <row r="46" spans="1:11">
      <c r="A46" s="77" t="s">
        <v>55</v>
      </c>
      <c r="B46" s="78" t="s">
        <v>165</v>
      </c>
      <c r="C46" s="79">
        <v>54289.585249999996</v>
      </c>
      <c r="D46" s="80">
        <v>3.8000000000000002E-4</v>
      </c>
      <c r="G46">
        <v>23036.5</v>
      </c>
      <c r="H46" t="s">
        <v>0</v>
      </c>
      <c r="I46">
        <v>1.5200000000000001E-3</v>
      </c>
      <c r="K46" t="s">
        <v>45</v>
      </c>
    </row>
    <row r="47" spans="1:11">
      <c r="A47" s="77" t="s">
        <v>55</v>
      </c>
      <c r="B47" s="78" t="s">
        <v>165</v>
      </c>
      <c r="C47" s="79">
        <v>54291.628830000001</v>
      </c>
      <c r="D47" s="80">
        <v>1.6000000000000001E-4</v>
      </c>
      <c r="G47">
        <v>23040</v>
      </c>
      <c r="H47" t="s">
        <v>10</v>
      </c>
      <c r="I47">
        <v>5.4000000000000001E-4</v>
      </c>
      <c r="K47" t="s">
        <v>44</v>
      </c>
    </row>
    <row r="48" spans="1:11">
      <c r="A48" s="77" t="s">
        <v>55</v>
      </c>
      <c r="B48" s="78" t="s">
        <v>165</v>
      </c>
      <c r="C48" s="79">
        <v>54292.507080000003</v>
      </c>
      <c r="D48" s="80">
        <v>3.5E-4</v>
      </c>
      <c r="G48">
        <v>23041.5</v>
      </c>
      <c r="H48" t="s">
        <v>0</v>
      </c>
      <c r="I48">
        <v>1.01E-3</v>
      </c>
      <c r="K48" t="s">
        <v>45</v>
      </c>
    </row>
    <row r="49" spans="1:11">
      <c r="A49" s="77" t="s">
        <v>55</v>
      </c>
      <c r="B49" s="78" t="s">
        <v>165</v>
      </c>
      <c r="C49" s="79">
        <v>54298.642670000001</v>
      </c>
      <c r="D49" s="80">
        <v>1E-4</v>
      </c>
      <c r="G49">
        <v>23052</v>
      </c>
      <c r="H49" t="s">
        <v>10</v>
      </c>
      <c r="I49">
        <v>3.2000000000000003E-4</v>
      </c>
      <c r="K49" t="s">
        <v>44</v>
      </c>
    </row>
    <row r="50" spans="1:11">
      <c r="A50" s="77" t="s">
        <v>55</v>
      </c>
      <c r="B50" s="78" t="s">
        <v>165</v>
      </c>
      <c r="C50" s="79">
        <v>54304.486649999999</v>
      </c>
      <c r="D50" s="80">
        <v>2.4000000000000001E-4</v>
      </c>
      <c r="G50">
        <v>23062</v>
      </c>
      <c r="H50" t="s">
        <v>10</v>
      </c>
      <c r="I50">
        <v>1.0200000000000001E-3</v>
      </c>
      <c r="K50" t="s">
        <v>44</v>
      </c>
    </row>
    <row r="51" spans="1:11">
      <c r="A51" s="77" t="s">
        <v>55</v>
      </c>
      <c r="B51" s="78" t="s">
        <v>162</v>
      </c>
      <c r="C51" s="79">
        <v>54306.531060000001</v>
      </c>
      <c r="D51" s="80">
        <v>6.7000000000000002E-4</v>
      </c>
      <c r="G51">
        <v>23065.5</v>
      </c>
      <c r="H51" t="s">
        <v>10</v>
      </c>
      <c r="I51">
        <v>2.2499999999999998E-3</v>
      </c>
      <c r="K51" t="s">
        <v>44</v>
      </c>
    </row>
    <row r="52" spans="1:11">
      <c r="A52" s="77" t="s">
        <v>55</v>
      </c>
      <c r="B52" s="78" t="s">
        <v>165</v>
      </c>
      <c r="C52" s="79">
        <v>54308.578399999999</v>
      </c>
      <c r="D52" s="80">
        <v>2.4000000000000001E-4</v>
      </c>
      <c r="G52">
        <v>23069</v>
      </c>
      <c r="H52" t="s">
        <v>10</v>
      </c>
      <c r="I52">
        <v>5.5000000000000003E-4</v>
      </c>
      <c r="K52" t="s">
        <v>44</v>
      </c>
    </row>
    <row r="53" spans="1:11">
      <c r="A53" s="77" t="s">
        <v>55</v>
      </c>
      <c r="B53" s="78" t="s">
        <v>47</v>
      </c>
      <c r="C53" s="79">
        <v>54326.112699999998</v>
      </c>
      <c r="D53" s="80">
        <v>1E-4</v>
      </c>
      <c r="G53" t="s">
        <v>15</v>
      </c>
      <c r="H53">
        <v>0</v>
      </c>
      <c r="I53" t="s">
        <v>46</v>
      </c>
      <c r="K53" t="s">
        <v>48</v>
      </c>
    </row>
    <row r="54" spans="1:11">
      <c r="A54" s="77" t="s">
        <v>55</v>
      </c>
      <c r="B54" s="78" t="s">
        <v>165</v>
      </c>
      <c r="C54" s="79">
        <v>54333.420449999998</v>
      </c>
      <c r="D54" s="80">
        <v>1.7000000000000001E-4</v>
      </c>
      <c r="G54">
        <v>23111.5</v>
      </c>
      <c r="H54" t="s">
        <v>0</v>
      </c>
      <c r="I54">
        <v>1.6100000000000001E-3</v>
      </c>
      <c r="K54" t="s">
        <v>45</v>
      </c>
    </row>
    <row r="55" spans="1:11">
      <c r="A55" s="77" t="s">
        <v>55</v>
      </c>
      <c r="B55" s="78" t="s">
        <v>165</v>
      </c>
      <c r="C55" s="79">
        <v>54335.463810000001</v>
      </c>
      <c r="D55" s="80">
        <v>1.4999999999999999E-4</v>
      </c>
      <c r="G55">
        <v>23115</v>
      </c>
      <c r="H55" t="s">
        <v>10</v>
      </c>
      <c r="I55">
        <v>6.7000000000000002E-4</v>
      </c>
      <c r="K55" t="s">
        <v>44</v>
      </c>
    </row>
    <row r="56" spans="1:11">
      <c r="A56" s="77" t="s">
        <v>55</v>
      </c>
      <c r="B56" s="78" t="s">
        <v>165</v>
      </c>
      <c r="C56" s="79">
        <v>54337.510390000003</v>
      </c>
      <c r="D56" s="80">
        <v>4.0000000000000002E-4</v>
      </c>
      <c r="G56">
        <v>23118.5</v>
      </c>
      <c r="H56" t="s">
        <v>0</v>
      </c>
      <c r="I56">
        <v>2.7E-4</v>
      </c>
      <c r="K56" t="s">
        <v>45</v>
      </c>
    </row>
    <row r="57" spans="1:11">
      <c r="A57" s="77" t="s">
        <v>55</v>
      </c>
      <c r="B57" s="78" t="s">
        <v>165</v>
      </c>
      <c r="C57" s="79">
        <v>54338.386319999998</v>
      </c>
      <c r="D57" s="80">
        <v>2.1000000000000001E-4</v>
      </c>
      <c r="G57">
        <v>23120</v>
      </c>
      <c r="H57" t="s">
        <v>10</v>
      </c>
      <c r="I57">
        <v>5.0000000000000001E-4</v>
      </c>
      <c r="K57" t="s">
        <v>44</v>
      </c>
    </row>
    <row r="58" spans="1:11">
      <c r="A58" s="77" t="s">
        <v>55</v>
      </c>
      <c r="B58" s="78" t="s">
        <v>165</v>
      </c>
      <c r="C58" s="79">
        <v>54339.555390000001</v>
      </c>
      <c r="D58" s="80">
        <v>2.0000000000000001E-4</v>
      </c>
      <c r="G58">
        <v>23122</v>
      </c>
      <c r="H58" t="s">
        <v>10</v>
      </c>
      <c r="I58">
        <v>3.6999999999999999E-4</v>
      </c>
      <c r="K58" t="s">
        <v>44</v>
      </c>
    </row>
    <row r="59" spans="1:11">
      <c r="A59" s="77" t="s">
        <v>55</v>
      </c>
      <c r="B59" s="78" t="s">
        <v>162</v>
      </c>
      <c r="C59" s="79">
        <v>54340.429689999997</v>
      </c>
      <c r="D59" s="80">
        <v>4.8999999999999998E-4</v>
      </c>
      <c r="G59">
        <v>23123.5</v>
      </c>
      <c r="H59" t="s">
        <v>10</v>
      </c>
      <c r="I59">
        <v>2.7699999999999999E-3</v>
      </c>
      <c r="K59" t="s">
        <v>44</v>
      </c>
    </row>
    <row r="60" spans="1:11">
      <c r="A60" s="77" t="s">
        <v>55</v>
      </c>
      <c r="B60" s="78" t="s">
        <v>162</v>
      </c>
      <c r="C60" s="79">
        <v>54344.523710000001</v>
      </c>
      <c r="D60" s="80">
        <v>4.6999999999999999E-4</v>
      </c>
      <c r="G60">
        <v>23130.5</v>
      </c>
      <c r="H60" t="s">
        <v>10</v>
      </c>
      <c r="I60">
        <v>3.0000000000000001E-5</v>
      </c>
      <c r="K60" t="s">
        <v>44</v>
      </c>
    </row>
    <row r="61" spans="1:11">
      <c r="A61" s="77" t="s">
        <v>55</v>
      </c>
      <c r="B61" s="78" t="s">
        <v>165</v>
      </c>
      <c r="C61" s="79">
        <v>54346.56912</v>
      </c>
      <c r="D61" s="80">
        <v>2.1000000000000001E-4</v>
      </c>
      <c r="G61">
        <v>23134</v>
      </c>
      <c r="H61" t="s">
        <v>10</v>
      </c>
      <c r="I61">
        <v>2.5999999999999998E-4</v>
      </c>
      <c r="K61" t="s">
        <v>44</v>
      </c>
    </row>
    <row r="62" spans="1:11">
      <c r="A62" s="77" t="s">
        <v>55</v>
      </c>
      <c r="B62" s="78" t="s">
        <v>162</v>
      </c>
      <c r="C62" s="79">
        <v>54364.39486</v>
      </c>
      <c r="D62" s="80">
        <v>4.4000000000000002E-4</v>
      </c>
      <c r="G62">
        <v>23164.5</v>
      </c>
      <c r="H62" t="s">
        <v>10</v>
      </c>
      <c r="I62">
        <v>7.9000000000000001E-4</v>
      </c>
      <c r="K62" t="s">
        <v>44</v>
      </c>
    </row>
    <row r="63" spans="1:11">
      <c r="A63" s="77" t="s">
        <v>55</v>
      </c>
      <c r="B63" s="78" t="s">
        <v>162</v>
      </c>
      <c r="C63" s="79">
        <v>54371.407809999997</v>
      </c>
      <c r="D63" s="80">
        <v>4.2000000000000002E-4</v>
      </c>
      <c r="G63">
        <v>23176.5</v>
      </c>
      <c r="H63" t="s">
        <v>10</v>
      </c>
      <c r="I63">
        <v>1.4599999999999999E-3</v>
      </c>
      <c r="K63" t="s">
        <v>44</v>
      </c>
    </row>
    <row r="64" spans="1:11">
      <c r="A64" s="77" t="s">
        <v>55</v>
      </c>
      <c r="B64" s="78" t="s">
        <v>165</v>
      </c>
      <c r="C64" s="79">
        <v>54373.454550000002</v>
      </c>
      <c r="D64" s="80">
        <v>2.1000000000000001E-4</v>
      </c>
      <c r="G64">
        <v>23180</v>
      </c>
      <c r="H64" t="s">
        <v>10</v>
      </c>
      <c r="I64">
        <v>3.6000000000000002E-4</v>
      </c>
      <c r="K64" t="s">
        <v>44</v>
      </c>
    </row>
    <row r="65" spans="1:11">
      <c r="A65" s="77" t="s">
        <v>55</v>
      </c>
      <c r="B65" s="78" t="s">
        <v>165</v>
      </c>
      <c r="C65" s="79">
        <v>54395.372669999997</v>
      </c>
      <c r="D65" s="80">
        <v>4.8000000000000001E-4</v>
      </c>
      <c r="G65">
        <v>23217.5</v>
      </c>
      <c r="H65" t="s">
        <v>0</v>
      </c>
      <c r="I65">
        <v>2.0000000000000001E-4</v>
      </c>
      <c r="K65" t="s">
        <v>45</v>
      </c>
    </row>
    <row r="66" spans="1:11">
      <c r="A66" s="77" t="s">
        <v>55</v>
      </c>
      <c r="B66" s="78" t="s">
        <v>165</v>
      </c>
      <c r="C66" s="79">
        <v>54397.417930000003</v>
      </c>
      <c r="D66" s="80">
        <v>2.2000000000000001E-4</v>
      </c>
      <c r="G66">
        <v>23221</v>
      </c>
      <c r="H66" t="s">
        <v>10</v>
      </c>
      <c r="I66">
        <v>1.7000000000000001E-4</v>
      </c>
      <c r="K66" t="s">
        <v>44</v>
      </c>
    </row>
    <row r="67" spans="1:11">
      <c r="A67" s="77" t="s">
        <v>55</v>
      </c>
      <c r="B67" s="78" t="s">
        <v>165</v>
      </c>
      <c r="C67" s="79">
        <v>54400.048329999998</v>
      </c>
      <c r="D67" s="80">
        <v>5.0000000000000001E-4</v>
      </c>
      <c r="G67" t="s">
        <v>16</v>
      </c>
      <c r="H67" t="s">
        <v>0</v>
      </c>
      <c r="I67">
        <v>1.2E-4</v>
      </c>
      <c r="K67" t="s">
        <v>49</v>
      </c>
    </row>
    <row r="68" spans="1:11">
      <c r="A68" s="77" t="s">
        <v>55</v>
      </c>
      <c r="B68" s="78" t="s">
        <v>165</v>
      </c>
      <c r="C68" s="79">
        <v>54407.938240000003</v>
      </c>
      <c r="D68" s="80">
        <v>2.0000000000000001E-4</v>
      </c>
      <c r="G68" t="s">
        <v>17</v>
      </c>
      <c r="H68" t="s">
        <v>12</v>
      </c>
      <c r="I68">
        <v>2.9E-4</v>
      </c>
      <c r="K68" t="s">
        <v>50</v>
      </c>
    </row>
    <row r="69" spans="1:11">
      <c r="A69" s="77" t="s">
        <v>55</v>
      </c>
      <c r="B69" s="78" t="s">
        <v>165</v>
      </c>
      <c r="C69" s="79">
        <v>54426.056790000002</v>
      </c>
      <c r="D69" s="80">
        <v>2.0000000000000001E-4</v>
      </c>
      <c r="G69" t="s">
        <v>18</v>
      </c>
      <c r="H69" t="s">
        <v>12</v>
      </c>
      <c r="I69">
        <v>2.5000000000000001E-4</v>
      </c>
      <c r="K69" t="s">
        <v>50</v>
      </c>
    </row>
    <row r="70" spans="1:11">
      <c r="A70" s="77" t="s">
        <v>55</v>
      </c>
      <c r="B70" s="78" t="s">
        <v>165</v>
      </c>
      <c r="C70" s="79">
        <v>54712.154009999998</v>
      </c>
      <c r="D70" s="80">
        <v>2.0000000000000001E-4</v>
      </c>
      <c r="G70" t="s">
        <v>19</v>
      </c>
      <c r="H70" t="s">
        <v>12</v>
      </c>
      <c r="I70">
        <v>1.8000000000000001E-4</v>
      </c>
      <c r="K70" t="s">
        <v>49</v>
      </c>
    </row>
    <row r="71" spans="1:11">
      <c r="A71" s="77" t="s">
        <v>55</v>
      </c>
      <c r="B71" s="78" t="s">
        <v>165</v>
      </c>
      <c r="C71" s="79">
        <v>54716.245719999999</v>
      </c>
      <c r="D71" s="80">
        <v>2.9999999999999997E-4</v>
      </c>
      <c r="G71" t="s">
        <v>20</v>
      </c>
      <c r="H71" t="s">
        <v>0</v>
      </c>
      <c r="I71">
        <v>2.5000000000000001E-4</v>
      </c>
      <c r="K71" t="s">
        <v>49</v>
      </c>
    </row>
    <row r="72" spans="1:11">
      <c r="A72" s="77" t="s">
        <v>55</v>
      </c>
      <c r="B72" s="78" t="s">
        <v>165</v>
      </c>
      <c r="C72" s="79">
        <v>54741.963759999999</v>
      </c>
      <c r="D72" s="80">
        <v>2.9999999999999997E-4</v>
      </c>
      <c r="G72" t="s">
        <v>21</v>
      </c>
      <c r="H72" t="s">
        <v>0</v>
      </c>
      <c r="I72">
        <v>1.6999999999999999E-3</v>
      </c>
      <c r="K72" t="s">
        <v>49</v>
      </c>
    </row>
    <row r="73" spans="1:11">
      <c r="A73" s="77" t="s">
        <v>55</v>
      </c>
      <c r="B73" s="78" t="s">
        <v>165</v>
      </c>
      <c r="C73" s="79">
        <v>54748.976439999999</v>
      </c>
      <c r="D73" s="80">
        <v>4.0000000000000002E-4</v>
      </c>
      <c r="G73" t="s">
        <v>22</v>
      </c>
      <c r="H73" t="s">
        <v>0</v>
      </c>
      <c r="I73">
        <v>7.6000000000000004E-4</v>
      </c>
      <c r="K73" t="s">
        <v>49</v>
      </c>
    </row>
    <row r="74" spans="1:11">
      <c r="A74" s="77" t="s">
        <v>55</v>
      </c>
      <c r="B74" s="78" t="s">
        <v>165</v>
      </c>
      <c r="C74" s="79">
        <v>54751.021419999997</v>
      </c>
      <c r="D74" s="80">
        <v>1E-4</v>
      </c>
      <c r="G74" t="s">
        <v>23</v>
      </c>
      <c r="H74" t="s">
        <v>0</v>
      </c>
      <c r="I74">
        <v>1E-4</v>
      </c>
      <c r="K74" t="s">
        <v>50</v>
      </c>
    </row>
    <row r="75" spans="1:11">
      <c r="A75" s="77" t="s">
        <v>55</v>
      </c>
      <c r="B75" s="78" t="s">
        <v>165</v>
      </c>
      <c r="C75" s="79">
        <v>54753.943930000001</v>
      </c>
      <c r="D75" s="80">
        <v>2.2000000000000001E-4</v>
      </c>
      <c r="G75" t="s">
        <v>24</v>
      </c>
      <c r="H75" t="s">
        <v>0</v>
      </c>
      <c r="I75">
        <v>2.7E-4</v>
      </c>
      <c r="K75" t="s">
        <v>50</v>
      </c>
    </row>
    <row r="76" spans="1:11">
      <c r="A76" s="77" t="s">
        <v>55</v>
      </c>
      <c r="B76" s="78" t="s">
        <v>165</v>
      </c>
      <c r="C76" s="79">
        <v>54755.11277</v>
      </c>
      <c r="D76" s="80">
        <v>5.9000000000000003E-4</v>
      </c>
      <c r="G76" t="s">
        <v>25</v>
      </c>
      <c r="H76" t="s">
        <v>0</v>
      </c>
      <c r="I76">
        <v>1.7000000000000001E-4</v>
      </c>
      <c r="K76" t="s">
        <v>50</v>
      </c>
    </row>
    <row r="77" spans="1:11">
      <c r="A77" s="77" t="s">
        <v>55</v>
      </c>
      <c r="B77" s="78" t="s">
        <v>165</v>
      </c>
      <c r="C77" s="79">
        <v>54760.080999999998</v>
      </c>
      <c r="D77" s="80">
        <v>2.0000000000000001E-4</v>
      </c>
      <c r="G77" t="s">
        <v>26</v>
      </c>
      <c r="H77" t="s">
        <v>0</v>
      </c>
      <c r="I77">
        <v>4.2000000000000002E-4</v>
      </c>
      <c r="K77" t="s">
        <v>49</v>
      </c>
    </row>
    <row r="78" spans="1:11">
      <c r="A78" s="77" t="s">
        <v>55</v>
      </c>
      <c r="B78" s="78" t="s">
        <v>165</v>
      </c>
      <c r="C78" s="79">
        <v>55091.181799999998</v>
      </c>
      <c r="D78" s="80">
        <v>6.9999999999999994E-5</v>
      </c>
      <c r="G78" t="s">
        <v>27</v>
      </c>
      <c r="H78" t="s">
        <v>0</v>
      </c>
      <c r="I78">
        <v>6.0000000000000002E-5</v>
      </c>
      <c r="K78" t="s">
        <v>50</v>
      </c>
    </row>
    <row r="79" spans="1:11">
      <c r="A79" s="77" t="s">
        <v>55</v>
      </c>
      <c r="B79" s="78" t="s">
        <v>165</v>
      </c>
      <c r="C79" s="79">
        <v>55115.144569999997</v>
      </c>
      <c r="D79" s="80">
        <v>2.0000000000000001E-4</v>
      </c>
      <c r="G79" t="s">
        <v>28</v>
      </c>
      <c r="H79" t="s">
        <v>12</v>
      </c>
      <c r="I79">
        <v>3.6000000000000002E-4</v>
      </c>
      <c r="K79" t="s">
        <v>50</v>
      </c>
    </row>
    <row r="80" spans="1:11">
      <c r="A80" s="77" t="s">
        <v>55</v>
      </c>
      <c r="B80" s="78" t="s">
        <v>165</v>
      </c>
      <c r="C80" s="79">
        <v>55526.025199999996</v>
      </c>
      <c r="D80" s="80">
        <v>1.2999999999999999E-4</v>
      </c>
      <c r="G80" t="s">
        <v>29</v>
      </c>
      <c r="H80" t="s">
        <v>12</v>
      </c>
      <c r="I80">
        <v>8.0999999999999996E-4</v>
      </c>
      <c r="K80" t="s">
        <v>50</v>
      </c>
    </row>
    <row r="81" spans="1:11">
      <c r="A81" s="77" t="s">
        <v>55</v>
      </c>
      <c r="B81" s="78" t="s">
        <v>165</v>
      </c>
      <c r="C81" s="79">
        <v>55528.947849999997</v>
      </c>
      <c r="D81" s="80">
        <v>1.4999999999999999E-4</v>
      </c>
      <c r="G81" t="s">
        <v>30</v>
      </c>
      <c r="H81" t="s">
        <v>12</v>
      </c>
      <c r="I81">
        <v>5.0000000000000001E-4</v>
      </c>
      <c r="K81" t="s">
        <v>50</v>
      </c>
    </row>
    <row r="82" spans="1:11">
      <c r="A82" s="77"/>
      <c r="B82" s="78"/>
      <c r="C82" s="77"/>
      <c r="D82" s="80"/>
    </row>
    <row r="83" spans="1:11">
      <c r="A83" s="77"/>
      <c r="B83" s="78"/>
      <c r="C83" s="77"/>
      <c r="D83" s="80"/>
    </row>
    <row r="84" spans="1:11">
      <c r="A84" s="77"/>
      <c r="B84" s="78"/>
      <c r="C84" s="77"/>
      <c r="D84" s="80"/>
    </row>
    <row r="85" spans="1:11">
      <c r="A85" s="77"/>
      <c r="B85" s="78"/>
      <c r="C85" s="77"/>
      <c r="D85" s="80"/>
    </row>
    <row r="86" spans="1:11">
      <c r="A86" s="77"/>
      <c r="B86" s="78"/>
      <c r="C86" s="77"/>
      <c r="D86" s="80"/>
    </row>
    <row r="87" spans="1:11">
      <c r="A87" s="77"/>
      <c r="B87" s="78"/>
      <c r="C87" s="77"/>
      <c r="D87" s="80"/>
    </row>
    <row r="88" spans="1:11">
      <c r="A88" s="77"/>
      <c r="B88" s="78"/>
      <c r="C88" s="77"/>
      <c r="D88" s="80"/>
    </row>
    <row r="89" spans="1:11">
      <c r="A89" s="77"/>
      <c r="B89" s="78" t="s">
        <v>165</v>
      </c>
      <c r="C89" s="79">
        <v>54798.364099999999</v>
      </c>
      <c r="D89" s="80">
        <v>1E-4</v>
      </c>
      <c r="G89">
        <v>23907</v>
      </c>
      <c r="H89" t="s">
        <v>0</v>
      </c>
      <c r="I89">
        <v>8.5999999999999998E-4</v>
      </c>
      <c r="K89" t="s">
        <v>52</v>
      </c>
    </row>
    <row r="90" spans="1:11">
      <c r="A90" s="77"/>
      <c r="B90" s="78" t="s">
        <v>165</v>
      </c>
      <c r="C90" s="79">
        <v>55018.123099999997</v>
      </c>
      <c r="D90" s="80">
        <v>1E-4</v>
      </c>
      <c r="G90">
        <v>24283</v>
      </c>
      <c r="H90" t="s">
        <v>10</v>
      </c>
      <c r="I90">
        <v>1.2999999999999999E-4</v>
      </c>
      <c r="K90" t="s">
        <v>53</v>
      </c>
    </row>
    <row r="91" spans="1:11">
      <c r="A91" s="77"/>
      <c r="B91" s="78" t="s">
        <v>165</v>
      </c>
      <c r="C91" s="79">
        <v>55079.492400000003</v>
      </c>
      <c r="D91" s="80">
        <v>2.9999999999999997E-4</v>
      </c>
      <c r="G91">
        <v>24388</v>
      </c>
      <c r="H91" t="s">
        <v>0</v>
      </c>
      <c r="I91">
        <v>2.0000000000000002E-5</v>
      </c>
      <c r="K91" t="s">
        <v>54</v>
      </c>
    </row>
    <row r="92" spans="1:11">
      <c r="A92" s="77"/>
      <c r="B92" s="78" t="s">
        <v>162</v>
      </c>
      <c r="C92" s="79">
        <v>54433.362699999998</v>
      </c>
      <c r="D92" s="80">
        <v>2.9999999999999997E-4</v>
      </c>
      <c r="G92">
        <v>23282.5</v>
      </c>
      <c r="H92" t="s">
        <v>10</v>
      </c>
      <c r="I92">
        <v>1.9000000000000001E-4</v>
      </c>
      <c r="K92" t="s">
        <v>51</v>
      </c>
    </row>
    <row r="93" spans="1:11">
      <c r="A93" s="77"/>
      <c r="B93" s="78" t="s">
        <v>165</v>
      </c>
      <c r="C93" s="79">
        <v>54455.281499999997</v>
      </c>
      <c r="D93" s="80">
        <v>1E-4</v>
      </c>
      <c r="G93">
        <v>23320</v>
      </c>
      <c r="H93" t="s">
        <v>0</v>
      </c>
      <c r="I93">
        <v>1.0499999999999999E-3</v>
      </c>
      <c r="K93" t="s">
        <v>52</v>
      </c>
    </row>
    <row r="94" spans="1:11">
      <c r="A94" s="77"/>
      <c r="B94" s="78"/>
      <c r="C94" s="77"/>
      <c r="D94" s="80"/>
    </row>
    <row r="95" spans="1:11">
      <c r="A95" s="77"/>
      <c r="B95" s="78"/>
      <c r="C95" s="77"/>
      <c r="D95" s="80"/>
    </row>
    <row r="96" spans="1:11">
      <c r="A96" s="77"/>
      <c r="B96" s="78"/>
      <c r="C96" s="77"/>
      <c r="D96" s="80"/>
    </row>
    <row r="97" spans="1:4">
      <c r="A97" s="77"/>
      <c r="B97" s="78"/>
      <c r="C97" s="77"/>
      <c r="D97" s="80"/>
    </row>
    <row r="98" spans="1:4">
      <c r="A98" s="77"/>
      <c r="B98" s="78"/>
      <c r="C98" s="77"/>
      <c r="D98" s="80"/>
    </row>
    <row r="99" spans="1:4">
      <c r="A99" s="77"/>
      <c r="B99" s="78"/>
      <c r="C99" s="77"/>
      <c r="D99" s="80"/>
    </row>
    <row r="100" spans="1:4">
      <c r="A100" s="77"/>
      <c r="B100" s="78"/>
      <c r="C100" s="77"/>
      <c r="D100" s="80"/>
    </row>
    <row r="101" spans="1:4">
      <c r="A101" s="77"/>
      <c r="B101" s="78"/>
      <c r="C101" s="77"/>
      <c r="D101" s="80"/>
    </row>
    <row r="102" spans="1:4">
      <c r="A102" s="77"/>
      <c r="B102" s="78"/>
      <c r="C102" s="77"/>
      <c r="D102" s="80"/>
    </row>
    <row r="103" spans="1:4">
      <c r="A103" s="77"/>
      <c r="B103" s="78"/>
      <c r="C103" s="77"/>
      <c r="D103" s="80"/>
    </row>
    <row r="104" spans="1:4">
      <c r="A104" s="77"/>
      <c r="B104" s="78"/>
      <c r="C104" s="77"/>
      <c r="D104" s="80"/>
    </row>
    <row r="105" spans="1:4">
      <c r="A105" s="77"/>
      <c r="B105" s="78"/>
      <c r="C105" s="77"/>
      <c r="D105" s="80"/>
    </row>
    <row r="106" spans="1:4">
      <c r="A106" s="77"/>
      <c r="B106" s="78"/>
      <c r="C106" s="77"/>
      <c r="D106" s="80"/>
    </row>
    <row r="107" spans="1:4">
      <c r="A107" s="77"/>
      <c r="B107" s="78"/>
      <c r="C107" s="77"/>
      <c r="D107" s="80"/>
    </row>
    <row r="108" spans="1:4">
      <c r="A108" s="77"/>
      <c r="B108" s="78"/>
      <c r="C108" s="77"/>
      <c r="D108" s="80"/>
    </row>
    <row r="109" spans="1:4">
      <c r="A109" s="77"/>
      <c r="B109" s="78"/>
      <c r="C109" s="77"/>
      <c r="D109" s="80"/>
    </row>
    <row r="110" spans="1:4">
      <c r="A110" s="77"/>
      <c r="B110" s="78"/>
      <c r="C110" s="77"/>
      <c r="D110" s="80"/>
    </row>
    <row r="111" spans="1:4">
      <c r="A111" s="77"/>
      <c r="B111" s="78"/>
      <c r="C111" s="77"/>
      <c r="D111" s="80"/>
    </row>
    <row r="112" spans="1:4">
      <c r="A112" s="77"/>
      <c r="B112" s="78"/>
      <c r="C112" s="77"/>
      <c r="D112" s="80"/>
    </row>
    <row r="113" spans="1:4">
      <c r="A113" s="77"/>
      <c r="B113" s="78"/>
      <c r="C113" s="77"/>
      <c r="D113" s="80"/>
    </row>
    <row r="114" spans="1:4">
      <c r="A114" s="77"/>
      <c r="B114" s="78"/>
      <c r="C114" s="77"/>
      <c r="D114" s="80"/>
    </row>
    <row r="115" spans="1:4">
      <c r="A115" s="77"/>
      <c r="B115" s="78"/>
      <c r="C115" s="77"/>
      <c r="D115" s="80"/>
    </row>
    <row r="116" spans="1:4">
      <c r="A116" s="77"/>
      <c r="B116" s="78"/>
      <c r="C116" s="77"/>
      <c r="D116" s="80"/>
    </row>
    <row r="117" spans="1:4">
      <c r="A117" s="77"/>
      <c r="B117" s="78"/>
      <c r="C117" s="77"/>
      <c r="D117" s="80"/>
    </row>
    <row r="118" spans="1:4">
      <c r="A118" s="77"/>
      <c r="B118" s="78"/>
      <c r="C118" s="77"/>
      <c r="D118" s="80"/>
    </row>
    <row r="119" spans="1:4">
      <c r="A119" s="77"/>
      <c r="B119" s="78"/>
      <c r="C119" s="77"/>
      <c r="D119" s="80"/>
    </row>
    <row r="120" spans="1:4">
      <c r="A120" s="77"/>
      <c r="B120" s="78"/>
      <c r="C120" s="77"/>
      <c r="D120" s="80"/>
    </row>
    <row r="121" spans="1:4">
      <c r="A121" s="77"/>
      <c r="B121" s="78"/>
      <c r="C121" s="77"/>
      <c r="D121" s="80"/>
    </row>
    <row r="122" spans="1:4">
      <c r="A122" s="77"/>
      <c r="B122" s="78"/>
      <c r="C122" s="77"/>
      <c r="D122" s="80"/>
    </row>
    <row r="123" spans="1:4">
      <c r="A123" s="77"/>
      <c r="B123" s="78"/>
      <c r="C123" s="77"/>
      <c r="D123" s="80"/>
    </row>
    <row r="124" spans="1:4">
      <c r="A124" s="77"/>
      <c r="B124" s="78"/>
      <c r="C124" s="77"/>
      <c r="D124" s="80"/>
    </row>
    <row r="125" spans="1:4">
      <c r="A125" s="77"/>
      <c r="B125" s="78"/>
      <c r="C125" s="77"/>
      <c r="D125" s="80"/>
    </row>
    <row r="126" spans="1:4">
      <c r="A126" s="77"/>
      <c r="B126" s="78"/>
      <c r="C126" s="77"/>
      <c r="D126" s="80"/>
    </row>
    <row r="127" spans="1:4">
      <c r="A127" s="77"/>
      <c r="B127" s="78"/>
      <c r="C127" s="77"/>
      <c r="D127" s="80"/>
    </row>
    <row r="128" spans="1:4">
      <c r="A128" s="77"/>
      <c r="B128" s="78"/>
      <c r="C128" s="77"/>
      <c r="D128" s="80"/>
    </row>
    <row r="129" spans="1:4">
      <c r="A129" s="77"/>
      <c r="B129" s="78"/>
      <c r="C129" s="77"/>
      <c r="D129" s="80"/>
    </row>
    <row r="130" spans="1:4">
      <c r="A130" s="77"/>
      <c r="B130" s="78"/>
      <c r="C130" s="77"/>
      <c r="D130" s="80"/>
    </row>
    <row r="131" spans="1:4">
      <c r="A131" s="77"/>
      <c r="B131" s="78"/>
      <c r="C131" s="77"/>
      <c r="D131" s="80"/>
    </row>
    <row r="132" spans="1:4">
      <c r="A132" s="77"/>
      <c r="B132" s="78"/>
      <c r="C132" s="77"/>
      <c r="D132" s="80"/>
    </row>
    <row r="133" spans="1:4">
      <c r="A133" s="77"/>
      <c r="B133" s="78"/>
      <c r="C133" s="77"/>
      <c r="D133" s="80"/>
    </row>
    <row r="134" spans="1:4">
      <c r="A134" s="77"/>
      <c r="B134" s="78"/>
      <c r="C134" s="77"/>
      <c r="D134" s="80"/>
    </row>
    <row r="135" spans="1:4">
      <c r="A135" s="77"/>
      <c r="B135" s="78"/>
      <c r="C135" s="77"/>
      <c r="D135" s="80"/>
    </row>
    <row r="136" spans="1:4">
      <c r="A136" s="77"/>
      <c r="B136" s="78"/>
      <c r="C136" s="77"/>
      <c r="D136" s="80"/>
    </row>
    <row r="137" spans="1:4">
      <c r="A137" s="77"/>
      <c r="B137" s="78"/>
      <c r="C137" s="77"/>
      <c r="D137" s="80"/>
    </row>
    <row r="138" spans="1:4">
      <c r="A138" s="77"/>
      <c r="B138" s="78"/>
      <c r="C138" s="77"/>
      <c r="D138" s="80"/>
    </row>
    <row r="139" spans="1:4">
      <c r="A139" s="77"/>
      <c r="B139" s="78"/>
      <c r="C139" s="77"/>
      <c r="D139" s="80"/>
    </row>
    <row r="140" spans="1:4">
      <c r="A140" s="77"/>
      <c r="B140" s="78"/>
      <c r="C140" s="77"/>
      <c r="D140" s="80"/>
    </row>
    <row r="141" spans="1:4">
      <c r="A141" s="77"/>
      <c r="B141" s="78"/>
      <c r="C141" s="77"/>
      <c r="D141" s="80"/>
    </row>
    <row r="142" spans="1:4">
      <c r="A142" s="77"/>
      <c r="B142" s="78"/>
      <c r="C142" s="77"/>
      <c r="D142" s="80"/>
    </row>
    <row r="143" spans="1:4">
      <c r="A143" s="77"/>
      <c r="B143" s="78"/>
      <c r="C143" s="77"/>
      <c r="D143" s="80"/>
    </row>
    <row r="144" spans="1:4">
      <c r="A144" s="77"/>
      <c r="B144" s="78"/>
      <c r="C144" s="77"/>
      <c r="D144" s="80"/>
    </row>
    <row r="145" spans="1:4">
      <c r="A145" s="77"/>
      <c r="B145" s="78"/>
      <c r="C145" s="77"/>
      <c r="D145" s="80"/>
    </row>
    <row r="146" spans="1:4">
      <c r="A146" s="77"/>
      <c r="B146" s="78"/>
      <c r="C146" s="77"/>
      <c r="D146" s="80"/>
    </row>
    <row r="147" spans="1:4">
      <c r="A147" s="77"/>
      <c r="B147" s="78"/>
      <c r="C147" s="77"/>
      <c r="D147" s="80"/>
    </row>
    <row r="148" spans="1:4">
      <c r="A148" s="77"/>
      <c r="B148" s="78"/>
      <c r="C148" s="77"/>
      <c r="D148" s="80"/>
    </row>
    <row r="149" spans="1:4">
      <c r="A149" s="77"/>
      <c r="B149" s="78"/>
      <c r="C149" s="77"/>
      <c r="D149" s="80"/>
    </row>
    <row r="150" spans="1:4">
      <c r="A150" s="77"/>
      <c r="B150" s="78"/>
      <c r="C150" s="77"/>
      <c r="D150" s="80"/>
    </row>
    <row r="151" spans="1:4">
      <c r="A151" s="77"/>
      <c r="B151" s="78"/>
      <c r="C151" s="77"/>
      <c r="D151" s="80"/>
    </row>
    <row r="152" spans="1:4">
      <c r="A152" s="77"/>
      <c r="B152" s="78"/>
      <c r="C152" s="77"/>
      <c r="D152" s="80"/>
    </row>
    <row r="153" spans="1:4">
      <c r="A153" s="77"/>
      <c r="B153" s="78"/>
      <c r="C153" s="77"/>
      <c r="D153" s="80"/>
    </row>
    <row r="154" spans="1:4">
      <c r="A154" s="77"/>
      <c r="B154" s="78"/>
      <c r="C154" s="77"/>
      <c r="D154" s="80"/>
    </row>
    <row r="155" spans="1:4">
      <c r="A155" s="77"/>
      <c r="B155" s="78"/>
      <c r="C155" s="77"/>
      <c r="D155" s="80"/>
    </row>
    <row r="156" spans="1:4">
      <c r="A156" s="77"/>
      <c r="B156" s="78"/>
      <c r="C156" s="77"/>
      <c r="D156" s="80"/>
    </row>
    <row r="157" spans="1:4">
      <c r="A157" s="77"/>
      <c r="B157" s="78"/>
      <c r="C157" s="77"/>
      <c r="D157" s="80"/>
    </row>
    <row r="158" spans="1:4">
      <c r="A158" s="77"/>
      <c r="B158" s="78"/>
      <c r="C158" s="77"/>
      <c r="D158" s="80"/>
    </row>
    <row r="159" spans="1:4">
      <c r="A159" s="77"/>
      <c r="B159" s="78"/>
      <c r="C159" s="77"/>
      <c r="D159" s="80"/>
    </row>
    <row r="160" spans="1:4">
      <c r="A160" s="77"/>
      <c r="B160" s="78"/>
      <c r="C160" s="77"/>
      <c r="D160" s="80"/>
    </row>
    <row r="161" spans="1:4">
      <c r="A161" s="77"/>
      <c r="B161" s="78"/>
      <c r="C161" s="77"/>
      <c r="D161" s="80"/>
    </row>
    <row r="162" spans="1:4">
      <c r="A162" s="77"/>
      <c r="B162" s="78"/>
      <c r="C162" s="77"/>
      <c r="D162" s="80"/>
    </row>
    <row r="163" spans="1:4">
      <c r="A163" s="77"/>
      <c r="B163" s="78"/>
      <c r="C163" s="77"/>
      <c r="D163" s="80"/>
    </row>
  </sheetData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93"/>
  <sheetViews>
    <sheetView workbookViewId="0">
      <selection activeCell="A4" sqref="A4"/>
    </sheetView>
  </sheetViews>
  <sheetFormatPr defaultRowHeight="12.75"/>
  <cols>
    <col min="1" max="1" width="16.85546875" customWidth="1"/>
    <col min="2" max="2" width="9.140625" style="16"/>
  </cols>
  <sheetData>
    <row r="11" spans="1:7">
      <c r="A11" s="76">
        <v>48073.4709</v>
      </c>
      <c r="C11">
        <v>12401</v>
      </c>
      <c r="E11">
        <v>1.1100000000000001E-3</v>
      </c>
      <c r="F11" t="s">
        <v>165</v>
      </c>
      <c r="G11" t="s">
        <v>8</v>
      </c>
    </row>
    <row r="12" spans="1:7">
      <c r="A12" s="76">
        <v>49163.500200000002</v>
      </c>
      <c r="C12">
        <v>14266</v>
      </c>
      <c r="E12" t="s">
        <v>1</v>
      </c>
      <c r="F12" t="s">
        <v>165</v>
      </c>
      <c r="G12" t="s">
        <v>9</v>
      </c>
    </row>
    <row r="13" spans="1:7">
      <c r="A13" s="76">
        <v>49164.38</v>
      </c>
      <c r="C13">
        <v>14267.5</v>
      </c>
      <c r="E13" t="s">
        <v>2</v>
      </c>
      <c r="F13" t="s">
        <v>162</v>
      </c>
      <c r="G13" t="s">
        <v>9</v>
      </c>
    </row>
    <row r="14" spans="1:7">
      <c r="A14" s="76">
        <v>49168.468500000003</v>
      </c>
      <c r="C14">
        <v>14274.5</v>
      </c>
      <c r="E14" t="s">
        <v>3</v>
      </c>
      <c r="F14" t="s">
        <v>162</v>
      </c>
      <c r="G14" t="s">
        <v>9</v>
      </c>
    </row>
    <row r="15" spans="1:7">
      <c r="A15" s="76">
        <v>49169.345699999998</v>
      </c>
      <c r="C15">
        <v>14276</v>
      </c>
      <c r="E15" t="s">
        <v>4</v>
      </c>
      <c r="F15" t="s">
        <v>165</v>
      </c>
      <c r="G15" t="s">
        <v>9</v>
      </c>
    </row>
    <row r="16" spans="1:7">
      <c r="A16" s="76">
        <v>49490.508300000001</v>
      </c>
      <c r="C16">
        <v>14825.5</v>
      </c>
      <c r="E16" t="s">
        <v>5</v>
      </c>
      <c r="F16" t="s">
        <v>162</v>
      </c>
      <c r="G16" t="s">
        <v>9</v>
      </c>
    </row>
    <row r="17" spans="1:7">
      <c r="A17" s="76">
        <v>49529.377800000002</v>
      </c>
      <c r="C17">
        <v>14892</v>
      </c>
      <c r="E17" t="s">
        <v>6</v>
      </c>
      <c r="F17" t="s">
        <v>165</v>
      </c>
      <c r="G17" t="s">
        <v>9</v>
      </c>
    </row>
    <row r="18" spans="1:7">
      <c r="A18" s="76">
        <v>49530.546600000001</v>
      </c>
      <c r="C18">
        <v>14894</v>
      </c>
      <c r="E18" t="s">
        <v>7</v>
      </c>
      <c r="F18" t="s">
        <v>165</v>
      </c>
      <c r="G18" t="s">
        <v>9</v>
      </c>
    </row>
    <row r="19" spans="1:7">
      <c r="A19" s="76">
        <v>49917.472000000002</v>
      </c>
      <c r="B19" s="16">
        <v>4.0000000000000002E-4</v>
      </c>
      <c r="C19">
        <v>15556</v>
      </c>
      <c r="D19" t="s">
        <v>0</v>
      </c>
      <c r="E19">
        <v>3.3500000000000001E-3</v>
      </c>
      <c r="F19" t="s">
        <v>165</v>
      </c>
      <c r="G19" t="s">
        <v>31</v>
      </c>
    </row>
    <row r="20" spans="1:7">
      <c r="A20" s="76">
        <v>49938.510300000002</v>
      </c>
      <c r="B20" s="16">
        <v>2.9999999999999997E-4</v>
      </c>
      <c r="C20">
        <v>15592</v>
      </c>
      <c r="D20" t="s">
        <v>0</v>
      </c>
      <c r="E20">
        <v>7.7999999999999999E-4</v>
      </c>
      <c r="F20" t="s">
        <v>165</v>
      </c>
      <c r="G20" t="s">
        <v>31</v>
      </c>
    </row>
    <row r="21" spans="1:7">
      <c r="A21" s="76">
        <v>52546.4087</v>
      </c>
      <c r="B21" s="16">
        <v>6.9999999999999999E-4</v>
      </c>
      <c r="C21">
        <v>20054</v>
      </c>
      <c r="D21" t="s">
        <v>0</v>
      </c>
      <c r="E21">
        <v>1.32E-3</v>
      </c>
      <c r="F21" t="s">
        <v>165</v>
      </c>
      <c r="G21" t="s">
        <v>32</v>
      </c>
    </row>
    <row r="22" spans="1:7">
      <c r="A22" s="76">
        <v>52870.203699999998</v>
      </c>
      <c r="B22" s="16">
        <v>2.0000000000000001E-4</v>
      </c>
      <c r="C22">
        <v>20608</v>
      </c>
      <c r="D22" t="s">
        <v>0</v>
      </c>
      <c r="E22">
        <v>9.2000000000000003E-4</v>
      </c>
      <c r="F22" t="s">
        <v>165</v>
      </c>
      <c r="G22" t="s">
        <v>33</v>
      </c>
    </row>
    <row r="23" spans="1:7">
      <c r="A23" s="76">
        <v>52902.349000000002</v>
      </c>
      <c r="B23" s="16">
        <v>1E-3</v>
      </c>
      <c r="C23">
        <v>20663</v>
      </c>
      <c r="D23" t="s">
        <v>0</v>
      </c>
      <c r="E23">
        <v>4.6999999999999999E-4</v>
      </c>
      <c r="F23" t="s">
        <v>165</v>
      </c>
      <c r="G23" t="s">
        <v>34</v>
      </c>
    </row>
    <row r="24" spans="1:7">
      <c r="A24" s="76">
        <v>53040.280599999998</v>
      </c>
      <c r="B24" s="16">
        <v>8.0000000000000004E-4</v>
      </c>
      <c r="C24">
        <v>20899</v>
      </c>
      <c r="D24" t="s">
        <v>10</v>
      </c>
      <c r="E24">
        <v>2.4299999999999999E-3</v>
      </c>
      <c r="F24" t="s">
        <v>165</v>
      </c>
      <c r="G24" t="s">
        <v>35</v>
      </c>
    </row>
    <row r="25" spans="1:7">
      <c r="A25" s="76">
        <v>53116.263500000001</v>
      </c>
      <c r="B25" s="16">
        <v>2.0000000000000001E-4</v>
      </c>
      <c r="C25">
        <v>21029</v>
      </c>
      <c r="D25" t="s">
        <v>10</v>
      </c>
      <c r="E25">
        <v>4.0000000000000002E-4</v>
      </c>
      <c r="F25" t="s">
        <v>165</v>
      </c>
      <c r="G25" t="s">
        <v>36</v>
      </c>
    </row>
    <row r="26" spans="1:7">
      <c r="A26" s="76">
        <v>53193.413399999998</v>
      </c>
      <c r="B26" s="16">
        <v>1.2999999999999999E-3</v>
      </c>
      <c r="C26">
        <v>21161</v>
      </c>
      <c r="D26" t="s">
        <v>10</v>
      </c>
      <c r="E26">
        <v>2.9999999999999997E-4</v>
      </c>
      <c r="F26" t="s">
        <v>165</v>
      </c>
      <c r="G26" t="s">
        <v>34</v>
      </c>
    </row>
    <row r="27" spans="1:7">
      <c r="A27" s="76">
        <v>53202.765500000001</v>
      </c>
      <c r="B27" s="16">
        <v>5.0000000000000001E-4</v>
      </c>
      <c r="C27">
        <v>21177</v>
      </c>
      <c r="D27" t="s">
        <v>0</v>
      </c>
      <c r="E27">
        <v>3.1E-4</v>
      </c>
      <c r="F27" t="s">
        <v>165</v>
      </c>
      <c r="G27" t="s">
        <v>35</v>
      </c>
    </row>
    <row r="28" spans="1:7">
      <c r="A28" s="76">
        <v>53206.272799999999</v>
      </c>
      <c r="B28" s="16">
        <v>2.9999999999999997E-4</v>
      </c>
      <c r="C28">
        <v>21183</v>
      </c>
      <c r="D28" t="s">
        <v>0</v>
      </c>
      <c r="E28">
        <v>8.0000000000000004E-4</v>
      </c>
      <c r="F28" t="s">
        <v>165</v>
      </c>
      <c r="G28" t="s">
        <v>35</v>
      </c>
    </row>
    <row r="29" spans="1:7">
      <c r="A29" s="76">
        <v>53224.391799999998</v>
      </c>
      <c r="B29" s="16">
        <v>1.8E-3</v>
      </c>
      <c r="C29">
        <v>21214</v>
      </c>
      <c r="D29" t="s">
        <v>0</v>
      </c>
      <c r="E29">
        <v>1.2899999999999999E-3</v>
      </c>
      <c r="F29" t="s">
        <v>165</v>
      </c>
      <c r="G29" t="s">
        <v>34</v>
      </c>
    </row>
    <row r="30" spans="1:7">
      <c r="A30" s="76">
        <v>53259.459799999997</v>
      </c>
      <c r="B30" s="16">
        <v>1.2999999999999999E-3</v>
      </c>
      <c r="C30">
        <v>21274</v>
      </c>
      <c r="D30" t="s">
        <v>0</v>
      </c>
      <c r="E30">
        <v>1.1999999999999999E-3</v>
      </c>
      <c r="F30" t="s">
        <v>165</v>
      </c>
      <c r="G30" t="s">
        <v>37</v>
      </c>
    </row>
    <row r="31" spans="1:7">
      <c r="A31" s="76">
        <v>53546.433599999997</v>
      </c>
      <c r="B31" s="16">
        <v>1.8E-3</v>
      </c>
      <c r="C31">
        <v>21765</v>
      </c>
      <c r="D31" t="s">
        <v>0</v>
      </c>
      <c r="E31">
        <v>1.1199999999999999E-3</v>
      </c>
      <c r="F31" t="s">
        <v>165</v>
      </c>
      <c r="G31" t="s">
        <v>34</v>
      </c>
    </row>
    <row r="32" spans="1:7">
      <c r="A32" s="76">
        <v>53612.478000000003</v>
      </c>
      <c r="B32" s="16">
        <v>3.8E-3</v>
      </c>
      <c r="C32">
        <v>21878</v>
      </c>
      <c r="D32" t="s">
        <v>0</v>
      </c>
      <c r="E32">
        <v>6.0999999999999997E-4</v>
      </c>
      <c r="F32" t="s">
        <v>165</v>
      </c>
      <c r="G32" t="s">
        <v>38</v>
      </c>
    </row>
    <row r="33" spans="1:7">
      <c r="A33" s="76">
        <v>53887.177600000003</v>
      </c>
      <c r="B33" s="16">
        <v>2.0000000000000001E-4</v>
      </c>
      <c r="C33">
        <v>22348</v>
      </c>
      <c r="D33" t="s">
        <v>0</v>
      </c>
      <c r="E33">
        <v>1.9000000000000001E-4</v>
      </c>
      <c r="F33" t="s">
        <v>165</v>
      </c>
      <c r="G33" t="s">
        <v>39</v>
      </c>
    </row>
    <row r="34" spans="1:7">
      <c r="A34" s="76">
        <v>53920.491900000001</v>
      </c>
      <c r="B34" s="16">
        <v>1E-4</v>
      </c>
      <c r="C34">
        <v>22405</v>
      </c>
      <c r="D34" t="s">
        <v>10</v>
      </c>
      <c r="E34">
        <v>2.0000000000000001E-4</v>
      </c>
      <c r="F34" t="s">
        <v>165</v>
      </c>
      <c r="G34" t="s">
        <v>40</v>
      </c>
    </row>
    <row r="35" spans="1:7">
      <c r="A35" s="76">
        <v>53985.367899999997</v>
      </c>
      <c r="B35" s="16">
        <v>1E-4</v>
      </c>
      <c r="C35">
        <v>22516</v>
      </c>
      <c r="D35" t="s">
        <v>10</v>
      </c>
      <c r="E35">
        <v>1.6000000000000001E-4</v>
      </c>
      <c r="F35" t="s">
        <v>165</v>
      </c>
      <c r="G35" t="s">
        <v>41</v>
      </c>
    </row>
    <row r="36" spans="1:7">
      <c r="A36" s="76">
        <v>54003.486700000001</v>
      </c>
      <c r="B36" s="16">
        <v>1E-4</v>
      </c>
      <c r="C36">
        <v>22547</v>
      </c>
      <c r="D36" t="s">
        <v>0</v>
      </c>
      <c r="E36">
        <v>1.2E-4</v>
      </c>
      <c r="F36" t="s">
        <v>165</v>
      </c>
      <c r="G36" t="s">
        <v>40</v>
      </c>
    </row>
    <row r="37" spans="1:7">
      <c r="A37" s="76">
        <v>54018.390339999998</v>
      </c>
      <c r="B37" s="16">
        <v>2.0000000000000001E-4</v>
      </c>
      <c r="C37" t="s">
        <v>11</v>
      </c>
      <c r="D37" t="s">
        <v>12</v>
      </c>
      <c r="E37">
        <v>1.7000000000000001E-4</v>
      </c>
      <c r="F37" t="s">
        <v>165</v>
      </c>
      <c r="G37" t="s">
        <v>42</v>
      </c>
    </row>
    <row r="38" spans="1:7">
      <c r="A38" s="76">
        <v>54019.26728</v>
      </c>
      <c r="B38" s="16">
        <v>1E-4</v>
      </c>
      <c r="C38" t="s">
        <v>13</v>
      </c>
      <c r="D38" t="s">
        <v>0</v>
      </c>
      <c r="E38">
        <v>6.0000000000000002E-5</v>
      </c>
      <c r="F38" t="s">
        <v>165</v>
      </c>
      <c r="G38" t="s">
        <v>43</v>
      </c>
    </row>
    <row r="39" spans="1:7">
      <c r="A39" s="76">
        <v>54020.436119999998</v>
      </c>
      <c r="B39" s="16">
        <v>5.0000000000000002E-5</v>
      </c>
      <c r="C39" t="s">
        <v>14</v>
      </c>
      <c r="D39" t="s">
        <v>12</v>
      </c>
      <c r="E39">
        <v>3.0000000000000001E-5</v>
      </c>
      <c r="F39" t="s">
        <v>165</v>
      </c>
      <c r="G39" t="s">
        <v>43</v>
      </c>
    </row>
    <row r="40" spans="1:7">
      <c r="A40" s="76">
        <v>54279.646260000001</v>
      </c>
      <c r="B40" s="16">
        <v>6.3000000000000003E-4</v>
      </c>
      <c r="C40">
        <v>23019.5</v>
      </c>
      <c r="D40" t="s">
        <v>10</v>
      </c>
      <c r="E40">
        <v>1.5100000000000001E-3</v>
      </c>
      <c r="F40" t="s">
        <v>162</v>
      </c>
      <c r="G40" t="s">
        <v>44</v>
      </c>
    </row>
    <row r="41" spans="1:7">
      <c r="A41" s="76">
        <v>54282.570209999998</v>
      </c>
      <c r="B41" s="16">
        <v>3.6000000000000002E-4</v>
      </c>
      <c r="C41">
        <v>23024.5</v>
      </c>
      <c r="D41" t="s">
        <v>0</v>
      </c>
      <c r="E41">
        <v>9.0000000000000006E-5</v>
      </c>
      <c r="F41" t="s">
        <v>165</v>
      </c>
      <c r="G41" t="s">
        <v>45</v>
      </c>
    </row>
    <row r="42" spans="1:7">
      <c r="A42" s="76">
        <v>54284.615290000002</v>
      </c>
      <c r="B42" s="16">
        <v>2.5999999999999998E-4</v>
      </c>
      <c r="C42">
        <v>23028</v>
      </c>
      <c r="D42" t="s">
        <v>10</v>
      </c>
      <c r="E42">
        <v>4.6000000000000001E-4</v>
      </c>
      <c r="F42" t="s">
        <v>165</v>
      </c>
      <c r="G42" t="s">
        <v>44</v>
      </c>
    </row>
    <row r="43" spans="1:7">
      <c r="A43" s="76">
        <v>54286.661350000002</v>
      </c>
      <c r="B43" s="16">
        <v>4.0000000000000002E-4</v>
      </c>
      <c r="C43">
        <v>23031.5</v>
      </c>
      <c r="D43" t="s">
        <v>10</v>
      </c>
      <c r="E43">
        <v>4.0000000000000003E-5</v>
      </c>
      <c r="F43" t="s">
        <v>162</v>
      </c>
      <c r="G43" t="s">
        <v>44</v>
      </c>
    </row>
    <row r="44" spans="1:7">
      <c r="A44" s="76">
        <v>54287.538950000002</v>
      </c>
      <c r="B44" s="16">
        <v>2.7E-4</v>
      </c>
      <c r="C44">
        <v>23033</v>
      </c>
      <c r="D44" t="s">
        <v>0</v>
      </c>
      <c r="E44">
        <v>8.5999999999999998E-4</v>
      </c>
      <c r="F44" t="s">
        <v>165</v>
      </c>
      <c r="G44" t="s">
        <v>44</v>
      </c>
    </row>
    <row r="45" spans="1:7">
      <c r="A45" s="76">
        <v>54288.707340000001</v>
      </c>
      <c r="B45" s="16">
        <v>2.5999999999999998E-4</v>
      </c>
      <c r="C45">
        <v>23035</v>
      </c>
      <c r="D45" t="s">
        <v>0</v>
      </c>
      <c r="E45">
        <v>3.1E-4</v>
      </c>
      <c r="F45" t="s">
        <v>165</v>
      </c>
      <c r="G45" t="s">
        <v>44</v>
      </c>
    </row>
    <row r="46" spans="1:7">
      <c r="A46" s="76">
        <v>54289.585249999996</v>
      </c>
      <c r="B46" s="16">
        <v>3.8000000000000002E-4</v>
      </c>
      <c r="C46">
        <v>23036.5</v>
      </c>
      <c r="D46" t="s">
        <v>0</v>
      </c>
      <c r="E46">
        <v>1.5200000000000001E-3</v>
      </c>
      <c r="F46" t="s">
        <v>165</v>
      </c>
      <c r="G46" t="s">
        <v>45</v>
      </c>
    </row>
    <row r="47" spans="1:7">
      <c r="A47" s="76">
        <v>54291.628830000001</v>
      </c>
      <c r="B47" s="16">
        <v>1.6000000000000001E-4</v>
      </c>
      <c r="C47">
        <v>23040</v>
      </c>
      <c r="D47" t="s">
        <v>10</v>
      </c>
      <c r="E47">
        <v>5.4000000000000001E-4</v>
      </c>
      <c r="F47" t="s">
        <v>165</v>
      </c>
      <c r="G47" t="s">
        <v>44</v>
      </c>
    </row>
    <row r="48" spans="1:7">
      <c r="A48" s="76">
        <v>54292.507080000003</v>
      </c>
      <c r="B48" s="16">
        <v>3.5E-4</v>
      </c>
      <c r="C48">
        <v>23041.5</v>
      </c>
      <c r="D48" t="s">
        <v>0</v>
      </c>
      <c r="E48">
        <v>1.01E-3</v>
      </c>
      <c r="F48" t="s">
        <v>165</v>
      </c>
      <c r="G48" t="s">
        <v>45</v>
      </c>
    </row>
    <row r="49" spans="1:7">
      <c r="A49" s="76">
        <v>54298.642670000001</v>
      </c>
      <c r="B49" s="16">
        <v>1E-4</v>
      </c>
      <c r="C49">
        <v>23052</v>
      </c>
      <c r="D49" t="s">
        <v>10</v>
      </c>
      <c r="E49">
        <v>3.2000000000000003E-4</v>
      </c>
      <c r="F49" t="s">
        <v>165</v>
      </c>
      <c r="G49" t="s">
        <v>44</v>
      </c>
    </row>
    <row r="50" spans="1:7">
      <c r="A50" s="76">
        <v>54304.486649999999</v>
      </c>
      <c r="B50" s="16">
        <v>2.4000000000000001E-4</v>
      </c>
      <c r="C50">
        <v>23062</v>
      </c>
      <c r="D50" t="s">
        <v>10</v>
      </c>
      <c r="E50">
        <v>1.0200000000000001E-3</v>
      </c>
      <c r="F50" t="s">
        <v>165</v>
      </c>
      <c r="G50" t="s">
        <v>44</v>
      </c>
    </row>
    <row r="51" spans="1:7">
      <c r="A51" s="76">
        <v>54306.531060000001</v>
      </c>
      <c r="B51" s="16">
        <v>6.7000000000000002E-4</v>
      </c>
      <c r="C51">
        <v>23065.5</v>
      </c>
      <c r="D51" t="s">
        <v>10</v>
      </c>
      <c r="E51">
        <v>2.2499999999999998E-3</v>
      </c>
      <c r="F51" t="s">
        <v>162</v>
      </c>
      <c r="G51" t="s">
        <v>44</v>
      </c>
    </row>
    <row r="52" spans="1:7">
      <c r="A52" s="76">
        <v>54308.578399999999</v>
      </c>
      <c r="B52" s="16">
        <v>2.4000000000000001E-4</v>
      </c>
      <c r="C52">
        <v>23069</v>
      </c>
      <c r="D52" t="s">
        <v>10</v>
      </c>
      <c r="E52">
        <v>5.5000000000000003E-4</v>
      </c>
      <c r="F52" t="s">
        <v>165</v>
      </c>
      <c r="G52" t="s">
        <v>44</v>
      </c>
    </row>
    <row r="53" spans="1:7">
      <c r="A53" s="76">
        <v>54326.112699999998</v>
      </c>
      <c r="B53" s="16">
        <v>1E-4</v>
      </c>
      <c r="C53" t="s">
        <v>15</v>
      </c>
      <c r="D53">
        <v>0</v>
      </c>
      <c r="E53" t="s">
        <v>46</v>
      </c>
      <c r="F53" t="s">
        <v>47</v>
      </c>
      <c r="G53" t="s">
        <v>48</v>
      </c>
    </row>
    <row r="54" spans="1:7">
      <c r="A54" s="76">
        <v>54333.420449999998</v>
      </c>
      <c r="B54" s="16">
        <v>1.7000000000000001E-4</v>
      </c>
      <c r="C54">
        <v>23111.5</v>
      </c>
      <c r="D54" t="s">
        <v>0</v>
      </c>
      <c r="E54">
        <v>1.6100000000000001E-3</v>
      </c>
      <c r="F54" t="s">
        <v>165</v>
      </c>
      <c r="G54" t="s">
        <v>45</v>
      </c>
    </row>
    <row r="55" spans="1:7">
      <c r="A55" s="76">
        <v>54335.463810000001</v>
      </c>
      <c r="B55" s="16">
        <v>1.4999999999999999E-4</v>
      </c>
      <c r="C55">
        <v>23115</v>
      </c>
      <c r="D55" t="s">
        <v>10</v>
      </c>
      <c r="E55">
        <v>6.7000000000000002E-4</v>
      </c>
      <c r="F55" t="s">
        <v>165</v>
      </c>
      <c r="G55" t="s">
        <v>44</v>
      </c>
    </row>
    <row r="56" spans="1:7">
      <c r="A56" s="76">
        <v>54337.510390000003</v>
      </c>
      <c r="B56" s="16">
        <v>4.0000000000000002E-4</v>
      </c>
      <c r="C56">
        <v>23118.5</v>
      </c>
      <c r="D56" t="s">
        <v>0</v>
      </c>
      <c r="E56">
        <v>2.7E-4</v>
      </c>
      <c r="F56" t="s">
        <v>165</v>
      </c>
      <c r="G56" t="s">
        <v>45</v>
      </c>
    </row>
    <row r="57" spans="1:7">
      <c r="A57" s="76">
        <v>54338.386319999998</v>
      </c>
      <c r="B57" s="16">
        <v>2.1000000000000001E-4</v>
      </c>
      <c r="C57">
        <v>23120</v>
      </c>
      <c r="D57" t="s">
        <v>10</v>
      </c>
      <c r="E57">
        <v>5.0000000000000001E-4</v>
      </c>
      <c r="F57" t="s">
        <v>165</v>
      </c>
      <c r="G57" t="s">
        <v>44</v>
      </c>
    </row>
    <row r="58" spans="1:7">
      <c r="A58" s="76">
        <v>54339.555390000001</v>
      </c>
      <c r="B58" s="16">
        <v>2.0000000000000001E-4</v>
      </c>
      <c r="C58">
        <v>23122</v>
      </c>
      <c r="D58" t="s">
        <v>10</v>
      </c>
      <c r="E58">
        <v>3.6999999999999999E-4</v>
      </c>
      <c r="F58" t="s">
        <v>165</v>
      </c>
      <c r="G58" t="s">
        <v>44</v>
      </c>
    </row>
    <row r="59" spans="1:7">
      <c r="A59" s="76">
        <v>54340.429689999997</v>
      </c>
      <c r="B59" s="16">
        <v>4.8999999999999998E-4</v>
      </c>
      <c r="C59">
        <v>23123.5</v>
      </c>
      <c r="D59" t="s">
        <v>10</v>
      </c>
      <c r="E59">
        <v>2.7699999999999999E-3</v>
      </c>
      <c r="F59" t="s">
        <v>162</v>
      </c>
      <c r="G59" t="s">
        <v>44</v>
      </c>
    </row>
    <row r="60" spans="1:7">
      <c r="A60" s="76">
        <v>54344.523710000001</v>
      </c>
      <c r="B60" s="16">
        <v>4.6999999999999999E-4</v>
      </c>
      <c r="C60">
        <v>23130.5</v>
      </c>
      <c r="D60" t="s">
        <v>10</v>
      </c>
      <c r="E60">
        <v>3.0000000000000001E-5</v>
      </c>
      <c r="F60" t="s">
        <v>162</v>
      </c>
      <c r="G60" t="s">
        <v>44</v>
      </c>
    </row>
    <row r="61" spans="1:7">
      <c r="A61" s="76">
        <v>54346.56912</v>
      </c>
      <c r="B61" s="16">
        <v>2.1000000000000001E-4</v>
      </c>
      <c r="C61">
        <v>23134</v>
      </c>
      <c r="D61" t="s">
        <v>10</v>
      </c>
      <c r="E61">
        <v>2.5999999999999998E-4</v>
      </c>
      <c r="F61" t="s">
        <v>165</v>
      </c>
      <c r="G61" t="s">
        <v>44</v>
      </c>
    </row>
    <row r="62" spans="1:7">
      <c r="A62" s="76">
        <v>54364.39486</v>
      </c>
      <c r="B62" s="16">
        <v>4.4000000000000002E-4</v>
      </c>
      <c r="C62">
        <v>23164.5</v>
      </c>
      <c r="D62" t="s">
        <v>10</v>
      </c>
      <c r="E62">
        <v>7.9000000000000001E-4</v>
      </c>
      <c r="F62" t="s">
        <v>162</v>
      </c>
      <c r="G62" t="s">
        <v>44</v>
      </c>
    </row>
    <row r="63" spans="1:7">
      <c r="A63" s="76">
        <v>54371.407809999997</v>
      </c>
      <c r="B63" s="16">
        <v>4.2000000000000002E-4</v>
      </c>
      <c r="C63">
        <v>23176.5</v>
      </c>
      <c r="D63" t="s">
        <v>10</v>
      </c>
      <c r="E63">
        <v>1.4599999999999999E-3</v>
      </c>
      <c r="F63" t="s">
        <v>162</v>
      </c>
      <c r="G63" t="s">
        <v>44</v>
      </c>
    </row>
    <row r="64" spans="1:7">
      <c r="A64" s="76">
        <v>54373.454550000002</v>
      </c>
      <c r="B64" s="16">
        <v>2.1000000000000001E-4</v>
      </c>
      <c r="C64">
        <v>23180</v>
      </c>
      <c r="D64" t="s">
        <v>10</v>
      </c>
      <c r="E64">
        <v>3.6000000000000002E-4</v>
      </c>
      <c r="F64" t="s">
        <v>165</v>
      </c>
      <c r="G64" t="s">
        <v>44</v>
      </c>
    </row>
    <row r="65" spans="1:7">
      <c r="A65" s="76">
        <v>54395.372669999997</v>
      </c>
      <c r="B65" s="16">
        <v>4.8000000000000001E-4</v>
      </c>
      <c r="C65">
        <v>23217.5</v>
      </c>
      <c r="D65" t="s">
        <v>0</v>
      </c>
      <c r="E65">
        <v>2.0000000000000001E-4</v>
      </c>
      <c r="F65" t="s">
        <v>165</v>
      </c>
      <c r="G65" t="s">
        <v>45</v>
      </c>
    </row>
    <row r="66" spans="1:7">
      <c r="A66" s="76">
        <v>54397.417930000003</v>
      </c>
      <c r="B66" s="16">
        <v>2.2000000000000001E-4</v>
      </c>
      <c r="C66">
        <v>23221</v>
      </c>
      <c r="D66" t="s">
        <v>10</v>
      </c>
      <c r="E66">
        <v>1.7000000000000001E-4</v>
      </c>
      <c r="F66" t="s">
        <v>165</v>
      </c>
      <c r="G66" t="s">
        <v>44</v>
      </c>
    </row>
    <row r="67" spans="1:7">
      <c r="A67" s="76">
        <v>54400.048329999998</v>
      </c>
      <c r="B67" s="16">
        <v>5.0000000000000001E-4</v>
      </c>
      <c r="C67" t="s">
        <v>16</v>
      </c>
      <c r="D67" t="s">
        <v>0</v>
      </c>
      <c r="E67">
        <v>1.2E-4</v>
      </c>
      <c r="F67" t="s">
        <v>165</v>
      </c>
      <c r="G67" t="s">
        <v>49</v>
      </c>
    </row>
    <row r="68" spans="1:7">
      <c r="A68" s="76">
        <v>54407.938240000003</v>
      </c>
      <c r="B68" s="16">
        <v>2.0000000000000001E-4</v>
      </c>
      <c r="C68" t="s">
        <v>17</v>
      </c>
      <c r="D68" t="s">
        <v>12</v>
      </c>
      <c r="E68">
        <v>2.9E-4</v>
      </c>
      <c r="F68" t="s">
        <v>165</v>
      </c>
      <c r="G68" t="s">
        <v>50</v>
      </c>
    </row>
    <row r="69" spans="1:7">
      <c r="A69" s="76">
        <v>54426.056790000002</v>
      </c>
      <c r="B69" s="16">
        <v>2.0000000000000001E-4</v>
      </c>
      <c r="C69" t="s">
        <v>18</v>
      </c>
      <c r="D69" t="s">
        <v>12</v>
      </c>
      <c r="E69">
        <v>2.5000000000000001E-4</v>
      </c>
      <c r="F69" t="s">
        <v>165</v>
      </c>
      <c r="G69" t="s">
        <v>50</v>
      </c>
    </row>
    <row r="70" spans="1:7">
      <c r="A70" s="76">
        <v>54712.154009999998</v>
      </c>
      <c r="B70" s="16">
        <v>2.0000000000000001E-4</v>
      </c>
      <c r="C70" t="s">
        <v>19</v>
      </c>
      <c r="D70" t="s">
        <v>12</v>
      </c>
      <c r="E70">
        <v>1.8000000000000001E-4</v>
      </c>
      <c r="F70" t="s">
        <v>165</v>
      </c>
      <c r="G70" t="s">
        <v>49</v>
      </c>
    </row>
    <row r="71" spans="1:7">
      <c r="A71" s="76">
        <v>54716.245719999999</v>
      </c>
      <c r="B71" s="16">
        <v>2.9999999999999997E-4</v>
      </c>
      <c r="C71" t="s">
        <v>20</v>
      </c>
      <c r="D71" t="s">
        <v>0</v>
      </c>
      <c r="E71">
        <v>2.5000000000000001E-4</v>
      </c>
      <c r="F71" t="s">
        <v>165</v>
      </c>
      <c r="G71" t="s">
        <v>49</v>
      </c>
    </row>
    <row r="72" spans="1:7">
      <c r="A72" s="76">
        <v>54741.963759999999</v>
      </c>
      <c r="B72" s="16">
        <v>2.9999999999999997E-4</v>
      </c>
      <c r="C72" t="s">
        <v>21</v>
      </c>
      <c r="D72" t="s">
        <v>0</v>
      </c>
      <c r="E72">
        <v>1.6999999999999999E-3</v>
      </c>
      <c r="F72" t="s">
        <v>165</v>
      </c>
      <c r="G72" t="s">
        <v>49</v>
      </c>
    </row>
    <row r="73" spans="1:7">
      <c r="A73" s="76">
        <v>54748.976439999999</v>
      </c>
      <c r="B73" s="16">
        <v>4.0000000000000002E-4</v>
      </c>
      <c r="C73" t="s">
        <v>22</v>
      </c>
      <c r="D73" t="s">
        <v>0</v>
      </c>
      <c r="E73">
        <v>7.6000000000000004E-4</v>
      </c>
      <c r="F73" t="s">
        <v>165</v>
      </c>
      <c r="G73" t="s">
        <v>49</v>
      </c>
    </row>
    <row r="74" spans="1:7">
      <c r="A74" s="76">
        <v>54751.021419999997</v>
      </c>
      <c r="B74" s="16">
        <v>1E-4</v>
      </c>
      <c r="C74" t="s">
        <v>23</v>
      </c>
      <c r="D74" t="s">
        <v>0</v>
      </c>
      <c r="E74">
        <v>1E-4</v>
      </c>
      <c r="F74" t="s">
        <v>165</v>
      </c>
      <c r="G74" t="s">
        <v>50</v>
      </c>
    </row>
    <row r="75" spans="1:7">
      <c r="A75" s="76">
        <v>54753.943930000001</v>
      </c>
      <c r="B75" s="16">
        <v>2.2000000000000001E-4</v>
      </c>
      <c r="C75" t="s">
        <v>24</v>
      </c>
      <c r="D75" t="s">
        <v>0</v>
      </c>
      <c r="E75">
        <v>2.7E-4</v>
      </c>
      <c r="F75" t="s">
        <v>165</v>
      </c>
      <c r="G75" t="s">
        <v>50</v>
      </c>
    </row>
    <row r="76" spans="1:7">
      <c r="A76" s="76">
        <v>54755.11277</v>
      </c>
      <c r="B76" s="16">
        <v>5.9000000000000003E-4</v>
      </c>
      <c r="C76" t="s">
        <v>25</v>
      </c>
      <c r="D76" t="s">
        <v>0</v>
      </c>
      <c r="E76">
        <v>1.7000000000000001E-4</v>
      </c>
      <c r="F76" t="s">
        <v>165</v>
      </c>
      <c r="G76" t="s">
        <v>50</v>
      </c>
    </row>
    <row r="77" spans="1:7">
      <c r="A77" s="76">
        <v>54760.080999999998</v>
      </c>
      <c r="B77" s="16">
        <v>2.0000000000000001E-4</v>
      </c>
      <c r="C77" t="s">
        <v>26</v>
      </c>
      <c r="D77" t="s">
        <v>0</v>
      </c>
      <c r="E77">
        <v>4.2000000000000002E-4</v>
      </c>
      <c r="F77" t="s">
        <v>165</v>
      </c>
      <c r="G77" t="s">
        <v>49</v>
      </c>
    </row>
    <row r="78" spans="1:7">
      <c r="A78" s="76">
        <v>55091.181799999998</v>
      </c>
      <c r="B78" s="16">
        <v>6.9999999999999994E-5</v>
      </c>
      <c r="C78" t="s">
        <v>27</v>
      </c>
      <c r="D78" t="s">
        <v>0</v>
      </c>
      <c r="E78">
        <v>6.0000000000000002E-5</v>
      </c>
      <c r="F78" t="s">
        <v>165</v>
      </c>
      <c r="G78" t="s">
        <v>50</v>
      </c>
    </row>
    <row r="79" spans="1:7">
      <c r="A79" s="76">
        <v>55115.144569999997</v>
      </c>
      <c r="B79" s="16">
        <v>2.0000000000000001E-4</v>
      </c>
      <c r="C79" t="s">
        <v>28</v>
      </c>
      <c r="D79" t="s">
        <v>12</v>
      </c>
      <c r="E79">
        <v>3.6000000000000002E-4</v>
      </c>
      <c r="F79" t="s">
        <v>165</v>
      </c>
      <c r="G79" t="s">
        <v>50</v>
      </c>
    </row>
    <row r="80" spans="1:7">
      <c r="A80" s="76">
        <v>55526.025199999996</v>
      </c>
      <c r="B80" s="16">
        <v>1.2999999999999999E-4</v>
      </c>
      <c r="C80" t="s">
        <v>29</v>
      </c>
      <c r="D80" t="s">
        <v>12</v>
      </c>
      <c r="E80">
        <v>8.0999999999999996E-4</v>
      </c>
      <c r="F80" t="s">
        <v>165</v>
      </c>
      <c r="G80" t="s">
        <v>50</v>
      </c>
    </row>
    <row r="81" spans="1:7">
      <c r="A81" s="76">
        <v>55528.947849999997</v>
      </c>
      <c r="B81" s="16">
        <v>1.4999999999999999E-4</v>
      </c>
      <c r="C81" t="s">
        <v>30</v>
      </c>
      <c r="D81" t="s">
        <v>12</v>
      </c>
      <c r="E81">
        <v>5.0000000000000001E-4</v>
      </c>
      <c r="F81" t="s">
        <v>165</v>
      </c>
      <c r="G81" t="s">
        <v>50</v>
      </c>
    </row>
    <row r="89" spans="1:7">
      <c r="A89" s="76">
        <v>54798.364099999999</v>
      </c>
      <c r="B89" s="16">
        <v>1E-4</v>
      </c>
      <c r="C89">
        <v>23907</v>
      </c>
      <c r="D89" t="s">
        <v>0</v>
      </c>
      <c r="E89">
        <v>8.5999999999999998E-4</v>
      </c>
      <c r="F89" t="s">
        <v>165</v>
      </c>
      <c r="G89" t="s">
        <v>52</v>
      </c>
    </row>
    <row r="90" spans="1:7">
      <c r="A90" s="76">
        <v>55018.123099999997</v>
      </c>
      <c r="B90" s="16">
        <v>1E-4</v>
      </c>
      <c r="C90">
        <v>24283</v>
      </c>
      <c r="D90" t="s">
        <v>10</v>
      </c>
      <c r="E90">
        <v>1.2999999999999999E-4</v>
      </c>
      <c r="F90" t="s">
        <v>165</v>
      </c>
      <c r="G90" t="s">
        <v>53</v>
      </c>
    </row>
    <row r="91" spans="1:7">
      <c r="A91" s="76">
        <v>55079.492400000003</v>
      </c>
      <c r="B91" s="16">
        <v>2.9999999999999997E-4</v>
      </c>
      <c r="C91">
        <v>24388</v>
      </c>
      <c r="D91" t="s">
        <v>0</v>
      </c>
      <c r="E91">
        <v>2.0000000000000002E-5</v>
      </c>
      <c r="F91" t="s">
        <v>165</v>
      </c>
      <c r="G91" t="s">
        <v>54</v>
      </c>
    </row>
    <row r="92" spans="1:7">
      <c r="A92" s="76">
        <v>54433.362699999998</v>
      </c>
      <c r="B92" s="16">
        <v>2.9999999999999997E-4</v>
      </c>
      <c r="C92">
        <v>23282.5</v>
      </c>
      <c r="D92" t="s">
        <v>10</v>
      </c>
      <c r="E92">
        <v>1.9000000000000001E-4</v>
      </c>
      <c r="F92" t="s">
        <v>162</v>
      </c>
      <c r="G92" t="s">
        <v>51</v>
      </c>
    </row>
    <row r="93" spans="1:7">
      <c r="A93" s="76">
        <v>54455.281499999997</v>
      </c>
      <c r="B93" s="16">
        <v>1E-4</v>
      </c>
      <c r="C93">
        <v>23320</v>
      </c>
      <c r="D93" t="s">
        <v>0</v>
      </c>
      <c r="E93">
        <v>1.0499999999999999E-3</v>
      </c>
      <c r="F93" t="s">
        <v>165</v>
      </c>
      <c r="G93" t="s">
        <v>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2023-01-13T06:09:01Z</dcterms:modified>
</cp:coreProperties>
</file>