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4996F51-0659-4120-B752-CA54294A21F1}" xr6:coauthVersionLast="47" xr6:coauthVersionMax="47" xr10:uidLastSave="{00000000-0000-0000-0000-000000000000}"/>
  <bookViews>
    <workbookView xWindow="14100" yWindow="570" windowWidth="12975" windowHeight="14640"/>
  </bookViews>
  <sheets>
    <sheet name="Active 1" sheetId="2" r:id="rId1"/>
    <sheet name="Active 2" sheetId="7" r:id="rId2"/>
    <sheet name="Q_fit" sheetId="3" r:id="rId3"/>
    <sheet name="BAV" sheetId="5" r:id="rId4"/>
    <sheet name="O-C Gateway" sheetId="4" r:id="rId5"/>
    <sheet name="Q_fit (old)" sheetId="6" r:id="rId6"/>
  </sheets>
  <definedNames>
    <definedName name="solver_adj" localSheetId="0" hidden="1">'Active 1'!$E$11:$E$13</definedName>
    <definedName name="solver_adj" localSheetId="1" hidden="1">'Active 2'!$E$11:$E$13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'Active 1'!$E$14</definedName>
    <definedName name="solver_opt" localSheetId="1" hidden="1">'Active 2'!$E$14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3" i="2" l="1"/>
  <c r="F113" i="2" s="1"/>
  <c r="Q113" i="2"/>
  <c r="E114" i="2"/>
  <c r="F114" i="2" s="1"/>
  <c r="Q114" i="2"/>
  <c r="E115" i="2"/>
  <c r="F115" i="2" s="1"/>
  <c r="Q115" i="2"/>
  <c r="E113" i="7"/>
  <c r="F113" i="7" s="1"/>
  <c r="Q113" i="7"/>
  <c r="E114" i="7"/>
  <c r="F114" i="7"/>
  <c r="G114" i="7" s="1"/>
  <c r="K114" i="7" s="1"/>
  <c r="P114" i="7"/>
  <c r="S114" i="7" s="1"/>
  <c r="U114" i="7" s="1"/>
  <c r="Q114" i="7"/>
  <c r="E115" i="7"/>
  <c r="F115" i="7" s="1"/>
  <c r="Q115" i="7"/>
  <c r="Q105" i="7"/>
  <c r="Q106" i="7"/>
  <c r="Q107" i="7"/>
  <c r="E108" i="7"/>
  <c r="F108" i="7" s="1"/>
  <c r="Q108" i="7"/>
  <c r="Q109" i="7"/>
  <c r="Q110" i="7"/>
  <c r="Q111" i="7"/>
  <c r="E112" i="7"/>
  <c r="F112" i="7" s="1"/>
  <c r="Q112" i="7"/>
  <c r="Q108" i="2"/>
  <c r="Q109" i="2"/>
  <c r="D11" i="2"/>
  <c r="D12" i="2"/>
  <c r="Q110" i="2"/>
  <c r="Q111" i="2"/>
  <c r="Q112" i="2"/>
  <c r="Q103" i="2"/>
  <c r="Q105" i="2"/>
  <c r="Q106" i="2"/>
  <c r="C7" i="2"/>
  <c r="E108" i="2"/>
  <c r="F108" i="2" s="1"/>
  <c r="C8" i="2"/>
  <c r="E106" i="2"/>
  <c r="F106" i="2" s="1"/>
  <c r="F2" i="7"/>
  <c r="G2" i="7"/>
  <c r="D11" i="7"/>
  <c r="D12" i="7"/>
  <c r="D13" i="7"/>
  <c r="C7" i="7"/>
  <c r="C8" i="7"/>
  <c r="C9" i="7"/>
  <c r="D9" i="7"/>
  <c r="E27" i="7"/>
  <c r="F27" i="7" s="1"/>
  <c r="E36" i="7"/>
  <c r="F36" i="7" s="1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U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E54" i="7"/>
  <c r="F54" i="7" s="1"/>
  <c r="Q54" i="7"/>
  <c r="Q55" i="7"/>
  <c r="E56" i="7"/>
  <c r="F56" i="7" s="1"/>
  <c r="Q56" i="7"/>
  <c r="E57" i="7"/>
  <c r="F57" i="7" s="1"/>
  <c r="Q57" i="7"/>
  <c r="Q58" i="7"/>
  <c r="E59" i="7"/>
  <c r="F59" i="7" s="1"/>
  <c r="G59" i="7" s="1"/>
  <c r="J59" i="7"/>
  <c r="Q59" i="7"/>
  <c r="Q60" i="7"/>
  <c r="E61" i="7"/>
  <c r="F61" i="7" s="1"/>
  <c r="Q61" i="7"/>
  <c r="Q62" i="7"/>
  <c r="E63" i="7"/>
  <c r="F63" i="7" s="1"/>
  <c r="Q63" i="7"/>
  <c r="Q64" i="7"/>
  <c r="E65" i="7"/>
  <c r="F65" i="7" s="1"/>
  <c r="Q65" i="7"/>
  <c r="Q66" i="7"/>
  <c r="E67" i="7"/>
  <c r="F67" i="7"/>
  <c r="Q67" i="7"/>
  <c r="Q68" i="7"/>
  <c r="E69" i="7"/>
  <c r="F69" i="7"/>
  <c r="Q69" i="7"/>
  <c r="Q70" i="7"/>
  <c r="E71" i="7"/>
  <c r="F71" i="7" s="1"/>
  <c r="Q71" i="7"/>
  <c r="Q72" i="7"/>
  <c r="Q73" i="7"/>
  <c r="Q74" i="7"/>
  <c r="Q75" i="7"/>
  <c r="Q76" i="7"/>
  <c r="E77" i="7"/>
  <c r="F77" i="7"/>
  <c r="Q77" i="7"/>
  <c r="Q78" i="7"/>
  <c r="E79" i="7"/>
  <c r="F79" i="7" s="1"/>
  <c r="G79" i="7" s="1"/>
  <c r="J79" i="7"/>
  <c r="Q79" i="7"/>
  <c r="Q80" i="7"/>
  <c r="E81" i="7"/>
  <c r="F81" i="7" s="1"/>
  <c r="Q81" i="7"/>
  <c r="Q82" i="7"/>
  <c r="E83" i="7"/>
  <c r="F83" i="7" s="1"/>
  <c r="G83" i="7" s="1"/>
  <c r="J83" i="7" s="1"/>
  <c r="Q83" i="7"/>
  <c r="Q84" i="7"/>
  <c r="E85" i="7"/>
  <c r="F85" i="7" s="1"/>
  <c r="Q85" i="7"/>
  <c r="Q86" i="7"/>
  <c r="E87" i="7"/>
  <c r="F87" i="7" s="1"/>
  <c r="G87" i="7"/>
  <c r="J87" i="7"/>
  <c r="Q87" i="7"/>
  <c r="Q88" i="7"/>
  <c r="E89" i="7"/>
  <c r="F89" i="7" s="1"/>
  <c r="Q89" i="7"/>
  <c r="E90" i="7"/>
  <c r="F90" i="7" s="1"/>
  <c r="Q90" i="7"/>
  <c r="Q91" i="7"/>
  <c r="E92" i="7"/>
  <c r="F92" i="7" s="1"/>
  <c r="Q92" i="7"/>
  <c r="Q93" i="7"/>
  <c r="Q94" i="7"/>
  <c r="Q95" i="7"/>
  <c r="Q96" i="7"/>
  <c r="Q97" i="7"/>
  <c r="Q98" i="7"/>
  <c r="E99" i="7"/>
  <c r="F99" i="7"/>
  <c r="Q99" i="7"/>
  <c r="Q100" i="7"/>
  <c r="Q101" i="7"/>
  <c r="Q102" i="7"/>
  <c r="E103" i="7"/>
  <c r="F103" i="7" s="1"/>
  <c r="Q103" i="7"/>
  <c r="Q104" i="7"/>
  <c r="E80" i="2"/>
  <c r="E68" i="4" s="1"/>
  <c r="E76" i="2"/>
  <c r="F76" i="2" s="1"/>
  <c r="G76" i="2"/>
  <c r="E82" i="2"/>
  <c r="F82" i="2" s="1"/>
  <c r="G82" i="2" s="1"/>
  <c r="E70" i="2"/>
  <c r="F70" i="2" s="1"/>
  <c r="G70" i="2" s="1"/>
  <c r="E85" i="2"/>
  <c r="F85" i="2" s="1"/>
  <c r="G85" i="2" s="1"/>
  <c r="E90" i="2"/>
  <c r="F90" i="2" s="1"/>
  <c r="E91" i="2"/>
  <c r="F91" i="2"/>
  <c r="E94" i="2"/>
  <c r="F94" i="2"/>
  <c r="G94" i="2" s="1"/>
  <c r="E100" i="2"/>
  <c r="D9" i="2"/>
  <c r="C9" i="2"/>
  <c r="E79" i="2"/>
  <c r="F79" i="2" s="1"/>
  <c r="G79" i="2" s="1"/>
  <c r="D13" i="2"/>
  <c r="Q104" i="2"/>
  <c r="Q107" i="2"/>
  <c r="A9" i="6"/>
  <c r="C9" i="6" s="1"/>
  <c r="B15" i="6" s="1"/>
  <c r="D21" i="6"/>
  <c r="D22" i="6"/>
  <c r="I22" i="6" s="1"/>
  <c r="D23" i="6"/>
  <c r="H23" i="6"/>
  <c r="D24" i="6"/>
  <c r="H24" i="6"/>
  <c r="D25" i="6"/>
  <c r="D26" i="6"/>
  <c r="H26" i="6" s="1"/>
  <c r="D27" i="6"/>
  <c r="H27" i="6"/>
  <c r="D28" i="6"/>
  <c r="H28" i="6"/>
  <c r="D29" i="6"/>
  <c r="D30" i="6"/>
  <c r="D31" i="6"/>
  <c r="H31" i="6" s="1"/>
  <c r="D32" i="6"/>
  <c r="H32" i="6" s="1"/>
  <c r="D33" i="6"/>
  <c r="H33" i="6"/>
  <c r="D34" i="6"/>
  <c r="H34" i="6" s="1"/>
  <c r="D35" i="6"/>
  <c r="H35" i="6" s="1"/>
  <c r="D36" i="6"/>
  <c r="D37" i="6"/>
  <c r="J37" i="6" s="1"/>
  <c r="H37" i="6"/>
  <c r="D38" i="6"/>
  <c r="H38" i="6" s="1"/>
  <c r="D39" i="6"/>
  <c r="H39" i="6"/>
  <c r="D40" i="6"/>
  <c r="D41" i="6"/>
  <c r="H41" i="6"/>
  <c r="D42" i="6"/>
  <c r="I42" i="6" s="1"/>
  <c r="D43" i="6"/>
  <c r="H43" i="6"/>
  <c r="D44" i="6"/>
  <c r="H44" i="6"/>
  <c r="D45" i="6"/>
  <c r="D46" i="6"/>
  <c r="D47" i="6"/>
  <c r="H47" i="6"/>
  <c r="D48" i="6"/>
  <c r="H48" i="6" s="1"/>
  <c r="D49" i="6"/>
  <c r="H49" i="6"/>
  <c r="D50" i="6"/>
  <c r="H50" i="6"/>
  <c r="D51" i="6"/>
  <c r="H51" i="6"/>
  <c r="D52" i="6"/>
  <c r="D53" i="6"/>
  <c r="H53" i="6" s="1"/>
  <c r="D54" i="6"/>
  <c r="H54" i="6"/>
  <c r="D55" i="6"/>
  <c r="H55" i="6"/>
  <c r="D56" i="6"/>
  <c r="D57" i="6"/>
  <c r="J57" i="6"/>
  <c r="D58" i="6"/>
  <c r="H58" i="6"/>
  <c r="D59" i="6"/>
  <c r="H59" i="6" s="1"/>
  <c r="D60" i="6"/>
  <c r="D61" i="6"/>
  <c r="H61" i="6"/>
  <c r="D62" i="6"/>
  <c r="D63" i="6"/>
  <c r="F63" i="6" s="1"/>
  <c r="D64" i="6"/>
  <c r="H64" i="6"/>
  <c r="D65" i="6"/>
  <c r="H65" i="6"/>
  <c r="D66" i="6"/>
  <c r="D67" i="6"/>
  <c r="H67" i="6" s="1"/>
  <c r="D68" i="6"/>
  <c r="H68" i="6"/>
  <c r="D69" i="6"/>
  <c r="H69" i="6"/>
  <c r="D70" i="6"/>
  <c r="D71" i="6"/>
  <c r="H71" i="6" s="1"/>
  <c r="D72" i="6"/>
  <c r="H72" i="6"/>
  <c r="D73" i="6"/>
  <c r="H73" i="6"/>
  <c r="D74" i="6"/>
  <c r="D75" i="6"/>
  <c r="I75" i="6" s="1"/>
  <c r="D76" i="6"/>
  <c r="H76" i="6"/>
  <c r="D77" i="6"/>
  <c r="H77" i="6"/>
  <c r="D78" i="6"/>
  <c r="D79" i="6"/>
  <c r="H79" i="6" s="1"/>
  <c r="F79" i="6"/>
  <c r="D80" i="6"/>
  <c r="H80" i="6"/>
  <c r="D81" i="6"/>
  <c r="H81" i="6"/>
  <c r="D82" i="6"/>
  <c r="H82" i="6" s="1"/>
  <c r="J24" i="6"/>
  <c r="J28" i="6"/>
  <c r="J31" i="6"/>
  <c r="J32" i="6"/>
  <c r="J44" i="6"/>
  <c r="J51" i="6"/>
  <c r="J63" i="6"/>
  <c r="J64" i="6"/>
  <c r="J65" i="6"/>
  <c r="J68" i="6"/>
  <c r="J69" i="6"/>
  <c r="J73" i="6"/>
  <c r="J76" i="6"/>
  <c r="J77" i="6"/>
  <c r="J80" i="6"/>
  <c r="J81" i="6"/>
  <c r="I23" i="6"/>
  <c r="I31" i="6"/>
  <c r="I37" i="6"/>
  <c r="I43" i="6"/>
  <c r="I45" i="6"/>
  <c r="I51" i="6"/>
  <c r="I54" i="6"/>
  <c r="I55" i="6"/>
  <c r="I65" i="6"/>
  <c r="I69" i="6"/>
  <c r="I73" i="6"/>
  <c r="I77" i="6"/>
  <c r="I81" i="6"/>
  <c r="F21" i="6"/>
  <c r="F22" i="6"/>
  <c r="F23" i="6"/>
  <c r="F24" i="6"/>
  <c r="F28" i="6"/>
  <c r="F31" i="6"/>
  <c r="F32" i="6"/>
  <c r="F37" i="6"/>
  <c r="F38" i="6"/>
  <c r="F39" i="6"/>
  <c r="F44" i="6"/>
  <c r="F47" i="6"/>
  <c r="F48" i="6"/>
  <c r="F54" i="6"/>
  <c r="F55" i="6"/>
  <c r="F57" i="6"/>
  <c r="F60" i="6"/>
  <c r="F65" i="6"/>
  <c r="F69" i="6"/>
  <c r="F72" i="6"/>
  <c r="F73" i="6"/>
  <c r="F77" i="6"/>
  <c r="F80" i="6"/>
  <c r="F81" i="6"/>
  <c r="E21" i="6"/>
  <c r="E22" i="6"/>
  <c r="G22" i="6" s="1"/>
  <c r="E23" i="6"/>
  <c r="L23" i="6"/>
  <c r="E24" i="6"/>
  <c r="G24" i="6" s="1"/>
  <c r="E25" i="6"/>
  <c r="G25" i="6" s="1"/>
  <c r="E26" i="6"/>
  <c r="G26" i="6"/>
  <c r="E27" i="6"/>
  <c r="K27" i="6"/>
  <c r="G27" i="6"/>
  <c r="E28" i="6"/>
  <c r="G28" i="6"/>
  <c r="E29" i="6"/>
  <c r="E30" i="6"/>
  <c r="G30" i="6"/>
  <c r="E31" i="6"/>
  <c r="G31" i="6"/>
  <c r="E32" i="6"/>
  <c r="G32" i="6" s="1"/>
  <c r="E33" i="6"/>
  <c r="G33" i="6" s="1"/>
  <c r="E34" i="6"/>
  <c r="G34" i="6"/>
  <c r="E35" i="6"/>
  <c r="K35" i="6"/>
  <c r="E36" i="6"/>
  <c r="G36" i="6" s="1"/>
  <c r="E37" i="6"/>
  <c r="E38" i="6"/>
  <c r="G38" i="6" s="1"/>
  <c r="E39" i="6"/>
  <c r="E40" i="6"/>
  <c r="E41" i="6"/>
  <c r="G41" i="6" s="1"/>
  <c r="E42" i="6"/>
  <c r="G42" i="6"/>
  <c r="E43" i="6"/>
  <c r="G43" i="6"/>
  <c r="E44" i="6"/>
  <c r="E45" i="6"/>
  <c r="E46" i="6"/>
  <c r="G46" i="6"/>
  <c r="E47" i="6"/>
  <c r="G47" i="6"/>
  <c r="E48" i="6"/>
  <c r="E49" i="6"/>
  <c r="G49" i="6"/>
  <c r="E50" i="6"/>
  <c r="G50" i="6" s="1"/>
  <c r="E51" i="6"/>
  <c r="G51" i="6"/>
  <c r="E52" i="6"/>
  <c r="G52" i="6"/>
  <c r="E53" i="6"/>
  <c r="E54" i="6"/>
  <c r="G54" i="6"/>
  <c r="E55" i="6"/>
  <c r="G55" i="6" s="1"/>
  <c r="E56" i="6"/>
  <c r="E57" i="6"/>
  <c r="G57" i="6"/>
  <c r="E58" i="6"/>
  <c r="G58" i="6" s="1"/>
  <c r="E59" i="6"/>
  <c r="K59" i="6" s="1"/>
  <c r="G59" i="6"/>
  <c r="E60" i="6"/>
  <c r="E61" i="6"/>
  <c r="E62" i="6"/>
  <c r="G62" i="6"/>
  <c r="E63" i="6"/>
  <c r="E64" i="6"/>
  <c r="L64" i="6" s="1"/>
  <c r="E65" i="6"/>
  <c r="E66" i="6"/>
  <c r="G66" i="6" s="1"/>
  <c r="E67" i="6"/>
  <c r="G67" i="6"/>
  <c r="E68" i="6"/>
  <c r="L68" i="6"/>
  <c r="E69" i="6"/>
  <c r="L69" i="6" s="1"/>
  <c r="E70" i="6"/>
  <c r="G70" i="6" s="1"/>
  <c r="E71" i="6"/>
  <c r="G71" i="6" s="1"/>
  <c r="L71" i="6"/>
  <c r="E72" i="6"/>
  <c r="K72" i="6" s="1"/>
  <c r="E73" i="6"/>
  <c r="E74" i="6"/>
  <c r="G74" i="6" s="1"/>
  <c r="E75" i="6"/>
  <c r="G75" i="6"/>
  <c r="E76" i="6"/>
  <c r="E77" i="6"/>
  <c r="L77" i="6"/>
  <c r="E78" i="6"/>
  <c r="G78" i="6"/>
  <c r="E79" i="6"/>
  <c r="G79" i="6"/>
  <c r="E80" i="6"/>
  <c r="K80" i="6" s="1"/>
  <c r="E81" i="6"/>
  <c r="E82" i="6"/>
  <c r="L82" i="6" s="1"/>
  <c r="K22" i="6"/>
  <c r="K32" i="6"/>
  <c r="K34" i="6"/>
  <c r="K43" i="6"/>
  <c r="K47" i="6"/>
  <c r="K51" i="6"/>
  <c r="K67" i="6"/>
  <c r="K69" i="6"/>
  <c r="L31" i="6"/>
  <c r="L32" i="6"/>
  <c r="L34" i="6"/>
  <c r="L35" i="6"/>
  <c r="L42" i="6"/>
  <c r="L46" i="6"/>
  <c r="L47" i="6"/>
  <c r="L51" i="6"/>
  <c r="L54" i="6"/>
  <c r="L55" i="6"/>
  <c r="L67" i="6"/>
  <c r="L76" i="6"/>
  <c r="G4" i="6"/>
  <c r="G5" i="6"/>
  <c r="G6" i="6"/>
  <c r="G7" i="6"/>
  <c r="C16" i="6"/>
  <c r="C15" i="6" s="1"/>
  <c r="D16" i="6"/>
  <c r="D15" i="6" s="1"/>
  <c r="E16" i="6"/>
  <c r="E15" i="6" s="1"/>
  <c r="F16" i="6"/>
  <c r="F15" i="6"/>
  <c r="G16" i="6"/>
  <c r="G15" i="6" s="1"/>
  <c r="H16" i="6"/>
  <c r="H15" i="6" s="1"/>
  <c r="I16" i="6"/>
  <c r="I15" i="6" s="1"/>
  <c r="J16" i="6"/>
  <c r="J15" i="6"/>
  <c r="K16" i="6"/>
  <c r="K15" i="6" s="1"/>
  <c r="L16" i="6"/>
  <c r="L15" i="6" s="1"/>
  <c r="M16" i="6"/>
  <c r="M15" i="6"/>
  <c r="N16" i="6"/>
  <c r="N15" i="6"/>
  <c r="O16" i="6"/>
  <c r="O15" i="6" s="1"/>
  <c r="P16" i="6"/>
  <c r="P15" i="6" s="1"/>
  <c r="Q16" i="6"/>
  <c r="Q15" i="6"/>
  <c r="D83" i="6"/>
  <c r="E83" i="6"/>
  <c r="G83" i="6" s="1"/>
  <c r="D84" i="6"/>
  <c r="F84" i="6"/>
  <c r="E84" i="6"/>
  <c r="D85" i="6"/>
  <c r="I85" i="6" s="1"/>
  <c r="H85" i="6"/>
  <c r="E85" i="6"/>
  <c r="D86" i="6"/>
  <c r="H86" i="6" s="1"/>
  <c r="E86" i="6"/>
  <c r="D87" i="6"/>
  <c r="I87" i="6"/>
  <c r="E87" i="6"/>
  <c r="G87" i="6" s="1"/>
  <c r="H87" i="6"/>
  <c r="D88" i="6"/>
  <c r="I88" i="6" s="1"/>
  <c r="E88" i="6"/>
  <c r="L88" i="6" s="1"/>
  <c r="H88" i="6"/>
  <c r="J88" i="6"/>
  <c r="D89" i="6"/>
  <c r="H89" i="6" s="1"/>
  <c r="I89" i="6"/>
  <c r="E89" i="6"/>
  <c r="L89" i="6" s="1"/>
  <c r="G89" i="6"/>
  <c r="K89" i="6"/>
  <c r="D90" i="6"/>
  <c r="E90" i="6"/>
  <c r="D91" i="6"/>
  <c r="E91" i="6"/>
  <c r="G91" i="6"/>
  <c r="D92" i="6"/>
  <c r="E92" i="6"/>
  <c r="G92" i="6"/>
  <c r="D93" i="6"/>
  <c r="E93" i="6"/>
  <c r="G93" i="6" s="1"/>
  <c r="D94" i="6"/>
  <c r="E94" i="6"/>
  <c r="D95" i="6"/>
  <c r="J95" i="6"/>
  <c r="E95" i="6"/>
  <c r="G95" i="6" s="1"/>
  <c r="D96" i="6"/>
  <c r="E96" i="6"/>
  <c r="D97" i="6"/>
  <c r="H97" i="6"/>
  <c r="E97" i="6"/>
  <c r="K97" i="6"/>
  <c r="D98" i="6"/>
  <c r="E98" i="6"/>
  <c r="D99" i="6"/>
  <c r="F99" i="6" s="1"/>
  <c r="E99" i="6"/>
  <c r="G99" i="6"/>
  <c r="D100" i="6"/>
  <c r="F100" i="6" s="1"/>
  <c r="I100" i="6"/>
  <c r="E100" i="6"/>
  <c r="D101" i="6"/>
  <c r="E101" i="6"/>
  <c r="G101" i="6"/>
  <c r="D102" i="6"/>
  <c r="F102" i="6" s="1"/>
  <c r="E102" i="6"/>
  <c r="L102" i="6" s="1"/>
  <c r="H102" i="6"/>
  <c r="D103" i="6"/>
  <c r="I103" i="6" s="1"/>
  <c r="E103" i="6"/>
  <c r="G103" i="6" s="1"/>
  <c r="D104" i="6"/>
  <c r="E104" i="6"/>
  <c r="G104" i="6"/>
  <c r="D105" i="6"/>
  <c r="E105" i="6"/>
  <c r="G105" i="6" s="1"/>
  <c r="D106" i="6"/>
  <c r="F106" i="6"/>
  <c r="E106" i="6"/>
  <c r="L106" i="6" s="1"/>
  <c r="H106" i="6"/>
  <c r="D107" i="6"/>
  <c r="E107" i="6"/>
  <c r="G107" i="6"/>
  <c r="D108" i="6"/>
  <c r="F108" i="6" s="1"/>
  <c r="I108" i="6"/>
  <c r="E108" i="6"/>
  <c r="H108" i="6"/>
  <c r="J108" i="6"/>
  <c r="D109" i="6"/>
  <c r="E109" i="6"/>
  <c r="G109" i="6" s="1"/>
  <c r="D110" i="6"/>
  <c r="E110" i="6"/>
  <c r="D111" i="6"/>
  <c r="H111" i="6"/>
  <c r="E111" i="6"/>
  <c r="F111" i="6"/>
  <c r="D112" i="6"/>
  <c r="L112" i="6" s="1"/>
  <c r="E112" i="6"/>
  <c r="K112" i="6" s="1"/>
  <c r="G112" i="6"/>
  <c r="D113" i="6"/>
  <c r="I113" i="6" s="1"/>
  <c r="E113" i="6"/>
  <c r="L113" i="6"/>
  <c r="D114" i="6"/>
  <c r="I114" i="6"/>
  <c r="H114" i="6"/>
  <c r="E114" i="6"/>
  <c r="L114" i="6"/>
  <c r="D115" i="6"/>
  <c r="H115" i="6" s="1"/>
  <c r="E115" i="6"/>
  <c r="F115" i="6"/>
  <c r="I115" i="6"/>
  <c r="J115" i="6"/>
  <c r="D116" i="6"/>
  <c r="H116" i="6"/>
  <c r="I116" i="6"/>
  <c r="E116" i="6"/>
  <c r="L116" i="6"/>
  <c r="F116" i="6"/>
  <c r="G116" i="6"/>
  <c r="D117" i="6"/>
  <c r="H117" i="6" s="1"/>
  <c r="E117" i="6"/>
  <c r="G117" i="6" s="1"/>
  <c r="D118" i="6"/>
  <c r="I118" i="6"/>
  <c r="E118" i="6"/>
  <c r="L118" i="6"/>
  <c r="H118" i="6"/>
  <c r="D119" i="6"/>
  <c r="E119" i="6"/>
  <c r="D120" i="6"/>
  <c r="I120" i="6" s="1"/>
  <c r="E120" i="6"/>
  <c r="G120" i="6" s="1"/>
  <c r="D121" i="6"/>
  <c r="I121" i="6" s="1"/>
  <c r="E121" i="6"/>
  <c r="D122" i="6"/>
  <c r="E122" i="6"/>
  <c r="D123" i="6"/>
  <c r="E123" i="6"/>
  <c r="D124" i="6"/>
  <c r="E124" i="6"/>
  <c r="G124" i="6" s="1"/>
  <c r="D125" i="6"/>
  <c r="H125" i="6" s="1"/>
  <c r="E125" i="6"/>
  <c r="I125" i="6"/>
  <c r="D126" i="6"/>
  <c r="J126" i="6"/>
  <c r="E126" i="6"/>
  <c r="F126" i="6"/>
  <c r="H126" i="6"/>
  <c r="I126" i="6"/>
  <c r="D127" i="6"/>
  <c r="E127" i="6"/>
  <c r="L127" i="6" s="1"/>
  <c r="D128" i="6"/>
  <c r="H128" i="6" s="1"/>
  <c r="I128" i="6"/>
  <c r="E128" i="6"/>
  <c r="G128" i="6"/>
  <c r="D129" i="6"/>
  <c r="H129" i="6"/>
  <c r="E129" i="6"/>
  <c r="D130" i="6"/>
  <c r="E130" i="6"/>
  <c r="D131" i="6"/>
  <c r="H131" i="6" s="1"/>
  <c r="F131" i="6"/>
  <c r="E131" i="6"/>
  <c r="L131" i="6"/>
  <c r="D132" i="6"/>
  <c r="I132" i="6"/>
  <c r="E132" i="6"/>
  <c r="G132" i="6" s="1"/>
  <c r="H132" i="6"/>
  <c r="D133" i="6"/>
  <c r="H133" i="6"/>
  <c r="E133" i="6"/>
  <c r="I133" i="6"/>
  <c r="D134" i="6"/>
  <c r="H134" i="6" s="1"/>
  <c r="I134" i="6"/>
  <c r="E134" i="6"/>
  <c r="F134" i="6"/>
  <c r="D135" i="6"/>
  <c r="H135" i="6"/>
  <c r="E135" i="6"/>
  <c r="L135" i="6"/>
  <c r="D136" i="6"/>
  <c r="I136" i="6" s="1"/>
  <c r="E136" i="6"/>
  <c r="G136" i="6" s="1"/>
  <c r="D137" i="6"/>
  <c r="H137" i="6" s="1"/>
  <c r="I137" i="6"/>
  <c r="E137" i="6"/>
  <c r="D138" i="6"/>
  <c r="H138" i="6"/>
  <c r="E138" i="6"/>
  <c r="J138" i="6"/>
  <c r="D139" i="6"/>
  <c r="I139" i="6"/>
  <c r="E139" i="6"/>
  <c r="L139" i="6" s="1"/>
  <c r="J139" i="6"/>
  <c r="D140" i="6"/>
  <c r="E140" i="6"/>
  <c r="G140" i="6"/>
  <c r="D141" i="6"/>
  <c r="I141" i="6"/>
  <c r="H141" i="6"/>
  <c r="E141" i="6"/>
  <c r="D142" i="6"/>
  <c r="E142" i="6"/>
  <c r="F142" i="6"/>
  <c r="J142" i="6"/>
  <c r="D143" i="6"/>
  <c r="E143" i="6"/>
  <c r="D144" i="6"/>
  <c r="E144" i="6"/>
  <c r="G144" i="6"/>
  <c r="D145" i="6"/>
  <c r="H145" i="6"/>
  <c r="E145" i="6"/>
  <c r="D146" i="6"/>
  <c r="E146" i="6"/>
  <c r="D147" i="6"/>
  <c r="H147" i="6"/>
  <c r="E147" i="6"/>
  <c r="L147" i="6"/>
  <c r="F147" i="6"/>
  <c r="D148" i="6"/>
  <c r="I148" i="6" s="1"/>
  <c r="H148" i="6"/>
  <c r="E148" i="6"/>
  <c r="G148" i="6"/>
  <c r="D149" i="6"/>
  <c r="I149" i="6"/>
  <c r="H149" i="6"/>
  <c r="E149" i="6"/>
  <c r="D150" i="6"/>
  <c r="E150" i="6"/>
  <c r="D151" i="6"/>
  <c r="H151" i="6"/>
  <c r="E151" i="6"/>
  <c r="L151" i="6"/>
  <c r="D152" i="6"/>
  <c r="I152" i="6" s="1"/>
  <c r="E152" i="6"/>
  <c r="G152" i="6" s="1"/>
  <c r="D153" i="6"/>
  <c r="E153" i="6"/>
  <c r="D154" i="6"/>
  <c r="I154" i="6" s="1"/>
  <c r="F154" i="6"/>
  <c r="E154" i="6"/>
  <c r="D155" i="6"/>
  <c r="H155" i="6" s="1"/>
  <c r="E155" i="6"/>
  <c r="F155" i="6"/>
  <c r="D156" i="6"/>
  <c r="E156" i="6"/>
  <c r="G156" i="6" s="1"/>
  <c r="D157" i="6"/>
  <c r="E157" i="6"/>
  <c r="D158" i="6"/>
  <c r="F158" i="6"/>
  <c r="E158" i="6"/>
  <c r="I158" i="6"/>
  <c r="D159" i="6"/>
  <c r="E159" i="6"/>
  <c r="D160" i="6"/>
  <c r="I160" i="6" s="1"/>
  <c r="E160" i="6"/>
  <c r="G160" i="6" s="1"/>
  <c r="D161" i="6"/>
  <c r="I161" i="6"/>
  <c r="E161" i="6"/>
  <c r="D162" i="6"/>
  <c r="J162" i="6"/>
  <c r="E162" i="6"/>
  <c r="D163" i="6"/>
  <c r="F163" i="6" s="1"/>
  <c r="E163" i="6"/>
  <c r="D164" i="6"/>
  <c r="I164" i="6"/>
  <c r="E164" i="6"/>
  <c r="G164" i="6" s="1"/>
  <c r="D165" i="6"/>
  <c r="H165" i="6"/>
  <c r="E165" i="6"/>
  <c r="I165" i="6"/>
  <c r="D166" i="6"/>
  <c r="F166" i="6" s="1"/>
  <c r="H166" i="6"/>
  <c r="E166" i="6"/>
  <c r="D167" i="6"/>
  <c r="E167" i="6"/>
  <c r="D168" i="6"/>
  <c r="I168" i="6"/>
  <c r="E168" i="6"/>
  <c r="G168" i="6"/>
  <c r="D169" i="6"/>
  <c r="E169" i="6"/>
  <c r="D170" i="6"/>
  <c r="J170" i="6" s="1"/>
  <c r="H170" i="6"/>
  <c r="E170" i="6"/>
  <c r="F170" i="6"/>
  <c r="I170" i="6"/>
  <c r="D171" i="6"/>
  <c r="I171" i="6" s="1"/>
  <c r="J171" i="6"/>
  <c r="E171" i="6"/>
  <c r="L171" i="6" s="1"/>
  <c r="F171" i="6"/>
  <c r="H171" i="6"/>
  <c r="D172" i="6"/>
  <c r="H172" i="6"/>
  <c r="I172" i="6"/>
  <c r="E172" i="6"/>
  <c r="G172" i="6"/>
  <c r="D173" i="6"/>
  <c r="H173" i="6"/>
  <c r="E173" i="6"/>
  <c r="D174" i="6"/>
  <c r="F174" i="6"/>
  <c r="E174" i="6"/>
  <c r="D175" i="6"/>
  <c r="E175" i="6"/>
  <c r="L175" i="6" s="1"/>
  <c r="D176" i="6"/>
  <c r="I176" i="6" s="1"/>
  <c r="E176" i="6"/>
  <c r="G176" i="6"/>
  <c r="D177" i="6"/>
  <c r="E177" i="6"/>
  <c r="D178" i="6"/>
  <c r="J178" i="6" s="1"/>
  <c r="E178" i="6"/>
  <c r="D179" i="6"/>
  <c r="F179" i="6"/>
  <c r="E179" i="6"/>
  <c r="L179" i="6"/>
  <c r="D180" i="6"/>
  <c r="H180" i="6"/>
  <c r="E180" i="6"/>
  <c r="G180" i="6" s="1"/>
  <c r="D181" i="6"/>
  <c r="I181" i="6"/>
  <c r="E181" i="6"/>
  <c r="D182" i="6"/>
  <c r="I182" i="6" s="1"/>
  <c r="H182" i="6"/>
  <c r="E182" i="6"/>
  <c r="D183" i="6"/>
  <c r="E183" i="6"/>
  <c r="F183" i="6"/>
  <c r="I183" i="6"/>
  <c r="D184" i="6"/>
  <c r="H184" i="6"/>
  <c r="E184" i="6"/>
  <c r="G184" i="6" s="1"/>
  <c r="D185" i="6"/>
  <c r="I185" i="6" s="1"/>
  <c r="E185" i="6"/>
  <c r="D186" i="6"/>
  <c r="E186" i="6"/>
  <c r="D187" i="6"/>
  <c r="I187" i="6" s="1"/>
  <c r="H187" i="6"/>
  <c r="E187" i="6"/>
  <c r="D188" i="6"/>
  <c r="E188" i="6"/>
  <c r="G188" i="6" s="1"/>
  <c r="H188" i="6"/>
  <c r="D189" i="6"/>
  <c r="E189" i="6"/>
  <c r="D190" i="6"/>
  <c r="J190" i="6" s="1"/>
  <c r="E190" i="6"/>
  <c r="D191" i="6"/>
  <c r="J191" i="6" s="1"/>
  <c r="E191" i="6"/>
  <c r="D192" i="6"/>
  <c r="H192" i="6" s="1"/>
  <c r="E192" i="6"/>
  <c r="G192" i="6"/>
  <c r="D193" i="6"/>
  <c r="E193" i="6"/>
  <c r="D194" i="6"/>
  <c r="F194" i="6"/>
  <c r="E194" i="6"/>
  <c r="D195" i="6"/>
  <c r="E195" i="6"/>
  <c r="F195" i="6"/>
  <c r="I195" i="6"/>
  <c r="D196" i="6"/>
  <c r="J196" i="6" s="1"/>
  <c r="E196" i="6"/>
  <c r="G196" i="6"/>
  <c r="D197" i="6"/>
  <c r="I197" i="6"/>
  <c r="E197" i="6"/>
  <c r="K197" i="6"/>
  <c r="D198" i="6"/>
  <c r="E198" i="6"/>
  <c r="D199" i="6"/>
  <c r="I199" i="6" s="1"/>
  <c r="E199" i="6"/>
  <c r="D200" i="6"/>
  <c r="J200" i="6" s="1"/>
  <c r="E200" i="6"/>
  <c r="G200" i="6"/>
  <c r="D201" i="6"/>
  <c r="I201" i="6"/>
  <c r="E201" i="6"/>
  <c r="D202" i="6"/>
  <c r="E202" i="6"/>
  <c r="D203" i="6"/>
  <c r="F203" i="6" s="1"/>
  <c r="H203" i="6"/>
  <c r="E203" i="6"/>
  <c r="I203" i="6"/>
  <c r="J203" i="6"/>
  <c r="D204" i="6"/>
  <c r="H204" i="6"/>
  <c r="E204" i="6"/>
  <c r="G204" i="6"/>
  <c r="D205" i="6"/>
  <c r="I205" i="6" s="1"/>
  <c r="E205" i="6"/>
  <c r="D206" i="6"/>
  <c r="E206" i="6"/>
  <c r="D207" i="6"/>
  <c r="F207" i="6" s="1"/>
  <c r="E207" i="6"/>
  <c r="D208" i="6"/>
  <c r="J208" i="6"/>
  <c r="E208" i="6"/>
  <c r="G208" i="6"/>
  <c r="D209" i="6"/>
  <c r="I209" i="6" s="1"/>
  <c r="E209" i="6"/>
  <c r="D210" i="6"/>
  <c r="E210" i="6"/>
  <c r="L210" i="6"/>
  <c r="I210" i="6"/>
  <c r="D211" i="6"/>
  <c r="F211" i="6"/>
  <c r="E211" i="6"/>
  <c r="D212" i="6"/>
  <c r="E212" i="6"/>
  <c r="G212" i="6" s="1"/>
  <c r="D213" i="6"/>
  <c r="H213" i="6" s="1"/>
  <c r="I213" i="6"/>
  <c r="E213" i="6"/>
  <c r="K213" i="6"/>
  <c r="D214" i="6"/>
  <c r="L214" i="6" s="1"/>
  <c r="F214" i="6"/>
  <c r="E214" i="6"/>
  <c r="D215" i="6"/>
  <c r="E215" i="6"/>
  <c r="K215" i="6"/>
  <c r="J215" i="6"/>
  <c r="D216" i="6"/>
  <c r="I216" i="6"/>
  <c r="E216" i="6"/>
  <c r="F216" i="6"/>
  <c r="D217" i="6"/>
  <c r="K217" i="6" s="1"/>
  <c r="I217" i="6"/>
  <c r="E217" i="6"/>
  <c r="D218" i="6"/>
  <c r="H218" i="6"/>
  <c r="E218" i="6"/>
  <c r="L218" i="6"/>
  <c r="D219" i="6"/>
  <c r="E219" i="6"/>
  <c r="K219" i="6" s="1"/>
  <c r="D220" i="6"/>
  <c r="J220" i="6"/>
  <c r="E220" i="6"/>
  <c r="D221" i="6"/>
  <c r="I221" i="6"/>
  <c r="E221" i="6"/>
  <c r="D222" i="6"/>
  <c r="F222" i="6"/>
  <c r="E222" i="6"/>
  <c r="D223" i="6"/>
  <c r="H223" i="6" s="1"/>
  <c r="F223" i="6"/>
  <c r="E223" i="6"/>
  <c r="D224" i="6"/>
  <c r="J224" i="6"/>
  <c r="E224" i="6"/>
  <c r="G224" i="6" s="1"/>
  <c r="D225" i="6"/>
  <c r="H225" i="6"/>
  <c r="E225" i="6"/>
  <c r="D226" i="6"/>
  <c r="E226" i="6"/>
  <c r="L226" i="6"/>
  <c r="F226" i="6"/>
  <c r="D227" i="6"/>
  <c r="E227" i="6"/>
  <c r="D228" i="6"/>
  <c r="H228" i="6" s="1"/>
  <c r="E228" i="6"/>
  <c r="G228" i="6"/>
  <c r="D229" i="6"/>
  <c r="H229" i="6"/>
  <c r="E229" i="6"/>
  <c r="D230" i="6"/>
  <c r="I230" i="6"/>
  <c r="E230" i="6"/>
  <c r="L230" i="6"/>
  <c r="F230" i="6"/>
  <c r="D231" i="6"/>
  <c r="E231" i="6"/>
  <c r="L231" i="6"/>
  <c r="J231" i="6"/>
  <c r="D232" i="6"/>
  <c r="I232" i="6" s="1"/>
  <c r="E232" i="6"/>
  <c r="K232" i="6"/>
  <c r="D233" i="6"/>
  <c r="H233" i="6"/>
  <c r="E233" i="6"/>
  <c r="D234" i="6"/>
  <c r="F234" i="6"/>
  <c r="E234" i="6"/>
  <c r="D235" i="6"/>
  <c r="H235" i="6" s="1"/>
  <c r="F235" i="6"/>
  <c r="E235" i="6"/>
  <c r="D236" i="6"/>
  <c r="J236" i="6"/>
  <c r="I236" i="6"/>
  <c r="E236" i="6"/>
  <c r="L236" i="6"/>
  <c r="F236" i="6"/>
  <c r="H236" i="6"/>
  <c r="K236" i="6"/>
  <c r="D237" i="6"/>
  <c r="H237" i="6"/>
  <c r="E237" i="6"/>
  <c r="D238" i="6"/>
  <c r="E238" i="6"/>
  <c r="D239" i="6"/>
  <c r="F239" i="6" s="1"/>
  <c r="E239" i="6"/>
  <c r="L239" i="6" s="1"/>
  <c r="D240" i="6"/>
  <c r="I240" i="6" s="1"/>
  <c r="H240" i="6"/>
  <c r="E240" i="6"/>
  <c r="G240" i="6" s="1"/>
  <c r="D241" i="6"/>
  <c r="H241" i="6" s="1"/>
  <c r="I241" i="6"/>
  <c r="E241" i="6"/>
  <c r="D242" i="6"/>
  <c r="F242" i="6" s="1"/>
  <c r="E242" i="6"/>
  <c r="L242" i="6" s="1"/>
  <c r="D243" i="6"/>
  <c r="H243" i="6"/>
  <c r="E243" i="6"/>
  <c r="G243" i="6"/>
  <c r="D244" i="6"/>
  <c r="E244" i="6"/>
  <c r="L244" i="6" s="1"/>
  <c r="J244" i="6"/>
  <c r="D245" i="6"/>
  <c r="I245" i="6"/>
  <c r="E245" i="6"/>
  <c r="K245" i="6" s="1"/>
  <c r="H245" i="6"/>
  <c r="D246" i="6"/>
  <c r="E246" i="6"/>
  <c r="L246" i="6"/>
  <c r="D247" i="6"/>
  <c r="I247" i="6"/>
  <c r="E247" i="6"/>
  <c r="L247" i="6" s="1"/>
  <c r="F247" i="6"/>
  <c r="J247" i="6"/>
  <c r="D248" i="6"/>
  <c r="L248" i="6" s="1"/>
  <c r="I248" i="6"/>
  <c r="E248" i="6"/>
  <c r="G248" i="6"/>
  <c r="D249" i="6"/>
  <c r="E249" i="6"/>
  <c r="D250" i="6"/>
  <c r="H250" i="6"/>
  <c r="J250" i="6"/>
  <c r="E250" i="6"/>
  <c r="L250" i="6"/>
  <c r="I250" i="6"/>
  <c r="D251" i="6"/>
  <c r="I251" i="6" s="1"/>
  <c r="F251" i="6"/>
  <c r="E251" i="6"/>
  <c r="H251" i="6"/>
  <c r="D252" i="6"/>
  <c r="J252" i="6" s="1"/>
  <c r="H252" i="6"/>
  <c r="E252" i="6"/>
  <c r="F252" i="6"/>
  <c r="D253" i="6"/>
  <c r="H253" i="6"/>
  <c r="E253" i="6"/>
  <c r="K253" i="6" s="1"/>
  <c r="D254" i="6"/>
  <c r="J254" i="6" s="1"/>
  <c r="E254" i="6"/>
  <c r="D255" i="6"/>
  <c r="J255" i="6" s="1"/>
  <c r="E255" i="6"/>
  <c r="G255" i="6"/>
  <c r="D256" i="6"/>
  <c r="J256" i="6" s="1"/>
  <c r="F256" i="6"/>
  <c r="E256" i="6"/>
  <c r="K256" i="6"/>
  <c r="G256" i="6"/>
  <c r="D257" i="6"/>
  <c r="I257" i="6" s="1"/>
  <c r="H257" i="6"/>
  <c r="E257" i="6"/>
  <c r="K257" i="6"/>
  <c r="D258" i="6"/>
  <c r="E258" i="6"/>
  <c r="D259" i="6"/>
  <c r="E259" i="6"/>
  <c r="D260" i="6"/>
  <c r="J260" i="6" s="1"/>
  <c r="E260" i="6"/>
  <c r="G260" i="6"/>
  <c r="D261" i="6"/>
  <c r="H261" i="6"/>
  <c r="I261" i="6"/>
  <c r="E261" i="6"/>
  <c r="K261" i="6"/>
  <c r="D262" i="6"/>
  <c r="L262" i="6"/>
  <c r="J262" i="6"/>
  <c r="E262" i="6"/>
  <c r="D263" i="6"/>
  <c r="F263" i="6" s="1"/>
  <c r="J263" i="6"/>
  <c r="E263" i="6"/>
  <c r="L263" i="6"/>
  <c r="D264" i="6"/>
  <c r="I264" i="6"/>
  <c r="E264" i="6"/>
  <c r="G264" i="6"/>
  <c r="D265" i="6"/>
  <c r="K265" i="6" s="1"/>
  <c r="E265" i="6"/>
  <c r="D266" i="6"/>
  <c r="F266" i="6"/>
  <c r="J266" i="6"/>
  <c r="E266" i="6"/>
  <c r="L266" i="6"/>
  <c r="H266" i="6"/>
  <c r="I266" i="6"/>
  <c r="D267" i="6"/>
  <c r="H267" i="6" s="1"/>
  <c r="E267" i="6"/>
  <c r="G267" i="6" s="1"/>
  <c r="D268" i="6"/>
  <c r="H268" i="6" s="1"/>
  <c r="J268" i="6"/>
  <c r="E268" i="6"/>
  <c r="F268" i="6"/>
  <c r="D269" i="6"/>
  <c r="K269" i="6" s="1"/>
  <c r="I269" i="6"/>
  <c r="E269" i="6"/>
  <c r="D270" i="6"/>
  <c r="I270" i="6" s="1"/>
  <c r="H270" i="6"/>
  <c r="J270" i="6"/>
  <c r="E270" i="6"/>
  <c r="L270" i="6" s="1"/>
  <c r="D271" i="6"/>
  <c r="I271" i="6" s="1"/>
  <c r="E271" i="6"/>
  <c r="G271" i="6" s="1"/>
  <c r="H271" i="6"/>
  <c r="D272" i="6"/>
  <c r="J272" i="6"/>
  <c r="E272" i="6"/>
  <c r="G272" i="6"/>
  <c r="D273" i="6"/>
  <c r="H273" i="6"/>
  <c r="E273" i="6"/>
  <c r="D274" i="6"/>
  <c r="J274" i="6"/>
  <c r="E274" i="6"/>
  <c r="D275" i="6"/>
  <c r="J275" i="6"/>
  <c r="E275" i="6"/>
  <c r="L275" i="6"/>
  <c r="D276" i="6"/>
  <c r="E276" i="6"/>
  <c r="G276" i="6"/>
  <c r="D277" i="6"/>
  <c r="K277" i="6" s="1"/>
  <c r="I277" i="6"/>
  <c r="E277" i="6"/>
  <c r="D278" i="6"/>
  <c r="E278" i="6"/>
  <c r="D279" i="6"/>
  <c r="I279" i="6" s="1"/>
  <c r="E279" i="6"/>
  <c r="H279" i="6"/>
  <c r="D280" i="6"/>
  <c r="I280" i="6"/>
  <c r="E280" i="6"/>
  <c r="G280" i="6"/>
  <c r="D281" i="6"/>
  <c r="E281" i="6"/>
  <c r="K281" i="6" s="1"/>
  <c r="D282" i="6"/>
  <c r="F282" i="6"/>
  <c r="J282" i="6"/>
  <c r="E282" i="6"/>
  <c r="H282" i="6"/>
  <c r="D283" i="6"/>
  <c r="F283" i="6"/>
  <c r="I283" i="6"/>
  <c r="E283" i="6"/>
  <c r="G283" i="6"/>
  <c r="L283" i="6"/>
  <c r="H283" i="6"/>
  <c r="K283" i="6"/>
  <c r="D284" i="6"/>
  <c r="H284" i="6"/>
  <c r="J284" i="6"/>
  <c r="E284" i="6"/>
  <c r="F284" i="6"/>
  <c r="D285" i="6"/>
  <c r="I285" i="6" s="1"/>
  <c r="E285" i="6"/>
  <c r="D286" i="6"/>
  <c r="J286" i="6"/>
  <c r="E286" i="6"/>
  <c r="H286" i="6"/>
  <c r="I286" i="6"/>
  <c r="D287" i="6"/>
  <c r="E287" i="6"/>
  <c r="H287" i="6"/>
  <c r="D288" i="6"/>
  <c r="E288" i="6"/>
  <c r="G288" i="6" s="1"/>
  <c r="L288" i="6"/>
  <c r="D289" i="6"/>
  <c r="H289" i="6" s="1"/>
  <c r="E289" i="6"/>
  <c r="K289" i="6"/>
  <c r="D290" i="6"/>
  <c r="J290" i="6"/>
  <c r="E290" i="6"/>
  <c r="L290" i="6" s="1"/>
  <c r="D291" i="6"/>
  <c r="E291" i="6"/>
  <c r="L291" i="6"/>
  <c r="J291" i="6"/>
  <c r="D292" i="6"/>
  <c r="J292" i="6" s="1"/>
  <c r="I292" i="6"/>
  <c r="E292" i="6"/>
  <c r="K292" i="6"/>
  <c r="D293" i="6"/>
  <c r="I293" i="6" s="1"/>
  <c r="E293" i="6"/>
  <c r="D294" i="6"/>
  <c r="J294" i="6"/>
  <c r="E294" i="6"/>
  <c r="D295" i="6"/>
  <c r="F295" i="6" s="1"/>
  <c r="I295" i="6"/>
  <c r="E295" i="6"/>
  <c r="D296" i="6"/>
  <c r="I296" i="6"/>
  <c r="E296" i="6"/>
  <c r="D297" i="6"/>
  <c r="E297" i="6"/>
  <c r="D298" i="6"/>
  <c r="I298" i="6"/>
  <c r="J298" i="6"/>
  <c r="E298" i="6"/>
  <c r="F298" i="6"/>
  <c r="D299" i="6"/>
  <c r="I299" i="6" s="1"/>
  <c r="E299" i="6"/>
  <c r="G299" i="6" s="1"/>
  <c r="D300" i="6"/>
  <c r="E300" i="6"/>
  <c r="D301" i="6"/>
  <c r="K301" i="6" s="1"/>
  <c r="E301" i="6"/>
  <c r="D302" i="6"/>
  <c r="L302" i="6"/>
  <c r="E302" i="6"/>
  <c r="D303" i="6"/>
  <c r="E303" i="6"/>
  <c r="D304" i="6"/>
  <c r="H304" i="6" s="1"/>
  <c r="E304" i="6"/>
  <c r="L304" i="6" s="1"/>
  <c r="G304" i="6"/>
  <c r="D305" i="6"/>
  <c r="I305" i="6" s="1"/>
  <c r="H305" i="6"/>
  <c r="E305" i="6"/>
  <c r="K305" i="6"/>
  <c r="D306" i="6"/>
  <c r="J306" i="6" s="1"/>
  <c r="E306" i="6"/>
  <c r="D307" i="6"/>
  <c r="E307" i="6"/>
  <c r="G307" i="6" s="1"/>
  <c r="D308" i="6"/>
  <c r="I308" i="6" s="1"/>
  <c r="E308" i="6"/>
  <c r="L308" i="6"/>
  <c r="D309" i="6"/>
  <c r="E309" i="6"/>
  <c r="D310" i="6"/>
  <c r="E310" i="6"/>
  <c r="G310" i="6" s="1"/>
  <c r="F310" i="6"/>
  <c r="H310" i="6"/>
  <c r="D311" i="6"/>
  <c r="F311" i="6" s="1"/>
  <c r="J311" i="6"/>
  <c r="E311" i="6"/>
  <c r="G311" i="6"/>
  <c r="H311" i="6"/>
  <c r="D312" i="6"/>
  <c r="I312" i="6" s="1"/>
  <c r="E312" i="6"/>
  <c r="H312" i="6"/>
  <c r="D313" i="6"/>
  <c r="F313" i="6"/>
  <c r="E313" i="6"/>
  <c r="H313" i="6"/>
  <c r="L313" i="6"/>
  <c r="D314" i="6"/>
  <c r="J314" i="6"/>
  <c r="F314" i="6"/>
  <c r="E314" i="6"/>
  <c r="G314" i="6"/>
  <c r="D315" i="6"/>
  <c r="E315" i="6"/>
  <c r="G315" i="6"/>
  <c r="D316" i="6"/>
  <c r="E316" i="6"/>
  <c r="D317" i="6"/>
  <c r="E317" i="6"/>
  <c r="D318" i="6"/>
  <c r="E318" i="6"/>
  <c r="G318" i="6" s="1"/>
  <c r="D319" i="6"/>
  <c r="F319" i="6"/>
  <c r="E319" i="6"/>
  <c r="G319" i="6"/>
  <c r="D320" i="6"/>
  <c r="H320" i="6" s="1"/>
  <c r="E320" i="6"/>
  <c r="G320" i="6"/>
  <c r="D321" i="6"/>
  <c r="F321" i="6" s="1"/>
  <c r="H321" i="6"/>
  <c r="E321" i="6"/>
  <c r="L321" i="6" s="1"/>
  <c r="D322" i="6"/>
  <c r="J322" i="6"/>
  <c r="E322" i="6"/>
  <c r="G322" i="6"/>
  <c r="D323" i="6"/>
  <c r="I323" i="6" s="1"/>
  <c r="E323" i="6"/>
  <c r="G323" i="6" s="1"/>
  <c r="D324" i="6"/>
  <c r="E324" i="6"/>
  <c r="K324" i="6" s="1"/>
  <c r="G324" i="6"/>
  <c r="D325" i="6"/>
  <c r="F325" i="6" s="1"/>
  <c r="E325" i="6"/>
  <c r="D326" i="6"/>
  <c r="F326" i="6" s="1"/>
  <c r="E326" i="6"/>
  <c r="G326" i="6"/>
  <c r="D327" i="6"/>
  <c r="J327" i="6"/>
  <c r="E327" i="6"/>
  <c r="G327" i="6"/>
  <c r="H327" i="6"/>
  <c r="D328" i="6"/>
  <c r="H328" i="6"/>
  <c r="I328" i="6"/>
  <c r="E328" i="6"/>
  <c r="G328" i="6"/>
  <c r="D329" i="6"/>
  <c r="H329" i="6"/>
  <c r="E329" i="6"/>
  <c r="D330" i="6"/>
  <c r="J330" i="6"/>
  <c r="E330" i="6"/>
  <c r="G330" i="6" s="1"/>
  <c r="D331" i="6"/>
  <c r="E331" i="6"/>
  <c r="G331" i="6"/>
  <c r="D332" i="6"/>
  <c r="E332" i="6"/>
  <c r="D333" i="6"/>
  <c r="L333" i="6"/>
  <c r="E333" i="6"/>
  <c r="D334" i="6"/>
  <c r="J334" i="6" s="1"/>
  <c r="H334" i="6"/>
  <c r="E334" i="6"/>
  <c r="D335" i="6"/>
  <c r="J335" i="6"/>
  <c r="E335" i="6"/>
  <c r="G335" i="6"/>
  <c r="D336" i="6"/>
  <c r="E336" i="6"/>
  <c r="G336" i="6" s="1"/>
  <c r="D337" i="6"/>
  <c r="H337" i="6"/>
  <c r="E337" i="6"/>
  <c r="L337" i="6"/>
  <c r="D338" i="6"/>
  <c r="F338" i="6" s="1"/>
  <c r="I338" i="6"/>
  <c r="E338" i="6"/>
  <c r="H338" i="6"/>
  <c r="J338" i="6"/>
  <c r="D339" i="6"/>
  <c r="F339" i="6"/>
  <c r="E339" i="6"/>
  <c r="G339" i="6"/>
  <c r="J339" i="6"/>
  <c r="Q71" i="2"/>
  <c r="E45" i="2"/>
  <c r="F45" i="2" s="1"/>
  <c r="E46" i="2"/>
  <c r="F46" i="2" s="1"/>
  <c r="E47" i="2"/>
  <c r="F47" i="2"/>
  <c r="P47" i="2"/>
  <c r="E48" i="2"/>
  <c r="F48" i="2"/>
  <c r="E49" i="2"/>
  <c r="F49" i="2"/>
  <c r="E50" i="2"/>
  <c r="E51" i="2"/>
  <c r="F51" i="2"/>
  <c r="G51" i="2"/>
  <c r="J51" i="2" s="1"/>
  <c r="E52" i="2"/>
  <c r="F52" i="2" s="1"/>
  <c r="P52" i="2"/>
  <c r="E53" i="2"/>
  <c r="F53" i="2" s="1"/>
  <c r="E54" i="2"/>
  <c r="F54" i="2"/>
  <c r="E55" i="2"/>
  <c r="F55" i="2"/>
  <c r="G55" i="2" s="1"/>
  <c r="J55" i="2" s="1"/>
  <c r="E60" i="2"/>
  <c r="F60" i="2" s="1"/>
  <c r="E61" i="2"/>
  <c r="F61" i="2"/>
  <c r="G61" i="2" s="1"/>
  <c r="J61" i="2" s="1"/>
  <c r="E63" i="2"/>
  <c r="F63" i="2"/>
  <c r="Q100" i="2"/>
  <c r="Q99" i="2"/>
  <c r="Q98" i="2"/>
  <c r="Q63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C48" i="4"/>
  <c r="C47" i="4"/>
  <c r="C46" i="4"/>
  <c r="C85" i="4"/>
  <c r="C84" i="4"/>
  <c r="C83" i="4"/>
  <c r="C82" i="4"/>
  <c r="E82" i="4" s="1"/>
  <c r="C81" i="4"/>
  <c r="C80" i="4"/>
  <c r="C79" i="4"/>
  <c r="E79" i="4" s="1"/>
  <c r="C78" i="4"/>
  <c r="E78" i="4" s="1"/>
  <c r="C77" i="4"/>
  <c r="C76" i="4"/>
  <c r="C75" i="4"/>
  <c r="C74" i="4"/>
  <c r="C73" i="4"/>
  <c r="E73" i="4" s="1"/>
  <c r="C72" i="4"/>
  <c r="C71" i="4"/>
  <c r="C70" i="4"/>
  <c r="E70" i="4" s="1"/>
  <c r="C69" i="4"/>
  <c r="C68" i="4"/>
  <c r="C67" i="4"/>
  <c r="E67" i="4" s="1"/>
  <c r="C66" i="4"/>
  <c r="C65" i="4"/>
  <c r="C64" i="4"/>
  <c r="E64" i="4"/>
  <c r="C63" i="4"/>
  <c r="C62" i="4"/>
  <c r="E74" i="2"/>
  <c r="F74" i="2" s="1"/>
  <c r="C61" i="4"/>
  <c r="E73" i="2"/>
  <c r="E61" i="4"/>
  <c r="C60" i="4"/>
  <c r="E72" i="2"/>
  <c r="C86" i="4"/>
  <c r="C59" i="4"/>
  <c r="E59" i="4"/>
  <c r="C58" i="4"/>
  <c r="E69" i="2"/>
  <c r="F69" i="2" s="1"/>
  <c r="C57" i="4"/>
  <c r="E68" i="2"/>
  <c r="E57" i="4" s="1"/>
  <c r="C56" i="4"/>
  <c r="E56" i="4"/>
  <c r="E67" i="2"/>
  <c r="C55" i="4"/>
  <c r="E66" i="2"/>
  <c r="C45" i="4"/>
  <c r="E45" i="4"/>
  <c r="C44" i="4"/>
  <c r="C43" i="4"/>
  <c r="E43" i="4"/>
  <c r="C54" i="4"/>
  <c r="E54" i="4" s="1"/>
  <c r="E58" i="2"/>
  <c r="C53" i="4"/>
  <c r="E53" i="4" s="1"/>
  <c r="C52" i="4"/>
  <c r="E57" i="2"/>
  <c r="E52" i="4"/>
  <c r="C51" i="4"/>
  <c r="C42" i="4"/>
  <c r="E42" i="4"/>
  <c r="C41" i="4"/>
  <c r="E41" i="4"/>
  <c r="C40" i="4"/>
  <c r="E40" i="4" s="1"/>
  <c r="C39" i="4"/>
  <c r="E39" i="4"/>
  <c r="C38" i="4"/>
  <c r="E38" i="4"/>
  <c r="C37" i="4"/>
  <c r="C36" i="4"/>
  <c r="E36" i="4"/>
  <c r="C35" i="4"/>
  <c r="E35" i="4"/>
  <c r="C34" i="4"/>
  <c r="E34" i="4" s="1"/>
  <c r="C33" i="4"/>
  <c r="C32" i="4"/>
  <c r="E32" i="4" s="1"/>
  <c r="C50" i="4"/>
  <c r="C49" i="4"/>
  <c r="C31" i="4"/>
  <c r="E31" i="4" s="1"/>
  <c r="E42" i="2"/>
  <c r="C30" i="4"/>
  <c r="E41" i="2"/>
  <c r="C29" i="4"/>
  <c r="C28" i="4"/>
  <c r="C27" i="4"/>
  <c r="C26" i="4"/>
  <c r="E26" i="4" s="1"/>
  <c r="E37" i="2"/>
  <c r="C25" i="4"/>
  <c r="E36" i="2"/>
  <c r="E25" i="4" s="1"/>
  <c r="C24" i="4"/>
  <c r="C23" i="4"/>
  <c r="C22" i="4"/>
  <c r="E22" i="4" s="1"/>
  <c r="E33" i="2"/>
  <c r="C21" i="4"/>
  <c r="E31" i="2"/>
  <c r="E21" i="4"/>
  <c r="C20" i="4"/>
  <c r="E30" i="2"/>
  <c r="E20" i="4" s="1"/>
  <c r="C19" i="4"/>
  <c r="E19" i="4"/>
  <c r="E29" i="2"/>
  <c r="C18" i="4"/>
  <c r="E18" i="4"/>
  <c r="E28" i="2"/>
  <c r="C17" i="4"/>
  <c r="E17" i="4" s="1"/>
  <c r="E27" i="2"/>
  <c r="C16" i="4"/>
  <c r="E26" i="2"/>
  <c r="E16" i="4"/>
  <c r="C15" i="4"/>
  <c r="E25" i="2"/>
  <c r="C14" i="4"/>
  <c r="E14" i="4" s="1"/>
  <c r="E24" i="2"/>
  <c r="C13" i="4"/>
  <c r="E23" i="2"/>
  <c r="E13" i="4"/>
  <c r="C12" i="4"/>
  <c r="E22" i="2"/>
  <c r="C11" i="4"/>
  <c r="E11" i="4" s="1"/>
  <c r="E21" i="2"/>
  <c r="K79" i="4"/>
  <c r="D79" i="4" s="1"/>
  <c r="K80" i="4"/>
  <c r="D80" i="4"/>
  <c r="K81" i="4"/>
  <c r="D81" i="4"/>
  <c r="G84" i="5"/>
  <c r="C84" i="5" s="1"/>
  <c r="E84" i="5" s="1"/>
  <c r="G83" i="5"/>
  <c r="C83" i="5"/>
  <c r="G82" i="5"/>
  <c r="C82" i="5"/>
  <c r="G67" i="5"/>
  <c r="C67" i="5"/>
  <c r="G66" i="5"/>
  <c r="C66" i="5" s="1"/>
  <c r="G65" i="5"/>
  <c r="C65" i="5" s="1"/>
  <c r="G64" i="5"/>
  <c r="C64" i="5" s="1"/>
  <c r="E64" i="5"/>
  <c r="G63" i="5"/>
  <c r="C63" i="5" s="1"/>
  <c r="G62" i="5"/>
  <c r="C62" i="5" s="1"/>
  <c r="G61" i="5"/>
  <c r="C61" i="5"/>
  <c r="E61" i="5"/>
  <c r="G60" i="5"/>
  <c r="C60" i="5"/>
  <c r="E60" i="5"/>
  <c r="G59" i="5"/>
  <c r="C59" i="5"/>
  <c r="G58" i="5"/>
  <c r="C58" i="5" s="1"/>
  <c r="G57" i="5"/>
  <c r="C57" i="5"/>
  <c r="G56" i="5"/>
  <c r="C56" i="5" s="1"/>
  <c r="G55" i="5"/>
  <c r="C55" i="5" s="1"/>
  <c r="E55" i="5" s="1"/>
  <c r="G54" i="5"/>
  <c r="C54" i="5" s="1"/>
  <c r="G53" i="5"/>
  <c r="C53" i="5"/>
  <c r="G52" i="5"/>
  <c r="C52" i="5"/>
  <c r="E52" i="5" s="1"/>
  <c r="G51" i="5"/>
  <c r="C51" i="5"/>
  <c r="G50" i="5"/>
  <c r="C50" i="5"/>
  <c r="E50" i="5" s="1"/>
  <c r="G49" i="5"/>
  <c r="C49" i="5"/>
  <c r="E49" i="5" s="1"/>
  <c r="G48" i="5"/>
  <c r="C48" i="5" s="1"/>
  <c r="G47" i="5"/>
  <c r="C47" i="5" s="1"/>
  <c r="G46" i="5"/>
  <c r="C46" i="5" s="1"/>
  <c r="E46" i="5"/>
  <c r="G45" i="5"/>
  <c r="C45" i="5"/>
  <c r="G44" i="5"/>
  <c r="C44" i="5"/>
  <c r="G43" i="5"/>
  <c r="C43" i="5"/>
  <c r="E43" i="5" s="1"/>
  <c r="G42" i="5"/>
  <c r="C42" i="5"/>
  <c r="E42" i="5" s="1"/>
  <c r="G41" i="5"/>
  <c r="C41" i="5" s="1"/>
  <c r="E41" i="5" s="1"/>
  <c r="G40" i="5"/>
  <c r="C40" i="5" s="1"/>
  <c r="E40" i="5" s="1"/>
  <c r="G39" i="5"/>
  <c r="C39" i="5" s="1"/>
  <c r="E39" i="5"/>
  <c r="G38" i="5"/>
  <c r="C38" i="5" s="1"/>
  <c r="E38" i="5"/>
  <c r="G37" i="5"/>
  <c r="C37" i="5"/>
  <c r="E37" i="5"/>
  <c r="G81" i="5"/>
  <c r="C81" i="5"/>
  <c r="E81" i="5"/>
  <c r="G80" i="5"/>
  <c r="C80" i="5"/>
  <c r="E80" i="5" s="1"/>
  <c r="G79" i="5"/>
  <c r="C79" i="5" s="1"/>
  <c r="E79" i="5" s="1"/>
  <c r="G36" i="5"/>
  <c r="C36" i="5" s="1"/>
  <c r="E36" i="5" s="1"/>
  <c r="G35" i="5"/>
  <c r="C35" i="5" s="1"/>
  <c r="E35" i="5"/>
  <c r="G78" i="5"/>
  <c r="C78" i="5" s="1"/>
  <c r="E78" i="5"/>
  <c r="G77" i="5"/>
  <c r="C77" i="5" s="1"/>
  <c r="E77" i="5" s="1"/>
  <c r="G76" i="5"/>
  <c r="C76" i="5"/>
  <c r="E76" i="5"/>
  <c r="G75" i="5"/>
  <c r="C75" i="5"/>
  <c r="E75" i="5"/>
  <c r="G74" i="5"/>
  <c r="C74" i="5" s="1"/>
  <c r="E74" i="5" s="1"/>
  <c r="G73" i="5"/>
  <c r="C73" i="5"/>
  <c r="G72" i="5"/>
  <c r="C72" i="5" s="1"/>
  <c r="E72" i="5" s="1"/>
  <c r="G71" i="5"/>
  <c r="C71" i="5" s="1"/>
  <c r="E71" i="5" s="1"/>
  <c r="G70" i="5"/>
  <c r="C70" i="5"/>
  <c r="E70" i="5"/>
  <c r="G69" i="5"/>
  <c r="C69" i="5"/>
  <c r="E69" i="5" s="1"/>
  <c r="G68" i="5"/>
  <c r="C68" i="5"/>
  <c r="E68" i="5" s="1"/>
  <c r="G34" i="5"/>
  <c r="C34" i="5"/>
  <c r="G33" i="5"/>
  <c r="C33" i="5"/>
  <c r="G32" i="5"/>
  <c r="C32" i="5" s="1"/>
  <c r="E32" i="5" s="1"/>
  <c r="G31" i="5"/>
  <c r="C31" i="5"/>
  <c r="E31" i="5"/>
  <c r="G30" i="5"/>
  <c r="C30" i="5"/>
  <c r="G29" i="5"/>
  <c r="C29" i="5" s="1"/>
  <c r="G28" i="5"/>
  <c r="C28" i="5" s="1"/>
  <c r="G27" i="5"/>
  <c r="C27" i="5"/>
  <c r="E27" i="5" s="1"/>
  <c r="G26" i="5"/>
  <c r="C26" i="5" s="1"/>
  <c r="E26" i="5" s="1"/>
  <c r="G25" i="5"/>
  <c r="C25" i="5" s="1"/>
  <c r="G24" i="5"/>
  <c r="C24" i="5"/>
  <c r="G23" i="5"/>
  <c r="C23" i="5"/>
  <c r="E23" i="5" s="1"/>
  <c r="G22" i="5"/>
  <c r="C22" i="5"/>
  <c r="E22" i="5" s="1"/>
  <c r="E32" i="2"/>
  <c r="G21" i="5"/>
  <c r="C21" i="5" s="1"/>
  <c r="E21" i="5" s="1"/>
  <c r="G20" i="5"/>
  <c r="C20" i="5" s="1"/>
  <c r="E20" i="5" s="1"/>
  <c r="G19" i="5"/>
  <c r="C19" i="5"/>
  <c r="E19" i="5"/>
  <c r="G18" i="5"/>
  <c r="C18" i="5"/>
  <c r="E18" i="5" s="1"/>
  <c r="G17" i="5"/>
  <c r="C17" i="5"/>
  <c r="E17" i="5" s="1"/>
  <c r="G16" i="5"/>
  <c r="C16" i="5"/>
  <c r="E16" i="5" s="1"/>
  <c r="G15" i="5"/>
  <c r="C15" i="5" s="1"/>
  <c r="E15" i="5" s="1"/>
  <c r="G14" i="5"/>
  <c r="C14" i="5" s="1"/>
  <c r="E14" i="5" s="1"/>
  <c r="G13" i="5"/>
  <c r="C13" i="5" s="1"/>
  <c r="E13" i="5" s="1"/>
  <c r="G12" i="5"/>
  <c r="C12" i="5" s="1"/>
  <c r="E12" i="5" s="1"/>
  <c r="G11" i="5"/>
  <c r="C11" i="5"/>
  <c r="E11" i="5"/>
  <c r="D48" i="4"/>
  <c r="B48" i="4"/>
  <c r="A48" i="4"/>
  <c r="D47" i="4"/>
  <c r="B47" i="4"/>
  <c r="A47" i="4"/>
  <c r="D46" i="4"/>
  <c r="B46" i="4"/>
  <c r="A46" i="4"/>
  <c r="D85" i="4"/>
  <c r="B85" i="4"/>
  <c r="A85" i="4"/>
  <c r="D84" i="4"/>
  <c r="B84" i="4"/>
  <c r="A84" i="4"/>
  <c r="D83" i="4"/>
  <c r="B83" i="4"/>
  <c r="A83" i="4"/>
  <c r="D82" i="4"/>
  <c r="B82" i="4"/>
  <c r="A82" i="4"/>
  <c r="B81" i="4"/>
  <c r="A81" i="4"/>
  <c r="B80" i="4"/>
  <c r="A80" i="4"/>
  <c r="B79" i="4"/>
  <c r="A79" i="4"/>
  <c r="D78" i="4"/>
  <c r="B78" i="4"/>
  <c r="A78" i="4"/>
  <c r="D77" i="4"/>
  <c r="B77" i="4"/>
  <c r="A77" i="4"/>
  <c r="D76" i="4"/>
  <c r="B76" i="4"/>
  <c r="A76" i="4"/>
  <c r="D75" i="4"/>
  <c r="B75" i="4"/>
  <c r="A75" i="4"/>
  <c r="D74" i="4"/>
  <c r="B74" i="4"/>
  <c r="A74" i="4"/>
  <c r="D73" i="4"/>
  <c r="B73" i="4"/>
  <c r="A73" i="4"/>
  <c r="D72" i="4"/>
  <c r="B72" i="4"/>
  <c r="A72" i="4"/>
  <c r="D71" i="4"/>
  <c r="B71" i="4"/>
  <c r="A71" i="4"/>
  <c r="D70" i="4"/>
  <c r="B70" i="4"/>
  <c r="A70" i="4"/>
  <c r="D69" i="4"/>
  <c r="B69" i="4"/>
  <c r="A69" i="4"/>
  <c r="D68" i="4"/>
  <c r="B68" i="4"/>
  <c r="A68" i="4"/>
  <c r="D67" i="4"/>
  <c r="B67" i="4"/>
  <c r="A67" i="4"/>
  <c r="D66" i="4"/>
  <c r="B66" i="4"/>
  <c r="A66" i="4"/>
  <c r="D65" i="4"/>
  <c r="B65" i="4"/>
  <c r="A65" i="4"/>
  <c r="D64" i="4"/>
  <c r="B64" i="4"/>
  <c r="A64" i="4"/>
  <c r="D63" i="4"/>
  <c r="B63" i="4"/>
  <c r="A63" i="4"/>
  <c r="D62" i="4"/>
  <c r="B62" i="4"/>
  <c r="A62" i="4"/>
  <c r="D61" i="4"/>
  <c r="B61" i="4"/>
  <c r="A61" i="4"/>
  <c r="D60" i="4"/>
  <c r="B60" i="4"/>
  <c r="A60" i="4"/>
  <c r="D86" i="4"/>
  <c r="B86" i="4"/>
  <c r="A86" i="4"/>
  <c r="D59" i="4"/>
  <c r="B59" i="4"/>
  <c r="A59" i="4"/>
  <c r="D58" i="4"/>
  <c r="B58" i="4"/>
  <c r="A58" i="4"/>
  <c r="D57" i="4"/>
  <c r="B57" i="4"/>
  <c r="A57" i="4"/>
  <c r="D56" i="4"/>
  <c r="B56" i="4"/>
  <c r="A56" i="4"/>
  <c r="D55" i="4"/>
  <c r="B55" i="4"/>
  <c r="A55" i="4"/>
  <c r="D45" i="4"/>
  <c r="B45" i="4"/>
  <c r="A45" i="4"/>
  <c r="D44" i="4"/>
  <c r="B44" i="4"/>
  <c r="A44" i="4"/>
  <c r="D43" i="4"/>
  <c r="B43" i="4"/>
  <c r="A43" i="4"/>
  <c r="D54" i="4"/>
  <c r="B54" i="4"/>
  <c r="A54" i="4"/>
  <c r="D53" i="4"/>
  <c r="B53" i="4"/>
  <c r="A53" i="4"/>
  <c r="D52" i="4"/>
  <c r="B52" i="4"/>
  <c r="A52" i="4"/>
  <c r="D51" i="4"/>
  <c r="B51" i="4"/>
  <c r="A51" i="4"/>
  <c r="D42" i="4"/>
  <c r="B42" i="4"/>
  <c r="A42" i="4"/>
  <c r="D41" i="4"/>
  <c r="B41" i="4"/>
  <c r="A41" i="4"/>
  <c r="D40" i="4"/>
  <c r="B40" i="4"/>
  <c r="A40" i="4"/>
  <c r="D39" i="4"/>
  <c r="B39" i="4"/>
  <c r="A39" i="4"/>
  <c r="D38" i="4"/>
  <c r="B38" i="4"/>
  <c r="A38" i="4"/>
  <c r="D37" i="4"/>
  <c r="B37" i="4"/>
  <c r="A37" i="4"/>
  <c r="D36" i="4"/>
  <c r="B36" i="4"/>
  <c r="A36" i="4"/>
  <c r="D35" i="4"/>
  <c r="B35" i="4"/>
  <c r="A35" i="4"/>
  <c r="D34" i="4"/>
  <c r="B34" i="4"/>
  <c r="A34" i="4"/>
  <c r="D33" i="4"/>
  <c r="B33" i="4"/>
  <c r="A33" i="4"/>
  <c r="D32" i="4"/>
  <c r="B32" i="4"/>
  <c r="A32" i="4"/>
  <c r="D50" i="4"/>
  <c r="B50" i="4"/>
  <c r="A50" i="4"/>
  <c r="D49" i="4"/>
  <c r="B49" i="4"/>
  <c r="A49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H84" i="5"/>
  <c r="B84" i="5" s="1"/>
  <c r="D84" i="5"/>
  <c r="A84" i="5"/>
  <c r="H83" i="5"/>
  <c r="B83" i="5" s="1"/>
  <c r="D83" i="5"/>
  <c r="A83" i="5"/>
  <c r="H82" i="5"/>
  <c r="B82" i="5" s="1"/>
  <c r="F82" i="5"/>
  <c r="D82" i="5"/>
  <c r="A82" i="5"/>
  <c r="H67" i="5"/>
  <c r="B67" i="5"/>
  <c r="F67" i="5"/>
  <c r="D67" i="5"/>
  <c r="A67" i="5"/>
  <c r="H66" i="5"/>
  <c r="B66" i="5"/>
  <c r="F66" i="5"/>
  <c r="D66" i="5" s="1"/>
  <c r="A66" i="5"/>
  <c r="H65" i="5"/>
  <c r="B65" i="5"/>
  <c r="F65" i="5"/>
  <c r="D65" i="5"/>
  <c r="A65" i="5"/>
  <c r="H64" i="5"/>
  <c r="B64" i="5" s="1"/>
  <c r="F64" i="5"/>
  <c r="D64" i="5" s="1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81" i="5"/>
  <c r="B81" i="5"/>
  <c r="D81" i="5"/>
  <c r="A81" i="5"/>
  <c r="H80" i="5"/>
  <c r="B80" i="5"/>
  <c r="D80" i="5"/>
  <c r="A80" i="5"/>
  <c r="H79" i="5"/>
  <c r="B79" i="5"/>
  <c r="D79" i="5"/>
  <c r="A79" i="5"/>
  <c r="H36" i="5"/>
  <c r="B36" i="5"/>
  <c r="D36" i="5"/>
  <c r="A36" i="5"/>
  <c r="H35" i="5"/>
  <c r="B35" i="5"/>
  <c r="D35" i="5"/>
  <c r="A35" i="5"/>
  <c r="H78" i="5"/>
  <c r="B78" i="5"/>
  <c r="D78" i="5"/>
  <c r="A78" i="5"/>
  <c r="H77" i="5"/>
  <c r="B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02" i="2"/>
  <c r="A9" i="3"/>
  <c r="C9" i="3"/>
  <c r="F16" i="3"/>
  <c r="F15" i="3" s="1"/>
  <c r="D21" i="3"/>
  <c r="J21" i="3"/>
  <c r="D22" i="3"/>
  <c r="D23" i="3"/>
  <c r="J23" i="3" s="1"/>
  <c r="H23" i="3"/>
  <c r="D24" i="3"/>
  <c r="D25" i="3"/>
  <c r="I25" i="3"/>
  <c r="D26" i="3"/>
  <c r="L26" i="3" s="1"/>
  <c r="H26" i="3"/>
  <c r="D27" i="3"/>
  <c r="J27" i="3"/>
  <c r="D28" i="3"/>
  <c r="D29" i="3"/>
  <c r="J29" i="3" s="1"/>
  <c r="I29" i="3"/>
  <c r="D30" i="3"/>
  <c r="D31" i="3"/>
  <c r="D32" i="3"/>
  <c r="H32" i="3"/>
  <c r="F32" i="3"/>
  <c r="D33" i="3"/>
  <c r="H33" i="3" s="1"/>
  <c r="D34" i="3"/>
  <c r="F34" i="3"/>
  <c r="I34" i="3"/>
  <c r="D35" i="3"/>
  <c r="F35" i="3" s="1"/>
  <c r="D36" i="3"/>
  <c r="J36" i="3" s="1"/>
  <c r="F36" i="3"/>
  <c r="D37" i="3"/>
  <c r="F37" i="3" s="1"/>
  <c r="D38" i="3"/>
  <c r="H38" i="3"/>
  <c r="D39" i="3"/>
  <c r="J39" i="3" s="1"/>
  <c r="F39" i="3"/>
  <c r="D40" i="3"/>
  <c r="D41" i="3"/>
  <c r="D42" i="3"/>
  <c r="J42" i="3"/>
  <c r="D43" i="3"/>
  <c r="D44" i="3"/>
  <c r="H44" i="3"/>
  <c r="F44" i="3"/>
  <c r="D45" i="3"/>
  <c r="D46" i="3"/>
  <c r="I46" i="3"/>
  <c r="D47" i="3"/>
  <c r="I47" i="3" s="1"/>
  <c r="D48" i="3"/>
  <c r="D49" i="3"/>
  <c r="J49" i="3" s="1"/>
  <c r="D50" i="3"/>
  <c r="F50" i="3" s="1"/>
  <c r="I50" i="3"/>
  <c r="D51" i="3"/>
  <c r="F51" i="3"/>
  <c r="D52" i="3"/>
  <c r="H52" i="3"/>
  <c r="D53" i="3"/>
  <c r="J53" i="3" s="1"/>
  <c r="F53" i="3"/>
  <c r="D54" i="3"/>
  <c r="J54" i="3" s="1"/>
  <c r="I54" i="3"/>
  <c r="D55" i="3"/>
  <c r="D56" i="3"/>
  <c r="I56" i="3"/>
  <c r="D57" i="3"/>
  <c r="I57" i="3" s="1"/>
  <c r="D58" i="3"/>
  <c r="H58" i="3"/>
  <c r="D59" i="3"/>
  <c r="D60" i="3"/>
  <c r="D61" i="3"/>
  <c r="D62" i="3"/>
  <c r="H62" i="3" s="1"/>
  <c r="D63" i="3"/>
  <c r="F63" i="3" s="1"/>
  <c r="D64" i="3"/>
  <c r="F64" i="3" s="1"/>
  <c r="D65" i="3"/>
  <c r="J65" i="3"/>
  <c r="D66" i="3"/>
  <c r="F66" i="3"/>
  <c r="D67" i="3"/>
  <c r="D68" i="3"/>
  <c r="H68" i="3" s="1"/>
  <c r="D69" i="3"/>
  <c r="F69" i="3"/>
  <c r="D70" i="3"/>
  <c r="H70" i="3" s="1"/>
  <c r="J70" i="3"/>
  <c r="D71" i="3"/>
  <c r="H71" i="3"/>
  <c r="D72" i="3"/>
  <c r="D73" i="3"/>
  <c r="H73" i="3" s="1"/>
  <c r="F73" i="3"/>
  <c r="D74" i="3"/>
  <c r="J74" i="3" s="1"/>
  <c r="D75" i="3"/>
  <c r="J75" i="3"/>
  <c r="D76" i="3"/>
  <c r="I76" i="3" s="1"/>
  <c r="D77" i="3"/>
  <c r="H77" i="3" s="1"/>
  <c r="D78" i="3"/>
  <c r="I78" i="3" s="1"/>
  <c r="F78" i="3"/>
  <c r="D79" i="3"/>
  <c r="D80" i="3"/>
  <c r="F80" i="3" s="1"/>
  <c r="D81" i="3"/>
  <c r="F81" i="3" s="1"/>
  <c r="D82" i="3"/>
  <c r="I82" i="3" s="1"/>
  <c r="D83" i="3"/>
  <c r="I83" i="3" s="1"/>
  <c r="F83" i="3"/>
  <c r="D84" i="3"/>
  <c r="H84" i="3" s="1"/>
  <c r="F84" i="3"/>
  <c r="D85" i="3"/>
  <c r="J85" i="3" s="1"/>
  <c r="F85" i="3"/>
  <c r="D86" i="3"/>
  <c r="J86" i="3"/>
  <c r="D87" i="3"/>
  <c r="D88" i="3"/>
  <c r="I88" i="3" s="1"/>
  <c r="D89" i="3"/>
  <c r="I89" i="3" s="1"/>
  <c r="D90" i="3"/>
  <c r="H90" i="3" s="1"/>
  <c r="D91" i="3"/>
  <c r="D92" i="3"/>
  <c r="K92" i="3" s="1"/>
  <c r="D93" i="3"/>
  <c r="J93" i="3" s="1"/>
  <c r="D94" i="3"/>
  <c r="I94" i="3"/>
  <c r="F94" i="3"/>
  <c r="D95" i="3"/>
  <c r="J95" i="3" s="1"/>
  <c r="D96" i="3"/>
  <c r="I96" i="3" s="1"/>
  <c r="D97" i="3"/>
  <c r="F97" i="3"/>
  <c r="D98" i="3"/>
  <c r="F98" i="3" s="1"/>
  <c r="D99" i="3"/>
  <c r="J99" i="3" s="1"/>
  <c r="H99" i="3"/>
  <c r="D100" i="3"/>
  <c r="F100" i="3" s="1"/>
  <c r="D101" i="3"/>
  <c r="I16" i="3"/>
  <c r="I15" i="3"/>
  <c r="I24" i="3"/>
  <c r="I32" i="3"/>
  <c r="I35" i="3"/>
  <c r="I44" i="3"/>
  <c r="I45" i="3"/>
  <c r="I49" i="3"/>
  <c r="I51" i="3"/>
  <c r="I63" i="3"/>
  <c r="I65" i="3"/>
  <c r="I84" i="3"/>
  <c r="I92" i="3"/>
  <c r="I97" i="3"/>
  <c r="H16" i="3"/>
  <c r="H15" i="3"/>
  <c r="H12" i="3" s="1"/>
  <c r="H25" i="3"/>
  <c r="H27" i="3"/>
  <c r="H34" i="3"/>
  <c r="H35" i="3"/>
  <c r="H39" i="3"/>
  <c r="H47" i="3"/>
  <c r="H51" i="3"/>
  <c r="H65" i="3"/>
  <c r="H78" i="3"/>
  <c r="H79" i="3"/>
  <c r="H83" i="3"/>
  <c r="H94" i="3"/>
  <c r="H97" i="3"/>
  <c r="C16" i="3"/>
  <c r="C15" i="3" s="1"/>
  <c r="Q16" i="3"/>
  <c r="Q15" i="3" s="1"/>
  <c r="G16" i="3"/>
  <c r="G15" i="3" s="1"/>
  <c r="E21" i="3"/>
  <c r="E22" i="3"/>
  <c r="G22" i="3" s="1"/>
  <c r="E23" i="3"/>
  <c r="E24" i="3"/>
  <c r="K24" i="3"/>
  <c r="E25" i="3"/>
  <c r="E26" i="3"/>
  <c r="G26" i="3"/>
  <c r="E27" i="3"/>
  <c r="G27" i="3" s="1"/>
  <c r="E28" i="3"/>
  <c r="E29" i="3"/>
  <c r="G29" i="3" s="1"/>
  <c r="E30" i="3"/>
  <c r="G30" i="3"/>
  <c r="E31" i="3"/>
  <c r="G31" i="3"/>
  <c r="E32" i="3"/>
  <c r="K32" i="3"/>
  <c r="E33" i="3"/>
  <c r="G33" i="3" s="1"/>
  <c r="E34" i="3"/>
  <c r="G34" i="3"/>
  <c r="E35" i="3"/>
  <c r="K35" i="3" s="1"/>
  <c r="G35" i="3"/>
  <c r="E36" i="3"/>
  <c r="K36" i="3"/>
  <c r="E37" i="3"/>
  <c r="E38" i="3"/>
  <c r="L38" i="3"/>
  <c r="G38" i="3"/>
  <c r="E39" i="3"/>
  <c r="G39" i="3" s="1"/>
  <c r="E40" i="3"/>
  <c r="E41" i="3"/>
  <c r="E42" i="3"/>
  <c r="E43" i="3"/>
  <c r="G43" i="3" s="1"/>
  <c r="E44" i="3"/>
  <c r="K44" i="3" s="1"/>
  <c r="E45" i="3"/>
  <c r="G45" i="3" s="1"/>
  <c r="E46" i="3"/>
  <c r="G46" i="3" s="1"/>
  <c r="E47" i="3"/>
  <c r="E48" i="3"/>
  <c r="E49" i="3"/>
  <c r="G49" i="3"/>
  <c r="E50" i="3"/>
  <c r="G50" i="3" s="1"/>
  <c r="E51" i="3"/>
  <c r="K51" i="3" s="1"/>
  <c r="G51" i="3"/>
  <c r="E52" i="3"/>
  <c r="E53" i="3"/>
  <c r="K53" i="3" s="1"/>
  <c r="E54" i="3"/>
  <c r="G54" i="3" s="1"/>
  <c r="E55" i="3"/>
  <c r="G55" i="3" s="1"/>
  <c r="E56" i="3"/>
  <c r="K56" i="3" s="1"/>
  <c r="E57" i="3"/>
  <c r="E58" i="3"/>
  <c r="G58" i="3" s="1"/>
  <c r="E59" i="3"/>
  <c r="G59" i="3"/>
  <c r="E60" i="3"/>
  <c r="K60" i="3" s="1"/>
  <c r="E61" i="3"/>
  <c r="K61" i="3"/>
  <c r="E62" i="3"/>
  <c r="E63" i="3"/>
  <c r="G63" i="3"/>
  <c r="E64" i="3"/>
  <c r="K64" i="3"/>
  <c r="E65" i="3"/>
  <c r="G65" i="3"/>
  <c r="E66" i="3"/>
  <c r="E67" i="3"/>
  <c r="G67" i="3"/>
  <c r="E68" i="3"/>
  <c r="K68" i="3" s="1"/>
  <c r="E69" i="3"/>
  <c r="G69" i="3" s="1"/>
  <c r="K69" i="3"/>
  <c r="E70" i="3"/>
  <c r="G70" i="3"/>
  <c r="E71" i="3"/>
  <c r="E72" i="3"/>
  <c r="E73" i="3"/>
  <c r="G73" i="3"/>
  <c r="E74" i="3"/>
  <c r="G74" i="3" s="1"/>
  <c r="E75" i="3"/>
  <c r="G75" i="3"/>
  <c r="E76" i="3"/>
  <c r="K76" i="3" s="1"/>
  <c r="E77" i="3"/>
  <c r="G77" i="3" s="1"/>
  <c r="E78" i="3"/>
  <c r="G78" i="3" s="1"/>
  <c r="E79" i="3"/>
  <c r="G79" i="3"/>
  <c r="E80" i="3"/>
  <c r="K80" i="3" s="1"/>
  <c r="E81" i="3"/>
  <c r="K81" i="3" s="1"/>
  <c r="G81" i="3"/>
  <c r="E82" i="3"/>
  <c r="L82" i="3" s="1"/>
  <c r="G82" i="3"/>
  <c r="E83" i="3"/>
  <c r="G83" i="3"/>
  <c r="E84" i="3"/>
  <c r="K84" i="3"/>
  <c r="E85" i="3"/>
  <c r="E86" i="3"/>
  <c r="G86" i="3"/>
  <c r="E87" i="3"/>
  <c r="G87" i="3" s="1"/>
  <c r="E88" i="3"/>
  <c r="K88" i="3"/>
  <c r="E89" i="3"/>
  <c r="G89" i="3" s="1"/>
  <c r="E90" i="3"/>
  <c r="L90" i="3"/>
  <c r="G90" i="3"/>
  <c r="E91" i="3"/>
  <c r="G91" i="3" s="1"/>
  <c r="E92" i="3"/>
  <c r="E93" i="3"/>
  <c r="G93" i="3" s="1"/>
  <c r="E94" i="3"/>
  <c r="L94" i="3" s="1"/>
  <c r="E95" i="3"/>
  <c r="E96" i="3"/>
  <c r="K96" i="3" s="1"/>
  <c r="E97" i="3"/>
  <c r="G97" i="3" s="1"/>
  <c r="E98" i="3"/>
  <c r="L98" i="3" s="1"/>
  <c r="G98" i="3"/>
  <c r="E99" i="3"/>
  <c r="G99" i="3" s="1"/>
  <c r="E100" i="3"/>
  <c r="K100" i="3"/>
  <c r="E101" i="3"/>
  <c r="K101" i="3" s="1"/>
  <c r="J16" i="3"/>
  <c r="J15" i="3" s="1"/>
  <c r="J22" i="3"/>
  <c r="J25" i="3"/>
  <c r="J32" i="3"/>
  <c r="J33" i="3"/>
  <c r="J34" i="3"/>
  <c r="J35" i="3"/>
  <c r="J38" i="3"/>
  <c r="J43" i="3"/>
  <c r="J44" i="3"/>
  <c r="J45" i="3"/>
  <c r="J46" i="3"/>
  <c r="J47" i="3"/>
  <c r="J51" i="3"/>
  <c r="J60" i="3"/>
  <c r="J62" i="3"/>
  <c r="J64" i="3"/>
  <c r="J68" i="3"/>
  <c r="J69" i="3"/>
  <c r="J71" i="3"/>
  <c r="J73" i="3"/>
  <c r="J78" i="3"/>
  <c r="J83" i="3"/>
  <c r="J84" i="3"/>
  <c r="J89" i="3"/>
  <c r="J92" i="3"/>
  <c r="J94" i="3"/>
  <c r="J97" i="3"/>
  <c r="K16" i="3"/>
  <c r="K15" i="3" s="1"/>
  <c r="K29" i="3"/>
  <c r="K31" i="3"/>
  <c r="K49" i="3"/>
  <c r="K55" i="3"/>
  <c r="K73" i="3"/>
  <c r="K77" i="3"/>
  <c r="K83" i="3"/>
  <c r="K97" i="3"/>
  <c r="K99" i="3"/>
  <c r="L16" i="3"/>
  <c r="L15" i="3"/>
  <c r="L34" i="3"/>
  <c r="L46" i="3"/>
  <c r="L50" i="3"/>
  <c r="L58" i="3"/>
  <c r="L78" i="3"/>
  <c r="N16" i="3"/>
  <c r="N15" i="3"/>
  <c r="G6" i="3"/>
  <c r="B10" i="3"/>
  <c r="Q101" i="2"/>
  <c r="Q91" i="2"/>
  <c r="Q92" i="2"/>
  <c r="Q93" i="2"/>
  <c r="Q97" i="2"/>
  <c r="F21" i="2"/>
  <c r="G21" i="2" s="1"/>
  <c r="H21" i="2" s="1"/>
  <c r="F22" i="2"/>
  <c r="P22" i="2"/>
  <c r="G22" i="2"/>
  <c r="F23" i="2"/>
  <c r="P23" i="2"/>
  <c r="G23" i="2"/>
  <c r="F24" i="2"/>
  <c r="G24" i="2" s="1"/>
  <c r="F25" i="2"/>
  <c r="P25" i="2"/>
  <c r="F26" i="2"/>
  <c r="F27" i="2"/>
  <c r="G27" i="2"/>
  <c r="F28" i="2"/>
  <c r="G28" i="2"/>
  <c r="F29" i="2"/>
  <c r="F30" i="2"/>
  <c r="G30" i="2" s="1"/>
  <c r="F31" i="2"/>
  <c r="F33" i="2"/>
  <c r="G33" i="2"/>
  <c r="F36" i="2"/>
  <c r="G36" i="2" s="1"/>
  <c r="J36" i="2" s="1"/>
  <c r="F37" i="2"/>
  <c r="G37" i="2"/>
  <c r="F41" i="2"/>
  <c r="G41" i="2" s="1"/>
  <c r="F42" i="2"/>
  <c r="G42" i="2"/>
  <c r="P42" i="2"/>
  <c r="E56" i="2"/>
  <c r="F56" i="2"/>
  <c r="G56" i="2"/>
  <c r="P56" i="2"/>
  <c r="F57" i="2"/>
  <c r="P57" i="2"/>
  <c r="R57" i="2"/>
  <c r="G57" i="2"/>
  <c r="F58" i="2"/>
  <c r="P58" i="2"/>
  <c r="G58" i="2"/>
  <c r="J58" i="2"/>
  <c r="E59" i="2"/>
  <c r="F59" i="2"/>
  <c r="E62" i="2"/>
  <c r="F62" i="2" s="1"/>
  <c r="G62" i="2" s="1"/>
  <c r="E64" i="2"/>
  <c r="F64" i="2" s="1"/>
  <c r="F66" i="2"/>
  <c r="F67" i="2"/>
  <c r="G67" i="2"/>
  <c r="P67" i="2"/>
  <c r="F68" i="2"/>
  <c r="G68" i="2" s="1"/>
  <c r="K68" i="2"/>
  <c r="G69" i="2"/>
  <c r="P70" i="2"/>
  <c r="R70" i="2" s="1"/>
  <c r="T70" i="2" s="1"/>
  <c r="F72" i="2"/>
  <c r="P72" i="2" s="1"/>
  <c r="F73" i="2"/>
  <c r="P73" i="2"/>
  <c r="P76" i="2"/>
  <c r="R76" i="2" s="1"/>
  <c r="P79" i="2"/>
  <c r="R79" i="2"/>
  <c r="P82" i="2"/>
  <c r="R82" i="2" s="1"/>
  <c r="T82" i="2" s="1"/>
  <c r="P85" i="2"/>
  <c r="R85" i="2" s="1"/>
  <c r="T85" i="2" s="1"/>
  <c r="P94" i="2"/>
  <c r="R94" i="2"/>
  <c r="T94" i="2" s="1"/>
  <c r="K94" i="2"/>
  <c r="Q94" i="2"/>
  <c r="Q95" i="2"/>
  <c r="Q96" i="2"/>
  <c r="F32" i="2"/>
  <c r="F16" i="2"/>
  <c r="F17" i="2" s="1"/>
  <c r="E338" i="3"/>
  <c r="D338" i="3"/>
  <c r="I338" i="3" s="1"/>
  <c r="F338" i="3"/>
  <c r="E337" i="3"/>
  <c r="L337" i="3" s="1"/>
  <c r="D337" i="3"/>
  <c r="I337" i="3"/>
  <c r="E336" i="3"/>
  <c r="G336" i="3" s="1"/>
  <c r="D336" i="3"/>
  <c r="J336" i="3"/>
  <c r="E335" i="3"/>
  <c r="D335" i="3"/>
  <c r="H335" i="3" s="1"/>
  <c r="E334" i="3"/>
  <c r="D334" i="3"/>
  <c r="F334" i="3"/>
  <c r="E333" i="3"/>
  <c r="D333" i="3"/>
  <c r="H333" i="3"/>
  <c r="I333" i="3"/>
  <c r="E332" i="3"/>
  <c r="G332" i="3"/>
  <c r="D332" i="3"/>
  <c r="I332" i="3" s="1"/>
  <c r="H332" i="3"/>
  <c r="E331" i="3"/>
  <c r="L331" i="3" s="1"/>
  <c r="G331" i="3"/>
  <c r="D331" i="3"/>
  <c r="I331" i="3"/>
  <c r="E330" i="3"/>
  <c r="D330" i="3"/>
  <c r="H330" i="3" s="1"/>
  <c r="F330" i="3"/>
  <c r="I330" i="3"/>
  <c r="E329" i="3"/>
  <c r="D329" i="3"/>
  <c r="I329" i="3" s="1"/>
  <c r="E328" i="3"/>
  <c r="D328" i="3"/>
  <c r="F328" i="3"/>
  <c r="H328" i="3"/>
  <c r="I328" i="3"/>
  <c r="E327" i="3"/>
  <c r="G327" i="3"/>
  <c r="D327" i="3"/>
  <c r="H327" i="3" s="1"/>
  <c r="E326" i="3"/>
  <c r="D326" i="3"/>
  <c r="E325" i="3"/>
  <c r="D325" i="3"/>
  <c r="H325" i="3" s="1"/>
  <c r="I325" i="3"/>
  <c r="E324" i="3"/>
  <c r="G324" i="3" s="1"/>
  <c r="D324" i="3"/>
  <c r="I324" i="3"/>
  <c r="J324" i="3"/>
  <c r="F324" i="3"/>
  <c r="H324" i="3"/>
  <c r="E323" i="3"/>
  <c r="G323" i="3"/>
  <c r="D323" i="3"/>
  <c r="H323" i="3" s="1"/>
  <c r="E322" i="3"/>
  <c r="D322" i="3"/>
  <c r="F322" i="3" s="1"/>
  <c r="E321" i="3"/>
  <c r="D321" i="3"/>
  <c r="L321" i="3"/>
  <c r="E320" i="3"/>
  <c r="D320" i="3"/>
  <c r="F320" i="3"/>
  <c r="G320" i="3"/>
  <c r="E319" i="3"/>
  <c r="G319" i="3" s="1"/>
  <c r="D319" i="3"/>
  <c r="H319" i="3"/>
  <c r="I319" i="3"/>
  <c r="E318" i="3"/>
  <c r="D318" i="3"/>
  <c r="I318" i="3"/>
  <c r="F318" i="3"/>
  <c r="H318" i="3"/>
  <c r="J318" i="3"/>
  <c r="E317" i="3"/>
  <c r="L317" i="3" s="1"/>
  <c r="D317" i="3"/>
  <c r="H317" i="3"/>
  <c r="I317" i="3"/>
  <c r="E316" i="3"/>
  <c r="L316" i="3" s="1"/>
  <c r="G316" i="3"/>
  <c r="D316" i="3"/>
  <c r="E315" i="3"/>
  <c r="D315" i="3"/>
  <c r="E314" i="3"/>
  <c r="D314" i="3"/>
  <c r="E313" i="3"/>
  <c r="L313" i="3"/>
  <c r="D313" i="3"/>
  <c r="I313" i="3" s="1"/>
  <c r="E312" i="3"/>
  <c r="L312" i="3"/>
  <c r="D312" i="3"/>
  <c r="J312" i="3" s="1"/>
  <c r="F312" i="3"/>
  <c r="H312" i="3"/>
  <c r="E311" i="3"/>
  <c r="K311" i="3"/>
  <c r="D311" i="3"/>
  <c r="H311" i="3" s="1"/>
  <c r="E310" i="3"/>
  <c r="D310" i="3"/>
  <c r="I310" i="3"/>
  <c r="E309" i="3"/>
  <c r="D309" i="3"/>
  <c r="H309" i="3"/>
  <c r="I309" i="3"/>
  <c r="E308" i="3"/>
  <c r="L308" i="3" s="1"/>
  <c r="D308" i="3"/>
  <c r="F308" i="3"/>
  <c r="H308" i="3"/>
  <c r="I308" i="3"/>
  <c r="E307" i="3"/>
  <c r="G307" i="3" s="1"/>
  <c r="K307" i="3"/>
  <c r="D307" i="3"/>
  <c r="H307" i="3" s="1"/>
  <c r="E306" i="3"/>
  <c r="D306" i="3"/>
  <c r="I306" i="3" s="1"/>
  <c r="J306" i="3"/>
  <c r="H306" i="3"/>
  <c r="E305" i="3"/>
  <c r="L305" i="3"/>
  <c r="D305" i="3"/>
  <c r="I305" i="3" s="1"/>
  <c r="K305" i="3"/>
  <c r="H305" i="3"/>
  <c r="E304" i="3"/>
  <c r="G304" i="3" s="1"/>
  <c r="D304" i="3"/>
  <c r="I304" i="3"/>
  <c r="E303" i="3"/>
  <c r="G303" i="3" s="1"/>
  <c r="D303" i="3"/>
  <c r="H303" i="3"/>
  <c r="E302" i="3"/>
  <c r="G302" i="3" s="1"/>
  <c r="D302" i="3"/>
  <c r="L302" i="3"/>
  <c r="H302" i="3"/>
  <c r="E301" i="3"/>
  <c r="D301" i="3"/>
  <c r="H301" i="3" s="1"/>
  <c r="E300" i="3"/>
  <c r="D300" i="3"/>
  <c r="J300" i="3" s="1"/>
  <c r="E299" i="3"/>
  <c r="G299" i="3" s="1"/>
  <c r="D299" i="3"/>
  <c r="E298" i="3"/>
  <c r="L298" i="3" s="1"/>
  <c r="D298" i="3"/>
  <c r="J298" i="3" s="1"/>
  <c r="E297" i="3"/>
  <c r="D297" i="3"/>
  <c r="E296" i="3"/>
  <c r="L296" i="3" s="1"/>
  <c r="D296" i="3"/>
  <c r="F296" i="3" s="1"/>
  <c r="E295" i="3"/>
  <c r="G295" i="3" s="1"/>
  <c r="D295" i="3"/>
  <c r="H295" i="3"/>
  <c r="E294" i="3"/>
  <c r="D294" i="3"/>
  <c r="J294" i="3" s="1"/>
  <c r="E293" i="3"/>
  <c r="K293" i="3" s="1"/>
  <c r="D293" i="3"/>
  <c r="H293" i="3"/>
  <c r="I293" i="3"/>
  <c r="E292" i="3"/>
  <c r="L292" i="3" s="1"/>
  <c r="D292" i="3"/>
  <c r="J292" i="3"/>
  <c r="I292" i="3"/>
  <c r="E291" i="3"/>
  <c r="D291" i="3"/>
  <c r="H291" i="3" s="1"/>
  <c r="I291" i="3"/>
  <c r="E290" i="3"/>
  <c r="G290" i="3" s="1"/>
  <c r="D290" i="3"/>
  <c r="E289" i="3"/>
  <c r="L289" i="3"/>
  <c r="D289" i="3"/>
  <c r="H289" i="3" s="1"/>
  <c r="E288" i="3"/>
  <c r="G288" i="3"/>
  <c r="D288" i="3"/>
  <c r="H288" i="3" s="1"/>
  <c r="J288" i="3"/>
  <c r="F288" i="3"/>
  <c r="E287" i="3"/>
  <c r="G287" i="3"/>
  <c r="D287" i="3"/>
  <c r="H287" i="3" s="1"/>
  <c r="E286" i="3"/>
  <c r="D286" i="3"/>
  <c r="E285" i="3"/>
  <c r="D285" i="3"/>
  <c r="H285" i="3" s="1"/>
  <c r="E284" i="3"/>
  <c r="D284" i="3"/>
  <c r="E283" i="3"/>
  <c r="G283" i="3" s="1"/>
  <c r="D283" i="3"/>
  <c r="E282" i="3"/>
  <c r="L282" i="3"/>
  <c r="D282" i="3"/>
  <c r="J282" i="3" s="1"/>
  <c r="E281" i="3"/>
  <c r="D281" i="3"/>
  <c r="E280" i="3"/>
  <c r="G280" i="3"/>
  <c r="D280" i="3"/>
  <c r="E279" i="3"/>
  <c r="G279" i="3" s="1"/>
  <c r="D279" i="3"/>
  <c r="H279" i="3"/>
  <c r="K279" i="3"/>
  <c r="I279" i="3"/>
  <c r="E278" i="3"/>
  <c r="L278" i="3"/>
  <c r="D278" i="3"/>
  <c r="J278" i="3" s="1"/>
  <c r="E277" i="3"/>
  <c r="D277" i="3"/>
  <c r="I277" i="3" s="1"/>
  <c r="H277" i="3"/>
  <c r="K277" i="3"/>
  <c r="E276" i="3"/>
  <c r="D276" i="3"/>
  <c r="J276" i="3" s="1"/>
  <c r="I276" i="3"/>
  <c r="E275" i="3"/>
  <c r="D275" i="3"/>
  <c r="G275" i="3"/>
  <c r="E274" i="3"/>
  <c r="D274" i="3"/>
  <c r="F274" i="3" s="1"/>
  <c r="E273" i="3"/>
  <c r="D273" i="3"/>
  <c r="E272" i="3"/>
  <c r="L272" i="3"/>
  <c r="G272" i="3"/>
  <c r="D272" i="3"/>
  <c r="H272" i="3" s="1"/>
  <c r="E271" i="3"/>
  <c r="G271" i="3"/>
  <c r="D271" i="3"/>
  <c r="E270" i="3"/>
  <c r="L270" i="3"/>
  <c r="G270" i="3"/>
  <c r="D270" i="3"/>
  <c r="I270" i="3" s="1"/>
  <c r="H270" i="3"/>
  <c r="J270" i="3"/>
  <c r="E269" i="3"/>
  <c r="D269" i="3"/>
  <c r="H269" i="3" s="1"/>
  <c r="E268" i="3"/>
  <c r="D268" i="3"/>
  <c r="H268" i="3"/>
  <c r="E267" i="3"/>
  <c r="G267" i="3" s="1"/>
  <c r="D267" i="3"/>
  <c r="E266" i="3"/>
  <c r="D266" i="3"/>
  <c r="F266" i="3" s="1"/>
  <c r="E265" i="3"/>
  <c r="D265" i="3"/>
  <c r="E264" i="3"/>
  <c r="D264" i="3"/>
  <c r="I264" i="3"/>
  <c r="G264" i="3"/>
  <c r="E263" i="3"/>
  <c r="G263" i="3" s="1"/>
  <c r="D263" i="3"/>
  <c r="E262" i="3"/>
  <c r="G262" i="3" s="1"/>
  <c r="D262" i="3"/>
  <c r="H262" i="3"/>
  <c r="L262" i="3"/>
  <c r="E261" i="3"/>
  <c r="D261" i="3"/>
  <c r="E260" i="3"/>
  <c r="D260" i="3"/>
  <c r="J260" i="3" s="1"/>
  <c r="G260" i="3"/>
  <c r="E259" i="3"/>
  <c r="K259" i="3" s="1"/>
  <c r="D259" i="3"/>
  <c r="I259" i="3" s="1"/>
  <c r="H259" i="3"/>
  <c r="E258" i="3"/>
  <c r="D258" i="3"/>
  <c r="I258" i="3"/>
  <c r="E257" i="3"/>
  <c r="K257" i="3" s="1"/>
  <c r="D257" i="3"/>
  <c r="E256" i="3"/>
  <c r="L256" i="3"/>
  <c r="G256" i="3"/>
  <c r="D256" i="3"/>
  <c r="F256" i="3"/>
  <c r="J256" i="3"/>
  <c r="E255" i="3"/>
  <c r="D255" i="3"/>
  <c r="H255" i="3" s="1"/>
  <c r="G255" i="3"/>
  <c r="E254" i="3"/>
  <c r="D254" i="3"/>
  <c r="F254" i="3"/>
  <c r="E253" i="3"/>
  <c r="L253" i="3" s="1"/>
  <c r="D253" i="3"/>
  <c r="H253" i="3" s="1"/>
  <c r="E252" i="3"/>
  <c r="D252" i="3"/>
  <c r="H252" i="3" s="1"/>
  <c r="E251" i="3"/>
  <c r="G251" i="3" s="1"/>
  <c r="D251" i="3"/>
  <c r="E250" i="3"/>
  <c r="D250" i="3"/>
  <c r="I250" i="3" s="1"/>
  <c r="E249" i="3"/>
  <c r="D249" i="3"/>
  <c r="E248" i="3"/>
  <c r="D248" i="3"/>
  <c r="J248" i="3" s="1"/>
  <c r="E247" i="3"/>
  <c r="D247" i="3"/>
  <c r="E246" i="3"/>
  <c r="G246" i="3" s="1"/>
  <c r="D246" i="3"/>
  <c r="J246" i="3" s="1"/>
  <c r="E245" i="3"/>
  <c r="K245" i="3"/>
  <c r="D245" i="3"/>
  <c r="I245" i="3" s="1"/>
  <c r="E244" i="3"/>
  <c r="D244" i="3"/>
  <c r="E243" i="3"/>
  <c r="D243" i="3"/>
  <c r="E242" i="3"/>
  <c r="D242" i="3"/>
  <c r="F242" i="3"/>
  <c r="E241" i="3"/>
  <c r="D241" i="3"/>
  <c r="H241" i="3" s="1"/>
  <c r="I241" i="3"/>
  <c r="E240" i="3"/>
  <c r="D240" i="3"/>
  <c r="F240" i="3" s="1"/>
  <c r="E239" i="3"/>
  <c r="D239" i="3"/>
  <c r="H239" i="3" s="1"/>
  <c r="G239" i="3"/>
  <c r="E238" i="3"/>
  <c r="G238" i="3" s="1"/>
  <c r="D238" i="3"/>
  <c r="F238" i="3" s="1"/>
  <c r="E237" i="3"/>
  <c r="D237" i="3"/>
  <c r="H237" i="3" s="1"/>
  <c r="E236" i="3"/>
  <c r="D236" i="3"/>
  <c r="J236" i="3" s="1"/>
  <c r="E235" i="3"/>
  <c r="G235" i="3" s="1"/>
  <c r="D235" i="3"/>
  <c r="E234" i="3"/>
  <c r="D234" i="3"/>
  <c r="F234" i="3"/>
  <c r="J234" i="3"/>
  <c r="E233" i="3"/>
  <c r="D233" i="3"/>
  <c r="E232" i="3"/>
  <c r="D232" i="3"/>
  <c r="I232" i="3" s="1"/>
  <c r="J232" i="3"/>
  <c r="E231" i="3"/>
  <c r="G231" i="3" s="1"/>
  <c r="D231" i="3"/>
  <c r="I231" i="3"/>
  <c r="E230" i="3"/>
  <c r="D230" i="3"/>
  <c r="H230" i="3" s="1"/>
  <c r="J230" i="3"/>
  <c r="F230" i="3"/>
  <c r="E229" i="3"/>
  <c r="K229" i="3"/>
  <c r="D229" i="3"/>
  <c r="I229" i="3" s="1"/>
  <c r="E228" i="3"/>
  <c r="G228" i="3" s="1"/>
  <c r="D228" i="3"/>
  <c r="E227" i="3"/>
  <c r="L227" i="3" s="1"/>
  <c r="D227" i="3"/>
  <c r="G227" i="3"/>
  <c r="E226" i="3"/>
  <c r="D226" i="3"/>
  <c r="I226" i="3" s="1"/>
  <c r="H226" i="3"/>
  <c r="J226" i="3"/>
  <c r="E225" i="3"/>
  <c r="D225" i="3"/>
  <c r="H225" i="3" s="1"/>
  <c r="E224" i="3"/>
  <c r="D224" i="3"/>
  <c r="I224" i="3"/>
  <c r="F224" i="3"/>
  <c r="E223" i="3"/>
  <c r="D223" i="3"/>
  <c r="H223" i="3" s="1"/>
  <c r="E222" i="3"/>
  <c r="D222" i="3"/>
  <c r="F222" i="3" s="1"/>
  <c r="H222" i="3"/>
  <c r="E221" i="3"/>
  <c r="K221" i="3" s="1"/>
  <c r="D221" i="3"/>
  <c r="J221" i="3"/>
  <c r="F221" i="3"/>
  <c r="E220" i="3"/>
  <c r="G220" i="3"/>
  <c r="D220" i="3"/>
  <c r="E219" i="3"/>
  <c r="D219" i="3"/>
  <c r="H219" i="3" s="1"/>
  <c r="G219" i="3"/>
  <c r="E218" i="3"/>
  <c r="G218" i="3"/>
  <c r="D218" i="3"/>
  <c r="E217" i="3"/>
  <c r="D217" i="3"/>
  <c r="E216" i="3"/>
  <c r="G216" i="3" s="1"/>
  <c r="D216" i="3"/>
  <c r="E215" i="3"/>
  <c r="D215" i="3"/>
  <c r="H215" i="3"/>
  <c r="E214" i="3"/>
  <c r="K214" i="3" s="1"/>
  <c r="D214" i="3"/>
  <c r="I214" i="3"/>
  <c r="E213" i="3"/>
  <c r="D213" i="3"/>
  <c r="F213" i="3" s="1"/>
  <c r="E212" i="3"/>
  <c r="G212" i="3"/>
  <c r="D212" i="3"/>
  <c r="F212" i="3" s="1"/>
  <c r="E211" i="3"/>
  <c r="G211" i="3"/>
  <c r="D211" i="3"/>
  <c r="H211" i="3" s="1"/>
  <c r="E210" i="3"/>
  <c r="L210" i="3" s="1"/>
  <c r="K210" i="3"/>
  <c r="D210" i="3"/>
  <c r="F210" i="3" s="1"/>
  <c r="E209" i="3"/>
  <c r="D209" i="3"/>
  <c r="H209" i="3" s="1"/>
  <c r="K209" i="3"/>
  <c r="I209" i="3"/>
  <c r="E208" i="3"/>
  <c r="G208" i="3" s="1"/>
  <c r="D208" i="3"/>
  <c r="I208" i="3"/>
  <c r="E207" i="3"/>
  <c r="D207" i="3"/>
  <c r="E206" i="3"/>
  <c r="D206" i="3"/>
  <c r="E205" i="3"/>
  <c r="K205" i="3"/>
  <c r="D205" i="3"/>
  <c r="H205" i="3" s="1"/>
  <c r="F205" i="3"/>
  <c r="E204" i="3"/>
  <c r="D204" i="3"/>
  <c r="F204" i="3" s="1"/>
  <c r="E203" i="3"/>
  <c r="G203" i="3"/>
  <c r="D203" i="3"/>
  <c r="H203" i="3" s="1"/>
  <c r="E202" i="3"/>
  <c r="K202" i="3" s="1"/>
  <c r="D202" i="3"/>
  <c r="J202" i="3"/>
  <c r="E201" i="3"/>
  <c r="D201" i="3"/>
  <c r="J201" i="3"/>
  <c r="E200" i="3"/>
  <c r="G200" i="3" s="1"/>
  <c r="D200" i="3"/>
  <c r="E199" i="3"/>
  <c r="K199" i="3"/>
  <c r="D199" i="3"/>
  <c r="H199" i="3" s="1"/>
  <c r="I199" i="3"/>
  <c r="E198" i="3"/>
  <c r="K198" i="3" s="1"/>
  <c r="D198" i="3"/>
  <c r="J198" i="3" s="1"/>
  <c r="G198" i="3"/>
  <c r="E197" i="3"/>
  <c r="D197" i="3"/>
  <c r="J197" i="3" s="1"/>
  <c r="E196" i="3"/>
  <c r="G196" i="3" s="1"/>
  <c r="D196" i="3"/>
  <c r="F196" i="3"/>
  <c r="J196" i="3"/>
  <c r="E195" i="3"/>
  <c r="G195" i="3" s="1"/>
  <c r="D195" i="3"/>
  <c r="H195" i="3"/>
  <c r="E194" i="3"/>
  <c r="D194" i="3"/>
  <c r="J194" i="3"/>
  <c r="E193" i="3"/>
  <c r="D193" i="3"/>
  <c r="E192" i="3"/>
  <c r="G192" i="3" s="1"/>
  <c r="D192" i="3"/>
  <c r="F192" i="3"/>
  <c r="E191" i="3"/>
  <c r="K191" i="3" s="1"/>
  <c r="D191" i="3"/>
  <c r="I191" i="3" s="1"/>
  <c r="G191" i="3"/>
  <c r="E190" i="3"/>
  <c r="D190" i="3"/>
  <c r="I190" i="3" s="1"/>
  <c r="J190" i="3"/>
  <c r="H190" i="3"/>
  <c r="E189" i="3"/>
  <c r="D189" i="3"/>
  <c r="F189" i="3"/>
  <c r="E188" i="3"/>
  <c r="D188" i="3"/>
  <c r="E187" i="3"/>
  <c r="D187" i="3"/>
  <c r="E186" i="3"/>
  <c r="L186" i="3" s="1"/>
  <c r="D186" i="3"/>
  <c r="F186" i="3"/>
  <c r="J186" i="3"/>
  <c r="H186" i="3"/>
  <c r="G186" i="3"/>
  <c r="E185" i="3"/>
  <c r="D185" i="3"/>
  <c r="J185" i="3" s="1"/>
  <c r="E184" i="3"/>
  <c r="G184" i="3" s="1"/>
  <c r="D184" i="3"/>
  <c r="J184" i="3" s="1"/>
  <c r="F184" i="3"/>
  <c r="L184" i="3"/>
  <c r="E183" i="3"/>
  <c r="D183" i="3"/>
  <c r="I183" i="3" s="1"/>
  <c r="H183" i="3"/>
  <c r="K183" i="3"/>
  <c r="E182" i="3"/>
  <c r="D182" i="3"/>
  <c r="K182" i="3" s="1"/>
  <c r="E181" i="3"/>
  <c r="D181" i="3"/>
  <c r="H181" i="3" s="1"/>
  <c r="E180" i="3"/>
  <c r="D180" i="3"/>
  <c r="E179" i="3"/>
  <c r="K179" i="3" s="1"/>
  <c r="D179" i="3"/>
  <c r="H179" i="3"/>
  <c r="E178" i="3"/>
  <c r="K178" i="3"/>
  <c r="D178" i="3"/>
  <c r="I178" i="3" s="1"/>
  <c r="H178" i="3"/>
  <c r="J178" i="3"/>
  <c r="G178" i="3"/>
  <c r="E177" i="3"/>
  <c r="D177" i="3"/>
  <c r="F177" i="3" s="1"/>
  <c r="E176" i="3"/>
  <c r="D176" i="3"/>
  <c r="F176" i="3"/>
  <c r="I176" i="3"/>
  <c r="E175" i="3"/>
  <c r="L175" i="3" s="1"/>
  <c r="D175" i="3"/>
  <c r="I175" i="3"/>
  <c r="H175" i="3"/>
  <c r="E174" i="3"/>
  <c r="D174" i="3"/>
  <c r="F174" i="3" s="1"/>
  <c r="E173" i="3"/>
  <c r="D173" i="3"/>
  <c r="E172" i="3"/>
  <c r="L172" i="3" s="1"/>
  <c r="D172" i="3"/>
  <c r="H172" i="3"/>
  <c r="F172" i="3"/>
  <c r="E171" i="3"/>
  <c r="D171" i="3"/>
  <c r="I171" i="3" s="1"/>
  <c r="E170" i="3"/>
  <c r="L170" i="3" s="1"/>
  <c r="D170" i="3"/>
  <c r="F170" i="3"/>
  <c r="J170" i="3"/>
  <c r="H170" i="3"/>
  <c r="G170" i="3"/>
  <c r="E169" i="3"/>
  <c r="D169" i="3"/>
  <c r="E168" i="3"/>
  <c r="G168" i="3" s="1"/>
  <c r="D168" i="3"/>
  <c r="H168" i="3"/>
  <c r="E167" i="3"/>
  <c r="D167" i="3"/>
  <c r="J167" i="3" s="1"/>
  <c r="H167" i="3"/>
  <c r="E166" i="3"/>
  <c r="L166" i="3"/>
  <c r="K166" i="3"/>
  <c r="D166" i="3"/>
  <c r="J166" i="3" s="1"/>
  <c r="H166" i="3"/>
  <c r="G166" i="3"/>
  <c r="E165" i="3"/>
  <c r="D165" i="3"/>
  <c r="F165" i="3" s="1"/>
  <c r="E164" i="3"/>
  <c r="G164" i="3" s="1"/>
  <c r="D164" i="3"/>
  <c r="H164" i="3" s="1"/>
  <c r="E163" i="3"/>
  <c r="D163" i="3"/>
  <c r="G163" i="3"/>
  <c r="E162" i="3"/>
  <c r="K162" i="3" s="1"/>
  <c r="D162" i="3"/>
  <c r="J162" i="3" s="1"/>
  <c r="E161" i="3"/>
  <c r="D161" i="3"/>
  <c r="F161" i="3"/>
  <c r="J161" i="3"/>
  <c r="H161" i="3"/>
  <c r="E160" i="3"/>
  <c r="K160" i="3"/>
  <c r="D160" i="3"/>
  <c r="H160" i="3" s="1"/>
  <c r="I160" i="3"/>
  <c r="E159" i="3"/>
  <c r="D159" i="3"/>
  <c r="I159" i="3" s="1"/>
  <c r="L159" i="3"/>
  <c r="F159" i="3"/>
  <c r="G159" i="3"/>
  <c r="E158" i="3"/>
  <c r="L158" i="3"/>
  <c r="D158" i="3"/>
  <c r="H158" i="3"/>
  <c r="I158" i="3"/>
  <c r="G158" i="3"/>
  <c r="E157" i="3"/>
  <c r="D157" i="3"/>
  <c r="I157" i="3" s="1"/>
  <c r="E156" i="3"/>
  <c r="G156" i="3" s="1"/>
  <c r="D156" i="3"/>
  <c r="I156" i="3" s="1"/>
  <c r="K156" i="3"/>
  <c r="E155" i="3"/>
  <c r="G155" i="3" s="1"/>
  <c r="D155" i="3"/>
  <c r="F155" i="3"/>
  <c r="E154" i="3"/>
  <c r="L154" i="3" s="1"/>
  <c r="D154" i="3"/>
  <c r="F154" i="3" s="1"/>
  <c r="E153" i="3"/>
  <c r="D153" i="3"/>
  <c r="J153" i="3" s="1"/>
  <c r="E152" i="3"/>
  <c r="D152" i="3"/>
  <c r="I152" i="3" s="1"/>
  <c r="G152" i="3"/>
  <c r="E151" i="3"/>
  <c r="G151" i="3"/>
  <c r="D151" i="3"/>
  <c r="E150" i="3"/>
  <c r="D150" i="3"/>
  <c r="H150" i="3"/>
  <c r="E149" i="3"/>
  <c r="L149" i="3"/>
  <c r="D149" i="3"/>
  <c r="J149" i="3"/>
  <c r="F149" i="3"/>
  <c r="H149" i="3"/>
  <c r="I149" i="3"/>
  <c r="E148" i="3"/>
  <c r="D148" i="3"/>
  <c r="H148" i="3"/>
  <c r="I148" i="3"/>
  <c r="E147" i="3"/>
  <c r="G147" i="3"/>
  <c r="D147" i="3"/>
  <c r="H147" i="3" s="1"/>
  <c r="F147" i="3"/>
  <c r="E146" i="3"/>
  <c r="D146" i="3"/>
  <c r="L146" i="3" s="1"/>
  <c r="G146" i="3"/>
  <c r="E145" i="3"/>
  <c r="D145" i="3"/>
  <c r="J145" i="3" s="1"/>
  <c r="F145" i="3"/>
  <c r="E144" i="3"/>
  <c r="D144" i="3"/>
  <c r="E143" i="3"/>
  <c r="D143" i="3"/>
  <c r="F143" i="3"/>
  <c r="J143" i="3"/>
  <c r="G143" i="3"/>
  <c r="E142" i="3"/>
  <c r="G142" i="3" s="1"/>
  <c r="D142" i="3"/>
  <c r="F142" i="3"/>
  <c r="E141" i="3"/>
  <c r="D141" i="3"/>
  <c r="H141" i="3" s="1"/>
  <c r="F141" i="3"/>
  <c r="I141" i="3"/>
  <c r="E140" i="3"/>
  <c r="G140" i="3"/>
  <c r="D140" i="3"/>
  <c r="K140" i="3" s="1"/>
  <c r="H140" i="3"/>
  <c r="E139" i="3"/>
  <c r="K139" i="3" s="1"/>
  <c r="D139" i="3"/>
  <c r="J139" i="3" s="1"/>
  <c r="E138" i="3"/>
  <c r="L138" i="3" s="1"/>
  <c r="D138" i="3"/>
  <c r="J138" i="3"/>
  <c r="E137" i="3"/>
  <c r="D137" i="3"/>
  <c r="E136" i="3"/>
  <c r="K136" i="3"/>
  <c r="G136" i="3"/>
  <c r="D136" i="3"/>
  <c r="I136" i="3"/>
  <c r="E135" i="3"/>
  <c r="K135" i="3"/>
  <c r="D135" i="3"/>
  <c r="J135" i="3"/>
  <c r="H135" i="3"/>
  <c r="L135" i="3"/>
  <c r="E134" i="3"/>
  <c r="K134" i="3" s="1"/>
  <c r="G134" i="3"/>
  <c r="D134" i="3"/>
  <c r="L134" i="3" s="1"/>
  <c r="E133" i="3"/>
  <c r="D133" i="3"/>
  <c r="F133" i="3" s="1"/>
  <c r="E132" i="3"/>
  <c r="K132" i="3" s="1"/>
  <c r="D132" i="3"/>
  <c r="H132" i="3" s="1"/>
  <c r="E131" i="3"/>
  <c r="G131" i="3" s="1"/>
  <c r="D131" i="3"/>
  <c r="I131" i="3"/>
  <c r="F131" i="3"/>
  <c r="H131" i="3"/>
  <c r="J131" i="3"/>
  <c r="E130" i="3"/>
  <c r="L130" i="3" s="1"/>
  <c r="D130" i="3"/>
  <c r="H130" i="3" s="1"/>
  <c r="E129" i="3"/>
  <c r="D129" i="3"/>
  <c r="J129" i="3" s="1"/>
  <c r="L129" i="3"/>
  <c r="E128" i="3"/>
  <c r="G128" i="3" s="1"/>
  <c r="D128" i="3"/>
  <c r="H128" i="3"/>
  <c r="E127" i="3"/>
  <c r="K127" i="3"/>
  <c r="D127" i="3"/>
  <c r="H127" i="3" s="1"/>
  <c r="F127" i="3"/>
  <c r="J127" i="3"/>
  <c r="I127" i="3"/>
  <c r="G127" i="3"/>
  <c r="E126" i="3"/>
  <c r="D126" i="3"/>
  <c r="J126" i="3" s="1"/>
  <c r="G126" i="3"/>
  <c r="E125" i="3"/>
  <c r="K125" i="3" s="1"/>
  <c r="D125" i="3"/>
  <c r="J125" i="3" s="1"/>
  <c r="E124" i="3"/>
  <c r="G124" i="3"/>
  <c r="D124" i="3"/>
  <c r="I124" i="3" s="1"/>
  <c r="H124" i="3"/>
  <c r="E123" i="3"/>
  <c r="D123" i="3"/>
  <c r="I123" i="3" s="1"/>
  <c r="E122" i="3"/>
  <c r="L122" i="3" s="1"/>
  <c r="D122" i="3"/>
  <c r="K122" i="3" s="1"/>
  <c r="H122" i="3"/>
  <c r="I122" i="3"/>
  <c r="E121" i="3"/>
  <c r="D121" i="3"/>
  <c r="L121" i="3" s="1"/>
  <c r="E120" i="3"/>
  <c r="D120" i="3"/>
  <c r="H120" i="3" s="1"/>
  <c r="E119" i="3"/>
  <c r="D119" i="3"/>
  <c r="G119" i="3"/>
  <c r="E118" i="3"/>
  <c r="D118" i="3"/>
  <c r="F118" i="3" s="1"/>
  <c r="I118" i="3"/>
  <c r="H118" i="3"/>
  <c r="E117" i="3"/>
  <c r="D117" i="3"/>
  <c r="F117" i="3" s="1"/>
  <c r="H117" i="3"/>
  <c r="I117" i="3"/>
  <c r="E116" i="3"/>
  <c r="D116" i="3"/>
  <c r="I116" i="3"/>
  <c r="H116" i="3"/>
  <c r="E115" i="3"/>
  <c r="L115" i="3" s="1"/>
  <c r="G115" i="3"/>
  <c r="D115" i="3"/>
  <c r="E114" i="3"/>
  <c r="D114" i="3"/>
  <c r="L114" i="3" s="1"/>
  <c r="G114" i="3"/>
  <c r="E113" i="3"/>
  <c r="D113" i="3"/>
  <c r="F113" i="3" s="1"/>
  <c r="E112" i="3"/>
  <c r="D112" i="3"/>
  <c r="E111" i="3"/>
  <c r="D111" i="3"/>
  <c r="H111" i="3" s="1"/>
  <c r="J111" i="3"/>
  <c r="E110" i="3"/>
  <c r="L110" i="3" s="1"/>
  <c r="D110" i="3"/>
  <c r="H110" i="3"/>
  <c r="E109" i="3"/>
  <c r="D109" i="3"/>
  <c r="I109" i="3"/>
  <c r="E108" i="3"/>
  <c r="G108" i="3"/>
  <c r="D108" i="3"/>
  <c r="K108" i="3"/>
  <c r="E107" i="3"/>
  <c r="G107" i="3" s="1"/>
  <c r="D107" i="3"/>
  <c r="H107" i="3" s="1"/>
  <c r="L107" i="3"/>
  <c r="E106" i="3"/>
  <c r="G106" i="3" s="1"/>
  <c r="D106" i="3"/>
  <c r="H106" i="3"/>
  <c r="E105" i="3"/>
  <c r="D105" i="3"/>
  <c r="E104" i="3"/>
  <c r="G104" i="3" s="1"/>
  <c r="D104" i="3"/>
  <c r="I104" i="3" s="1"/>
  <c r="E103" i="3"/>
  <c r="L103" i="3" s="1"/>
  <c r="D103" i="3"/>
  <c r="H103" i="3" s="1"/>
  <c r="E102" i="3"/>
  <c r="K102" i="3" s="1"/>
  <c r="D102" i="3"/>
  <c r="F102" i="3" s="1"/>
  <c r="P16" i="3"/>
  <c r="P15" i="3" s="1"/>
  <c r="O16" i="3"/>
  <c r="O15" i="3" s="1"/>
  <c r="E16" i="3"/>
  <c r="E15" i="3"/>
  <c r="E12" i="3" s="1"/>
  <c r="D16" i="3"/>
  <c r="D15" i="3"/>
  <c r="D12" i="3" s="1"/>
  <c r="M16" i="3"/>
  <c r="M15" i="3"/>
  <c r="G7" i="3"/>
  <c r="G5" i="3"/>
  <c r="G4" i="3"/>
  <c r="F2" i="2"/>
  <c r="G2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C17" i="2"/>
  <c r="Q21" i="2"/>
  <c r="J22" i="2"/>
  <c r="Q22" i="2"/>
  <c r="J23" i="2"/>
  <c r="Q23" i="2"/>
  <c r="J24" i="2"/>
  <c r="Q24" i="2"/>
  <c r="Q25" i="2"/>
  <c r="Q26" i="2"/>
  <c r="J27" i="2"/>
  <c r="Q27" i="2"/>
  <c r="J28" i="2"/>
  <c r="Q28" i="2"/>
  <c r="Q29" i="2"/>
  <c r="J30" i="2"/>
  <c r="Q30" i="2"/>
  <c r="Q31" i="2"/>
  <c r="P32" i="2"/>
  <c r="Q32" i="2"/>
  <c r="T32" i="2"/>
  <c r="J33" i="2"/>
  <c r="Q33" i="2"/>
  <c r="Q34" i="2"/>
  <c r="Q35" i="2"/>
  <c r="Q36" i="2"/>
  <c r="J37" i="2"/>
  <c r="Q37" i="2"/>
  <c r="Q38" i="2"/>
  <c r="Q39" i="2"/>
  <c r="Q40" i="2"/>
  <c r="J41" i="2"/>
  <c r="Q41" i="2"/>
  <c r="J42" i="2"/>
  <c r="Q42" i="2"/>
  <c r="Q43" i="2"/>
  <c r="Q44" i="2"/>
  <c r="J56" i="2"/>
  <c r="Q56" i="2"/>
  <c r="J57" i="2"/>
  <c r="Q57" i="2"/>
  <c r="T57" i="2"/>
  <c r="Q58" i="2"/>
  <c r="Q59" i="2"/>
  <c r="J62" i="2"/>
  <c r="Q62" i="2"/>
  <c r="Q64" i="2"/>
  <c r="Q65" i="2"/>
  <c r="Q66" i="2"/>
  <c r="K67" i="2"/>
  <c r="Q67" i="2"/>
  <c r="Q68" i="2"/>
  <c r="K69" i="2"/>
  <c r="Q69" i="2"/>
  <c r="K70" i="2"/>
  <c r="Q70" i="2"/>
  <c r="Q72" i="2"/>
  <c r="Q73" i="2"/>
  <c r="Q74" i="2"/>
  <c r="Q75" i="2"/>
  <c r="K76" i="2"/>
  <c r="Q76" i="2"/>
  <c r="T76" i="2"/>
  <c r="Q77" i="2"/>
  <c r="Q78" i="2"/>
  <c r="K79" i="2"/>
  <c r="Q79" i="2"/>
  <c r="T79" i="2"/>
  <c r="Q80" i="2"/>
  <c r="Q81" i="2"/>
  <c r="K82" i="2"/>
  <c r="Q82" i="2"/>
  <c r="Q83" i="2"/>
  <c r="Q84" i="2"/>
  <c r="K85" i="2"/>
  <c r="Q85" i="2"/>
  <c r="Q86" i="2"/>
  <c r="Q87" i="2"/>
  <c r="Q88" i="2"/>
  <c r="Q89" i="2"/>
  <c r="Q90" i="2"/>
  <c r="G90" i="2"/>
  <c r="K90" i="2"/>
  <c r="P90" i="2"/>
  <c r="P91" i="2"/>
  <c r="G91" i="2"/>
  <c r="K91" i="2"/>
  <c r="P106" i="2"/>
  <c r="G106" i="2"/>
  <c r="K106" i="2"/>
  <c r="D13" i="3"/>
  <c r="F183" i="3"/>
  <c r="J183" i="3"/>
  <c r="L185" i="3"/>
  <c r="G185" i="3"/>
  <c r="K196" i="3"/>
  <c r="F199" i="3"/>
  <c r="J199" i="3"/>
  <c r="L201" i="3"/>
  <c r="G201" i="3"/>
  <c r="K212" i="3"/>
  <c r="F215" i="3"/>
  <c r="J215" i="3"/>
  <c r="L217" i="3"/>
  <c r="G217" i="3"/>
  <c r="F229" i="3"/>
  <c r="J229" i="3"/>
  <c r="K230" i="3"/>
  <c r="L231" i="3"/>
  <c r="F231" i="3"/>
  <c r="J231" i="3"/>
  <c r="F245" i="3"/>
  <c r="J245" i="3"/>
  <c r="K246" i="3"/>
  <c r="L247" i="3"/>
  <c r="F247" i="3"/>
  <c r="J247" i="3"/>
  <c r="K248" i="3"/>
  <c r="F261" i="3"/>
  <c r="K262" i="3"/>
  <c r="K264" i="3"/>
  <c r="F277" i="3"/>
  <c r="J277" i="3"/>
  <c r="K278" i="3"/>
  <c r="L279" i="3"/>
  <c r="F279" i="3"/>
  <c r="J279" i="3"/>
  <c r="F293" i="3"/>
  <c r="J293" i="3"/>
  <c r="K294" i="3"/>
  <c r="L295" i="3"/>
  <c r="F295" i="3"/>
  <c r="J295" i="3"/>
  <c r="K296" i="3"/>
  <c r="F309" i="3"/>
  <c r="J309" i="3"/>
  <c r="K309" i="3"/>
  <c r="K310" i="3"/>
  <c r="L310" i="3"/>
  <c r="G310" i="3"/>
  <c r="F317" i="3"/>
  <c r="J317" i="3"/>
  <c r="K317" i="3"/>
  <c r="K318" i="3"/>
  <c r="L318" i="3"/>
  <c r="G318" i="3"/>
  <c r="F325" i="3"/>
  <c r="J325" i="3"/>
  <c r="K325" i="3"/>
  <c r="G326" i="3"/>
  <c r="F333" i="3"/>
  <c r="J333" i="3"/>
  <c r="K333" i="3"/>
  <c r="K334" i="3"/>
  <c r="L334" i="3"/>
  <c r="G334" i="3"/>
  <c r="C13" i="3"/>
  <c r="C12" i="3"/>
  <c r="G63" i="2"/>
  <c r="J63" i="2" s="1"/>
  <c r="P63" i="2"/>
  <c r="R63" i="2" s="1"/>
  <c r="T63" i="2" s="1"/>
  <c r="F104" i="3"/>
  <c r="F116" i="3"/>
  <c r="K117" i="3"/>
  <c r="J120" i="3"/>
  <c r="F120" i="3"/>
  <c r="K121" i="3"/>
  <c r="J124" i="3"/>
  <c r="F124" i="3"/>
  <c r="J128" i="3"/>
  <c r="F128" i="3"/>
  <c r="J132" i="3"/>
  <c r="F132" i="3"/>
  <c r="F136" i="3"/>
  <c r="J140" i="3"/>
  <c r="J148" i="3"/>
  <c r="F148" i="3"/>
  <c r="K149" i="3"/>
  <c r="J152" i="3"/>
  <c r="F152" i="3"/>
  <c r="K153" i="3"/>
  <c r="J156" i="3"/>
  <c r="F156" i="3"/>
  <c r="K157" i="3"/>
  <c r="J160" i="3"/>
  <c r="F160" i="3"/>
  <c r="J164" i="3"/>
  <c r="F164" i="3"/>
  <c r="K165" i="3"/>
  <c r="J168" i="3"/>
  <c r="F168" i="3"/>
  <c r="L179" i="3"/>
  <c r="G182" i="3"/>
  <c r="L182" i="3"/>
  <c r="K185" i="3"/>
  <c r="H185" i="3"/>
  <c r="L195" i="3"/>
  <c r="L196" i="3"/>
  <c r="H196" i="3"/>
  <c r="L198" i="3"/>
  <c r="K201" i="3"/>
  <c r="H201" i="3"/>
  <c r="L211" i="3"/>
  <c r="L212" i="3"/>
  <c r="H212" i="3"/>
  <c r="L214" i="3"/>
  <c r="K217" i="3"/>
  <c r="H217" i="3"/>
  <c r="I219" i="3"/>
  <c r="L233" i="3"/>
  <c r="I237" i="3"/>
  <c r="I239" i="3"/>
  <c r="L249" i="3"/>
  <c r="I253" i="3"/>
  <c r="I255" i="3"/>
  <c r="I269" i="3"/>
  <c r="L281" i="3"/>
  <c r="I285" i="3"/>
  <c r="I287" i="3"/>
  <c r="I301" i="3"/>
  <c r="I303" i="3"/>
  <c r="R22" i="2"/>
  <c r="T22" i="2"/>
  <c r="K176" i="3"/>
  <c r="F179" i="3"/>
  <c r="J179" i="3"/>
  <c r="K192" i="3"/>
  <c r="F195" i="3"/>
  <c r="J195" i="3"/>
  <c r="L197" i="3"/>
  <c r="G197" i="3"/>
  <c r="K208" i="3"/>
  <c r="F211" i="3"/>
  <c r="J211" i="3"/>
  <c r="L213" i="3"/>
  <c r="G213" i="3"/>
  <c r="K224" i="3"/>
  <c r="F233" i="3"/>
  <c r="J233" i="3"/>
  <c r="L235" i="3"/>
  <c r="F235" i="3"/>
  <c r="J235" i="3"/>
  <c r="K236" i="3"/>
  <c r="F249" i="3"/>
  <c r="J249" i="3"/>
  <c r="K250" i="3"/>
  <c r="L251" i="3"/>
  <c r="F251" i="3"/>
  <c r="J251" i="3"/>
  <c r="K252" i="3"/>
  <c r="F265" i="3"/>
  <c r="J265" i="3"/>
  <c r="K266" i="3"/>
  <c r="L267" i="3"/>
  <c r="F267" i="3"/>
  <c r="J267" i="3"/>
  <c r="K268" i="3"/>
  <c r="F281" i="3"/>
  <c r="J281" i="3"/>
  <c r="K282" i="3"/>
  <c r="L283" i="3"/>
  <c r="F283" i="3"/>
  <c r="J283" i="3"/>
  <c r="K284" i="3"/>
  <c r="F297" i="3"/>
  <c r="J297" i="3"/>
  <c r="K298" i="3"/>
  <c r="G64" i="2"/>
  <c r="J64" i="2"/>
  <c r="P64" i="2"/>
  <c r="R64" i="2"/>
  <c r="T64" i="2" s="1"/>
  <c r="Q12" i="3"/>
  <c r="K172" i="3"/>
  <c r="F175" i="3"/>
  <c r="J175" i="3"/>
  <c r="L177" i="3"/>
  <c r="G177" i="3"/>
  <c r="F191" i="3"/>
  <c r="J191" i="3"/>
  <c r="G193" i="3"/>
  <c r="J207" i="3"/>
  <c r="L209" i="3"/>
  <c r="G209" i="3"/>
  <c r="K220" i="3"/>
  <c r="F223" i="3"/>
  <c r="J223" i="3"/>
  <c r="L225" i="3"/>
  <c r="G225" i="3"/>
  <c r="F237" i="3"/>
  <c r="J237" i="3"/>
  <c r="K238" i="3"/>
  <c r="L239" i="3"/>
  <c r="F239" i="3"/>
  <c r="J239" i="3"/>
  <c r="K240" i="3"/>
  <c r="F253" i="3"/>
  <c r="J253" i="3"/>
  <c r="K254" i="3"/>
  <c r="L255" i="3"/>
  <c r="F255" i="3"/>
  <c r="J255" i="3"/>
  <c r="K256" i="3"/>
  <c r="F269" i="3"/>
  <c r="J269" i="3"/>
  <c r="K270" i="3"/>
  <c r="K272" i="3"/>
  <c r="F285" i="3"/>
  <c r="J285" i="3"/>
  <c r="K286" i="3"/>
  <c r="L287" i="3"/>
  <c r="F287" i="3"/>
  <c r="J287" i="3"/>
  <c r="K288" i="3"/>
  <c r="F301" i="3"/>
  <c r="J301" i="3"/>
  <c r="K302" i="3"/>
  <c r="L303" i="3"/>
  <c r="F303" i="3"/>
  <c r="J303" i="3"/>
  <c r="K304" i="3"/>
  <c r="F313" i="3"/>
  <c r="J313" i="3"/>
  <c r="K313" i="3"/>
  <c r="K314" i="3"/>
  <c r="L314" i="3"/>
  <c r="G314" i="3"/>
  <c r="F321" i="3"/>
  <c r="J321" i="3"/>
  <c r="K321" i="3"/>
  <c r="K322" i="3"/>
  <c r="L322" i="3"/>
  <c r="G322" i="3"/>
  <c r="F329" i="3"/>
  <c r="J329" i="3"/>
  <c r="K329" i="3"/>
  <c r="K330" i="3"/>
  <c r="L330" i="3"/>
  <c r="G330" i="3"/>
  <c r="F337" i="3"/>
  <c r="J337" i="3"/>
  <c r="K337" i="3"/>
  <c r="K338" i="3"/>
  <c r="L338" i="3"/>
  <c r="G338" i="3"/>
  <c r="P59" i="2"/>
  <c r="G59" i="2"/>
  <c r="J59" i="2" s="1"/>
  <c r="J13" i="3"/>
  <c r="J12" i="3"/>
  <c r="G54" i="2"/>
  <c r="P54" i="2"/>
  <c r="L120" i="3"/>
  <c r="L124" i="3"/>
  <c r="L128" i="3"/>
  <c r="L132" i="3"/>
  <c r="L136" i="3"/>
  <c r="L140" i="3"/>
  <c r="L148" i="3"/>
  <c r="L152" i="3"/>
  <c r="L156" i="3"/>
  <c r="L160" i="3"/>
  <c r="L164" i="3"/>
  <c r="L168" i="3"/>
  <c r="I179" i="3"/>
  <c r="I185" i="3"/>
  <c r="G190" i="3"/>
  <c r="L190" i="3"/>
  <c r="I195" i="3"/>
  <c r="I196" i="3"/>
  <c r="I201" i="3"/>
  <c r="L203" i="3"/>
  <c r="G206" i="3"/>
  <c r="L206" i="3"/>
  <c r="I211" i="3"/>
  <c r="I212" i="3"/>
  <c r="I217" i="3"/>
  <c r="L219" i="3"/>
  <c r="L220" i="3"/>
  <c r="G222" i="3"/>
  <c r="L222" i="3"/>
  <c r="H229" i="3"/>
  <c r="H231" i="3"/>
  <c r="K233" i="3"/>
  <c r="K235" i="3"/>
  <c r="L241" i="3"/>
  <c r="H245" i="3"/>
  <c r="I247" i="3"/>
  <c r="H247" i="3"/>
  <c r="K249" i="3"/>
  <c r="K251" i="3"/>
  <c r="L257" i="3"/>
  <c r="K267" i="3"/>
  <c r="K281" i="3"/>
  <c r="K283" i="3"/>
  <c r="R23" i="2"/>
  <c r="T23" i="2"/>
  <c r="F171" i="3"/>
  <c r="J171" i="3"/>
  <c r="G173" i="3"/>
  <c r="K184" i="3"/>
  <c r="J187" i="3"/>
  <c r="F203" i="3"/>
  <c r="J203" i="3"/>
  <c r="L205" i="3"/>
  <c r="G205" i="3"/>
  <c r="K216" i="3"/>
  <c r="F219" i="3"/>
  <c r="J219" i="3"/>
  <c r="L221" i="3"/>
  <c r="G221" i="3"/>
  <c r="F227" i="3"/>
  <c r="J227" i="3"/>
  <c r="K228" i="3"/>
  <c r="F241" i="3"/>
  <c r="J241" i="3"/>
  <c r="K242" i="3"/>
  <c r="F243" i="3"/>
  <c r="J243" i="3"/>
  <c r="K244" i="3"/>
  <c r="F257" i="3"/>
  <c r="J257" i="3"/>
  <c r="K258" i="3"/>
  <c r="L259" i="3"/>
  <c r="F259" i="3"/>
  <c r="J259" i="3"/>
  <c r="K260" i="3"/>
  <c r="K274" i="3"/>
  <c r="L275" i="3"/>
  <c r="F275" i="3"/>
  <c r="J275" i="3"/>
  <c r="K276" i="3"/>
  <c r="F289" i="3"/>
  <c r="J289" i="3"/>
  <c r="K290" i="3"/>
  <c r="L291" i="3"/>
  <c r="F291" i="3"/>
  <c r="J291" i="3"/>
  <c r="K292" i="3"/>
  <c r="F305" i="3"/>
  <c r="J305" i="3"/>
  <c r="K306" i="3"/>
  <c r="L12" i="3"/>
  <c r="L13" i="3"/>
  <c r="F13" i="3"/>
  <c r="F12" i="3"/>
  <c r="G105" i="3"/>
  <c r="G117" i="3"/>
  <c r="G121" i="3"/>
  <c r="G125" i="3"/>
  <c r="G129" i="3"/>
  <c r="G133" i="3"/>
  <c r="G137" i="3"/>
  <c r="G141" i="3"/>
  <c r="G149" i="3"/>
  <c r="G153" i="3"/>
  <c r="G157" i="3"/>
  <c r="G161" i="3"/>
  <c r="G165" i="3"/>
  <c r="G169" i="3"/>
  <c r="L229" i="3"/>
  <c r="I233" i="3"/>
  <c r="H233" i="3"/>
  <c r="I235" i="3"/>
  <c r="H235" i="3"/>
  <c r="G236" i="3"/>
  <c r="K237" i="3"/>
  <c r="K239" i="3"/>
  <c r="L245" i="3"/>
  <c r="I249" i="3"/>
  <c r="H249" i="3"/>
  <c r="G250" i="3"/>
  <c r="I251" i="3"/>
  <c r="H251" i="3"/>
  <c r="G252" i="3"/>
  <c r="K253" i="3"/>
  <c r="K255" i="3"/>
  <c r="I265" i="3"/>
  <c r="H265" i="3"/>
  <c r="G266" i="3"/>
  <c r="I267" i="3"/>
  <c r="H267" i="3"/>
  <c r="G268" i="3"/>
  <c r="K269" i="3"/>
  <c r="L277" i="3"/>
  <c r="I281" i="3"/>
  <c r="H281" i="3"/>
  <c r="G282" i="3"/>
  <c r="I283" i="3"/>
  <c r="H283" i="3"/>
  <c r="G284" i="3"/>
  <c r="K285" i="3"/>
  <c r="K287" i="3"/>
  <c r="L293" i="3"/>
  <c r="I297" i="3"/>
  <c r="H297" i="3"/>
  <c r="G298" i="3"/>
  <c r="K301" i="3"/>
  <c r="K303" i="3"/>
  <c r="H313" i="3"/>
  <c r="H321" i="3"/>
  <c r="H329" i="3"/>
  <c r="H337" i="3"/>
  <c r="R67" i="2"/>
  <c r="T67" i="2"/>
  <c r="G229" i="3"/>
  <c r="G233" i="3"/>
  <c r="G237" i="3"/>
  <c r="G241" i="3"/>
  <c r="G245" i="3"/>
  <c r="G249" i="3"/>
  <c r="G253" i="3"/>
  <c r="G257" i="3"/>
  <c r="G261" i="3"/>
  <c r="G269" i="3"/>
  <c r="G273" i="3"/>
  <c r="G277" i="3"/>
  <c r="G281" i="3"/>
  <c r="G285" i="3"/>
  <c r="G289" i="3"/>
  <c r="G293" i="3"/>
  <c r="G301" i="3"/>
  <c r="G305" i="3"/>
  <c r="J307" i="3"/>
  <c r="F307" i="3"/>
  <c r="K308" i="3"/>
  <c r="G309" i="3"/>
  <c r="J311" i="3"/>
  <c r="F311" i="3"/>
  <c r="K312" i="3"/>
  <c r="G313" i="3"/>
  <c r="J315" i="3"/>
  <c r="F315" i="3"/>
  <c r="K316" i="3"/>
  <c r="G317" i="3"/>
  <c r="J319" i="3"/>
  <c r="F319" i="3"/>
  <c r="K320" i="3"/>
  <c r="G321" i="3"/>
  <c r="J323" i="3"/>
  <c r="F323" i="3"/>
  <c r="K324" i="3"/>
  <c r="G325" i="3"/>
  <c r="J327" i="3"/>
  <c r="F327" i="3"/>
  <c r="K328" i="3"/>
  <c r="G329" i="3"/>
  <c r="J331" i="3"/>
  <c r="F331" i="3"/>
  <c r="K332" i="3"/>
  <c r="G333" i="3"/>
  <c r="J335" i="3"/>
  <c r="F335" i="3"/>
  <c r="K336" i="3"/>
  <c r="G337" i="3"/>
  <c r="P62" i="2"/>
  <c r="R62" i="2"/>
  <c r="T62" i="2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K1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H13" i="3"/>
  <c r="I12" i="3"/>
  <c r="E37" i="4"/>
  <c r="E44" i="4"/>
  <c r="E55" i="4"/>
  <c r="P51" i="2"/>
  <c r="R51" i="2" s="1"/>
  <c r="T51" i="2" s="1"/>
  <c r="G46" i="2"/>
  <c r="J46" i="2"/>
  <c r="P46" i="2"/>
  <c r="R46" i="2" s="1"/>
  <c r="T46" i="2" s="1"/>
  <c r="G338" i="6"/>
  <c r="K338" i="6"/>
  <c r="L338" i="6"/>
  <c r="F333" i="6"/>
  <c r="J333" i="6"/>
  <c r="I333" i="6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L21" i="3"/>
  <c r="F337" i="6"/>
  <c r="J337" i="6"/>
  <c r="I337" i="6"/>
  <c r="G334" i="6"/>
  <c r="K334" i="6"/>
  <c r="L334" i="6"/>
  <c r="E51" i="4"/>
  <c r="H333" i="6"/>
  <c r="G306" i="6"/>
  <c r="K306" i="6"/>
  <c r="F305" i="6"/>
  <c r="J305" i="6"/>
  <c r="G302" i="6"/>
  <c r="K302" i="6"/>
  <c r="F301" i="6"/>
  <c r="J301" i="6"/>
  <c r="G298" i="6"/>
  <c r="K298" i="6"/>
  <c r="F297" i="6"/>
  <c r="J297" i="6"/>
  <c r="G294" i="6"/>
  <c r="K294" i="6"/>
  <c r="F293" i="6"/>
  <c r="J293" i="6"/>
  <c r="G290" i="6"/>
  <c r="K290" i="6"/>
  <c r="F289" i="6"/>
  <c r="J289" i="6"/>
  <c r="G286" i="6"/>
  <c r="K286" i="6"/>
  <c r="F285" i="6"/>
  <c r="J285" i="6"/>
  <c r="G282" i="6"/>
  <c r="K282" i="6"/>
  <c r="F281" i="6"/>
  <c r="J281" i="6"/>
  <c r="G278" i="6"/>
  <c r="K278" i="6"/>
  <c r="F277" i="6"/>
  <c r="J277" i="6"/>
  <c r="G274" i="6"/>
  <c r="K274" i="6"/>
  <c r="F273" i="6"/>
  <c r="J273" i="6"/>
  <c r="G270" i="6"/>
  <c r="K270" i="6"/>
  <c r="F269" i="6"/>
  <c r="J269" i="6"/>
  <c r="G266" i="6"/>
  <c r="K266" i="6"/>
  <c r="F265" i="6"/>
  <c r="J265" i="6"/>
  <c r="G262" i="6"/>
  <c r="K262" i="6"/>
  <c r="F261" i="6"/>
  <c r="J261" i="6"/>
  <c r="G258" i="6"/>
  <c r="K258" i="6"/>
  <c r="F257" i="6"/>
  <c r="J257" i="6"/>
  <c r="G254" i="6"/>
  <c r="K254" i="6"/>
  <c r="F253" i="6"/>
  <c r="J253" i="6"/>
  <c r="G250" i="6"/>
  <c r="K250" i="6"/>
  <c r="F249" i="6"/>
  <c r="J249" i="6"/>
  <c r="G246" i="6"/>
  <c r="K246" i="6"/>
  <c r="F245" i="6"/>
  <c r="J245" i="6"/>
  <c r="G242" i="6"/>
  <c r="K242" i="6"/>
  <c r="F241" i="6"/>
  <c r="J241" i="6"/>
  <c r="G238" i="6"/>
  <c r="K238" i="6"/>
  <c r="F237" i="6"/>
  <c r="J237" i="6"/>
  <c r="G234" i="6"/>
  <c r="K234" i="6"/>
  <c r="F233" i="6"/>
  <c r="J233" i="6"/>
  <c r="G230" i="6"/>
  <c r="K230" i="6"/>
  <c r="F229" i="6"/>
  <c r="J229" i="6"/>
  <c r="G226" i="6"/>
  <c r="K226" i="6"/>
  <c r="F225" i="6"/>
  <c r="J225" i="6"/>
  <c r="G222" i="6"/>
  <c r="K222" i="6"/>
  <c r="F221" i="6"/>
  <c r="J221" i="6"/>
  <c r="G218" i="6"/>
  <c r="K218" i="6"/>
  <c r="F217" i="6"/>
  <c r="J217" i="6"/>
  <c r="G214" i="6"/>
  <c r="K214" i="6"/>
  <c r="F213" i="6"/>
  <c r="J213" i="6"/>
  <c r="G210" i="6"/>
  <c r="K210" i="6"/>
  <c r="F209" i="6"/>
  <c r="J209" i="6"/>
  <c r="H209" i="6"/>
  <c r="L203" i="6"/>
  <c r="G203" i="6"/>
  <c r="K203" i="6"/>
  <c r="F201" i="6"/>
  <c r="J201" i="6"/>
  <c r="H201" i="6"/>
  <c r="L195" i="6"/>
  <c r="G195" i="6"/>
  <c r="K195" i="6"/>
  <c r="F193" i="6"/>
  <c r="J193" i="6"/>
  <c r="H193" i="6"/>
  <c r="I188" i="6"/>
  <c r="F188" i="6"/>
  <c r="K188" i="6"/>
  <c r="J188" i="6"/>
  <c r="L188" i="6"/>
  <c r="G182" i="6"/>
  <c r="K182" i="6"/>
  <c r="L182" i="6"/>
  <c r="K337" i="6"/>
  <c r="G337" i="6"/>
  <c r="J336" i="6"/>
  <c r="F336" i="6"/>
  <c r="K333" i="6"/>
  <c r="G333" i="6"/>
  <c r="J332" i="6"/>
  <c r="F332" i="6"/>
  <c r="L330" i="6"/>
  <c r="K329" i="6"/>
  <c r="G329" i="6"/>
  <c r="J328" i="6"/>
  <c r="F328" i="6"/>
  <c r="L326" i="6"/>
  <c r="K325" i="6"/>
  <c r="G325" i="6"/>
  <c r="J324" i="6"/>
  <c r="F324" i="6"/>
  <c r="L322" i="6"/>
  <c r="K321" i="6"/>
  <c r="G321" i="6"/>
  <c r="J320" i="6"/>
  <c r="F320" i="6"/>
  <c r="L318" i="6"/>
  <c r="K317" i="6"/>
  <c r="G317" i="6"/>
  <c r="J316" i="6"/>
  <c r="F316" i="6"/>
  <c r="L314" i="6"/>
  <c r="K313" i="6"/>
  <c r="G313" i="6"/>
  <c r="J312" i="6"/>
  <c r="F312" i="6"/>
  <c r="L310" i="6"/>
  <c r="K309" i="6"/>
  <c r="G309" i="6"/>
  <c r="J308" i="6"/>
  <c r="F308" i="6"/>
  <c r="J246" i="6"/>
  <c r="J242" i="6"/>
  <c r="J238" i="6"/>
  <c r="J234" i="6"/>
  <c r="J230" i="6"/>
  <c r="J226" i="6"/>
  <c r="J222" i="6"/>
  <c r="J218" i="6"/>
  <c r="J214" i="6"/>
  <c r="J210" i="6"/>
  <c r="G209" i="6"/>
  <c r="L209" i="6"/>
  <c r="I208" i="6"/>
  <c r="F208" i="6"/>
  <c r="K208" i="6"/>
  <c r="L208" i="6"/>
  <c r="G206" i="6"/>
  <c r="K206" i="6"/>
  <c r="G201" i="6"/>
  <c r="L201" i="6"/>
  <c r="I200" i="6"/>
  <c r="F200" i="6"/>
  <c r="K200" i="6"/>
  <c r="L200" i="6"/>
  <c r="G198" i="6"/>
  <c r="K198" i="6"/>
  <c r="G193" i="6"/>
  <c r="L193" i="6"/>
  <c r="L191" i="6"/>
  <c r="G191" i="6"/>
  <c r="K191" i="6"/>
  <c r="F189" i="6"/>
  <c r="J189" i="6"/>
  <c r="K189" i="6"/>
  <c r="H189" i="6"/>
  <c r="I184" i="6"/>
  <c r="F184" i="6"/>
  <c r="K184" i="6"/>
  <c r="J184" i="6"/>
  <c r="L184" i="6"/>
  <c r="L207" i="6"/>
  <c r="G207" i="6"/>
  <c r="K207" i="6"/>
  <c r="F205" i="6"/>
  <c r="J205" i="6"/>
  <c r="H205" i="6"/>
  <c r="L199" i="6"/>
  <c r="G199" i="6"/>
  <c r="K199" i="6"/>
  <c r="F197" i="6"/>
  <c r="J197" i="6"/>
  <c r="H197" i="6"/>
  <c r="G190" i="6"/>
  <c r="K190" i="6"/>
  <c r="L190" i="6"/>
  <c r="L187" i="6"/>
  <c r="G187" i="6"/>
  <c r="K187" i="6"/>
  <c r="F185" i="6"/>
  <c r="J185" i="6"/>
  <c r="K185" i="6"/>
  <c r="H185" i="6"/>
  <c r="I180" i="6"/>
  <c r="F180" i="6"/>
  <c r="K180" i="6"/>
  <c r="J180" i="6"/>
  <c r="L180" i="6"/>
  <c r="I329" i="6"/>
  <c r="I325" i="6"/>
  <c r="I321" i="6"/>
  <c r="I317" i="6"/>
  <c r="I313" i="6"/>
  <c r="I309" i="6"/>
  <c r="L305" i="6"/>
  <c r="G305" i="6"/>
  <c r="L301" i="6"/>
  <c r="G301" i="6"/>
  <c r="L297" i="6"/>
  <c r="G297" i="6"/>
  <c r="L293" i="6"/>
  <c r="G293" i="6"/>
  <c r="L289" i="6"/>
  <c r="G289" i="6"/>
  <c r="L285" i="6"/>
  <c r="G285" i="6"/>
  <c r="L281" i="6"/>
  <c r="G281" i="6"/>
  <c r="L277" i="6"/>
  <c r="G277" i="6"/>
  <c r="L273" i="6"/>
  <c r="G273" i="6"/>
  <c r="L269" i="6"/>
  <c r="G269" i="6"/>
  <c r="L265" i="6"/>
  <c r="G265" i="6"/>
  <c r="L261" i="6"/>
  <c r="G261" i="6"/>
  <c r="L257" i="6"/>
  <c r="G257" i="6"/>
  <c r="L253" i="6"/>
  <c r="G253" i="6"/>
  <c r="L249" i="6"/>
  <c r="G249" i="6"/>
  <c r="L245" i="6"/>
  <c r="G245" i="6"/>
  <c r="L241" i="6"/>
  <c r="G241" i="6"/>
  <c r="L237" i="6"/>
  <c r="G237" i="6"/>
  <c r="L233" i="6"/>
  <c r="G233" i="6"/>
  <c r="L229" i="6"/>
  <c r="G229" i="6"/>
  <c r="L225" i="6"/>
  <c r="G225" i="6"/>
  <c r="L221" i="6"/>
  <c r="G221" i="6"/>
  <c r="L217" i="6"/>
  <c r="G217" i="6"/>
  <c r="L213" i="6"/>
  <c r="G213" i="6"/>
  <c r="L206" i="6"/>
  <c r="L198" i="6"/>
  <c r="G205" i="6"/>
  <c r="L205" i="6"/>
  <c r="I204" i="6"/>
  <c r="F204" i="6"/>
  <c r="K204" i="6"/>
  <c r="L204" i="6"/>
  <c r="G202" i="6"/>
  <c r="K202" i="6"/>
  <c r="G197" i="6"/>
  <c r="L197" i="6"/>
  <c r="I196" i="6"/>
  <c r="F196" i="6"/>
  <c r="K196" i="6"/>
  <c r="L196" i="6"/>
  <c r="G194" i="6"/>
  <c r="K194" i="6"/>
  <c r="I192" i="6"/>
  <c r="F192" i="6"/>
  <c r="K192" i="6"/>
  <c r="J192" i="6"/>
  <c r="L192" i="6"/>
  <c r="G186" i="6"/>
  <c r="K186" i="6"/>
  <c r="L186" i="6"/>
  <c r="L183" i="6"/>
  <c r="G183" i="6"/>
  <c r="K183" i="6"/>
  <c r="F181" i="6"/>
  <c r="J181" i="6"/>
  <c r="K181" i="6"/>
  <c r="H181" i="6"/>
  <c r="K330" i="6"/>
  <c r="J329" i="6"/>
  <c r="K326" i="6"/>
  <c r="J325" i="6"/>
  <c r="K322" i="6"/>
  <c r="J321" i="6"/>
  <c r="K318" i="6"/>
  <c r="J317" i="6"/>
  <c r="K314" i="6"/>
  <c r="J313" i="6"/>
  <c r="K310" i="6"/>
  <c r="J309" i="6"/>
  <c r="K209" i="6"/>
  <c r="I189" i="6"/>
  <c r="G118" i="6"/>
  <c r="K118" i="6"/>
  <c r="O13" i="6"/>
  <c r="O12" i="6"/>
  <c r="K12" i="6"/>
  <c r="K13" i="6"/>
  <c r="G13" i="6"/>
  <c r="G12" i="6"/>
  <c r="C12" i="6"/>
  <c r="C13" i="6"/>
  <c r="L176" i="6"/>
  <c r="L172" i="6"/>
  <c r="L168" i="6"/>
  <c r="L164" i="6"/>
  <c r="L160" i="6"/>
  <c r="L156" i="6"/>
  <c r="L152" i="6"/>
  <c r="L148" i="6"/>
  <c r="L144" i="6"/>
  <c r="L140" i="6"/>
  <c r="L136" i="6"/>
  <c r="L132" i="6"/>
  <c r="L128" i="6"/>
  <c r="L124" i="6"/>
  <c r="L120" i="6"/>
  <c r="G178" i="6"/>
  <c r="K178" i="6"/>
  <c r="F177" i="6"/>
  <c r="J177" i="6"/>
  <c r="G174" i="6"/>
  <c r="K174" i="6"/>
  <c r="F173" i="6"/>
  <c r="J173" i="6"/>
  <c r="G170" i="6"/>
  <c r="K170" i="6"/>
  <c r="F169" i="6"/>
  <c r="J169" i="6"/>
  <c r="G166" i="6"/>
  <c r="K166" i="6"/>
  <c r="F165" i="6"/>
  <c r="J165" i="6"/>
  <c r="G162" i="6"/>
  <c r="K162" i="6"/>
  <c r="F161" i="6"/>
  <c r="J161" i="6"/>
  <c r="G158" i="6"/>
  <c r="K158" i="6"/>
  <c r="F157" i="6"/>
  <c r="J157" i="6"/>
  <c r="G154" i="6"/>
  <c r="K154" i="6"/>
  <c r="F153" i="6"/>
  <c r="J153" i="6"/>
  <c r="G150" i="6"/>
  <c r="K150" i="6"/>
  <c r="F149" i="6"/>
  <c r="J149" i="6"/>
  <c r="G146" i="6"/>
  <c r="K146" i="6"/>
  <c r="F145" i="6"/>
  <c r="J145" i="6"/>
  <c r="G142" i="6"/>
  <c r="K142" i="6"/>
  <c r="F141" i="6"/>
  <c r="J141" i="6"/>
  <c r="G138" i="6"/>
  <c r="K138" i="6"/>
  <c r="F137" i="6"/>
  <c r="J137" i="6"/>
  <c r="G134" i="6"/>
  <c r="K134" i="6"/>
  <c r="F133" i="6"/>
  <c r="J133" i="6"/>
  <c r="G130" i="6"/>
  <c r="K130" i="6"/>
  <c r="F129" i="6"/>
  <c r="J129" i="6"/>
  <c r="G126" i="6"/>
  <c r="K126" i="6"/>
  <c r="F125" i="6"/>
  <c r="J125" i="6"/>
  <c r="G122" i="6"/>
  <c r="K122" i="6"/>
  <c r="F121" i="6"/>
  <c r="J121" i="6"/>
  <c r="G111" i="6"/>
  <c r="K111" i="6"/>
  <c r="L111" i="6"/>
  <c r="P13" i="6"/>
  <c r="P12" i="6"/>
  <c r="L13" i="6"/>
  <c r="L12" i="6"/>
  <c r="H13" i="6"/>
  <c r="H12" i="6"/>
  <c r="D12" i="6"/>
  <c r="D13" i="6"/>
  <c r="F114" i="6"/>
  <c r="J114" i="6"/>
  <c r="Q12" i="6"/>
  <c r="Q13" i="6"/>
  <c r="M12" i="6"/>
  <c r="M13" i="6"/>
  <c r="I13" i="6"/>
  <c r="I12" i="6"/>
  <c r="E13" i="6"/>
  <c r="E12" i="6"/>
  <c r="L178" i="6"/>
  <c r="K177" i="6"/>
  <c r="J176" i="6"/>
  <c r="L174" i="6"/>
  <c r="K173" i="6"/>
  <c r="J172" i="6"/>
  <c r="L170" i="6"/>
  <c r="K169" i="6"/>
  <c r="J168" i="6"/>
  <c r="L166" i="6"/>
  <c r="K165" i="6"/>
  <c r="J164" i="6"/>
  <c r="L162" i="6"/>
  <c r="K161" i="6"/>
  <c r="J160" i="6"/>
  <c r="L158" i="6"/>
  <c r="K157" i="6"/>
  <c r="J156" i="6"/>
  <c r="L154" i="6"/>
  <c r="K153" i="6"/>
  <c r="J152" i="6"/>
  <c r="L150" i="6"/>
  <c r="K149" i="6"/>
  <c r="J148" i="6"/>
  <c r="L146" i="6"/>
  <c r="K145" i="6"/>
  <c r="J144" i="6"/>
  <c r="L142" i="6"/>
  <c r="K141" i="6"/>
  <c r="J140" i="6"/>
  <c r="L138" i="6"/>
  <c r="K137" i="6"/>
  <c r="J136" i="6"/>
  <c r="L134" i="6"/>
  <c r="K133" i="6"/>
  <c r="J132" i="6"/>
  <c r="L130" i="6"/>
  <c r="K129" i="6"/>
  <c r="J128" i="6"/>
  <c r="L126" i="6"/>
  <c r="K125" i="6"/>
  <c r="J124" i="6"/>
  <c r="F118" i="6"/>
  <c r="J118" i="6"/>
  <c r="I117" i="6"/>
  <c r="F117" i="6"/>
  <c r="J117" i="6"/>
  <c r="G115" i="6"/>
  <c r="K115" i="6"/>
  <c r="L115" i="6"/>
  <c r="G114" i="6"/>
  <c r="K114" i="6"/>
  <c r="N12" i="6"/>
  <c r="N13" i="6"/>
  <c r="J13" i="6"/>
  <c r="J12" i="6"/>
  <c r="F12" i="6"/>
  <c r="F13" i="6"/>
  <c r="L189" i="6"/>
  <c r="G189" i="6"/>
  <c r="L185" i="6"/>
  <c r="G185" i="6"/>
  <c r="L181" i="6"/>
  <c r="G181" i="6"/>
  <c r="K179" i="6"/>
  <c r="G179" i="6"/>
  <c r="L177" i="6"/>
  <c r="G177" i="6"/>
  <c r="K176" i="6"/>
  <c r="F176" i="6"/>
  <c r="K175" i="6"/>
  <c r="G175" i="6"/>
  <c r="L173" i="6"/>
  <c r="G173" i="6"/>
  <c r="K172" i="6"/>
  <c r="F172" i="6"/>
  <c r="K171" i="6"/>
  <c r="G171" i="6"/>
  <c r="L169" i="6"/>
  <c r="G169" i="6"/>
  <c r="K168" i="6"/>
  <c r="F168" i="6"/>
  <c r="K167" i="6"/>
  <c r="G167" i="6"/>
  <c r="L165" i="6"/>
  <c r="G165" i="6"/>
  <c r="K164" i="6"/>
  <c r="F164" i="6"/>
  <c r="K163" i="6"/>
  <c r="G163" i="6"/>
  <c r="L161" i="6"/>
  <c r="G161" i="6"/>
  <c r="K160" i="6"/>
  <c r="F160" i="6"/>
  <c r="K159" i="6"/>
  <c r="G159" i="6"/>
  <c r="L157" i="6"/>
  <c r="G157" i="6"/>
  <c r="K156" i="6"/>
  <c r="F156" i="6"/>
  <c r="K155" i="6"/>
  <c r="G155" i="6"/>
  <c r="L153" i="6"/>
  <c r="G153" i="6"/>
  <c r="K152" i="6"/>
  <c r="F152" i="6"/>
  <c r="K151" i="6"/>
  <c r="G151" i="6"/>
  <c r="L149" i="6"/>
  <c r="G149" i="6"/>
  <c r="K148" i="6"/>
  <c r="F148" i="6"/>
  <c r="K147" i="6"/>
  <c r="G147" i="6"/>
  <c r="L145" i="6"/>
  <c r="G145" i="6"/>
  <c r="K144" i="6"/>
  <c r="F144" i="6"/>
  <c r="K143" i="6"/>
  <c r="G143" i="6"/>
  <c r="L141" i="6"/>
  <c r="G141" i="6"/>
  <c r="K140" i="6"/>
  <c r="F140" i="6"/>
  <c r="K139" i="6"/>
  <c r="G139" i="6"/>
  <c r="L137" i="6"/>
  <c r="G137" i="6"/>
  <c r="K136" i="6"/>
  <c r="F136" i="6"/>
  <c r="K135" i="6"/>
  <c r="G135" i="6"/>
  <c r="L133" i="6"/>
  <c r="G133" i="6"/>
  <c r="K132" i="6"/>
  <c r="F132" i="6"/>
  <c r="K131" i="6"/>
  <c r="G131" i="6"/>
  <c r="L129" i="6"/>
  <c r="G129" i="6"/>
  <c r="K128" i="6"/>
  <c r="F128" i="6"/>
  <c r="K127" i="6"/>
  <c r="G127" i="6"/>
  <c r="L125" i="6"/>
  <c r="G125" i="6"/>
  <c r="K124" i="6"/>
  <c r="F124" i="6"/>
  <c r="K123" i="6"/>
  <c r="G123" i="6"/>
  <c r="L121" i="6"/>
  <c r="G121" i="6"/>
  <c r="K120" i="6"/>
  <c r="F120" i="6"/>
  <c r="K119" i="6"/>
  <c r="G119" i="6"/>
  <c r="K49" i="6"/>
  <c r="L49" i="6"/>
  <c r="K41" i="6"/>
  <c r="L41" i="6"/>
  <c r="K33" i="6"/>
  <c r="L33" i="6"/>
  <c r="K25" i="6"/>
  <c r="L25" i="6"/>
  <c r="G89" i="7"/>
  <c r="J89" i="7"/>
  <c r="P89" i="7"/>
  <c r="S89" i="7" s="1"/>
  <c r="U89" i="7" s="1"/>
  <c r="G36" i="7"/>
  <c r="J36" i="7" s="1"/>
  <c r="P36" i="7"/>
  <c r="S36" i="7"/>
  <c r="U36" i="7" s="1"/>
  <c r="G27" i="7"/>
  <c r="P27" i="7"/>
  <c r="J113" i="6"/>
  <c r="F113" i="6"/>
  <c r="K110" i="6"/>
  <c r="G110" i="6"/>
  <c r="J109" i="6"/>
  <c r="F109" i="6"/>
  <c r="L107" i="6"/>
  <c r="K106" i="6"/>
  <c r="G106" i="6"/>
  <c r="J105" i="6"/>
  <c r="F105" i="6"/>
  <c r="L103" i="6"/>
  <c r="K102" i="6"/>
  <c r="G102" i="6"/>
  <c r="J101" i="6"/>
  <c r="F101" i="6"/>
  <c r="L99" i="6"/>
  <c r="K98" i="6"/>
  <c r="G98" i="6"/>
  <c r="J97" i="6"/>
  <c r="F97" i="6"/>
  <c r="L95" i="6"/>
  <c r="K94" i="6"/>
  <c r="G94" i="6"/>
  <c r="J93" i="6"/>
  <c r="F93" i="6"/>
  <c r="L91" i="6"/>
  <c r="K90" i="6"/>
  <c r="G90" i="6"/>
  <c r="J89" i="6"/>
  <c r="F89" i="6"/>
  <c r="L87" i="6"/>
  <c r="K86" i="6"/>
  <c r="G86" i="6"/>
  <c r="J85" i="6"/>
  <c r="F85" i="6"/>
  <c r="L83" i="6"/>
  <c r="L75" i="6"/>
  <c r="L59" i="6"/>
  <c r="L43" i="6"/>
  <c r="L27" i="6"/>
  <c r="K71" i="6"/>
  <c r="K55" i="6"/>
  <c r="K31" i="6"/>
  <c r="G85" i="7"/>
  <c r="J85" i="7"/>
  <c r="P85" i="7"/>
  <c r="S85" i="7"/>
  <c r="U85" i="7"/>
  <c r="K45" i="6"/>
  <c r="L45" i="6"/>
  <c r="K37" i="6"/>
  <c r="L37" i="6"/>
  <c r="K29" i="6"/>
  <c r="L29" i="6"/>
  <c r="K21" i="6"/>
  <c r="L21" i="6"/>
  <c r="P90" i="7"/>
  <c r="S90" i="7" s="1"/>
  <c r="U90" i="7" s="1"/>
  <c r="G90" i="7"/>
  <c r="J90" i="7" s="1"/>
  <c r="G81" i="7"/>
  <c r="J81" i="7"/>
  <c r="P81" i="7"/>
  <c r="S81" i="7"/>
  <c r="U81" i="7" s="1"/>
  <c r="P54" i="7"/>
  <c r="S54" i="7" s="1"/>
  <c r="U54" i="7" s="1"/>
  <c r="G54" i="7"/>
  <c r="J54" i="7"/>
  <c r="I110" i="6"/>
  <c r="I106" i="6"/>
  <c r="I102" i="6"/>
  <c r="I98" i="6"/>
  <c r="I94" i="6"/>
  <c r="I90" i="6"/>
  <c r="I86" i="6"/>
  <c r="G77" i="7"/>
  <c r="J77" i="7"/>
  <c r="P77" i="7"/>
  <c r="S77" i="7" s="1"/>
  <c r="U77" i="7" s="1"/>
  <c r="J110" i="6"/>
  <c r="K107" i="6"/>
  <c r="J106" i="6"/>
  <c r="K103" i="6"/>
  <c r="J102" i="6"/>
  <c r="K99" i="6"/>
  <c r="J98" i="6"/>
  <c r="K95" i="6"/>
  <c r="J94" i="6"/>
  <c r="K91" i="6"/>
  <c r="J90" i="6"/>
  <c r="K87" i="6"/>
  <c r="J86" i="6"/>
  <c r="K83" i="6"/>
  <c r="G77" i="6"/>
  <c r="G69" i="6"/>
  <c r="G61" i="6"/>
  <c r="G53" i="6"/>
  <c r="G45" i="6"/>
  <c r="G37" i="6"/>
  <c r="G29" i="6"/>
  <c r="G21" i="6"/>
  <c r="K82" i="6"/>
  <c r="K78" i="6"/>
  <c r="K74" i="6"/>
  <c r="K70" i="6"/>
  <c r="K66" i="6"/>
  <c r="K62" i="6"/>
  <c r="K58" i="6"/>
  <c r="K54" i="6"/>
  <c r="K50" i="6"/>
  <c r="K46" i="6"/>
  <c r="J82" i="6"/>
  <c r="J78" i="6"/>
  <c r="J74" i="6"/>
  <c r="J70" i="6"/>
  <c r="J66" i="6"/>
  <c r="J62" i="6"/>
  <c r="J58" i="6"/>
  <c r="J54" i="6"/>
  <c r="J50" i="6"/>
  <c r="J46" i="6"/>
  <c r="J42" i="6"/>
  <c r="J38" i="6"/>
  <c r="J34" i="6"/>
  <c r="J30" i="6"/>
  <c r="J26" i="6"/>
  <c r="J22" i="6"/>
  <c r="P103" i="7"/>
  <c r="P99" i="7"/>
  <c r="P87" i="7"/>
  <c r="S87" i="7"/>
  <c r="U87" i="7" s="1"/>
  <c r="P83" i="7"/>
  <c r="S83" i="7"/>
  <c r="U83" i="7" s="1"/>
  <c r="P79" i="7"/>
  <c r="P71" i="7"/>
  <c r="P69" i="7"/>
  <c r="P67" i="7"/>
  <c r="P65" i="7"/>
  <c r="P63" i="7"/>
  <c r="P61" i="7"/>
  <c r="P59" i="7"/>
  <c r="S59" i="7" s="1"/>
  <c r="U59" i="7" s="1"/>
  <c r="P57" i="7"/>
  <c r="E49" i="7"/>
  <c r="F49" i="7" s="1"/>
  <c r="G49" i="7" s="1"/>
  <c r="J49" i="7" s="1"/>
  <c r="E45" i="7"/>
  <c r="F45" i="7"/>
  <c r="G45" i="7" s="1"/>
  <c r="J45" i="7" s="1"/>
  <c r="E41" i="7"/>
  <c r="F41" i="7"/>
  <c r="E37" i="7"/>
  <c r="F37" i="7"/>
  <c r="P37" i="7"/>
  <c r="E33" i="7"/>
  <c r="F33" i="7" s="1"/>
  <c r="G33" i="7" s="1"/>
  <c r="J33" i="7" s="1"/>
  <c r="E28" i="7"/>
  <c r="F28" i="7" s="1"/>
  <c r="V13" i="7"/>
  <c r="V7" i="7"/>
  <c r="I80" i="6"/>
  <c r="I76" i="6"/>
  <c r="I72" i="6"/>
  <c r="I68" i="6"/>
  <c r="I64" i="6"/>
  <c r="I60" i="6"/>
  <c r="I56" i="6"/>
  <c r="I52" i="6"/>
  <c r="I48" i="6"/>
  <c r="I44" i="6"/>
  <c r="I40" i="6"/>
  <c r="I36" i="6"/>
  <c r="I32" i="6"/>
  <c r="I28" i="6"/>
  <c r="I24" i="6"/>
  <c r="R91" i="2"/>
  <c r="T91" i="2" s="1"/>
  <c r="R106" i="2"/>
  <c r="T106" i="2" s="1"/>
  <c r="P45" i="7"/>
  <c r="R59" i="2"/>
  <c r="T59" i="2" s="1"/>
  <c r="G108" i="2"/>
  <c r="K108" i="2"/>
  <c r="P108" i="2"/>
  <c r="F173" i="3"/>
  <c r="H173" i="3"/>
  <c r="J173" i="3"/>
  <c r="L173" i="3"/>
  <c r="I173" i="3"/>
  <c r="L232" i="3"/>
  <c r="G232" i="3"/>
  <c r="K232" i="3"/>
  <c r="P29" i="2"/>
  <c r="G29" i="2"/>
  <c r="J29" i="2" s="1"/>
  <c r="H188" i="3"/>
  <c r="K188" i="3"/>
  <c r="F188" i="3"/>
  <c r="J188" i="3"/>
  <c r="I188" i="3"/>
  <c r="K173" i="3"/>
  <c r="K181" i="3"/>
  <c r="L181" i="3"/>
  <c r="G181" i="3"/>
  <c r="L188" i="3"/>
  <c r="G204" i="3"/>
  <c r="L204" i="3"/>
  <c r="K204" i="3"/>
  <c r="F280" i="3"/>
  <c r="J280" i="3"/>
  <c r="I280" i="3"/>
  <c r="H280" i="3"/>
  <c r="K280" i="3"/>
  <c r="J54" i="2"/>
  <c r="R54" i="2"/>
  <c r="T54" i="2" s="1"/>
  <c r="L123" i="3"/>
  <c r="K123" i="3"/>
  <c r="G123" i="3"/>
  <c r="K116" i="3"/>
  <c r="G116" i="3"/>
  <c r="L116" i="3"/>
  <c r="L150" i="3"/>
  <c r="K150" i="3"/>
  <c r="K243" i="3"/>
  <c r="G243" i="3"/>
  <c r="L243" i="3"/>
  <c r="I263" i="3"/>
  <c r="H263" i="3"/>
  <c r="L263" i="3"/>
  <c r="F263" i="3"/>
  <c r="J263" i="3"/>
  <c r="G265" i="3"/>
  <c r="L265" i="3"/>
  <c r="K265" i="3"/>
  <c r="L145" i="3"/>
  <c r="K145" i="3"/>
  <c r="G145" i="3"/>
  <c r="F169" i="3"/>
  <c r="H169" i="3"/>
  <c r="J169" i="3"/>
  <c r="I169" i="3"/>
  <c r="L169" i="3"/>
  <c r="K169" i="3"/>
  <c r="F180" i="3"/>
  <c r="I180" i="3"/>
  <c r="J180" i="3"/>
  <c r="H180" i="3"/>
  <c r="L194" i="3"/>
  <c r="K194" i="3"/>
  <c r="G194" i="3"/>
  <c r="L274" i="3"/>
  <c r="G274" i="3"/>
  <c r="L118" i="3"/>
  <c r="K118" i="3"/>
  <c r="H144" i="3"/>
  <c r="I144" i="3"/>
  <c r="J144" i="3"/>
  <c r="F144" i="3"/>
  <c r="L144" i="3"/>
  <c r="F151" i="3"/>
  <c r="H151" i="3"/>
  <c r="J151" i="3"/>
  <c r="I151" i="3"/>
  <c r="H207" i="3"/>
  <c r="I207" i="3"/>
  <c r="F207" i="3"/>
  <c r="H218" i="3"/>
  <c r="L218" i="3"/>
  <c r="K218" i="3"/>
  <c r="F218" i="3"/>
  <c r="J218" i="3"/>
  <c r="I218" i="3"/>
  <c r="H261" i="3"/>
  <c r="J261" i="3"/>
  <c r="I261" i="3"/>
  <c r="L261" i="3"/>
  <c r="H273" i="3"/>
  <c r="I273" i="3"/>
  <c r="F273" i="3"/>
  <c r="J273" i="3"/>
  <c r="L300" i="3"/>
  <c r="K300" i="3"/>
  <c r="G300" i="3"/>
  <c r="M12" i="3"/>
  <c r="M13" i="3"/>
  <c r="L113" i="3"/>
  <c r="K113" i="3"/>
  <c r="G113" i="3"/>
  <c r="F137" i="3"/>
  <c r="H137" i="3"/>
  <c r="J137" i="3"/>
  <c r="I137" i="3"/>
  <c r="L137" i="3"/>
  <c r="K137" i="3"/>
  <c r="K144" i="3"/>
  <c r="F146" i="3"/>
  <c r="H146" i="3"/>
  <c r="J146" i="3"/>
  <c r="I146" i="3"/>
  <c r="G150" i="3"/>
  <c r="L151" i="3"/>
  <c r="H200" i="3"/>
  <c r="I200" i="3"/>
  <c r="F200" i="3"/>
  <c r="J200" i="3"/>
  <c r="K200" i="3"/>
  <c r="K261" i="3"/>
  <c r="L297" i="3"/>
  <c r="G297" i="3"/>
  <c r="K297" i="3"/>
  <c r="L299" i="3"/>
  <c r="F299" i="3"/>
  <c r="J299" i="3"/>
  <c r="K299" i="3"/>
  <c r="I299" i="3"/>
  <c r="H299" i="3"/>
  <c r="S79" i="7"/>
  <c r="U79" i="7" s="1"/>
  <c r="H112" i="3"/>
  <c r="I112" i="3"/>
  <c r="J112" i="3"/>
  <c r="F112" i="3"/>
  <c r="L112" i="3"/>
  <c r="F119" i="3"/>
  <c r="H119" i="3"/>
  <c r="J119" i="3"/>
  <c r="I119" i="3"/>
  <c r="K148" i="3"/>
  <c r="G148" i="3"/>
  <c r="H187" i="3"/>
  <c r="I187" i="3"/>
  <c r="L187" i="3"/>
  <c r="F187" i="3"/>
  <c r="L189" i="3"/>
  <c r="G189" i="3"/>
  <c r="K189" i="3"/>
  <c r="F193" i="3"/>
  <c r="H193" i="3"/>
  <c r="J193" i="3"/>
  <c r="L193" i="3"/>
  <c r="I193" i="3"/>
  <c r="H271" i="3"/>
  <c r="L271" i="3"/>
  <c r="F271" i="3"/>
  <c r="J271" i="3"/>
  <c r="I271" i="3"/>
  <c r="K271" i="3"/>
  <c r="J326" i="3"/>
  <c r="H326" i="3"/>
  <c r="I326" i="3"/>
  <c r="F326" i="3"/>
  <c r="K326" i="3"/>
  <c r="L326" i="3"/>
  <c r="J27" i="7"/>
  <c r="S27" i="7"/>
  <c r="U27" i="7"/>
  <c r="F105" i="3"/>
  <c r="H105" i="3"/>
  <c r="J105" i="3"/>
  <c r="I105" i="3"/>
  <c r="L105" i="3"/>
  <c r="K105" i="3"/>
  <c r="K112" i="3"/>
  <c r="F114" i="3"/>
  <c r="H114" i="3"/>
  <c r="J114" i="3"/>
  <c r="I114" i="3"/>
  <c r="G118" i="3"/>
  <c r="L119" i="3"/>
  <c r="L155" i="3"/>
  <c r="K155" i="3"/>
  <c r="K174" i="3"/>
  <c r="G174" i="3"/>
  <c r="L174" i="3"/>
  <c r="K187" i="3"/>
  <c r="K193" i="3"/>
  <c r="L200" i="3"/>
  <c r="L234" i="3"/>
  <c r="K234" i="3"/>
  <c r="G234" i="3"/>
  <c r="G291" i="3"/>
  <c r="K291" i="3"/>
  <c r="L207" i="3"/>
  <c r="G207" i="3"/>
  <c r="K263" i="3"/>
  <c r="F268" i="3"/>
  <c r="I268" i="3"/>
  <c r="L273" i="3"/>
  <c r="H72" i="3"/>
  <c r="F72" i="3"/>
  <c r="J72" i="3"/>
  <c r="I72" i="3"/>
  <c r="F59" i="3"/>
  <c r="I59" i="3"/>
  <c r="K59" i="3"/>
  <c r="J59" i="3"/>
  <c r="H59" i="3"/>
  <c r="G45" i="2"/>
  <c r="J45" i="2"/>
  <c r="P45" i="2"/>
  <c r="R45" i="2"/>
  <c r="T45" i="2" s="1"/>
  <c r="L133" i="3"/>
  <c r="L165" i="3"/>
  <c r="G188" i="3"/>
  <c r="H210" i="3"/>
  <c r="J210" i="3"/>
  <c r="F217" i="3"/>
  <c r="J217" i="3"/>
  <c r="F225" i="3"/>
  <c r="K225" i="3"/>
  <c r="J225" i="3"/>
  <c r="L226" i="3"/>
  <c r="K226" i="3"/>
  <c r="H228" i="3"/>
  <c r="L228" i="3"/>
  <c r="J228" i="3"/>
  <c r="L237" i="3"/>
  <c r="F248" i="3"/>
  <c r="H248" i="3"/>
  <c r="F258" i="3"/>
  <c r="H258" i="3"/>
  <c r="H266" i="3"/>
  <c r="J266" i="3"/>
  <c r="I266" i="3"/>
  <c r="L268" i="3"/>
  <c r="H275" i="3"/>
  <c r="I275" i="3"/>
  <c r="L301" i="3"/>
  <c r="F91" i="3"/>
  <c r="I91" i="3"/>
  <c r="K91" i="3"/>
  <c r="H91" i="3"/>
  <c r="J91" i="3"/>
  <c r="L104" i="3"/>
  <c r="J136" i="3"/>
  <c r="J104" i="3"/>
  <c r="I110" i="3"/>
  <c r="I115" i="3"/>
  <c r="F121" i="3"/>
  <c r="F130" i="3"/>
  <c r="F135" i="3"/>
  <c r="I142" i="3"/>
  <c r="I147" i="3"/>
  <c r="F153" i="3"/>
  <c r="F162" i="3"/>
  <c r="F167" i="3"/>
  <c r="G172" i="3"/>
  <c r="H191" i="3"/>
  <c r="H198" i="3"/>
  <c r="F201" i="3"/>
  <c r="F209" i="3"/>
  <c r="J209" i="3"/>
  <c r="K223" i="3"/>
  <c r="G223" i="3"/>
  <c r="F244" i="3"/>
  <c r="H244" i="3"/>
  <c r="G248" i="3"/>
  <c r="L248" i="3"/>
  <c r="G258" i="3"/>
  <c r="L258" i="3"/>
  <c r="L266" i="3"/>
  <c r="K275" i="3"/>
  <c r="L285" i="3"/>
  <c r="H290" i="3"/>
  <c r="I290" i="3"/>
  <c r="L309" i="3"/>
  <c r="G311" i="3"/>
  <c r="L311" i="3"/>
  <c r="L323" i="3"/>
  <c r="K323" i="3"/>
  <c r="F336" i="3"/>
  <c r="I336" i="3"/>
  <c r="H336" i="3"/>
  <c r="J338" i="3"/>
  <c r="H338" i="3"/>
  <c r="P74" i="2"/>
  <c r="G74" i="2"/>
  <c r="K74" i="2"/>
  <c r="G109" i="3"/>
  <c r="K133" i="3"/>
  <c r="I106" i="3"/>
  <c r="J110" i="3"/>
  <c r="I111" i="3"/>
  <c r="G112" i="3"/>
  <c r="K114" i="3"/>
  <c r="J115" i="3"/>
  <c r="K119" i="3"/>
  <c r="L125" i="3"/>
  <c r="I138" i="3"/>
  <c r="J142" i="3"/>
  <c r="I143" i="3"/>
  <c r="G144" i="3"/>
  <c r="K146" i="3"/>
  <c r="J147" i="3"/>
  <c r="K151" i="3"/>
  <c r="L157" i="3"/>
  <c r="I170" i="3"/>
  <c r="G171" i="3"/>
  <c r="I172" i="3"/>
  <c r="I186" i="3"/>
  <c r="G187" i="3"/>
  <c r="L192" i="3"/>
  <c r="G226" i="3"/>
  <c r="G244" i="3"/>
  <c r="L244" i="3"/>
  <c r="H246" i="3"/>
  <c r="I246" i="3"/>
  <c r="F262" i="3"/>
  <c r="J262" i="3"/>
  <c r="I262" i="3"/>
  <c r="F272" i="3"/>
  <c r="J272" i="3"/>
  <c r="I272" i="3"/>
  <c r="G294" i="3"/>
  <c r="G312" i="3"/>
  <c r="K180" i="3"/>
  <c r="I102" i="3"/>
  <c r="I107" i="3"/>
  <c r="K110" i="3"/>
  <c r="K115" i="3"/>
  <c r="I133" i="3"/>
  <c r="I134" i="3"/>
  <c r="I139" i="3"/>
  <c r="K142" i="3"/>
  <c r="K147" i="3"/>
  <c r="I165" i="3"/>
  <c r="I166" i="3"/>
  <c r="J172" i="3"/>
  <c r="G180" i="3"/>
  <c r="F208" i="3"/>
  <c r="J208" i="3"/>
  <c r="G210" i="3"/>
  <c r="H227" i="3"/>
  <c r="K227" i="3"/>
  <c r="I227" i="3"/>
  <c r="G254" i="3"/>
  <c r="H264" i="3"/>
  <c r="L264" i="3"/>
  <c r="J264" i="3"/>
  <c r="F310" i="3"/>
  <c r="H310" i="3"/>
  <c r="J310" i="3"/>
  <c r="L324" i="3"/>
  <c r="L327" i="3"/>
  <c r="K327" i="3"/>
  <c r="I103" i="3"/>
  <c r="K106" i="3"/>
  <c r="I108" i="3"/>
  <c r="K111" i="3"/>
  <c r="I129" i="3"/>
  <c r="I130" i="3"/>
  <c r="J133" i="3"/>
  <c r="I135" i="3"/>
  <c r="K138" i="3"/>
  <c r="I140" i="3"/>
  <c r="K143" i="3"/>
  <c r="I161" i="3"/>
  <c r="I162" i="3"/>
  <c r="J165" i="3"/>
  <c r="I167" i="3"/>
  <c r="K170" i="3"/>
  <c r="K171" i="3"/>
  <c r="K186" i="3"/>
  <c r="I192" i="3"/>
  <c r="F194" i="3"/>
  <c r="G202" i="3"/>
  <c r="K207" i="3"/>
  <c r="I210" i="3"/>
  <c r="H224" i="3"/>
  <c r="J224" i="3"/>
  <c r="F236" i="3"/>
  <c r="H257" i="3"/>
  <c r="I257" i="3"/>
  <c r="F276" i="3"/>
  <c r="H276" i="3"/>
  <c r="L280" i="3"/>
  <c r="F282" i="3"/>
  <c r="I282" i="3"/>
  <c r="H286" i="3"/>
  <c r="J286" i="3"/>
  <c r="K289" i="3"/>
  <c r="F302" i="3"/>
  <c r="J302" i="3"/>
  <c r="I302" i="3"/>
  <c r="H320" i="3"/>
  <c r="J320" i="3"/>
  <c r="I320" i="3"/>
  <c r="K161" i="3"/>
  <c r="F140" i="3"/>
  <c r="K129" i="3"/>
  <c r="F108" i="3"/>
  <c r="G199" i="3"/>
  <c r="I203" i="3"/>
  <c r="I206" i="3"/>
  <c r="F216" i="3"/>
  <c r="J216" i="3"/>
  <c r="I216" i="3"/>
  <c r="H221" i="3"/>
  <c r="I221" i="3"/>
  <c r="G224" i="3"/>
  <c r="L224" i="3"/>
  <c r="K231" i="3"/>
  <c r="H238" i="3"/>
  <c r="L238" i="3"/>
  <c r="J238" i="3"/>
  <c r="G242" i="3"/>
  <c r="H243" i="3"/>
  <c r="I243" i="3"/>
  <c r="K247" i="3"/>
  <c r="G247" i="3"/>
  <c r="F250" i="3"/>
  <c r="H250" i="3"/>
  <c r="J250" i="3"/>
  <c r="J268" i="3"/>
  <c r="K273" i="3"/>
  <c r="G276" i="3"/>
  <c r="L276" i="3"/>
  <c r="G286" i="3"/>
  <c r="L286" i="3"/>
  <c r="K331" i="3"/>
  <c r="H331" i="3"/>
  <c r="F260" i="3"/>
  <c r="F306" i="3"/>
  <c r="L315" i="3"/>
  <c r="G315" i="3"/>
  <c r="G73" i="2"/>
  <c r="R58" i="2"/>
  <c r="T58" i="2" s="1"/>
  <c r="N12" i="3"/>
  <c r="H24" i="3"/>
  <c r="F24" i="3"/>
  <c r="J24" i="3"/>
  <c r="K312" i="6"/>
  <c r="L312" i="6"/>
  <c r="G312" i="6"/>
  <c r="P21" i="2"/>
  <c r="R21" i="2" s="1"/>
  <c r="T21" i="2" s="1"/>
  <c r="K72" i="3"/>
  <c r="K40" i="3"/>
  <c r="H56" i="3"/>
  <c r="F56" i="3"/>
  <c r="J56" i="3"/>
  <c r="F43" i="3"/>
  <c r="I43" i="3"/>
  <c r="K43" i="3"/>
  <c r="H43" i="3"/>
  <c r="F50" i="2"/>
  <c r="E73" i="5"/>
  <c r="F259" i="6"/>
  <c r="H259" i="6"/>
  <c r="I259" i="6"/>
  <c r="J259" i="6"/>
  <c r="K259" i="6"/>
  <c r="H249" i="6"/>
  <c r="I249" i="6"/>
  <c r="G214" i="3"/>
  <c r="G215" i="3"/>
  <c r="G230" i="3"/>
  <c r="G240" i="3"/>
  <c r="G278" i="3"/>
  <c r="G296" i="3"/>
  <c r="G308" i="3"/>
  <c r="L333" i="3"/>
  <c r="L335" i="3"/>
  <c r="K335" i="3"/>
  <c r="G335" i="3"/>
  <c r="G72" i="2"/>
  <c r="K72" i="2" s="1"/>
  <c r="P27" i="2"/>
  <c r="R27" i="2" s="1"/>
  <c r="T27" i="2" s="1"/>
  <c r="P24" i="2"/>
  <c r="R24" i="2"/>
  <c r="T24" i="2"/>
  <c r="H88" i="3"/>
  <c r="F88" i="3"/>
  <c r="J88" i="3"/>
  <c r="P30" i="2"/>
  <c r="R30" i="2"/>
  <c r="T30" i="2" s="1"/>
  <c r="F75" i="3"/>
  <c r="I75" i="3"/>
  <c r="K75" i="3"/>
  <c r="H75" i="3"/>
  <c r="P48" i="2"/>
  <c r="G48" i="2"/>
  <c r="J48" i="2"/>
  <c r="F331" i="6"/>
  <c r="H331" i="6"/>
  <c r="J331" i="6"/>
  <c r="I331" i="6"/>
  <c r="K331" i="6"/>
  <c r="L331" i="6"/>
  <c r="G13" i="3"/>
  <c r="G12" i="3"/>
  <c r="H40" i="3"/>
  <c r="F40" i="3"/>
  <c r="J40" i="3"/>
  <c r="I40" i="3"/>
  <c r="K315" i="3"/>
  <c r="F316" i="3"/>
  <c r="I316" i="3"/>
  <c r="L320" i="3"/>
  <c r="J328" i="3"/>
  <c r="F332" i="3"/>
  <c r="L332" i="3"/>
  <c r="H334" i="3"/>
  <c r="I334" i="3"/>
  <c r="R42" i="2"/>
  <c r="T42" i="2" s="1"/>
  <c r="F27" i="3"/>
  <c r="I27" i="3"/>
  <c r="K27" i="3"/>
  <c r="F278" i="6"/>
  <c r="H278" i="6"/>
  <c r="I278" i="6"/>
  <c r="J278" i="6"/>
  <c r="H86" i="3"/>
  <c r="H54" i="3"/>
  <c r="F90" i="3"/>
  <c r="F74" i="3"/>
  <c r="F58" i="3"/>
  <c r="F42" i="3"/>
  <c r="F26" i="3"/>
  <c r="E30" i="4"/>
  <c r="P49" i="2"/>
  <c r="R49" i="2"/>
  <c r="T49" i="2" s="1"/>
  <c r="G49" i="2"/>
  <c r="J49" i="2"/>
  <c r="G300" i="6"/>
  <c r="K300" i="6"/>
  <c r="L300" i="6"/>
  <c r="G295" i="6"/>
  <c r="K295" i="6"/>
  <c r="F264" i="6"/>
  <c r="H264" i="6"/>
  <c r="J264" i="6"/>
  <c r="L238" i="6"/>
  <c r="H238" i="6"/>
  <c r="F238" i="6"/>
  <c r="I238" i="6"/>
  <c r="I78" i="6"/>
  <c r="H78" i="6"/>
  <c r="F78" i="6"/>
  <c r="L78" i="6"/>
  <c r="L86" i="3"/>
  <c r="L54" i="3"/>
  <c r="L22" i="3"/>
  <c r="H85" i="3"/>
  <c r="H74" i="3"/>
  <c r="H53" i="3"/>
  <c r="H42" i="3"/>
  <c r="H21" i="3"/>
  <c r="I85" i="3"/>
  <c r="I53" i="3"/>
  <c r="I21" i="3"/>
  <c r="F93" i="3"/>
  <c r="I90" i="3"/>
  <c r="I74" i="3"/>
  <c r="F61" i="3"/>
  <c r="I58" i="3"/>
  <c r="I42" i="3"/>
  <c r="F29" i="3"/>
  <c r="I26" i="3"/>
  <c r="G52" i="2"/>
  <c r="J52" i="2"/>
  <c r="I332" i="6"/>
  <c r="H332" i="6"/>
  <c r="K328" i="6"/>
  <c r="L328" i="6"/>
  <c r="H325" i="6"/>
  <c r="L325" i="6"/>
  <c r="F291" i="6"/>
  <c r="H291" i="6"/>
  <c r="I291" i="6"/>
  <c r="H281" i="6"/>
  <c r="I281" i="6"/>
  <c r="G252" i="6"/>
  <c r="K252" i="6"/>
  <c r="L252" i="6"/>
  <c r="G247" i="6"/>
  <c r="K247" i="6"/>
  <c r="I198" i="6"/>
  <c r="F198" i="6"/>
  <c r="H198" i="6"/>
  <c r="J198" i="6"/>
  <c r="I73" i="3"/>
  <c r="F86" i="3"/>
  <c r="F70" i="3"/>
  <c r="F54" i="3"/>
  <c r="F38" i="3"/>
  <c r="F22" i="3"/>
  <c r="F330" i="6"/>
  <c r="H330" i="6"/>
  <c r="I330" i="6"/>
  <c r="F296" i="6"/>
  <c r="H296" i="6"/>
  <c r="J296" i="6"/>
  <c r="L294" i="6"/>
  <c r="F262" i="6"/>
  <c r="H262" i="6"/>
  <c r="I262" i="6"/>
  <c r="H109" i="6"/>
  <c r="K109" i="6"/>
  <c r="L109" i="6"/>
  <c r="I109" i="6"/>
  <c r="F107" i="6"/>
  <c r="H107" i="6"/>
  <c r="I107" i="6"/>
  <c r="J107" i="6"/>
  <c r="K79" i="6"/>
  <c r="L79" i="6"/>
  <c r="J98" i="3"/>
  <c r="J90" i="3"/>
  <c r="J82" i="3"/>
  <c r="J66" i="3"/>
  <c r="J58" i="3"/>
  <c r="J50" i="3"/>
  <c r="J26" i="3"/>
  <c r="H93" i="3"/>
  <c r="H82" i="3"/>
  <c r="H61" i="3"/>
  <c r="H50" i="3"/>
  <c r="H29" i="3"/>
  <c r="F89" i="3"/>
  <c r="I70" i="3"/>
  <c r="F57" i="3"/>
  <c r="I38" i="3"/>
  <c r="F25" i="3"/>
  <c r="G47" i="2"/>
  <c r="R47" i="2" s="1"/>
  <c r="T47" i="2" s="1"/>
  <c r="J47" i="2"/>
  <c r="F323" i="6"/>
  <c r="H323" i="6"/>
  <c r="J323" i="6"/>
  <c r="G284" i="6"/>
  <c r="K284" i="6"/>
  <c r="L284" i="6"/>
  <c r="G279" i="6"/>
  <c r="K279" i="6"/>
  <c r="F248" i="6"/>
  <c r="H248" i="6"/>
  <c r="J248" i="6"/>
  <c r="I153" i="6"/>
  <c r="H153" i="6"/>
  <c r="F130" i="6"/>
  <c r="H130" i="6"/>
  <c r="I130" i="6"/>
  <c r="J130" i="6"/>
  <c r="G84" i="6"/>
  <c r="K84" i="6"/>
  <c r="L84" i="6"/>
  <c r="F317" i="6"/>
  <c r="H317" i="6"/>
  <c r="L317" i="6"/>
  <c r="F294" i="6"/>
  <c r="H294" i="6"/>
  <c r="I294" i="6"/>
  <c r="F275" i="6"/>
  <c r="H275" i="6"/>
  <c r="I275" i="6"/>
  <c r="H265" i="6"/>
  <c r="I265" i="6"/>
  <c r="H246" i="6"/>
  <c r="F246" i="6"/>
  <c r="I246" i="6"/>
  <c r="H202" i="6"/>
  <c r="F202" i="6"/>
  <c r="I202" i="6"/>
  <c r="J202" i="6"/>
  <c r="F175" i="6"/>
  <c r="H175" i="6"/>
  <c r="I175" i="6"/>
  <c r="J175" i="6"/>
  <c r="F127" i="6"/>
  <c r="H127" i="6"/>
  <c r="I127" i="6"/>
  <c r="J127" i="6"/>
  <c r="H101" i="3"/>
  <c r="H69" i="3"/>
  <c r="H37" i="3"/>
  <c r="I101" i="3"/>
  <c r="I69" i="3"/>
  <c r="I37" i="3"/>
  <c r="P55" i="2"/>
  <c r="R55" i="2" s="1"/>
  <c r="T55" i="2" s="1"/>
  <c r="I335" i="6"/>
  <c r="H335" i="6"/>
  <c r="I324" i="6"/>
  <c r="H324" i="6"/>
  <c r="K320" i="6"/>
  <c r="L320" i="6"/>
  <c r="I315" i="6"/>
  <c r="F315" i="6"/>
  <c r="H315" i="6"/>
  <c r="J315" i="6"/>
  <c r="F280" i="6"/>
  <c r="H280" i="6"/>
  <c r="J280" i="6"/>
  <c r="L278" i="6"/>
  <c r="L264" i="6"/>
  <c r="H157" i="6"/>
  <c r="I157" i="6"/>
  <c r="H89" i="3"/>
  <c r="H57" i="3"/>
  <c r="E15" i="4"/>
  <c r="P53" i="2"/>
  <c r="G53" i="2"/>
  <c r="J53" i="2" s="1"/>
  <c r="L332" i="6"/>
  <c r="L323" i="6"/>
  <c r="F322" i="6"/>
  <c r="H322" i="6"/>
  <c r="I322" i="6"/>
  <c r="F309" i="6"/>
  <c r="H309" i="6"/>
  <c r="L309" i="6"/>
  <c r="F307" i="6"/>
  <c r="H307" i="6"/>
  <c r="I307" i="6"/>
  <c r="J307" i="6"/>
  <c r="H297" i="6"/>
  <c r="I297" i="6"/>
  <c r="K291" i="6"/>
  <c r="G268" i="6"/>
  <c r="K268" i="6"/>
  <c r="L268" i="6"/>
  <c r="G263" i="6"/>
  <c r="K263" i="6"/>
  <c r="L259" i="6"/>
  <c r="K249" i="6"/>
  <c r="F159" i="6"/>
  <c r="H159" i="6"/>
  <c r="I159" i="6"/>
  <c r="J159" i="6"/>
  <c r="H336" i="6"/>
  <c r="I314" i="6"/>
  <c r="I306" i="6"/>
  <c r="I300" i="6"/>
  <c r="K296" i="6"/>
  <c r="H292" i="6"/>
  <c r="I290" i="6"/>
  <c r="I284" i="6"/>
  <c r="K280" i="6"/>
  <c r="H276" i="6"/>
  <c r="I274" i="6"/>
  <c r="I268" i="6"/>
  <c r="K264" i="6"/>
  <c r="H260" i="6"/>
  <c r="I258" i="6"/>
  <c r="I252" i="6"/>
  <c r="K248" i="6"/>
  <c r="G244" i="6"/>
  <c r="F243" i="6"/>
  <c r="I237" i="6"/>
  <c r="G232" i="6"/>
  <c r="H230" i="6"/>
  <c r="J228" i="6"/>
  <c r="I226" i="6"/>
  <c r="H226" i="6"/>
  <c r="H224" i="6"/>
  <c r="H220" i="6"/>
  <c r="J216" i="6"/>
  <c r="G215" i="6"/>
  <c r="H211" i="6"/>
  <c r="H206" i="6"/>
  <c r="J204" i="6"/>
  <c r="F199" i="6"/>
  <c r="L194" i="6"/>
  <c r="F190" i="6"/>
  <c r="H190" i="6"/>
  <c r="H91" i="6"/>
  <c r="I91" i="6"/>
  <c r="J91" i="6"/>
  <c r="F91" i="6"/>
  <c r="I327" i="6"/>
  <c r="I319" i="6"/>
  <c r="H316" i="6"/>
  <c r="H314" i="6"/>
  <c r="I311" i="6"/>
  <c r="H308" i="6"/>
  <c r="H306" i="6"/>
  <c r="H290" i="6"/>
  <c r="H274" i="6"/>
  <c r="H258" i="6"/>
  <c r="L243" i="6"/>
  <c r="F231" i="6"/>
  <c r="K225" i="6"/>
  <c r="F220" i="6"/>
  <c r="L219" i="6"/>
  <c r="H216" i="6"/>
  <c r="H212" i="6"/>
  <c r="H179" i="6"/>
  <c r="I179" i="6"/>
  <c r="J179" i="6"/>
  <c r="H164" i="6"/>
  <c r="H163" i="6"/>
  <c r="I163" i="6"/>
  <c r="J163" i="6"/>
  <c r="I156" i="6"/>
  <c r="H156" i="6"/>
  <c r="F146" i="6"/>
  <c r="H146" i="6"/>
  <c r="I146" i="6"/>
  <c r="J146" i="6"/>
  <c r="L143" i="6"/>
  <c r="I124" i="6"/>
  <c r="H124" i="6"/>
  <c r="V2" i="7"/>
  <c r="V15" i="7"/>
  <c r="V5" i="7"/>
  <c r="V6" i="7"/>
  <c r="V9" i="7"/>
  <c r="V16" i="7"/>
  <c r="V10" i="7"/>
  <c r="V11" i="7"/>
  <c r="V14" i="7"/>
  <c r="V3" i="7"/>
  <c r="V12" i="7"/>
  <c r="V4" i="7"/>
  <c r="V8" i="7"/>
  <c r="F306" i="6"/>
  <c r="F292" i="6"/>
  <c r="G291" i="6"/>
  <c r="F290" i="6"/>
  <c r="F276" i="6"/>
  <c r="G275" i="6"/>
  <c r="F274" i="6"/>
  <c r="F260" i="6"/>
  <c r="G259" i="6"/>
  <c r="F258" i="6"/>
  <c r="J240" i="6"/>
  <c r="F240" i="6"/>
  <c r="I233" i="6"/>
  <c r="I229" i="6"/>
  <c r="F228" i="6"/>
  <c r="I225" i="6"/>
  <c r="F224" i="6"/>
  <c r="K220" i="6"/>
  <c r="G220" i="6"/>
  <c r="J187" i="6"/>
  <c r="F187" i="6"/>
  <c r="F143" i="6"/>
  <c r="H143" i="6"/>
  <c r="I143" i="6"/>
  <c r="J143" i="6"/>
  <c r="G108" i="6"/>
  <c r="K108" i="6"/>
  <c r="L108" i="6"/>
  <c r="K327" i="6"/>
  <c r="K319" i="6"/>
  <c r="K311" i="6"/>
  <c r="J299" i="6"/>
  <c r="J283" i="6"/>
  <c r="J267" i="6"/>
  <c r="J251" i="6"/>
  <c r="K239" i="6"/>
  <c r="H221" i="6"/>
  <c r="L211" i="6"/>
  <c r="I193" i="6"/>
  <c r="K193" i="6"/>
  <c r="H120" i="6"/>
  <c r="J120" i="6"/>
  <c r="K117" i="6"/>
  <c r="L117" i="6"/>
  <c r="I30" i="6"/>
  <c r="K30" i="6"/>
  <c r="H30" i="6"/>
  <c r="F30" i="6"/>
  <c r="L30" i="6"/>
  <c r="K243" i="6"/>
  <c r="L240" i="6"/>
  <c r="K233" i="6"/>
  <c r="K229" i="6"/>
  <c r="I228" i="6"/>
  <c r="I227" i="6"/>
  <c r="F227" i="6"/>
  <c r="I224" i="6"/>
  <c r="F178" i="6"/>
  <c r="H178" i="6"/>
  <c r="I178" i="6"/>
  <c r="I166" i="6"/>
  <c r="J166" i="6"/>
  <c r="F162" i="6"/>
  <c r="H162" i="6"/>
  <c r="I162" i="6"/>
  <c r="L53" i="6"/>
  <c r="I46" i="6"/>
  <c r="H46" i="6"/>
  <c r="F46" i="6"/>
  <c r="I212" i="6"/>
  <c r="J212" i="6"/>
  <c r="L202" i="6"/>
  <c r="I140" i="6"/>
  <c r="H140" i="6"/>
  <c r="L119" i="6"/>
  <c r="F119" i="6"/>
  <c r="H119" i="6"/>
  <c r="I119" i="6"/>
  <c r="J119" i="6"/>
  <c r="K100" i="6"/>
  <c r="G100" i="6"/>
  <c r="L100" i="6"/>
  <c r="F98" i="6"/>
  <c r="H98" i="6"/>
  <c r="L98" i="6"/>
  <c r="K64" i="6"/>
  <c r="G64" i="6"/>
  <c r="L62" i="6"/>
  <c r="I62" i="6"/>
  <c r="H62" i="6"/>
  <c r="F62" i="6"/>
  <c r="G92" i="7"/>
  <c r="J92" i="7"/>
  <c r="P92" i="7"/>
  <c r="H168" i="6"/>
  <c r="F167" i="6"/>
  <c r="H152" i="6"/>
  <c r="F151" i="6"/>
  <c r="H136" i="6"/>
  <c r="F135" i="6"/>
  <c r="H113" i="6"/>
  <c r="K101" i="6"/>
  <c r="L101" i="6"/>
  <c r="H100" i="6"/>
  <c r="J100" i="6"/>
  <c r="K92" i="6"/>
  <c r="L57" i="6"/>
  <c r="F82" i="6"/>
  <c r="I82" i="6"/>
  <c r="I66" i="6"/>
  <c r="F66" i="6"/>
  <c r="F50" i="6"/>
  <c r="I50" i="6"/>
  <c r="I34" i="6"/>
  <c r="F34" i="6"/>
  <c r="F90" i="6"/>
  <c r="H90" i="6"/>
  <c r="H84" i="6"/>
  <c r="J84" i="6"/>
  <c r="K36" i="6"/>
  <c r="L36" i="6"/>
  <c r="K93" i="6"/>
  <c r="L93" i="6"/>
  <c r="H92" i="6"/>
  <c r="J92" i="6"/>
  <c r="G85" i="6"/>
  <c r="K85" i="6"/>
  <c r="L85" i="6"/>
  <c r="L61" i="6"/>
  <c r="K61" i="6"/>
  <c r="L70" i="6"/>
  <c r="I70" i="6"/>
  <c r="K38" i="6"/>
  <c r="I38" i="6"/>
  <c r="L38" i="6"/>
  <c r="J147" i="6"/>
  <c r="J131" i="6"/>
  <c r="K116" i="6"/>
  <c r="L104" i="6"/>
  <c r="G76" i="6"/>
  <c r="K76" i="6"/>
  <c r="J150" i="6"/>
  <c r="I147" i="6"/>
  <c r="J134" i="6"/>
  <c r="I131" i="6"/>
  <c r="J116" i="6"/>
  <c r="K104" i="6"/>
  <c r="H99" i="6"/>
  <c r="I99" i="6"/>
  <c r="J99" i="6"/>
  <c r="I96" i="6"/>
  <c r="F96" i="6"/>
  <c r="F83" i="6"/>
  <c r="H83" i="6"/>
  <c r="I83" i="6"/>
  <c r="J83" i="6"/>
  <c r="L65" i="6"/>
  <c r="G65" i="6"/>
  <c r="K65" i="6"/>
  <c r="F74" i="6"/>
  <c r="L74" i="6"/>
  <c r="L58" i="6"/>
  <c r="I58" i="6"/>
  <c r="F58" i="6"/>
  <c r="I26" i="6"/>
  <c r="F26" i="6"/>
  <c r="K26" i="6"/>
  <c r="L26" i="6"/>
  <c r="L105" i="6"/>
  <c r="J104" i="6"/>
  <c r="L92" i="6"/>
  <c r="K57" i="6"/>
  <c r="P56" i="7"/>
  <c r="J71" i="6"/>
  <c r="J39" i="6"/>
  <c r="E105" i="2"/>
  <c r="F105" i="2"/>
  <c r="F88" i="6"/>
  <c r="L28" i="6"/>
  <c r="K77" i="6"/>
  <c r="K28" i="6"/>
  <c r="G81" i="6"/>
  <c r="I71" i="6"/>
  <c r="I39" i="6"/>
  <c r="J59" i="6"/>
  <c r="J27" i="6"/>
  <c r="L50" i="6"/>
  <c r="G73" i="6"/>
  <c r="F75" i="6"/>
  <c r="F67" i="6"/>
  <c r="F59" i="6"/>
  <c r="F51" i="6"/>
  <c r="F43" i="6"/>
  <c r="F35" i="6"/>
  <c r="F27" i="6"/>
  <c r="I59" i="6"/>
  <c r="I27" i="6"/>
  <c r="J79" i="6"/>
  <c r="J47" i="6"/>
  <c r="L48" i="6"/>
  <c r="L24" i="6"/>
  <c r="I79" i="6"/>
  <c r="I47" i="6"/>
  <c r="J67" i="6"/>
  <c r="J35" i="6"/>
  <c r="K24" i="6"/>
  <c r="I67" i="6"/>
  <c r="I35" i="6"/>
  <c r="J55" i="6"/>
  <c r="J23" i="6"/>
  <c r="E44" i="2"/>
  <c r="F44" i="2" s="1"/>
  <c r="G44" i="2" s="1"/>
  <c r="E34" i="5"/>
  <c r="E40" i="2"/>
  <c r="E30" i="5"/>
  <c r="R108" i="2"/>
  <c r="T108" i="2"/>
  <c r="R73" i="2"/>
  <c r="T73" i="2"/>
  <c r="K73" i="2"/>
  <c r="E29" i="4"/>
  <c r="R53" i="2"/>
  <c r="T53" i="2"/>
  <c r="R48" i="2"/>
  <c r="T48" i="2" s="1"/>
  <c r="G50" i="2"/>
  <c r="J50" i="2"/>
  <c r="P50" i="2"/>
  <c r="R50" i="2"/>
  <c r="T50" i="2" s="1"/>
  <c r="S92" i="7"/>
  <c r="U92" i="7"/>
  <c r="R74" i="2"/>
  <c r="T74" i="2"/>
  <c r="R29" i="2"/>
  <c r="T29" i="2"/>
  <c r="E50" i="4"/>
  <c r="R72" i="2"/>
  <c r="T72" i="2" s="1"/>
  <c r="P44" i="2"/>
  <c r="R44" i="2" s="1"/>
  <c r="T44" i="2"/>
  <c r="G112" i="7"/>
  <c r="K112" i="7" s="1"/>
  <c r="P112" i="7"/>
  <c r="P108" i="7"/>
  <c r="G108" i="7"/>
  <c r="K108" i="7" s="1"/>
  <c r="G41" i="7"/>
  <c r="J41" i="7" s="1"/>
  <c r="P41" i="7"/>
  <c r="S45" i="7"/>
  <c r="U45" i="7" s="1"/>
  <c r="G105" i="2"/>
  <c r="K105" i="2" s="1"/>
  <c r="P105" i="2"/>
  <c r="L108" i="3"/>
  <c r="E13" i="3"/>
  <c r="F123" i="3"/>
  <c r="H123" i="3"/>
  <c r="J123" i="3"/>
  <c r="K109" i="3"/>
  <c r="F109" i="3"/>
  <c r="H109" i="3"/>
  <c r="J109" i="3"/>
  <c r="F40" i="2"/>
  <c r="P33" i="7"/>
  <c r="S33" i="7" s="1"/>
  <c r="U33" i="7" s="1"/>
  <c r="P49" i="7"/>
  <c r="S49" i="7" s="1"/>
  <c r="U49" i="7" s="1"/>
  <c r="F107" i="3"/>
  <c r="K107" i="3"/>
  <c r="J107" i="3"/>
  <c r="L109" i="3"/>
  <c r="K13" i="3"/>
  <c r="G111" i="3"/>
  <c r="L111" i="3"/>
  <c r="B15" i="3"/>
  <c r="N13" i="3"/>
  <c r="I13" i="3"/>
  <c r="Q13" i="3"/>
  <c r="R52" i="2"/>
  <c r="T52" i="2"/>
  <c r="G37" i="7"/>
  <c r="J37" i="7"/>
  <c r="R90" i="2"/>
  <c r="T90" i="2"/>
  <c r="H108" i="3"/>
  <c r="G110" i="3"/>
  <c r="H115" i="3"/>
  <c r="F115" i="3"/>
  <c r="K120" i="3"/>
  <c r="G120" i="3"/>
  <c r="F106" i="3"/>
  <c r="L106" i="3"/>
  <c r="J106" i="3"/>
  <c r="J108" i="3"/>
  <c r="H121" i="3"/>
  <c r="J121" i="3"/>
  <c r="I121" i="3"/>
  <c r="F125" i="3"/>
  <c r="H125" i="3"/>
  <c r="I125" i="3"/>
  <c r="R56" i="2"/>
  <c r="T56" i="2" s="1"/>
  <c r="J116" i="3"/>
  <c r="I113" i="3"/>
  <c r="L127" i="3"/>
  <c r="H133" i="3"/>
  <c r="H142" i="3"/>
  <c r="L147" i="3"/>
  <c r="H153" i="3"/>
  <c r="H154" i="3"/>
  <c r="I154" i="3"/>
  <c r="H156" i="3"/>
  <c r="G160" i="3"/>
  <c r="L161" i="3"/>
  <c r="G167" i="3"/>
  <c r="H174" i="3"/>
  <c r="K177" i="3"/>
  <c r="L178" i="3"/>
  <c r="F190" i="3"/>
  <c r="L191" i="3"/>
  <c r="I194" i="3"/>
  <c r="L202" i="3"/>
  <c r="H204" i="3"/>
  <c r="J206" i="3"/>
  <c r="H208" i="3"/>
  <c r="K211" i="3"/>
  <c r="H213" i="3"/>
  <c r="H216" i="3"/>
  <c r="L230" i="3"/>
  <c r="K241" i="3"/>
  <c r="L246" i="3"/>
  <c r="J252" i="3"/>
  <c r="I254" i="3"/>
  <c r="I256" i="3"/>
  <c r="F264" i="3"/>
  <c r="H284" i="3"/>
  <c r="L290" i="3"/>
  <c r="G292" i="3"/>
  <c r="F298" i="3"/>
  <c r="F300" i="3"/>
  <c r="F304" i="3"/>
  <c r="J308" i="3"/>
  <c r="I314" i="3"/>
  <c r="H322" i="3"/>
  <c r="J330" i="3"/>
  <c r="J334" i="3"/>
  <c r="L336" i="3"/>
  <c r="L30" i="3"/>
  <c r="K89" i="3"/>
  <c r="K45" i="3"/>
  <c r="J80" i="3"/>
  <c r="J67" i="3"/>
  <c r="J52" i="3"/>
  <c r="J30" i="3"/>
  <c r="K52" i="3"/>
  <c r="G41" i="3"/>
  <c r="K33" i="3"/>
  <c r="H98" i="3"/>
  <c r="H49" i="3"/>
  <c r="H30" i="3"/>
  <c r="I99" i="3"/>
  <c r="I23" i="3"/>
  <c r="F99" i="3"/>
  <c r="I86" i="3"/>
  <c r="F82" i="3"/>
  <c r="H66" i="3"/>
  <c r="I66" i="3"/>
  <c r="I62" i="3"/>
  <c r="F49" i="3"/>
  <c r="H36" i="3"/>
  <c r="F23" i="3"/>
  <c r="L199" i="3"/>
  <c r="G62" i="3"/>
  <c r="L62" i="3"/>
  <c r="F95" i="3"/>
  <c r="H95" i="3"/>
  <c r="F110" i="3"/>
  <c r="H113" i="3"/>
  <c r="J122" i="3"/>
  <c r="K124" i="3"/>
  <c r="K130" i="3"/>
  <c r="K131" i="3"/>
  <c r="H136" i="3"/>
  <c r="L139" i="3"/>
  <c r="L142" i="3"/>
  <c r="I150" i="3"/>
  <c r="H152" i="3"/>
  <c r="L153" i="3"/>
  <c r="I155" i="3"/>
  <c r="K158" i="3"/>
  <c r="J159" i="3"/>
  <c r="G162" i="3"/>
  <c r="K163" i="3"/>
  <c r="K164" i="3"/>
  <c r="J176" i="3"/>
  <c r="L180" i="3"/>
  <c r="I189" i="3"/>
  <c r="K203" i="3"/>
  <c r="J212" i="3"/>
  <c r="K213" i="3"/>
  <c r="I215" i="3"/>
  <c r="K219" i="3"/>
  <c r="I223" i="3"/>
  <c r="I236" i="3"/>
  <c r="I238" i="3"/>
  <c r="I240" i="3"/>
  <c r="L252" i="3"/>
  <c r="L254" i="3"/>
  <c r="H256" i="3"/>
  <c r="J258" i="3"/>
  <c r="I260" i="3"/>
  <c r="J274" i="3"/>
  <c r="H278" i="3"/>
  <c r="H292" i="3"/>
  <c r="I295" i="3"/>
  <c r="I307" i="3"/>
  <c r="I311" i="3"/>
  <c r="H314" i="3"/>
  <c r="L319" i="3"/>
  <c r="I321" i="3"/>
  <c r="J332" i="3"/>
  <c r="P37" i="2"/>
  <c r="R37" i="2" s="1"/>
  <c r="T37" i="2"/>
  <c r="P33" i="2"/>
  <c r="R33" i="2"/>
  <c r="T33" i="2" s="1"/>
  <c r="P28" i="2"/>
  <c r="R28" i="2" s="1"/>
  <c r="T28" i="2" s="1"/>
  <c r="G25" i="2"/>
  <c r="G61" i="3"/>
  <c r="H67" i="3"/>
  <c r="I95" i="3"/>
  <c r="I98" i="3"/>
  <c r="I61" i="3"/>
  <c r="J61" i="3"/>
  <c r="H129" i="3"/>
  <c r="G135" i="3"/>
  <c r="H138" i="3"/>
  <c r="H139" i="3"/>
  <c r="L141" i="3"/>
  <c r="I145" i="3"/>
  <c r="J150" i="3"/>
  <c r="K152" i="3"/>
  <c r="G154" i="3"/>
  <c r="J155" i="3"/>
  <c r="K159" i="3"/>
  <c r="L163" i="3"/>
  <c r="H171" i="3"/>
  <c r="H176" i="3"/>
  <c r="I181" i="3"/>
  <c r="F182" i="3"/>
  <c r="I182" i="3"/>
  <c r="J189" i="3"/>
  <c r="K190" i="3"/>
  <c r="K195" i="3"/>
  <c r="I198" i="3"/>
  <c r="I202" i="3"/>
  <c r="K206" i="3"/>
  <c r="L208" i="3"/>
  <c r="I220" i="3"/>
  <c r="I234" i="3"/>
  <c r="H236" i="3"/>
  <c r="J240" i="3"/>
  <c r="H260" i="3"/>
  <c r="H274" i="3"/>
  <c r="F278" i="3"/>
  <c r="I289" i="3"/>
  <c r="F292" i="3"/>
  <c r="I294" i="3"/>
  <c r="L304" i="3"/>
  <c r="L307" i="3"/>
  <c r="K319" i="3"/>
  <c r="L328" i="3"/>
  <c r="G328" i="3"/>
  <c r="I335" i="3"/>
  <c r="P68" i="2"/>
  <c r="R68" i="2" s="1"/>
  <c r="T68" i="2" s="1"/>
  <c r="H81" i="3"/>
  <c r="J81" i="3"/>
  <c r="F77" i="3"/>
  <c r="J77" i="3"/>
  <c r="F48" i="3"/>
  <c r="I48" i="3"/>
  <c r="P60" i="2"/>
  <c r="G60" i="2"/>
  <c r="J60" i="2"/>
  <c r="F129" i="3"/>
  <c r="F138" i="3"/>
  <c r="F139" i="3"/>
  <c r="H143" i="3"/>
  <c r="H145" i="3"/>
  <c r="F150" i="3"/>
  <c r="H155" i="3"/>
  <c r="H159" i="3"/>
  <c r="L162" i="3"/>
  <c r="F163" i="3"/>
  <c r="J181" i="3"/>
  <c r="H189" i="3"/>
  <c r="F198" i="3"/>
  <c r="F220" i="3"/>
  <c r="H234" i="3"/>
  <c r="H240" i="3"/>
  <c r="H294" i="3"/>
  <c r="I323" i="3"/>
  <c r="I327" i="3"/>
  <c r="P41" i="2"/>
  <c r="R41" i="2"/>
  <c r="T41" i="2" s="1"/>
  <c r="P36" i="2"/>
  <c r="R36" i="2"/>
  <c r="T36" i="2"/>
  <c r="H64" i="3"/>
  <c r="I64" i="3"/>
  <c r="H31" i="3"/>
  <c r="J31" i="3"/>
  <c r="F21" i="3"/>
  <c r="F294" i="3"/>
  <c r="H80" i="3"/>
  <c r="I80" i="3"/>
  <c r="I128" i="3"/>
  <c r="I153" i="3"/>
  <c r="J158" i="3"/>
  <c r="F158" i="3"/>
  <c r="L171" i="3"/>
  <c r="I174" i="3"/>
  <c r="L176" i="3"/>
  <c r="G176" i="3"/>
  <c r="I204" i="3"/>
  <c r="I205" i="3"/>
  <c r="J205" i="3"/>
  <c r="I213" i="3"/>
  <c r="L240" i="3"/>
  <c r="I252" i="3"/>
  <c r="J254" i="3"/>
  <c r="L260" i="3"/>
  <c r="I298" i="3"/>
  <c r="I300" i="3"/>
  <c r="J304" i="3"/>
  <c r="I322" i="3"/>
  <c r="L329" i="3"/>
  <c r="F71" i="3"/>
  <c r="I71" i="3"/>
  <c r="L143" i="3"/>
  <c r="J174" i="3"/>
  <c r="H194" i="3"/>
  <c r="J204" i="3"/>
  <c r="J213" i="3"/>
  <c r="F252" i="3"/>
  <c r="H254" i="3"/>
  <c r="L294" i="3"/>
  <c r="H298" i="3"/>
  <c r="H300" i="3"/>
  <c r="H304" i="3"/>
  <c r="J322" i="3"/>
  <c r="L325" i="3"/>
  <c r="G42" i="3"/>
  <c r="L42" i="3"/>
  <c r="I81" i="3"/>
  <c r="I87" i="3"/>
  <c r="K87" i="3"/>
  <c r="F87" i="3"/>
  <c r="L70" i="3"/>
  <c r="F46" i="3"/>
  <c r="H46" i="3"/>
  <c r="F33" i="3"/>
  <c r="I33" i="3"/>
  <c r="E12" i="4"/>
  <c r="I336" i="6"/>
  <c r="F329" i="6"/>
  <c r="H285" i="6"/>
  <c r="K285" i="6"/>
  <c r="F327" i="6"/>
  <c r="L327" i="6"/>
  <c r="H339" i="6"/>
  <c r="I339" i="6"/>
  <c r="F302" i="6"/>
  <c r="I302" i="6"/>
  <c r="J302" i="6"/>
  <c r="H302" i="6"/>
  <c r="K308" i="6"/>
  <c r="G308" i="6"/>
  <c r="F304" i="6"/>
  <c r="J304" i="6"/>
  <c r="K304" i="6"/>
  <c r="I304" i="6"/>
  <c r="E60" i="4"/>
  <c r="K339" i="6"/>
  <c r="L336" i="6"/>
  <c r="K335" i="6"/>
  <c r="L319" i="6"/>
  <c r="I316" i="6"/>
  <c r="L311" i="6"/>
  <c r="I301" i="6"/>
  <c r="H301" i="6"/>
  <c r="H288" i="6"/>
  <c r="I288" i="6"/>
  <c r="J288" i="6"/>
  <c r="K288" i="6"/>
  <c r="F288" i="6"/>
  <c r="F335" i="6"/>
  <c r="L335" i="6"/>
  <c r="K332" i="6"/>
  <c r="G332" i="6"/>
  <c r="I326" i="6"/>
  <c r="J326" i="6"/>
  <c r="H326" i="6"/>
  <c r="L329" i="6"/>
  <c r="F300" i="6"/>
  <c r="J300" i="6"/>
  <c r="H300" i="6"/>
  <c r="L339" i="6"/>
  <c r="L315" i="6"/>
  <c r="K315" i="6"/>
  <c r="K307" i="6"/>
  <c r="L307" i="6"/>
  <c r="I303" i="6"/>
  <c r="L303" i="6"/>
  <c r="H303" i="6"/>
  <c r="J303" i="6"/>
  <c r="F303" i="6"/>
  <c r="G287" i="6"/>
  <c r="L287" i="6"/>
  <c r="K287" i="6"/>
  <c r="I289" i="6"/>
  <c r="L282" i="6"/>
  <c r="H277" i="6"/>
  <c r="H272" i="6"/>
  <c r="L267" i="6"/>
  <c r="H263" i="6"/>
  <c r="I260" i="6"/>
  <c r="F255" i="6"/>
  <c r="F250" i="6"/>
  <c r="K244" i="6"/>
  <c r="K241" i="6"/>
  <c r="G236" i="6"/>
  <c r="H234" i="6"/>
  <c r="K228" i="6"/>
  <c r="H227" i="6"/>
  <c r="K223" i="6"/>
  <c r="H222" i="6"/>
  <c r="I220" i="6"/>
  <c r="L216" i="6"/>
  <c r="L215" i="6"/>
  <c r="F212" i="6"/>
  <c r="H208" i="6"/>
  <c r="H200" i="6"/>
  <c r="I194" i="6"/>
  <c r="I191" i="6"/>
  <c r="H174" i="6"/>
  <c r="H161" i="6"/>
  <c r="I155" i="6"/>
  <c r="F139" i="6"/>
  <c r="I129" i="6"/>
  <c r="K105" i="6"/>
  <c r="F103" i="6"/>
  <c r="H103" i="6"/>
  <c r="J103" i="6"/>
  <c r="G235" i="6"/>
  <c r="K235" i="6"/>
  <c r="F232" i="6"/>
  <c r="H232" i="6"/>
  <c r="L299" i="6"/>
  <c r="K299" i="6"/>
  <c r="K273" i="6"/>
  <c r="L272" i="6"/>
  <c r="H256" i="6"/>
  <c r="I256" i="6"/>
  <c r="I254" i="6"/>
  <c r="F244" i="6"/>
  <c r="K237" i="6"/>
  <c r="K231" i="6"/>
  <c r="K224" i="6"/>
  <c r="K221" i="6"/>
  <c r="H215" i="6"/>
  <c r="I215" i="6"/>
  <c r="H160" i="6"/>
  <c r="H121" i="6"/>
  <c r="K121" i="6"/>
  <c r="H105" i="6"/>
  <c r="I105" i="6"/>
  <c r="L97" i="6"/>
  <c r="G97" i="6"/>
  <c r="H95" i="6"/>
  <c r="F95" i="6"/>
  <c r="I95" i="6"/>
  <c r="I334" i="6"/>
  <c r="L286" i="6"/>
  <c r="F279" i="6"/>
  <c r="K275" i="6"/>
  <c r="I273" i="6"/>
  <c r="L271" i="6"/>
  <c r="K271" i="6"/>
  <c r="K255" i="6"/>
  <c r="H254" i="6"/>
  <c r="G219" i="6"/>
  <c r="I218" i="6"/>
  <c r="F218" i="6"/>
  <c r="K205" i="6"/>
  <c r="I173" i="6"/>
  <c r="H158" i="6"/>
  <c r="J135" i="6"/>
  <c r="I135" i="6"/>
  <c r="L306" i="6"/>
  <c r="H293" i="6"/>
  <c r="F286" i="6"/>
  <c r="L279" i="6"/>
  <c r="I272" i="6"/>
  <c r="K260" i="6"/>
  <c r="I255" i="6"/>
  <c r="L254" i="6"/>
  <c r="H247" i="6"/>
  <c r="K240" i="6"/>
  <c r="G239" i="6"/>
  <c r="L234" i="6"/>
  <c r="G231" i="6"/>
  <c r="J227" i="6"/>
  <c r="L222" i="6"/>
  <c r="F219" i="6"/>
  <c r="L212" i="6"/>
  <c r="K201" i="6"/>
  <c r="H195" i="6"/>
  <c r="J195" i="6"/>
  <c r="I190" i="6"/>
  <c r="J155" i="6"/>
  <c r="I145" i="6"/>
  <c r="I112" i="6"/>
  <c r="H112" i="6"/>
  <c r="F112" i="6"/>
  <c r="J112" i="6"/>
  <c r="I104" i="6"/>
  <c r="F104" i="6"/>
  <c r="H104" i="6"/>
  <c r="F94" i="6"/>
  <c r="L94" i="6"/>
  <c r="H94" i="6"/>
  <c r="H298" i="6"/>
  <c r="I282" i="6"/>
  <c r="L280" i="6"/>
  <c r="F272" i="6"/>
  <c r="K267" i="6"/>
  <c r="H255" i="6"/>
  <c r="F254" i="6"/>
  <c r="H244" i="6"/>
  <c r="I244" i="6"/>
  <c r="I234" i="6"/>
  <c r="J232" i="6"/>
  <c r="I222" i="6"/>
  <c r="J207" i="6"/>
  <c r="H207" i="6"/>
  <c r="J194" i="6"/>
  <c r="J158" i="6"/>
  <c r="J154" i="6"/>
  <c r="H154" i="6"/>
  <c r="L255" i="6"/>
  <c r="H242" i="6"/>
  <c r="I242" i="6"/>
  <c r="L232" i="6"/>
  <c r="L220" i="6"/>
  <c r="J211" i="6"/>
  <c r="I211" i="6"/>
  <c r="H194" i="6"/>
  <c r="J174" i="6"/>
  <c r="J151" i="6"/>
  <c r="I151" i="6"/>
  <c r="I93" i="6"/>
  <c r="H93" i="6"/>
  <c r="L298" i="6"/>
  <c r="L274" i="6"/>
  <c r="K272" i="6"/>
  <c r="F267" i="6"/>
  <c r="I263" i="6"/>
  <c r="L260" i="6"/>
  <c r="L256" i="6"/>
  <c r="I253" i="6"/>
  <c r="H231" i="6"/>
  <c r="I231" i="6"/>
  <c r="L228" i="6"/>
  <c r="K227" i="6"/>
  <c r="L224" i="6"/>
  <c r="G223" i="6"/>
  <c r="F215" i="6"/>
  <c r="H176" i="6"/>
  <c r="I174" i="6"/>
  <c r="L155" i="6"/>
  <c r="H139" i="6"/>
  <c r="G113" i="6"/>
  <c r="K113" i="6"/>
  <c r="K88" i="6"/>
  <c r="G88" i="6"/>
  <c r="J87" i="6"/>
  <c r="F86" i="6"/>
  <c r="I84" i="6"/>
  <c r="L72" i="6"/>
  <c r="G72" i="6"/>
  <c r="K60" i="6"/>
  <c r="L60" i="6"/>
  <c r="G60" i="6"/>
  <c r="G96" i="6"/>
  <c r="K96" i="6"/>
  <c r="F87" i="6"/>
  <c r="H122" i="6"/>
  <c r="I92" i="6"/>
  <c r="F92" i="6"/>
  <c r="K75" i="6"/>
  <c r="I97" i="6"/>
  <c r="L86" i="6"/>
  <c r="K68" i="6"/>
  <c r="G68" i="6"/>
  <c r="K56" i="6"/>
  <c r="L56" i="6"/>
  <c r="G56" i="6"/>
  <c r="F71" i="6"/>
  <c r="H75" i="6"/>
  <c r="H63" i="6"/>
  <c r="H42" i="6"/>
  <c r="H22" i="6"/>
  <c r="E43" i="2"/>
  <c r="F43" i="2"/>
  <c r="E35" i="2"/>
  <c r="E25" i="5" s="1"/>
  <c r="E111" i="2"/>
  <c r="F111" i="2"/>
  <c r="G111" i="2" s="1"/>
  <c r="K111" i="2" s="1"/>
  <c r="E110" i="2"/>
  <c r="F110" i="2" s="1"/>
  <c r="L22" i="6"/>
  <c r="K63" i="6"/>
  <c r="K42" i="6"/>
  <c r="G35" i="6"/>
  <c r="F68" i="6"/>
  <c r="I63" i="6"/>
  <c r="J75" i="6"/>
  <c r="J61" i="6"/>
  <c r="J48" i="6"/>
  <c r="J33" i="6"/>
  <c r="H57" i="6"/>
  <c r="E47" i="7"/>
  <c r="F47" i="7"/>
  <c r="G47" i="7" s="1"/>
  <c r="E43" i="7"/>
  <c r="F43" i="7" s="1"/>
  <c r="E39" i="7"/>
  <c r="F39" i="7"/>
  <c r="E35" i="7"/>
  <c r="F35" i="7" s="1"/>
  <c r="P35" i="7" s="1"/>
  <c r="E109" i="2"/>
  <c r="F109" i="2" s="1"/>
  <c r="E30" i="7"/>
  <c r="F30" i="7"/>
  <c r="E26" i="7"/>
  <c r="F26" i="7" s="1"/>
  <c r="E34" i="2"/>
  <c r="F34" i="2"/>
  <c r="G34" i="2" s="1"/>
  <c r="E39" i="2"/>
  <c r="F76" i="6"/>
  <c r="F64" i="6"/>
  <c r="I57" i="6"/>
  <c r="J72" i="6"/>
  <c r="E51" i="7"/>
  <c r="F51" i="7"/>
  <c r="G51" i="7" s="1"/>
  <c r="J51" i="7" s="1"/>
  <c r="E46" i="7"/>
  <c r="F46" i="7" s="1"/>
  <c r="E42" i="7"/>
  <c r="F42" i="7"/>
  <c r="E38" i="2"/>
  <c r="E28" i="5"/>
  <c r="E103" i="2"/>
  <c r="F103" i="2"/>
  <c r="P103" i="2" s="1"/>
  <c r="R103" i="2" s="1"/>
  <c r="T103" i="2" s="1"/>
  <c r="E112" i="2"/>
  <c r="F112" i="2" s="1"/>
  <c r="P112" i="2" s="1"/>
  <c r="J43" i="6"/>
  <c r="S108" i="7"/>
  <c r="U108" i="7" s="1"/>
  <c r="S41" i="7"/>
  <c r="U41" i="7" s="1"/>
  <c r="E23" i="4"/>
  <c r="E49" i="4"/>
  <c r="J25" i="2"/>
  <c r="R25" i="2"/>
  <c r="G103" i="2"/>
  <c r="P111" i="2"/>
  <c r="S37" i="7"/>
  <c r="U37" i="7" s="1"/>
  <c r="G39" i="7"/>
  <c r="N39" i="7"/>
  <c r="P39" i="7"/>
  <c r="S39" i="7" s="1"/>
  <c r="U39" i="7" s="1"/>
  <c r="E24" i="5"/>
  <c r="R60" i="2"/>
  <c r="T60" i="2"/>
  <c r="E28" i="4"/>
  <c r="E33" i="5"/>
  <c r="P40" i="2"/>
  <c r="G40" i="2"/>
  <c r="F38" i="2"/>
  <c r="G38" i="2" s="1"/>
  <c r="R38" i="2" s="1"/>
  <c r="T38" i="2" s="1"/>
  <c r="E27" i="4"/>
  <c r="G42" i="7"/>
  <c r="J42" i="7" s="1"/>
  <c r="P42" i="7"/>
  <c r="S42" i="7" s="1"/>
  <c r="U42" i="7" s="1"/>
  <c r="P47" i="7"/>
  <c r="F35" i="2"/>
  <c r="E24" i="4"/>
  <c r="G43" i="2"/>
  <c r="P43" i="2"/>
  <c r="G30" i="7"/>
  <c r="P30" i="7"/>
  <c r="P38" i="2"/>
  <c r="T25" i="2"/>
  <c r="N40" i="2"/>
  <c r="J40" i="2"/>
  <c r="K103" i="2"/>
  <c r="G35" i="2"/>
  <c r="P35" i="2"/>
  <c r="R35" i="2" s="1"/>
  <c r="T35" i="2" s="1"/>
  <c r="R40" i="2"/>
  <c r="T40" i="2" s="1"/>
  <c r="J43" i="2"/>
  <c r="N43" i="2"/>
  <c r="R111" i="2"/>
  <c r="T111" i="2" s="1"/>
  <c r="J38" i="2"/>
  <c r="N38" i="2"/>
  <c r="J35" i="2"/>
  <c r="N35" i="2"/>
  <c r="E18" i="6"/>
  <c r="D18" i="6"/>
  <c r="C18" i="6"/>
  <c r="D18" i="3"/>
  <c r="C18" i="3"/>
  <c r="E18" i="3"/>
  <c r="G115" i="2" l="1"/>
  <c r="K115" i="2" s="1"/>
  <c r="P115" i="2"/>
  <c r="R115" i="2" s="1"/>
  <c r="T115" i="2" s="1"/>
  <c r="G114" i="2"/>
  <c r="K114" i="2" s="1"/>
  <c r="P114" i="2"/>
  <c r="R114" i="2" s="1"/>
  <c r="T114" i="2" s="1"/>
  <c r="G113" i="2"/>
  <c r="K113" i="2" s="1"/>
  <c r="P113" i="2"/>
  <c r="R113" i="2" s="1"/>
  <c r="T113" i="2" s="1"/>
  <c r="G115" i="7"/>
  <c r="K115" i="7" s="1"/>
  <c r="P115" i="7"/>
  <c r="G113" i="7"/>
  <c r="K113" i="7" s="1"/>
  <c r="P113" i="7"/>
  <c r="S113" i="7" s="1"/>
  <c r="U113" i="7" s="1"/>
  <c r="J47" i="7"/>
  <c r="S47" i="7"/>
  <c r="U47" i="7" s="1"/>
  <c r="P26" i="7"/>
  <c r="S26" i="7" s="1"/>
  <c r="U26" i="7" s="1"/>
  <c r="G26" i="7"/>
  <c r="J26" i="7" s="1"/>
  <c r="G43" i="7"/>
  <c r="N43" i="7" s="1"/>
  <c r="P43" i="7"/>
  <c r="S43" i="7" s="1"/>
  <c r="U43" i="7" s="1"/>
  <c r="G35" i="7"/>
  <c r="N35" i="7" s="1"/>
  <c r="G112" i="2"/>
  <c r="P109" i="2"/>
  <c r="G109" i="2"/>
  <c r="K109" i="2" s="1"/>
  <c r="S30" i="7"/>
  <c r="U30" i="7" s="1"/>
  <c r="J30" i="7"/>
  <c r="S35" i="7"/>
  <c r="U35" i="7" s="1"/>
  <c r="E29" i="5"/>
  <c r="F39" i="2"/>
  <c r="P110" i="2"/>
  <c r="R110" i="2" s="1"/>
  <c r="T110" i="2" s="1"/>
  <c r="G110" i="2"/>
  <c r="K110" i="2" s="1"/>
  <c r="R43" i="2"/>
  <c r="T43" i="2" s="1"/>
  <c r="P46" i="7"/>
  <c r="S46" i="7" s="1"/>
  <c r="U46" i="7" s="1"/>
  <c r="G46" i="7"/>
  <c r="J46" i="7" s="1"/>
  <c r="N34" i="2"/>
  <c r="J34" i="2"/>
  <c r="S57" i="7"/>
  <c r="U57" i="7" s="1"/>
  <c r="J44" i="2"/>
  <c r="N44" i="2"/>
  <c r="O13" i="3"/>
  <c r="O12" i="3"/>
  <c r="P51" i="7"/>
  <c r="S51" i="7" s="1"/>
  <c r="U51" i="7" s="1"/>
  <c r="P13" i="3"/>
  <c r="P12" i="3"/>
  <c r="S112" i="7"/>
  <c r="U112" i="7" s="1"/>
  <c r="P34" i="2"/>
  <c r="R34" i="2" s="1"/>
  <c r="T34" i="2" s="1"/>
  <c r="R105" i="2"/>
  <c r="T105" i="2" s="1"/>
  <c r="G28" i="7"/>
  <c r="J28" i="7" s="1"/>
  <c r="P28" i="7"/>
  <c r="S28" i="7" s="1"/>
  <c r="U28" i="7" s="1"/>
  <c r="G102" i="3"/>
  <c r="G103" i="3"/>
  <c r="H104" i="3"/>
  <c r="L117" i="3"/>
  <c r="K126" i="3"/>
  <c r="G130" i="3"/>
  <c r="H134" i="3"/>
  <c r="K141" i="3"/>
  <c r="G183" i="3"/>
  <c r="L183" i="3"/>
  <c r="K215" i="3"/>
  <c r="L215" i="3"/>
  <c r="L223" i="3"/>
  <c r="F228" i="3"/>
  <c r="I228" i="3"/>
  <c r="G31" i="2"/>
  <c r="J31" i="2" s="1"/>
  <c r="P31" i="2"/>
  <c r="R31" i="2" s="1"/>
  <c r="T31" i="2" s="1"/>
  <c r="K25" i="3"/>
  <c r="G25" i="3"/>
  <c r="L102" i="3"/>
  <c r="K103" i="3"/>
  <c r="K104" i="3"/>
  <c r="L126" i="3"/>
  <c r="J130" i="3"/>
  <c r="G132" i="3"/>
  <c r="F134" i="3"/>
  <c r="G139" i="3"/>
  <c r="J157" i="3"/>
  <c r="H163" i="3"/>
  <c r="I163" i="3"/>
  <c r="J163" i="3"/>
  <c r="J177" i="3"/>
  <c r="L216" i="3"/>
  <c r="L236" i="3"/>
  <c r="H242" i="3"/>
  <c r="J242" i="3"/>
  <c r="I242" i="3"/>
  <c r="J284" i="3"/>
  <c r="F284" i="3"/>
  <c r="I284" i="3"/>
  <c r="G47" i="3"/>
  <c r="K47" i="3"/>
  <c r="H102" i="3"/>
  <c r="F103" i="3"/>
  <c r="J118" i="3"/>
  <c r="G122" i="3"/>
  <c r="H126" i="3"/>
  <c r="K128" i="3"/>
  <c r="J134" i="3"/>
  <c r="J154" i="3"/>
  <c r="H157" i="3"/>
  <c r="K167" i="3"/>
  <c r="L167" i="3"/>
  <c r="H202" i="3"/>
  <c r="F202" i="3"/>
  <c r="L242" i="3"/>
  <c r="F246" i="3"/>
  <c r="L269" i="3"/>
  <c r="L284" i="3"/>
  <c r="K295" i="3"/>
  <c r="J314" i="3"/>
  <c r="F314" i="3"/>
  <c r="H48" i="3"/>
  <c r="J48" i="3"/>
  <c r="H28" i="3"/>
  <c r="F28" i="3"/>
  <c r="K28" i="3"/>
  <c r="J28" i="3"/>
  <c r="I28" i="3"/>
  <c r="L258" i="6"/>
  <c r="J258" i="6"/>
  <c r="J102" i="3"/>
  <c r="J103" i="3"/>
  <c r="J113" i="3"/>
  <c r="I120" i="3"/>
  <c r="I126" i="3"/>
  <c r="L131" i="3"/>
  <c r="K154" i="3"/>
  <c r="F157" i="3"/>
  <c r="I164" i="3"/>
  <c r="H177" i="3"/>
  <c r="I177" i="3"/>
  <c r="J182" i="3"/>
  <c r="H182" i="3"/>
  <c r="F197" i="3"/>
  <c r="H197" i="3"/>
  <c r="I197" i="3"/>
  <c r="F290" i="3"/>
  <c r="J290" i="3"/>
  <c r="K23" i="3"/>
  <c r="G23" i="3"/>
  <c r="F111" i="3"/>
  <c r="J117" i="3"/>
  <c r="F126" i="3"/>
  <c r="G138" i="3"/>
  <c r="J141" i="3"/>
  <c r="H162" i="3"/>
  <c r="I168" i="3"/>
  <c r="K168" i="3"/>
  <c r="H192" i="3"/>
  <c r="J192" i="3"/>
  <c r="K197" i="3"/>
  <c r="F214" i="3"/>
  <c r="H214" i="3"/>
  <c r="J214" i="3"/>
  <c r="J220" i="3"/>
  <c r="H220" i="3"/>
  <c r="L250" i="3"/>
  <c r="H315" i="3"/>
  <c r="I315" i="3"/>
  <c r="G95" i="3"/>
  <c r="K95" i="3"/>
  <c r="J79" i="3"/>
  <c r="I79" i="3"/>
  <c r="F79" i="3"/>
  <c r="F206" i="3"/>
  <c r="H206" i="3"/>
  <c r="I222" i="3"/>
  <c r="J222" i="3"/>
  <c r="J244" i="3"/>
  <c r="I244" i="3"/>
  <c r="G57" i="3"/>
  <c r="K57" i="3"/>
  <c r="G21" i="3"/>
  <c r="K21" i="3"/>
  <c r="F41" i="3"/>
  <c r="H41" i="3"/>
  <c r="J41" i="3"/>
  <c r="I41" i="3"/>
  <c r="F122" i="3"/>
  <c r="I132" i="3"/>
  <c r="K222" i="3"/>
  <c r="I225" i="3"/>
  <c r="H232" i="3"/>
  <c r="F232" i="3"/>
  <c r="F286" i="3"/>
  <c r="I286" i="3"/>
  <c r="H316" i="3"/>
  <c r="J316" i="3"/>
  <c r="G66" i="2"/>
  <c r="K66" i="2" s="1"/>
  <c r="P66" i="2"/>
  <c r="R66" i="2" s="1"/>
  <c r="T66" i="2" s="1"/>
  <c r="F67" i="3"/>
  <c r="I67" i="3"/>
  <c r="K67" i="3"/>
  <c r="I55" i="3"/>
  <c r="J55" i="3"/>
  <c r="H55" i="3"/>
  <c r="F55" i="3"/>
  <c r="H165" i="3"/>
  <c r="G259" i="3"/>
  <c r="H296" i="3"/>
  <c r="J296" i="3"/>
  <c r="I296" i="3"/>
  <c r="L306" i="3"/>
  <c r="G306" i="3"/>
  <c r="G26" i="2"/>
  <c r="J26" i="2" s="1"/>
  <c r="P26" i="2"/>
  <c r="R26" i="2" s="1"/>
  <c r="L74" i="3"/>
  <c r="G71" i="3"/>
  <c r="K71" i="3"/>
  <c r="K41" i="3"/>
  <c r="F60" i="3"/>
  <c r="H60" i="3"/>
  <c r="I60" i="3"/>
  <c r="F178" i="3"/>
  <c r="H184" i="3"/>
  <c r="G94" i="3"/>
  <c r="G85" i="3"/>
  <c r="K85" i="3"/>
  <c r="L66" i="3"/>
  <c r="G66" i="3"/>
  <c r="F52" i="3"/>
  <c r="I52" i="3"/>
  <c r="E66" i="5"/>
  <c r="J167" i="6"/>
  <c r="H167" i="6"/>
  <c r="I167" i="6"/>
  <c r="L288" i="3"/>
  <c r="I22" i="3"/>
  <c r="H22" i="3"/>
  <c r="E44" i="5"/>
  <c r="L227" i="6"/>
  <c r="G227" i="6"/>
  <c r="F166" i="3"/>
  <c r="G175" i="3"/>
  <c r="F181" i="3"/>
  <c r="F185" i="3"/>
  <c r="F226" i="3"/>
  <c r="I248" i="3"/>
  <c r="F270" i="3"/>
  <c r="I274" i="3"/>
  <c r="I278" i="3"/>
  <c r="H282" i="3"/>
  <c r="I312" i="3"/>
  <c r="J76" i="3"/>
  <c r="J57" i="3"/>
  <c r="K79" i="3"/>
  <c r="I93" i="3"/>
  <c r="F65" i="3"/>
  <c r="K65" i="3"/>
  <c r="F45" i="3"/>
  <c r="H45" i="3"/>
  <c r="I31" i="3"/>
  <c r="F31" i="3"/>
  <c r="K175" i="3"/>
  <c r="G179" i="3"/>
  <c r="I184" i="3"/>
  <c r="I230" i="3"/>
  <c r="I288" i="3"/>
  <c r="J37" i="3"/>
  <c r="G53" i="3"/>
  <c r="I77" i="3"/>
  <c r="F101" i="3"/>
  <c r="J101" i="3"/>
  <c r="F96" i="3"/>
  <c r="H87" i="3"/>
  <c r="J87" i="3"/>
  <c r="I30" i="3"/>
  <c r="F30" i="3"/>
  <c r="F206" i="6"/>
  <c r="I206" i="6"/>
  <c r="J206" i="6"/>
  <c r="K39" i="3"/>
  <c r="K48" i="3"/>
  <c r="G37" i="3"/>
  <c r="K37" i="3"/>
  <c r="H63" i="3"/>
  <c r="I68" i="3"/>
  <c r="F68" i="3"/>
  <c r="H100" i="3"/>
  <c r="I100" i="3"/>
  <c r="J100" i="3"/>
  <c r="H96" i="3"/>
  <c r="J96" i="3"/>
  <c r="H92" i="3"/>
  <c r="F92" i="3"/>
  <c r="H76" i="3"/>
  <c r="F76" i="3"/>
  <c r="J63" i="3"/>
  <c r="K63" i="3"/>
  <c r="L251" i="6"/>
  <c r="G251" i="6"/>
  <c r="K251" i="6"/>
  <c r="E33" i="4"/>
  <c r="E62" i="4"/>
  <c r="K316" i="6"/>
  <c r="G316" i="6"/>
  <c r="L316" i="6"/>
  <c r="G296" i="6"/>
  <c r="L296" i="6"/>
  <c r="I169" i="6"/>
  <c r="H169" i="6"/>
  <c r="J123" i="6"/>
  <c r="H123" i="6"/>
  <c r="I123" i="6"/>
  <c r="F123" i="6"/>
  <c r="E75" i="4"/>
  <c r="J287" i="6"/>
  <c r="F287" i="6"/>
  <c r="J243" i="6"/>
  <c r="I243" i="6"/>
  <c r="J219" i="6"/>
  <c r="H219" i="6"/>
  <c r="I219" i="6"/>
  <c r="F186" i="6"/>
  <c r="H186" i="6"/>
  <c r="I186" i="6"/>
  <c r="J186" i="6"/>
  <c r="L81" i="6"/>
  <c r="K81" i="6"/>
  <c r="H70" i="6"/>
  <c r="F70" i="6"/>
  <c r="I33" i="6"/>
  <c r="F33" i="6"/>
  <c r="H21" i="6"/>
  <c r="J21" i="6"/>
  <c r="I21" i="6"/>
  <c r="K93" i="3"/>
  <c r="G101" i="3"/>
  <c r="I39" i="3"/>
  <c r="F62" i="3"/>
  <c r="F47" i="3"/>
  <c r="K336" i="6"/>
  <c r="I310" i="6"/>
  <c r="J310" i="6"/>
  <c r="K293" i="6"/>
  <c r="H239" i="6"/>
  <c r="I207" i="6"/>
  <c r="H183" i="6"/>
  <c r="J183" i="6"/>
  <c r="I144" i="6"/>
  <c r="H144" i="6"/>
  <c r="J122" i="6"/>
  <c r="I122" i="6"/>
  <c r="F122" i="6"/>
  <c r="L122" i="6"/>
  <c r="P107" i="7"/>
  <c r="I36" i="3"/>
  <c r="K323" i="6"/>
  <c r="J319" i="6"/>
  <c r="H319" i="6"/>
  <c r="L276" i="6"/>
  <c r="H269" i="6"/>
  <c r="K216" i="6"/>
  <c r="G216" i="6"/>
  <c r="K212" i="6"/>
  <c r="F210" i="6"/>
  <c r="H210" i="6"/>
  <c r="I177" i="6"/>
  <c r="H177" i="6"/>
  <c r="F100" i="2"/>
  <c r="G100" i="2" s="1"/>
  <c r="K100" i="2" s="1"/>
  <c r="E48" i="4"/>
  <c r="F80" i="2"/>
  <c r="K303" i="6"/>
  <c r="G303" i="6"/>
  <c r="I276" i="6"/>
  <c r="J276" i="6"/>
  <c r="K276" i="6"/>
  <c r="F110" i="6"/>
  <c r="H110" i="6"/>
  <c r="L110" i="6"/>
  <c r="G40" i="6"/>
  <c r="L40" i="6"/>
  <c r="K40" i="6"/>
  <c r="E58" i="4"/>
  <c r="I318" i="6"/>
  <c r="J318" i="6"/>
  <c r="F318" i="6"/>
  <c r="H318" i="6"/>
  <c r="H299" i="6"/>
  <c r="I239" i="6"/>
  <c r="J239" i="6"/>
  <c r="H214" i="6"/>
  <c r="I214" i="6"/>
  <c r="G211" i="6"/>
  <c r="K211" i="6"/>
  <c r="H199" i="6"/>
  <c r="J199" i="6"/>
  <c r="F191" i="6"/>
  <c r="H191" i="6"/>
  <c r="F150" i="6"/>
  <c r="I150" i="6"/>
  <c r="H150" i="6"/>
  <c r="J96" i="6"/>
  <c r="H96" i="6"/>
  <c r="L96" i="6"/>
  <c r="K39" i="6"/>
  <c r="G39" i="6"/>
  <c r="L39" i="6"/>
  <c r="J36" i="6"/>
  <c r="H36" i="6"/>
  <c r="F36" i="6"/>
  <c r="H29" i="6"/>
  <c r="I29" i="6"/>
  <c r="F29" i="6"/>
  <c r="J29" i="6"/>
  <c r="E66" i="4"/>
  <c r="F299" i="6"/>
  <c r="K297" i="6"/>
  <c r="L295" i="6"/>
  <c r="H295" i="6"/>
  <c r="J295" i="6"/>
  <c r="L292" i="6"/>
  <c r="G292" i="6"/>
  <c r="I287" i="6"/>
  <c r="J271" i="6"/>
  <c r="F271" i="6"/>
  <c r="L235" i="6"/>
  <c r="I235" i="6"/>
  <c r="J235" i="6"/>
  <c r="L223" i="6"/>
  <c r="I223" i="6"/>
  <c r="J223" i="6"/>
  <c r="H217" i="6"/>
  <c r="L44" i="6"/>
  <c r="G44" i="6"/>
  <c r="K44" i="6"/>
  <c r="J56" i="6"/>
  <c r="H56" i="6"/>
  <c r="F56" i="6"/>
  <c r="F334" i="6"/>
  <c r="I320" i="6"/>
  <c r="J279" i="6"/>
  <c r="F270" i="6"/>
  <c r="I267" i="6"/>
  <c r="H196" i="6"/>
  <c r="F182" i="6"/>
  <c r="F138" i="6"/>
  <c r="I138" i="6"/>
  <c r="I111" i="6"/>
  <c r="J111" i="6"/>
  <c r="H101" i="6"/>
  <c r="I101" i="6"/>
  <c r="L80" i="6"/>
  <c r="G80" i="6"/>
  <c r="K53" i="6"/>
  <c r="G23" i="6"/>
  <c r="K23" i="6"/>
  <c r="H74" i="6"/>
  <c r="I74" i="6"/>
  <c r="I49" i="6"/>
  <c r="F49" i="6"/>
  <c r="P69" i="2"/>
  <c r="R69" i="2" s="1"/>
  <c r="T69" i="2" s="1"/>
  <c r="H142" i="6"/>
  <c r="I142" i="6"/>
  <c r="L123" i="6"/>
  <c r="K48" i="6"/>
  <c r="G48" i="6"/>
  <c r="J53" i="6"/>
  <c r="I53" i="6"/>
  <c r="F53" i="6"/>
  <c r="H25" i="6"/>
  <c r="I25" i="6"/>
  <c r="F25" i="6"/>
  <c r="J25" i="6"/>
  <c r="L324" i="6"/>
  <c r="L163" i="6"/>
  <c r="L63" i="6"/>
  <c r="G63" i="6"/>
  <c r="J52" i="6"/>
  <c r="F52" i="6"/>
  <c r="K52" i="6"/>
  <c r="H52" i="6"/>
  <c r="L52" i="6"/>
  <c r="E105" i="7"/>
  <c r="F105" i="7" s="1"/>
  <c r="E21" i="7"/>
  <c r="F21" i="7" s="1"/>
  <c r="G61" i="7"/>
  <c r="G63" i="7"/>
  <c r="G65" i="7"/>
  <c r="G67" i="7"/>
  <c r="J67" i="7" s="1"/>
  <c r="G69" i="7"/>
  <c r="G71" i="7"/>
  <c r="K71" i="7" s="1"/>
  <c r="E73" i="7"/>
  <c r="F73" i="7" s="1"/>
  <c r="E75" i="7"/>
  <c r="F75" i="7" s="1"/>
  <c r="E95" i="7"/>
  <c r="F95" i="7" s="1"/>
  <c r="P95" i="7" s="1"/>
  <c r="E97" i="7"/>
  <c r="F97" i="7" s="1"/>
  <c r="G99" i="7"/>
  <c r="K99" i="7" s="1"/>
  <c r="E101" i="7"/>
  <c r="F101" i="7" s="1"/>
  <c r="G103" i="7"/>
  <c r="K103" i="7" s="1"/>
  <c r="E109" i="7"/>
  <c r="F109" i="7" s="1"/>
  <c r="E110" i="7"/>
  <c r="F110" i="7" s="1"/>
  <c r="G110" i="7" s="1"/>
  <c r="K110" i="7" s="1"/>
  <c r="E111" i="7"/>
  <c r="F111" i="7" s="1"/>
  <c r="P111" i="7" s="1"/>
  <c r="E22" i="7"/>
  <c r="F22" i="7" s="1"/>
  <c r="E29" i="7"/>
  <c r="F29" i="7" s="1"/>
  <c r="E40" i="7"/>
  <c r="F40" i="7" s="1"/>
  <c r="E52" i="7"/>
  <c r="F52" i="7" s="1"/>
  <c r="G56" i="7"/>
  <c r="E58" i="7"/>
  <c r="F58" i="7" s="1"/>
  <c r="E60" i="7"/>
  <c r="F60" i="7" s="1"/>
  <c r="P60" i="7" s="1"/>
  <c r="E78" i="7"/>
  <c r="F78" i="7" s="1"/>
  <c r="E80" i="7"/>
  <c r="F80" i="7" s="1"/>
  <c r="P80" i="7" s="1"/>
  <c r="E82" i="7"/>
  <c r="F82" i="7" s="1"/>
  <c r="E84" i="7"/>
  <c r="F84" i="7" s="1"/>
  <c r="P84" i="7" s="1"/>
  <c r="E86" i="7"/>
  <c r="F86" i="7" s="1"/>
  <c r="E88" i="7"/>
  <c r="F88" i="7" s="1"/>
  <c r="E53" i="7"/>
  <c r="F53" i="7" s="1"/>
  <c r="E55" i="7"/>
  <c r="F55" i="7" s="1"/>
  <c r="E91" i="7"/>
  <c r="F91" i="7" s="1"/>
  <c r="E93" i="7"/>
  <c r="F93" i="7" s="1"/>
  <c r="G95" i="7"/>
  <c r="J95" i="7" s="1"/>
  <c r="E106" i="7"/>
  <c r="F106" i="7" s="1"/>
  <c r="G111" i="7"/>
  <c r="K111" i="7" s="1"/>
  <c r="E38" i="7"/>
  <c r="F38" i="7" s="1"/>
  <c r="E23" i="7"/>
  <c r="F23" i="7" s="1"/>
  <c r="E31" i="7"/>
  <c r="F31" i="7" s="1"/>
  <c r="E44" i="7"/>
  <c r="F44" i="7" s="1"/>
  <c r="E32" i="7"/>
  <c r="F32" i="7" s="1"/>
  <c r="P32" i="7" s="1"/>
  <c r="G60" i="7"/>
  <c r="J60" i="7" s="1"/>
  <c r="E62" i="7"/>
  <c r="F62" i="7" s="1"/>
  <c r="E64" i="7"/>
  <c r="F64" i="7" s="1"/>
  <c r="E66" i="7"/>
  <c r="F66" i="7" s="1"/>
  <c r="E68" i="7"/>
  <c r="F68" i="7" s="1"/>
  <c r="E70" i="7"/>
  <c r="F70" i="7" s="1"/>
  <c r="E72" i="7"/>
  <c r="F72" i="7" s="1"/>
  <c r="P72" i="7" s="1"/>
  <c r="E74" i="7"/>
  <c r="F74" i="7" s="1"/>
  <c r="P74" i="7" s="1"/>
  <c r="E76" i="7"/>
  <c r="F76" i="7" s="1"/>
  <c r="G84" i="7"/>
  <c r="J84" i="7" s="1"/>
  <c r="E98" i="7"/>
  <c r="F98" i="7" s="1"/>
  <c r="E100" i="7"/>
  <c r="F100" i="7" s="1"/>
  <c r="P100" i="7" s="1"/>
  <c r="E102" i="7"/>
  <c r="F102" i="7" s="1"/>
  <c r="E104" i="7"/>
  <c r="F104" i="7" s="1"/>
  <c r="P104" i="7" s="1"/>
  <c r="E24" i="7"/>
  <c r="F24" i="7" s="1"/>
  <c r="E25" i="7"/>
  <c r="F25" i="7" s="1"/>
  <c r="E34" i="7"/>
  <c r="F34" i="7" s="1"/>
  <c r="E48" i="7"/>
  <c r="F48" i="7" s="1"/>
  <c r="G72" i="7"/>
  <c r="J72" i="7" s="1"/>
  <c r="E94" i="7"/>
  <c r="F94" i="7" s="1"/>
  <c r="E96" i="7"/>
  <c r="F96" i="7" s="1"/>
  <c r="G100" i="7"/>
  <c r="K100" i="7" s="1"/>
  <c r="G104" i="7"/>
  <c r="K104" i="7" s="1"/>
  <c r="E107" i="2"/>
  <c r="F107" i="2" s="1"/>
  <c r="E83" i="2"/>
  <c r="E71" i="4" s="1"/>
  <c r="E92" i="2"/>
  <c r="E62" i="5" s="1"/>
  <c r="E97" i="2"/>
  <c r="E65" i="2"/>
  <c r="F65" i="2" s="1"/>
  <c r="E75" i="2"/>
  <c r="F75" i="2" s="1"/>
  <c r="E87" i="2"/>
  <c r="F87" i="2" s="1"/>
  <c r="E86" i="2"/>
  <c r="E95" i="2"/>
  <c r="F95" i="2" s="1"/>
  <c r="B10" i="6"/>
  <c r="E104" i="2"/>
  <c r="F104" i="2" s="1"/>
  <c r="E88" i="2"/>
  <c r="E77" i="2"/>
  <c r="E101" i="2"/>
  <c r="F101" i="2" s="1"/>
  <c r="E84" i="2"/>
  <c r="E93" i="2"/>
  <c r="E98" i="2"/>
  <c r="E46" i="4" s="1"/>
  <c r="E71" i="2"/>
  <c r="F71" i="2" s="1"/>
  <c r="G71" i="2" s="1"/>
  <c r="K71" i="2" s="1"/>
  <c r="E78" i="2"/>
  <c r="F78" i="2" s="1"/>
  <c r="E89" i="2"/>
  <c r="F89" i="2" s="1"/>
  <c r="E81" i="2"/>
  <c r="E96" i="2"/>
  <c r="E99" i="2"/>
  <c r="E102" i="2"/>
  <c r="F102" i="2" s="1"/>
  <c r="G109" i="7"/>
  <c r="K109" i="7" s="1"/>
  <c r="E107" i="7"/>
  <c r="F107" i="7" s="1"/>
  <c r="G107" i="7" s="1"/>
  <c r="K107" i="7" s="1"/>
  <c r="J182" i="6"/>
  <c r="L167" i="6"/>
  <c r="L73" i="6"/>
  <c r="K73" i="6"/>
  <c r="H66" i="6"/>
  <c r="L66" i="6"/>
  <c r="F61" i="6"/>
  <c r="I61" i="6"/>
  <c r="J41" i="6"/>
  <c r="F41" i="6"/>
  <c r="I41" i="6"/>
  <c r="E50" i="7"/>
  <c r="F50" i="7" s="1"/>
  <c r="P61" i="2"/>
  <c r="R61" i="2" s="1"/>
  <c r="T61" i="2" s="1"/>
  <c r="P100" i="2"/>
  <c r="R100" i="2" s="1"/>
  <c r="T100" i="2" s="1"/>
  <c r="L159" i="6"/>
  <c r="L90" i="6"/>
  <c r="J49" i="6"/>
  <c r="J60" i="6"/>
  <c r="H60" i="6"/>
  <c r="H45" i="6"/>
  <c r="J45" i="6"/>
  <c r="F45" i="6"/>
  <c r="J40" i="6"/>
  <c r="F40" i="6"/>
  <c r="H40" i="6"/>
  <c r="G57" i="7"/>
  <c r="J57" i="7" s="1"/>
  <c r="G82" i="6"/>
  <c r="P110" i="7"/>
  <c r="S110" i="7" s="1"/>
  <c r="U110" i="7" s="1"/>
  <c r="P109" i="7"/>
  <c r="S109" i="7" s="1"/>
  <c r="U109" i="7" s="1"/>
  <c r="F42" i="6"/>
  <c r="F18" i="3"/>
  <c r="K18" i="6"/>
  <c r="F18" i="6"/>
  <c r="H18" i="6"/>
  <c r="J18" i="3"/>
  <c r="L18" i="3"/>
  <c r="J18" i="6"/>
  <c r="L18" i="6"/>
  <c r="G18" i="3"/>
  <c r="I18" i="6"/>
  <c r="H18" i="3"/>
  <c r="K18" i="3"/>
  <c r="G18" i="6"/>
  <c r="I18" i="3"/>
  <c r="S115" i="7" l="1"/>
  <c r="U115" i="7" s="1"/>
  <c r="O5" i="3"/>
  <c r="O1" i="3"/>
  <c r="O6" i="3"/>
  <c r="O5" i="6"/>
  <c r="O4" i="6"/>
  <c r="O4" i="3"/>
  <c r="O1" i="6"/>
  <c r="O6" i="6"/>
  <c r="O3" i="6"/>
  <c r="O2" i="6"/>
  <c r="O3" i="3"/>
  <c r="O2" i="3"/>
  <c r="G25" i="7"/>
  <c r="J25" i="7" s="1"/>
  <c r="P25" i="7"/>
  <c r="S25" i="7" s="1"/>
  <c r="U25" i="7" s="1"/>
  <c r="F99" i="2"/>
  <c r="E83" i="5"/>
  <c r="F84" i="2"/>
  <c r="E72" i="4"/>
  <c r="G87" i="2"/>
  <c r="K87" i="2" s="1"/>
  <c r="P87" i="2"/>
  <c r="R87" i="2" s="1"/>
  <c r="T87" i="2" s="1"/>
  <c r="G24" i="7"/>
  <c r="J24" i="7" s="1"/>
  <c r="P24" i="7"/>
  <c r="S24" i="7" s="1"/>
  <c r="U24" i="7" s="1"/>
  <c r="S74" i="7"/>
  <c r="U74" i="7" s="1"/>
  <c r="G93" i="7"/>
  <c r="J93" i="7" s="1"/>
  <c r="P93" i="7"/>
  <c r="S93" i="7" s="1"/>
  <c r="U93" i="7" s="1"/>
  <c r="P22" i="7"/>
  <c r="G22" i="7"/>
  <c r="J22" i="7" s="1"/>
  <c r="S95" i="7"/>
  <c r="U95" i="7" s="1"/>
  <c r="J61" i="7"/>
  <c r="S61" i="7"/>
  <c r="U61" i="7" s="1"/>
  <c r="E59" i="5"/>
  <c r="E63" i="4"/>
  <c r="E48" i="5"/>
  <c r="S103" i="7"/>
  <c r="U103" i="7" s="1"/>
  <c r="S71" i="7"/>
  <c r="U71" i="7" s="1"/>
  <c r="G39" i="2"/>
  <c r="P39" i="2"/>
  <c r="R39" i="2" s="1"/>
  <c r="T39" i="2" s="1"/>
  <c r="D15" i="2"/>
  <c r="C19" i="2" s="1"/>
  <c r="F93" i="2"/>
  <c r="E81" i="4"/>
  <c r="E63" i="5"/>
  <c r="G50" i="7"/>
  <c r="J50" i="7" s="1"/>
  <c r="P50" i="7"/>
  <c r="S50" i="7" s="1"/>
  <c r="U50" i="7" s="1"/>
  <c r="E84" i="4"/>
  <c r="F96" i="2"/>
  <c r="G101" i="2"/>
  <c r="K101" i="2" s="1"/>
  <c r="P101" i="2"/>
  <c r="G75" i="2"/>
  <c r="P75" i="2"/>
  <c r="R75" i="2" s="1"/>
  <c r="T75" i="2" s="1"/>
  <c r="P96" i="7"/>
  <c r="G96" i="7"/>
  <c r="J96" i="7" s="1"/>
  <c r="S104" i="7"/>
  <c r="U104" i="7" s="1"/>
  <c r="S72" i="7"/>
  <c r="U72" i="7" s="1"/>
  <c r="G44" i="7"/>
  <c r="N44" i="7" s="1"/>
  <c r="P44" i="7"/>
  <c r="G91" i="7"/>
  <c r="J91" i="7" s="1"/>
  <c r="P91" i="7"/>
  <c r="S91" i="7" s="1"/>
  <c r="U91" i="7" s="1"/>
  <c r="P78" i="7"/>
  <c r="G78" i="7"/>
  <c r="J78" i="7" s="1"/>
  <c r="S111" i="7"/>
  <c r="U111" i="7" s="1"/>
  <c r="G75" i="7"/>
  <c r="P75" i="7"/>
  <c r="S75" i="7" s="1"/>
  <c r="U75" i="7" s="1"/>
  <c r="G21" i="7"/>
  <c r="H21" i="7" s="1"/>
  <c r="D15" i="7"/>
  <c r="C19" i="7" s="1"/>
  <c r="P21" i="7"/>
  <c r="S21" i="7" s="1"/>
  <c r="D16" i="7"/>
  <c r="D19" i="7" s="1"/>
  <c r="E86" i="4"/>
  <c r="E54" i="5"/>
  <c r="T26" i="2"/>
  <c r="P29" i="7"/>
  <c r="G29" i="7"/>
  <c r="J29" i="7" s="1"/>
  <c r="F81" i="2"/>
  <c r="E69" i="4"/>
  <c r="F77" i="2"/>
  <c r="D16" i="2" s="1"/>
  <c r="D19" i="2" s="1"/>
  <c r="E65" i="4"/>
  <c r="G65" i="2"/>
  <c r="J65" i="2" s="1"/>
  <c r="P65" i="2"/>
  <c r="R65" i="2" s="1"/>
  <c r="T65" i="2" s="1"/>
  <c r="G94" i="7"/>
  <c r="J94" i="7" s="1"/>
  <c r="P94" i="7"/>
  <c r="S94" i="7" s="1"/>
  <c r="U94" i="7" s="1"/>
  <c r="G102" i="7"/>
  <c r="K102" i="7" s="1"/>
  <c r="P102" i="7"/>
  <c r="G70" i="7"/>
  <c r="J70" i="7" s="1"/>
  <c r="P70" i="7"/>
  <c r="S70" i="7" s="1"/>
  <c r="U70" i="7" s="1"/>
  <c r="G31" i="7"/>
  <c r="J31" i="7" s="1"/>
  <c r="P31" i="7"/>
  <c r="S31" i="7" s="1"/>
  <c r="U31" i="7" s="1"/>
  <c r="G55" i="7"/>
  <c r="J55" i="7" s="1"/>
  <c r="P55" i="7"/>
  <c r="S55" i="7" s="1"/>
  <c r="U55" i="7" s="1"/>
  <c r="S60" i="7"/>
  <c r="U60" i="7" s="1"/>
  <c r="P73" i="7"/>
  <c r="G73" i="7"/>
  <c r="J73" i="7" s="1"/>
  <c r="E57" i="5"/>
  <c r="E45" i="5"/>
  <c r="P71" i="2"/>
  <c r="R71" i="2" s="1"/>
  <c r="T71" i="2" s="1"/>
  <c r="P97" i="7"/>
  <c r="G97" i="7"/>
  <c r="J97" i="7" s="1"/>
  <c r="G89" i="2"/>
  <c r="K89" i="2" s="1"/>
  <c r="P89" i="2"/>
  <c r="F88" i="2"/>
  <c r="E76" i="4"/>
  <c r="F97" i="2"/>
  <c r="E85" i="4"/>
  <c r="G74" i="7"/>
  <c r="J74" i="7" s="1"/>
  <c r="S100" i="7"/>
  <c r="U100" i="7" s="1"/>
  <c r="P68" i="7"/>
  <c r="S68" i="7" s="1"/>
  <c r="U68" i="7" s="1"/>
  <c r="G68" i="7"/>
  <c r="J68" i="7" s="1"/>
  <c r="G23" i="7"/>
  <c r="J23" i="7" s="1"/>
  <c r="P23" i="7"/>
  <c r="S23" i="7" s="1"/>
  <c r="U23" i="7" s="1"/>
  <c r="G53" i="7"/>
  <c r="J53" i="7" s="1"/>
  <c r="P53" i="7"/>
  <c r="S53" i="7" s="1"/>
  <c r="U53" i="7" s="1"/>
  <c r="P58" i="7"/>
  <c r="G58" i="7"/>
  <c r="J58" i="7" s="1"/>
  <c r="G105" i="7"/>
  <c r="K105" i="7" s="1"/>
  <c r="P105" i="7"/>
  <c r="P76" i="7"/>
  <c r="S76" i="7" s="1"/>
  <c r="U76" i="7" s="1"/>
  <c r="G76" i="7"/>
  <c r="J76" i="7" s="1"/>
  <c r="J63" i="7"/>
  <c r="S63" i="7"/>
  <c r="U63" i="7" s="1"/>
  <c r="S107" i="7"/>
  <c r="U107" i="7" s="1"/>
  <c r="K112" i="2"/>
  <c r="R112" i="2"/>
  <c r="T112" i="2" s="1"/>
  <c r="G78" i="2"/>
  <c r="K78" i="2" s="1"/>
  <c r="P78" i="2"/>
  <c r="R78" i="2" s="1"/>
  <c r="T78" i="2" s="1"/>
  <c r="G104" i="2"/>
  <c r="K104" i="2" s="1"/>
  <c r="P104" i="2"/>
  <c r="R104" i="2" s="1"/>
  <c r="T104" i="2" s="1"/>
  <c r="F92" i="2"/>
  <c r="E80" i="4"/>
  <c r="P98" i="7"/>
  <c r="S98" i="7" s="1"/>
  <c r="U98" i="7" s="1"/>
  <c r="G98" i="7"/>
  <c r="K98" i="7" s="1"/>
  <c r="G66" i="7"/>
  <c r="J66" i="7" s="1"/>
  <c r="P66" i="7"/>
  <c r="S66" i="7" s="1"/>
  <c r="U66" i="7" s="1"/>
  <c r="G38" i="7"/>
  <c r="N38" i="7" s="1"/>
  <c r="P38" i="7"/>
  <c r="S38" i="7" s="1"/>
  <c r="U38" i="7" s="1"/>
  <c r="P88" i="7"/>
  <c r="G88" i="7"/>
  <c r="J88" i="7" s="1"/>
  <c r="J56" i="7"/>
  <c r="S56" i="7"/>
  <c r="U56" i="7" s="1"/>
  <c r="J69" i="7"/>
  <c r="S69" i="7"/>
  <c r="U69" i="7" s="1"/>
  <c r="E83" i="4"/>
  <c r="E67" i="5"/>
  <c r="E65" i="5"/>
  <c r="S99" i="7"/>
  <c r="U99" i="7" s="1"/>
  <c r="F86" i="2"/>
  <c r="E56" i="5"/>
  <c r="E74" i="4"/>
  <c r="F83" i="2"/>
  <c r="E53" i="5"/>
  <c r="G48" i="7"/>
  <c r="J48" i="7" s="1"/>
  <c r="P48" i="7"/>
  <c r="P64" i="7"/>
  <c r="G64" i="7"/>
  <c r="J64" i="7" s="1"/>
  <c r="P86" i="7"/>
  <c r="G86" i="7"/>
  <c r="J86" i="7" s="1"/>
  <c r="G52" i="7"/>
  <c r="J52" i="7" s="1"/>
  <c r="P52" i="7"/>
  <c r="G101" i="7"/>
  <c r="K101" i="7" s="1"/>
  <c r="P101" i="7"/>
  <c r="G80" i="2"/>
  <c r="K80" i="2" s="1"/>
  <c r="P80" i="2"/>
  <c r="R80" i="2" s="1"/>
  <c r="T80" i="2" s="1"/>
  <c r="E51" i="5"/>
  <c r="E58" i="5"/>
  <c r="E47" i="5"/>
  <c r="S67" i="7"/>
  <c r="U67" i="7" s="1"/>
  <c r="G102" i="2"/>
  <c r="K102" i="2" s="1"/>
  <c r="P102" i="2"/>
  <c r="P82" i="7"/>
  <c r="G82" i="7"/>
  <c r="J82" i="7" s="1"/>
  <c r="F98" i="2"/>
  <c r="E82" i="5"/>
  <c r="G95" i="2"/>
  <c r="K95" i="2" s="1"/>
  <c r="P95" i="2"/>
  <c r="G107" i="2"/>
  <c r="K107" i="2" s="1"/>
  <c r="P107" i="2"/>
  <c r="P34" i="7"/>
  <c r="G34" i="7"/>
  <c r="N34" i="7" s="1"/>
  <c r="G80" i="7"/>
  <c r="J80" i="7" s="1"/>
  <c r="P62" i="7"/>
  <c r="G62" i="7"/>
  <c r="J62" i="7" s="1"/>
  <c r="G106" i="7"/>
  <c r="K106" i="7" s="1"/>
  <c r="P106" i="7"/>
  <c r="S106" i="7" s="1"/>
  <c r="U106" i="7" s="1"/>
  <c r="S84" i="7"/>
  <c r="U84" i="7" s="1"/>
  <c r="P40" i="7"/>
  <c r="G40" i="7"/>
  <c r="N40" i="7" s="1"/>
  <c r="J65" i="7"/>
  <c r="S65" i="7"/>
  <c r="U65" i="7" s="1"/>
  <c r="E47" i="4"/>
  <c r="E77" i="4"/>
  <c r="R109" i="2"/>
  <c r="T109" i="2" s="1"/>
  <c r="C11" i="7"/>
  <c r="C12" i="7"/>
  <c r="O115" i="7" l="1"/>
  <c r="O113" i="7"/>
  <c r="O114" i="7"/>
  <c r="C16" i="7"/>
  <c r="D18" i="7" s="1"/>
  <c r="O112" i="7"/>
  <c r="O61" i="7"/>
  <c r="O97" i="7"/>
  <c r="O104" i="7"/>
  <c r="O60" i="7"/>
  <c r="O84" i="7"/>
  <c r="O47" i="7"/>
  <c r="O105" i="7"/>
  <c r="O91" i="7"/>
  <c r="O77" i="7"/>
  <c r="O99" i="7"/>
  <c r="O88" i="7"/>
  <c r="O94" i="7"/>
  <c r="O106" i="7"/>
  <c r="O71" i="7"/>
  <c r="O76" i="7"/>
  <c r="O83" i="7"/>
  <c r="O95" i="7"/>
  <c r="O80" i="7"/>
  <c r="O107" i="7"/>
  <c r="O48" i="7"/>
  <c r="O102" i="7"/>
  <c r="O79" i="7"/>
  <c r="O82" i="7"/>
  <c r="O86" i="7"/>
  <c r="O46" i="7"/>
  <c r="O109" i="7"/>
  <c r="O93" i="7"/>
  <c r="O100" i="7"/>
  <c r="O81" i="7"/>
  <c r="O98" i="7"/>
  <c r="O103" i="7"/>
  <c r="O90" i="7"/>
  <c r="O51" i="7"/>
  <c r="O110" i="7"/>
  <c r="O53" i="7"/>
  <c r="O52" i="7"/>
  <c r="O108" i="7"/>
  <c r="O89" i="7"/>
  <c r="O101" i="7"/>
  <c r="O87" i="7"/>
  <c r="O50" i="7"/>
  <c r="O92" i="7"/>
  <c r="O45" i="7"/>
  <c r="O63" i="7"/>
  <c r="O78" i="7"/>
  <c r="O111" i="7"/>
  <c r="O54" i="7"/>
  <c r="O55" i="7"/>
  <c r="O49" i="7"/>
  <c r="O96" i="7"/>
  <c r="C15" i="7"/>
  <c r="O85" i="7"/>
  <c r="R107" i="2"/>
  <c r="T107" i="2" s="1"/>
  <c r="R102" i="2"/>
  <c r="T102" i="2" s="1"/>
  <c r="S101" i="7"/>
  <c r="U101" i="7" s="1"/>
  <c r="S48" i="7"/>
  <c r="U48" i="7" s="1"/>
  <c r="S88" i="7"/>
  <c r="U88" i="7" s="1"/>
  <c r="G92" i="2"/>
  <c r="K92" i="2" s="1"/>
  <c r="P92" i="2"/>
  <c r="S58" i="7"/>
  <c r="U58" i="7" s="1"/>
  <c r="S97" i="7"/>
  <c r="U97" i="7" s="1"/>
  <c r="S29" i="7"/>
  <c r="U29" i="7" s="1"/>
  <c r="S44" i="7"/>
  <c r="U44" i="7" s="1"/>
  <c r="R101" i="2"/>
  <c r="T101" i="2" s="1"/>
  <c r="G93" i="2"/>
  <c r="K93" i="2" s="1"/>
  <c r="P93" i="2"/>
  <c r="R93" i="2" s="1"/>
  <c r="T93" i="2" s="1"/>
  <c r="S80" i="7"/>
  <c r="U80" i="7" s="1"/>
  <c r="P78" i="6"/>
  <c r="P213" i="6"/>
  <c r="P37" i="6"/>
  <c r="P96" i="6"/>
  <c r="P250" i="6"/>
  <c r="P21" i="6"/>
  <c r="P245" i="6"/>
  <c r="P69" i="6"/>
  <c r="P45" i="6"/>
  <c r="P330" i="6"/>
  <c r="P83" i="6"/>
  <c r="P144" i="6"/>
  <c r="P82" i="6"/>
  <c r="P221" i="6"/>
  <c r="P188" i="6"/>
  <c r="P297" i="6"/>
  <c r="P287" i="6"/>
  <c r="P33" i="6"/>
  <c r="P27" i="6"/>
  <c r="P265" i="6"/>
  <c r="P301" i="6"/>
  <c r="P335" i="6"/>
  <c r="P55" i="6"/>
  <c r="P339" i="6"/>
  <c r="P247" i="6"/>
  <c r="P39" i="6"/>
  <c r="P236" i="6"/>
  <c r="P89" i="6"/>
  <c r="P288" i="6"/>
  <c r="P319" i="6"/>
  <c r="P71" i="6"/>
  <c r="P268" i="6"/>
  <c r="P30" i="6"/>
  <c r="P229" i="6"/>
  <c r="P272" i="6"/>
  <c r="P46" i="6"/>
  <c r="P332" i="6"/>
  <c r="P94" i="6"/>
  <c r="P266" i="6"/>
  <c r="P293" i="6"/>
  <c r="P59" i="6"/>
  <c r="P178" i="6"/>
  <c r="P57" i="6"/>
  <c r="P52" i="6"/>
  <c r="P125" i="6"/>
  <c r="P216" i="6"/>
  <c r="P26" i="6"/>
  <c r="P273" i="6"/>
  <c r="P175" i="6"/>
  <c r="P261" i="6"/>
  <c r="P251" i="6"/>
  <c r="P152" i="6"/>
  <c r="P48" i="6"/>
  <c r="P233" i="6"/>
  <c r="P24" i="6"/>
  <c r="P241" i="6"/>
  <c r="P192" i="6"/>
  <c r="P103" i="6"/>
  <c r="P307" i="6"/>
  <c r="P104" i="6"/>
  <c r="P309" i="6"/>
  <c r="P131" i="6"/>
  <c r="P204" i="6"/>
  <c r="P126" i="6"/>
  <c r="P115" i="6"/>
  <c r="P214" i="6"/>
  <c r="P163" i="6"/>
  <c r="P158" i="6"/>
  <c r="P323" i="6"/>
  <c r="P147" i="6"/>
  <c r="P246" i="6"/>
  <c r="P195" i="6"/>
  <c r="P279" i="6"/>
  <c r="P284" i="6"/>
  <c r="P110" i="6"/>
  <c r="P310" i="6"/>
  <c r="P164" i="6"/>
  <c r="P304" i="6"/>
  <c r="P102" i="6"/>
  <c r="P171" i="6"/>
  <c r="P132" i="6"/>
  <c r="P80" i="6"/>
  <c r="P292" i="6"/>
  <c r="P140" i="6"/>
  <c r="P122" i="6"/>
  <c r="P286" i="6"/>
  <c r="P206" i="6"/>
  <c r="P105" i="6"/>
  <c r="P201" i="6"/>
  <c r="P202" i="6"/>
  <c r="P259" i="6"/>
  <c r="P196" i="6"/>
  <c r="P295" i="6"/>
  <c r="P106" i="6"/>
  <c r="P36" i="6"/>
  <c r="P299" i="6"/>
  <c r="P169" i="6"/>
  <c r="P156" i="6"/>
  <c r="P149" i="6"/>
  <c r="P112" i="6"/>
  <c r="P118" i="6"/>
  <c r="P31" i="6"/>
  <c r="P172" i="6"/>
  <c r="P181" i="6"/>
  <c r="P47" i="6"/>
  <c r="P150" i="6"/>
  <c r="P61" i="6"/>
  <c r="P333" i="6"/>
  <c r="P134" i="6"/>
  <c r="P79" i="6"/>
  <c r="P114" i="6"/>
  <c r="P187" i="6"/>
  <c r="P28" i="6"/>
  <c r="P223" i="6"/>
  <c r="P54" i="6"/>
  <c r="P271" i="6"/>
  <c r="P174" i="6"/>
  <c r="P208" i="6"/>
  <c r="P91" i="6"/>
  <c r="P98" i="6"/>
  <c r="P311" i="6"/>
  <c r="P166" i="6"/>
  <c r="P68" i="6"/>
  <c r="P316" i="6"/>
  <c r="P193" i="6"/>
  <c r="P65" i="6"/>
  <c r="P274" i="6"/>
  <c r="P334" i="6"/>
  <c r="P337" i="6"/>
  <c r="P303" i="6"/>
  <c r="P203" i="6"/>
  <c r="P176" i="6"/>
  <c r="P25" i="6"/>
  <c r="P253" i="6"/>
  <c r="P142" i="6"/>
  <c r="P139" i="6"/>
  <c r="P331" i="6"/>
  <c r="P116" i="6"/>
  <c r="P248" i="6"/>
  <c r="P249" i="6"/>
  <c r="P35" i="6"/>
  <c r="P232" i="6"/>
  <c r="P51" i="6"/>
  <c r="P280" i="6"/>
  <c r="P329" i="6"/>
  <c r="P67" i="6"/>
  <c r="P264" i="6"/>
  <c r="P85" i="6"/>
  <c r="P312" i="6"/>
  <c r="P294" i="6"/>
  <c r="P42" i="6"/>
  <c r="P328" i="6"/>
  <c r="P58" i="6"/>
  <c r="P225" i="6"/>
  <c r="P77" i="6"/>
  <c r="P53" i="6"/>
  <c r="P263" i="6"/>
  <c r="P220" i="6"/>
  <c r="P165" i="6"/>
  <c r="P183" i="6"/>
  <c r="P269" i="6"/>
  <c r="P256" i="6"/>
  <c r="P29" i="6"/>
  <c r="P23" i="6"/>
  <c r="P300" i="6"/>
  <c r="P148" i="6"/>
  <c r="P86" i="6"/>
  <c r="P257" i="6"/>
  <c r="P298" i="6"/>
  <c r="P283" i="6"/>
  <c r="P184" i="6"/>
  <c r="P88" i="6"/>
  <c r="P325" i="6"/>
  <c r="P100" i="6"/>
  <c r="P305" i="6"/>
  <c r="P95" i="6"/>
  <c r="P226" i="6"/>
  <c r="P190" i="6"/>
  <c r="P111" i="6"/>
  <c r="P210" i="6"/>
  <c r="P127" i="6"/>
  <c r="P258" i="6"/>
  <c r="P240" i="6"/>
  <c r="P143" i="6"/>
  <c r="P242" i="6"/>
  <c r="P159" i="6"/>
  <c r="P290" i="6"/>
  <c r="P320" i="6"/>
  <c r="P207" i="6"/>
  <c r="P306" i="6"/>
  <c r="P128" i="6"/>
  <c r="P56" i="6"/>
  <c r="P218" i="6"/>
  <c r="P76" i="6"/>
  <c r="P162" i="6"/>
  <c r="P197" i="6"/>
  <c r="P135" i="6"/>
  <c r="P22" i="6"/>
  <c r="P205" i="6"/>
  <c r="P101" i="6"/>
  <c r="P63" i="6"/>
  <c r="P321" i="6"/>
  <c r="P191" i="6"/>
  <c r="P255" i="6"/>
  <c r="P90" i="6"/>
  <c r="P92" i="6"/>
  <c r="P336" i="6"/>
  <c r="P237" i="6"/>
  <c r="P291" i="6"/>
  <c r="P133" i="6"/>
  <c r="P224" i="6"/>
  <c r="P81" i="6"/>
  <c r="P108" i="6"/>
  <c r="P161" i="6"/>
  <c r="P93" i="6"/>
  <c r="P124" i="6"/>
  <c r="P177" i="6"/>
  <c r="P43" i="6"/>
  <c r="P113" i="6"/>
  <c r="P34" i="6"/>
  <c r="P157" i="6"/>
  <c r="P130" i="6"/>
  <c r="P75" i="6"/>
  <c r="P146" i="6"/>
  <c r="P66" i="6"/>
  <c r="P231" i="6"/>
  <c r="P219" i="6"/>
  <c r="P50" i="6"/>
  <c r="P235" i="6"/>
  <c r="P41" i="6"/>
  <c r="P252" i="6"/>
  <c r="P277" i="6"/>
  <c r="P179" i="6"/>
  <c r="P217" i="6"/>
  <c r="P282" i="6"/>
  <c r="P308" i="6"/>
  <c r="P121" i="6"/>
  <c r="P270" i="6"/>
  <c r="P326" i="6"/>
  <c r="P275" i="6"/>
  <c r="P62" i="6"/>
  <c r="P74" i="6"/>
  <c r="P338" i="6"/>
  <c r="P267" i="6"/>
  <c r="P137" i="6"/>
  <c r="P123" i="6"/>
  <c r="P180" i="6"/>
  <c r="P44" i="6"/>
  <c r="P289" i="6"/>
  <c r="P97" i="6"/>
  <c r="P327" i="6"/>
  <c r="P153" i="6"/>
  <c r="P317" i="6"/>
  <c r="P154" i="6"/>
  <c r="P194" i="6"/>
  <c r="P186" i="6"/>
  <c r="P185" i="6"/>
  <c r="P222" i="6"/>
  <c r="P211" i="6"/>
  <c r="P281" i="6"/>
  <c r="P32" i="6"/>
  <c r="P314" i="6"/>
  <c r="P151" i="6"/>
  <c r="P324" i="6"/>
  <c r="P173" i="6"/>
  <c r="P230" i="6"/>
  <c r="P49" i="6"/>
  <c r="P40" i="6"/>
  <c r="P228" i="6"/>
  <c r="P138" i="6"/>
  <c r="P302" i="6"/>
  <c r="P70" i="6"/>
  <c r="P262" i="6"/>
  <c r="P72" i="6"/>
  <c r="P315" i="6"/>
  <c r="P119" i="6"/>
  <c r="P276" i="6"/>
  <c r="P120" i="6"/>
  <c r="P129" i="6"/>
  <c r="P239" i="6"/>
  <c r="P215" i="6"/>
  <c r="P60" i="6"/>
  <c r="P141" i="6"/>
  <c r="P244" i="6"/>
  <c r="P254" i="6"/>
  <c r="P227" i="6"/>
  <c r="P99" i="6"/>
  <c r="P168" i="6"/>
  <c r="P189" i="6"/>
  <c r="P209" i="6"/>
  <c r="P145" i="6"/>
  <c r="P199" i="6"/>
  <c r="P136" i="6"/>
  <c r="P182" i="6"/>
  <c r="P109" i="6"/>
  <c r="P84" i="6"/>
  <c r="P322" i="6"/>
  <c r="P160" i="6"/>
  <c r="P87" i="6"/>
  <c r="P38" i="6"/>
  <c r="P64" i="6"/>
  <c r="P318" i="6"/>
  <c r="P278" i="6"/>
  <c r="P285" i="6"/>
  <c r="P313" i="6"/>
  <c r="P243" i="6"/>
  <c r="P167" i="6"/>
  <c r="P238" i="6"/>
  <c r="P234" i="6"/>
  <c r="P155" i="6"/>
  <c r="P117" i="6"/>
  <c r="P170" i="6"/>
  <c r="P200" i="6"/>
  <c r="P198" i="6"/>
  <c r="P296" i="6"/>
  <c r="P73" i="6"/>
  <c r="P212" i="6"/>
  <c r="P107" i="6"/>
  <c r="P260" i="6"/>
  <c r="G84" i="2"/>
  <c r="K84" i="2" s="1"/>
  <c r="P84" i="2"/>
  <c r="R84" i="2" s="1"/>
  <c r="T84" i="2" s="1"/>
  <c r="Q226" i="6"/>
  <c r="Q290" i="6"/>
  <c r="Q233" i="6"/>
  <c r="Q214" i="6"/>
  <c r="Q315" i="6"/>
  <c r="Q118" i="6"/>
  <c r="Q28" i="6"/>
  <c r="Q303" i="6"/>
  <c r="Q294" i="6"/>
  <c r="Q71" i="6"/>
  <c r="Q229" i="6"/>
  <c r="Q322" i="6"/>
  <c r="Q276" i="6"/>
  <c r="Q183" i="6"/>
  <c r="Q129" i="6"/>
  <c r="Q266" i="6"/>
  <c r="Q261" i="6"/>
  <c r="Q212" i="6"/>
  <c r="Q60" i="6"/>
  <c r="Q55" i="6"/>
  <c r="Q309" i="6"/>
  <c r="Q58" i="6"/>
  <c r="Q259" i="6"/>
  <c r="Q252" i="6"/>
  <c r="Q282" i="6"/>
  <c r="Q131" i="6"/>
  <c r="Q87" i="6"/>
  <c r="Q144" i="6"/>
  <c r="Q61" i="6"/>
  <c r="Q210" i="6"/>
  <c r="Q332" i="6"/>
  <c r="Q104" i="6"/>
  <c r="Q78" i="6"/>
  <c r="Q307" i="6"/>
  <c r="Q33" i="6"/>
  <c r="Q23" i="6"/>
  <c r="Q317" i="6"/>
  <c r="Q193" i="6"/>
  <c r="Q220" i="6"/>
  <c r="Q245" i="6"/>
  <c r="Q26" i="6"/>
  <c r="Q90" i="6"/>
  <c r="Q339" i="6"/>
  <c r="Q54" i="6"/>
  <c r="Q52" i="6"/>
  <c r="Q308" i="6"/>
  <c r="Q153" i="6"/>
  <c r="Q97" i="6"/>
  <c r="Q81" i="6"/>
  <c r="Q136" i="6"/>
  <c r="Q231" i="6"/>
  <c r="Q132" i="6"/>
  <c r="Q338" i="6"/>
  <c r="Q289" i="6"/>
  <c r="Q209" i="6"/>
  <c r="Q72" i="6"/>
  <c r="Q109" i="6"/>
  <c r="Q314" i="6"/>
  <c r="Q304" i="6"/>
  <c r="Q204" i="6"/>
  <c r="Q95" i="6"/>
  <c r="Q141" i="6"/>
  <c r="Q94" i="6"/>
  <c r="Q310" i="6"/>
  <c r="Q295" i="6"/>
  <c r="Q257" i="6"/>
  <c r="Q186" i="6"/>
  <c r="Q224" i="6"/>
  <c r="Q205" i="6"/>
  <c r="Q40" i="6"/>
  <c r="Q75" i="6"/>
  <c r="Q43" i="6"/>
  <c r="Q195" i="6"/>
  <c r="Q128" i="6"/>
  <c r="Q126" i="6"/>
  <c r="Q172" i="6"/>
  <c r="Q321" i="6"/>
  <c r="Q165" i="6"/>
  <c r="Q147" i="6"/>
  <c r="Q260" i="6"/>
  <c r="Q100" i="6"/>
  <c r="Q164" i="6"/>
  <c r="Q76" i="6"/>
  <c r="Q111" i="6"/>
  <c r="Q115" i="6"/>
  <c r="Q53" i="6"/>
  <c r="Q272" i="6"/>
  <c r="Q152" i="6"/>
  <c r="Q179" i="6"/>
  <c r="Q190" i="6"/>
  <c r="Q249" i="6"/>
  <c r="Q248" i="6"/>
  <c r="Q208" i="6"/>
  <c r="Q57" i="6"/>
  <c r="Q149" i="6"/>
  <c r="Q268" i="6"/>
  <c r="Q161" i="6"/>
  <c r="Q89" i="6"/>
  <c r="Q93" i="6"/>
  <c r="Q237" i="6"/>
  <c r="Q150" i="6"/>
  <c r="Q223" i="6"/>
  <c r="Q199" i="6"/>
  <c r="Q140" i="6"/>
  <c r="Q188" i="6"/>
  <c r="Q42" i="6"/>
  <c r="Q306" i="6"/>
  <c r="Q34" i="6"/>
  <c r="Q271" i="6"/>
  <c r="Q182" i="6"/>
  <c r="Q145" i="6"/>
  <c r="Q85" i="6"/>
  <c r="Q297" i="6"/>
  <c r="Q50" i="6"/>
  <c r="Q246" i="6"/>
  <c r="Q221" i="6"/>
  <c r="Q30" i="6"/>
  <c r="Q56" i="6"/>
  <c r="Q31" i="6"/>
  <c r="Q211" i="6"/>
  <c r="Q189" i="6"/>
  <c r="Q138" i="6"/>
  <c r="Q134" i="6"/>
  <c r="Q288" i="6"/>
  <c r="Q269" i="6"/>
  <c r="Q121" i="6"/>
  <c r="Q299" i="6"/>
  <c r="Q228" i="6"/>
  <c r="Q241" i="6"/>
  <c r="Q313" i="6"/>
  <c r="Q242" i="6"/>
  <c r="Q234" i="6"/>
  <c r="Q217" i="6"/>
  <c r="Q154" i="6"/>
  <c r="Q83" i="6"/>
  <c r="Q198" i="6"/>
  <c r="Q285" i="6"/>
  <c r="Q191" i="6"/>
  <c r="Q125" i="6"/>
  <c r="Q46" i="6"/>
  <c r="Q270" i="6"/>
  <c r="Q327" i="6"/>
  <c r="Q305" i="6"/>
  <c r="Q194" i="6"/>
  <c r="Q251" i="6"/>
  <c r="Q177" i="6"/>
  <c r="Q88" i="6"/>
  <c r="Q300" i="6"/>
  <c r="Q38" i="6"/>
  <c r="Q302" i="6"/>
  <c r="Q247" i="6"/>
  <c r="Q169" i="6"/>
  <c r="Q77" i="6"/>
  <c r="Q201" i="6"/>
  <c r="Q32" i="6"/>
  <c r="Q113" i="6"/>
  <c r="Q264" i="6"/>
  <c r="Q291" i="6"/>
  <c r="Q148" i="6"/>
  <c r="Q117" i="6"/>
  <c r="Q82" i="6"/>
  <c r="Q239" i="6"/>
  <c r="Q279" i="6"/>
  <c r="Q262" i="6"/>
  <c r="Q65" i="6"/>
  <c r="Q114" i="6"/>
  <c r="Q59" i="6"/>
  <c r="Q337" i="6"/>
  <c r="Q334" i="6"/>
  <c r="Q66" i="6"/>
  <c r="Q74" i="6"/>
  <c r="Q24" i="6"/>
  <c r="Q67" i="6"/>
  <c r="Q230" i="6"/>
  <c r="Q240" i="6"/>
  <c r="Q160" i="6"/>
  <c r="Q102" i="6"/>
  <c r="Q70" i="6"/>
  <c r="Q202" i="6"/>
  <c r="Q159" i="6"/>
  <c r="Q96" i="6"/>
  <c r="Q200" i="6"/>
  <c r="Q45" i="6"/>
  <c r="Q79" i="6"/>
  <c r="Q29" i="6"/>
  <c r="Q301" i="6"/>
  <c r="Q292" i="6"/>
  <c r="Q39" i="6"/>
  <c r="Q151" i="6"/>
  <c r="Q84" i="6"/>
  <c r="Q167" i="6"/>
  <c r="Q325" i="6"/>
  <c r="Q178" i="6"/>
  <c r="Q258" i="6"/>
  <c r="Q232" i="6"/>
  <c r="Q143" i="6"/>
  <c r="Q64" i="6"/>
  <c r="Q278" i="6"/>
  <c r="Q318" i="6"/>
  <c r="Q92" i="6"/>
  <c r="Q156" i="6"/>
  <c r="Q298" i="6"/>
  <c r="Q105" i="6"/>
  <c r="Q49" i="6"/>
  <c r="Q69" i="6"/>
  <c r="Q267" i="6"/>
  <c r="Q36" i="6"/>
  <c r="Q86" i="6"/>
  <c r="Q44" i="6"/>
  <c r="Q123" i="6"/>
  <c r="Q110" i="6"/>
  <c r="Q174" i="6"/>
  <c r="Q139" i="6"/>
  <c r="Q331" i="6"/>
  <c r="Q27" i="6"/>
  <c r="Q215" i="6"/>
  <c r="Q207" i="6"/>
  <c r="Q122" i="6"/>
  <c r="Q330" i="6"/>
  <c r="Q281" i="6"/>
  <c r="Q256" i="6"/>
  <c r="Q213" i="6"/>
  <c r="Q146" i="6"/>
  <c r="Q171" i="6"/>
  <c r="Q173" i="6"/>
  <c r="Q41" i="6"/>
  <c r="Q35" i="6"/>
  <c r="Q326" i="6"/>
  <c r="Q277" i="6"/>
  <c r="Q244" i="6"/>
  <c r="Q329" i="6"/>
  <c r="Q91" i="6"/>
  <c r="Q250" i="6"/>
  <c r="Q68" i="6"/>
  <c r="Q206" i="6"/>
  <c r="Q265" i="6"/>
  <c r="Q158" i="6"/>
  <c r="Q323" i="6"/>
  <c r="Q119" i="6"/>
  <c r="Q130" i="6"/>
  <c r="Q103" i="6"/>
  <c r="Q203" i="6"/>
  <c r="Q243" i="6"/>
  <c r="Q222" i="6"/>
  <c r="Q124" i="6"/>
  <c r="Q255" i="6"/>
  <c r="Q37" i="6"/>
  <c r="Q80" i="6"/>
  <c r="Q108" i="6"/>
  <c r="Q235" i="6"/>
  <c r="Q192" i="6"/>
  <c r="Q263" i="6"/>
  <c r="Q62" i="6"/>
  <c r="Q99" i="6"/>
  <c r="Q219" i="6"/>
  <c r="Q47" i="6"/>
  <c r="Q197" i="6"/>
  <c r="Q284" i="6"/>
  <c r="Q22" i="6"/>
  <c r="Q73" i="6"/>
  <c r="Q319" i="6"/>
  <c r="Q296" i="6"/>
  <c r="Q184" i="6"/>
  <c r="Q293" i="6"/>
  <c r="Q101" i="6"/>
  <c r="Q142" i="6"/>
  <c r="Q311" i="6"/>
  <c r="Q216" i="6"/>
  <c r="Q275" i="6"/>
  <c r="Q175" i="6"/>
  <c r="Q51" i="6"/>
  <c r="Q274" i="6"/>
  <c r="Q253" i="6"/>
  <c r="Q166" i="6"/>
  <c r="Q155" i="6"/>
  <c r="Q254" i="6"/>
  <c r="Q176" i="6"/>
  <c r="Q333" i="6"/>
  <c r="Q328" i="6"/>
  <c r="Q168" i="6"/>
  <c r="Q157" i="6"/>
  <c r="Q21" i="6"/>
  <c r="Q196" i="6"/>
  <c r="Q112" i="6"/>
  <c r="Q218" i="6"/>
  <c r="Q180" i="6"/>
  <c r="Q107" i="6"/>
  <c r="Q120" i="6"/>
  <c r="Q335" i="6"/>
  <c r="Q236" i="6"/>
  <c r="Q280" i="6"/>
  <c r="Q162" i="6"/>
  <c r="Q312" i="6"/>
  <c r="Q316" i="6"/>
  <c r="Q48" i="6"/>
  <c r="Q227" i="6"/>
  <c r="Q273" i="6"/>
  <c r="Q324" i="6"/>
  <c r="Q25" i="6"/>
  <c r="Q336" i="6"/>
  <c r="Q225" i="6"/>
  <c r="Q320" i="6"/>
  <c r="Q116" i="6"/>
  <c r="Q135" i="6"/>
  <c r="Q181" i="6"/>
  <c r="Q127" i="6"/>
  <c r="Q283" i="6"/>
  <c r="Q287" i="6"/>
  <c r="Q187" i="6"/>
  <c r="Q98" i="6"/>
  <c r="Q238" i="6"/>
  <c r="Q137" i="6"/>
  <c r="Q185" i="6"/>
  <c r="Q170" i="6"/>
  <c r="Q163" i="6"/>
  <c r="Q106" i="6"/>
  <c r="Q133" i="6"/>
  <c r="Q63" i="6"/>
  <c r="Q286" i="6"/>
  <c r="R95" i="2"/>
  <c r="T95" i="2" s="1"/>
  <c r="S52" i="7"/>
  <c r="U52" i="7" s="1"/>
  <c r="G97" i="2"/>
  <c r="K97" i="2" s="1"/>
  <c r="P97" i="2"/>
  <c r="R97" i="2" s="1"/>
  <c r="T97" i="2" s="1"/>
  <c r="J75" i="7"/>
  <c r="G96" i="2"/>
  <c r="K96" i="2" s="1"/>
  <c r="P96" i="2"/>
  <c r="R96" i="2" s="1"/>
  <c r="T96" i="2" s="1"/>
  <c r="G83" i="2"/>
  <c r="K83" i="2" s="1"/>
  <c r="P83" i="2"/>
  <c r="R83" i="2" s="1"/>
  <c r="T83" i="2" s="1"/>
  <c r="G99" i="2"/>
  <c r="K99" i="2" s="1"/>
  <c r="P99" i="2"/>
  <c r="R99" i="2" s="1"/>
  <c r="T99" i="2" s="1"/>
  <c r="O200" i="6"/>
  <c r="O63" i="6"/>
  <c r="O161" i="6"/>
  <c r="O265" i="6"/>
  <c r="O93" i="6"/>
  <c r="O334" i="6"/>
  <c r="O97" i="6"/>
  <c r="O230" i="6"/>
  <c r="O305" i="6"/>
  <c r="O143" i="6"/>
  <c r="O185" i="6"/>
  <c r="O70" i="6"/>
  <c r="O208" i="6"/>
  <c r="O40" i="6"/>
  <c r="O323" i="6"/>
  <c r="O220" i="6"/>
  <c r="O102" i="6"/>
  <c r="O197" i="6"/>
  <c r="O104" i="6"/>
  <c r="O279" i="6"/>
  <c r="O236" i="6"/>
  <c r="O134" i="6"/>
  <c r="O335" i="6"/>
  <c r="O75" i="6"/>
  <c r="O277" i="6"/>
  <c r="O268" i="6"/>
  <c r="O198" i="6"/>
  <c r="O244" i="6"/>
  <c r="O114" i="6"/>
  <c r="O105" i="6"/>
  <c r="O223" i="6"/>
  <c r="O310" i="6"/>
  <c r="O47" i="6"/>
  <c r="O276" i="6"/>
  <c r="O180" i="6"/>
  <c r="O111" i="6"/>
  <c r="O61" i="6"/>
  <c r="O246" i="6"/>
  <c r="O260" i="6"/>
  <c r="O73" i="6"/>
  <c r="O284" i="6"/>
  <c r="O128" i="6"/>
  <c r="O264" i="6"/>
  <c r="O178" i="6"/>
  <c r="O148" i="6"/>
  <c r="O300" i="6"/>
  <c r="O144" i="6"/>
  <c r="O287" i="6"/>
  <c r="O135" i="6"/>
  <c r="O218" i="6"/>
  <c r="O217" i="6"/>
  <c r="O65" i="6"/>
  <c r="O209" i="6"/>
  <c r="O183" i="6"/>
  <c r="O280" i="6"/>
  <c r="O249" i="6"/>
  <c r="O95" i="6"/>
  <c r="O253" i="6"/>
  <c r="O137" i="6"/>
  <c r="O285" i="6"/>
  <c r="O281" i="6"/>
  <c r="O32" i="6"/>
  <c r="O297" i="6"/>
  <c r="O177" i="6"/>
  <c r="O87" i="6"/>
  <c r="O332" i="6"/>
  <c r="O96" i="6"/>
  <c r="O57" i="6"/>
  <c r="O290" i="6"/>
  <c r="O167" i="6"/>
  <c r="O261" i="6"/>
  <c r="O33" i="6"/>
  <c r="O313" i="6"/>
  <c r="O66" i="6"/>
  <c r="O211" i="6"/>
  <c r="O127" i="6"/>
  <c r="O147" i="6"/>
  <c r="O158" i="6"/>
  <c r="O298" i="6"/>
  <c r="O139" i="6"/>
  <c r="O49" i="6"/>
  <c r="O35" i="6"/>
  <c r="O24" i="6"/>
  <c r="O322" i="6"/>
  <c r="O258" i="6"/>
  <c r="O21" i="6"/>
  <c r="O67" i="6"/>
  <c r="O88" i="6"/>
  <c r="O307" i="6"/>
  <c r="O215" i="6"/>
  <c r="O83" i="6"/>
  <c r="O42" i="6"/>
  <c r="O34" i="6"/>
  <c r="O231" i="6"/>
  <c r="O325" i="6"/>
  <c r="O115" i="6"/>
  <c r="O74" i="6"/>
  <c r="O98" i="6"/>
  <c r="O251" i="6"/>
  <c r="O99" i="6"/>
  <c r="O52" i="6"/>
  <c r="O106" i="6"/>
  <c r="O162" i="6"/>
  <c r="O275" i="6"/>
  <c r="O78" i="6"/>
  <c r="O23" i="6"/>
  <c r="O170" i="6"/>
  <c r="O159" i="6"/>
  <c r="O324" i="6"/>
  <c r="O262" i="6"/>
  <c r="O50" i="6"/>
  <c r="O195" i="6"/>
  <c r="O224" i="6"/>
  <c r="O86" i="6"/>
  <c r="O273" i="6"/>
  <c r="O282" i="6"/>
  <c r="O90" i="6"/>
  <c r="O92" i="6"/>
  <c r="O311" i="6"/>
  <c r="O210" i="6"/>
  <c r="O55" i="6"/>
  <c r="O202" i="6"/>
  <c r="O179" i="6"/>
  <c r="O229" i="6"/>
  <c r="O216" i="6"/>
  <c r="O89" i="6"/>
  <c r="O131" i="6"/>
  <c r="O121" i="6"/>
  <c r="O269" i="6"/>
  <c r="O303" i="6"/>
  <c r="O62" i="6"/>
  <c r="O37" i="6"/>
  <c r="O234" i="6"/>
  <c r="O81" i="6"/>
  <c r="O56" i="6"/>
  <c r="O94" i="6"/>
  <c r="O103" i="6"/>
  <c r="O274" i="6"/>
  <c r="O48" i="6"/>
  <c r="O130" i="6"/>
  <c r="O126" i="6"/>
  <c r="O72" i="6"/>
  <c r="O314" i="6"/>
  <c r="O112" i="6"/>
  <c r="O191" i="6"/>
  <c r="O190" i="6"/>
  <c r="O109" i="6"/>
  <c r="O339" i="6"/>
  <c r="O58" i="6"/>
  <c r="O235" i="6"/>
  <c r="O113" i="6"/>
  <c r="O312" i="6"/>
  <c r="O64" i="6"/>
  <c r="O53" i="6"/>
  <c r="O299" i="6"/>
  <c r="O295" i="6"/>
  <c r="O169" i="6"/>
  <c r="O43" i="6"/>
  <c r="O156" i="6"/>
  <c r="O201" i="6"/>
  <c r="O124" i="6"/>
  <c r="O82" i="6"/>
  <c r="O227" i="6"/>
  <c r="O122" i="6"/>
  <c r="O199" i="6"/>
  <c r="O140" i="6"/>
  <c r="O146" i="6"/>
  <c r="O247" i="6"/>
  <c r="O186" i="6"/>
  <c r="O239" i="6"/>
  <c r="O172" i="6"/>
  <c r="O151" i="6"/>
  <c r="O291" i="6"/>
  <c r="O164" i="6"/>
  <c r="O68" i="6"/>
  <c r="O188" i="6"/>
  <c r="O175" i="6"/>
  <c r="O316" i="6"/>
  <c r="O187" i="6"/>
  <c r="O142" i="6"/>
  <c r="O133" i="6"/>
  <c r="O116" i="6"/>
  <c r="O213" i="6"/>
  <c r="O141" i="6"/>
  <c r="O192" i="6"/>
  <c r="O222" i="6"/>
  <c r="O226" i="6"/>
  <c r="O301" i="6"/>
  <c r="O250" i="6"/>
  <c r="O252" i="6"/>
  <c r="O25" i="6"/>
  <c r="O36" i="6"/>
  <c r="O263" i="6"/>
  <c r="O288" i="6"/>
  <c r="O120" i="6"/>
  <c r="O145" i="6"/>
  <c r="O228" i="6"/>
  <c r="O176" i="6"/>
  <c r="O38" i="6"/>
  <c r="O45" i="6"/>
  <c r="O254" i="6"/>
  <c r="O266" i="6"/>
  <c r="O336" i="6"/>
  <c r="O294" i="6"/>
  <c r="O77" i="6"/>
  <c r="O286" i="6"/>
  <c r="O306" i="6"/>
  <c r="O69" i="6"/>
  <c r="O326" i="6"/>
  <c r="O44" i="6"/>
  <c r="O181" i="6"/>
  <c r="O331" i="6"/>
  <c r="O100" i="6"/>
  <c r="O212" i="6"/>
  <c r="O76" i="6"/>
  <c r="O319" i="6"/>
  <c r="O219" i="6"/>
  <c r="O71" i="6"/>
  <c r="O232" i="6"/>
  <c r="O108" i="6"/>
  <c r="O204" i="6"/>
  <c r="O243" i="6"/>
  <c r="O46" i="6"/>
  <c r="O255" i="6"/>
  <c r="O79" i="6"/>
  <c r="O240" i="6"/>
  <c r="O283" i="6"/>
  <c r="O174" i="6"/>
  <c r="O296" i="6"/>
  <c r="O165" i="6"/>
  <c r="O302" i="6"/>
  <c r="O163" i="6"/>
  <c r="O337" i="6"/>
  <c r="O101" i="6"/>
  <c r="O84" i="6"/>
  <c r="O171" i="6"/>
  <c r="O309" i="6"/>
  <c r="O203" i="6"/>
  <c r="O119" i="6"/>
  <c r="O152" i="6"/>
  <c r="O259" i="6"/>
  <c r="O196" i="6"/>
  <c r="O154" i="6"/>
  <c r="O28" i="6"/>
  <c r="O214" i="6"/>
  <c r="O338" i="6"/>
  <c r="O221" i="6"/>
  <c r="O327" i="6"/>
  <c r="O30" i="6"/>
  <c r="O256" i="6"/>
  <c r="O54" i="6"/>
  <c r="O233" i="6"/>
  <c r="O129" i="6"/>
  <c r="O333" i="6"/>
  <c r="O225" i="6"/>
  <c r="O136" i="6"/>
  <c r="O330" i="6"/>
  <c r="O110" i="6"/>
  <c r="O39" i="6"/>
  <c r="O321" i="6"/>
  <c r="O168" i="6"/>
  <c r="O237" i="6"/>
  <c r="O248" i="6"/>
  <c r="O123" i="6"/>
  <c r="O60" i="6"/>
  <c r="O278" i="6"/>
  <c r="O241" i="6"/>
  <c r="O242" i="6"/>
  <c r="O329" i="6"/>
  <c r="O308" i="6"/>
  <c r="O272" i="6"/>
  <c r="O118" i="6"/>
  <c r="O317" i="6"/>
  <c r="O173" i="6"/>
  <c r="O41" i="6"/>
  <c r="O289" i="6"/>
  <c r="O166" i="6"/>
  <c r="O245" i="6"/>
  <c r="O320" i="6"/>
  <c r="O51" i="6"/>
  <c r="O29" i="6"/>
  <c r="O125" i="6"/>
  <c r="O132" i="6"/>
  <c r="O207" i="6"/>
  <c r="O304" i="6"/>
  <c r="O150" i="6"/>
  <c r="O27" i="6"/>
  <c r="O238" i="6"/>
  <c r="O80" i="6"/>
  <c r="O107" i="6"/>
  <c r="O257" i="6"/>
  <c r="O270" i="6"/>
  <c r="O22" i="6"/>
  <c r="O189" i="6"/>
  <c r="O160" i="6"/>
  <c r="O293" i="6"/>
  <c r="O193" i="6"/>
  <c r="O182" i="6"/>
  <c r="O194" i="6"/>
  <c r="O318" i="6"/>
  <c r="O315" i="6"/>
  <c r="O184" i="6"/>
  <c r="O149" i="6"/>
  <c r="O138" i="6"/>
  <c r="O155" i="6"/>
  <c r="O85" i="6"/>
  <c r="O205" i="6"/>
  <c r="O292" i="6"/>
  <c r="O267" i="6"/>
  <c r="O26" i="6"/>
  <c r="O31" i="6"/>
  <c r="O91" i="6"/>
  <c r="O117" i="6"/>
  <c r="O206" i="6"/>
  <c r="O153" i="6"/>
  <c r="O271" i="6"/>
  <c r="O59" i="6"/>
  <c r="O157" i="6"/>
  <c r="O328" i="6"/>
  <c r="O7" i="6"/>
  <c r="E5" i="6" s="1"/>
  <c r="O229" i="3"/>
  <c r="O162" i="3"/>
  <c r="O165" i="3"/>
  <c r="O140" i="3"/>
  <c r="O226" i="3"/>
  <c r="O308" i="3"/>
  <c r="O130" i="3"/>
  <c r="O133" i="3"/>
  <c r="O108" i="3"/>
  <c r="O152" i="3"/>
  <c r="O275" i="3"/>
  <c r="O68" i="3"/>
  <c r="O67" i="3"/>
  <c r="O42" i="3"/>
  <c r="O22" i="3"/>
  <c r="O243" i="3"/>
  <c r="O208" i="3"/>
  <c r="O141" i="3"/>
  <c r="O116" i="3"/>
  <c r="O198" i="3"/>
  <c r="O48" i="3"/>
  <c r="O163" i="3"/>
  <c r="O109" i="3"/>
  <c r="O82" i="3"/>
  <c r="O25" i="3"/>
  <c r="O200" i="3"/>
  <c r="O101" i="3"/>
  <c r="O302" i="3"/>
  <c r="O55" i="3"/>
  <c r="O290" i="3"/>
  <c r="O334" i="3"/>
  <c r="O69" i="3"/>
  <c r="O238" i="3"/>
  <c r="O59" i="3"/>
  <c r="O332" i="3"/>
  <c r="O90" i="3"/>
  <c r="O312" i="3"/>
  <c r="O120" i="3"/>
  <c r="O327" i="3"/>
  <c r="O323" i="3"/>
  <c r="O58" i="3"/>
  <c r="O299" i="3"/>
  <c r="O54" i="3"/>
  <c r="O284" i="3"/>
  <c r="O235" i="3"/>
  <c r="O47" i="3"/>
  <c r="O215" i="3"/>
  <c r="O103" i="3"/>
  <c r="O267" i="3"/>
  <c r="O85" i="3"/>
  <c r="O244" i="3"/>
  <c r="O209" i="3"/>
  <c r="O61" i="3"/>
  <c r="O227" i="3"/>
  <c r="O41" i="3"/>
  <c r="O161" i="3"/>
  <c r="O136" i="3"/>
  <c r="O264" i="3"/>
  <c r="O250" i="3"/>
  <c r="O232" i="3"/>
  <c r="O272" i="3"/>
  <c r="O51" i="3"/>
  <c r="O212" i="3"/>
  <c r="O182" i="3"/>
  <c r="O186" i="3"/>
  <c r="O177" i="3"/>
  <c r="O184" i="3"/>
  <c r="O166" i="3"/>
  <c r="O135" i="3"/>
  <c r="O150" i="3"/>
  <c r="O112" i="3"/>
  <c r="O117" i="3"/>
  <c r="O102" i="3"/>
  <c r="O53" i="3"/>
  <c r="O88" i="3"/>
  <c r="O72" i="3"/>
  <c r="O322" i="3"/>
  <c r="O56" i="3"/>
  <c r="O273" i="3"/>
  <c r="O291" i="3"/>
  <c r="O40" i="3"/>
  <c r="O248" i="3"/>
  <c r="O24" i="3"/>
  <c r="O239" i="3"/>
  <c r="O204" i="3"/>
  <c r="O221" i="3"/>
  <c r="O158" i="3"/>
  <c r="O281" i="3"/>
  <c r="O278" i="3"/>
  <c r="O132" i="3"/>
  <c r="O174" i="3"/>
  <c r="O126" i="3"/>
  <c r="O241" i="3"/>
  <c r="O106" i="3"/>
  <c r="O29" i="3"/>
  <c r="O145" i="3"/>
  <c r="O96" i="3"/>
  <c r="O335" i="3"/>
  <c r="O228" i="3"/>
  <c r="O66" i="3"/>
  <c r="O79" i="3"/>
  <c r="O32" i="3"/>
  <c r="O255" i="3"/>
  <c r="O87" i="3"/>
  <c r="O35" i="3"/>
  <c r="O104" i="3"/>
  <c r="O33" i="3"/>
  <c r="O181" i="3"/>
  <c r="O231" i="3"/>
  <c r="O77" i="3"/>
  <c r="O111" i="3"/>
  <c r="O210" i="3"/>
  <c r="O99" i="3"/>
  <c r="O216" i="3"/>
  <c r="O139" i="3"/>
  <c r="O252" i="3"/>
  <c r="O196" i="3"/>
  <c r="O190" i="3"/>
  <c r="O336" i="3"/>
  <c r="O107" i="3"/>
  <c r="O192" i="3"/>
  <c r="O154" i="3"/>
  <c r="O157" i="3"/>
  <c r="O199" i="3"/>
  <c r="O45" i="3"/>
  <c r="O97" i="3"/>
  <c r="O92" i="3"/>
  <c r="O91" i="3"/>
  <c r="O217" i="3"/>
  <c r="O330" i="3"/>
  <c r="O57" i="3"/>
  <c r="O60" i="3"/>
  <c r="O326" i="3"/>
  <c r="O76" i="3"/>
  <c r="O325" i="3"/>
  <c r="O338" i="3"/>
  <c r="O28" i="3"/>
  <c r="O270" i="3"/>
  <c r="O206" i="3"/>
  <c r="O261" i="3"/>
  <c r="O202" i="3"/>
  <c r="O205" i="3"/>
  <c r="O172" i="3"/>
  <c r="O63" i="3"/>
  <c r="O283" i="3"/>
  <c r="O222" i="3"/>
  <c r="O114" i="3"/>
  <c r="O128" i="3"/>
  <c r="O119" i="3"/>
  <c r="O220" i="3"/>
  <c r="O271" i="3"/>
  <c r="O234" i="3"/>
  <c r="O298" i="3"/>
  <c r="O30" i="3"/>
  <c r="O245" i="3"/>
  <c r="O218" i="3"/>
  <c r="O194" i="3"/>
  <c r="O309" i="3"/>
  <c r="O251" i="3"/>
  <c r="O65" i="3"/>
  <c r="O98" i="3"/>
  <c r="O95" i="3"/>
  <c r="O46" i="3"/>
  <c r="O74" i="3"/>
  <c r="O295" i="3"/>
  <c r="O260" i="3"/>
  <c r="O240" i="3"/>
  <c r="O333" i="3"/>
  <c r="O277" i="3"/>
  <c r="O319" i="3"/>
  <c r="O84" i="3"/>
  <c r="O44" i="3"/>
  <c r="O274" i="3"/>
  <c r="O81" i="3"/>
  <c r="O144" i="3"/>
  <c r="O191" i="3"/>
  <c r="O123" i="3"/>
  <c r="O34" i="3"/>
  <c r="O75" i="3"/>
  <c r="O62" i="3"/>
  <c r="O279" i="3"/>
  <c r="O214" i="3"/>
  <c r="O121" i="3"/>
  <c r="O70" i="3"/>
  <c r="O137" i="3"/>
  <c r="O151" i="3"/>
  <c r="O313" i="3"/>
  <c r="O175" i="3"/>
  <c r="O305" i="3"/>
  <c r="O219" i="3"/>
  <c r="O38" i="3"/>
  <c r="O36" i="3"/>
  <c r="O23" i="3"/>
  <c r="O269" i="3"/>
  <c r="O193" i="3"/>
  <c r="O52" i="3"/>
  <c r="O189" i="3"/>
  <c r="O173" i="3"/>
  <c r="O294" i="3"/>
  <c r="O71" i="3"/>
  <c r="O289" i="3"/>
  <c r="O156" i="3"/>
  <c r="O257" i="3"/>
  <c r="O197" i="3"/>
  <c r="O21" i="3"/>
  <c r="O293" i="3"/>
  <c r="O317" i="3"/>
  <c r="O86" i="3"/>
  <c r="O153" i="3"/>
  <c r="O207" i="3"/>
  <c r="O337" i="3"/>
  <c r="O160" i="3"/>
  <c r="O83" i="3"/>
  <c r="O297" i="3"/>
  <c r="O169" i="3"/>
  <c r="O282" i="3"/>
  <c r="O253" i="3"/>
  <c r="O27" i="3"/>
  <c r="O316" i="3"/>
  <c r="O124" i="3"/>
  <c r="O242" i="3"/>
  <c r="O180" i="3"/>
  <c r="O50" i="3"/>
  <c r="O263" i="3"/>
  <c r="O26" i="3"/>
  <c r="O324" i="3"/>
  <c r="O143" i="3"/>
  <c r="O134" i="3"/>
  <c r="O307" i="3"/>
  <c r="O213" i="3"/>
  <c r="O73" i="3"/>
  <c r="O230" i="3"/>
  <c r="O236" i="3"/>
  <c r="O328" i="3"/>
  <c r="O170" i="3"/>
  <c r="O320" i="3"/>
  <c r="O247" i="3"/>
  <c r="O211" i="3"/>
  <c r="O303" i="3"/>
  <c r="O105" i="3"/>
  <c r="O176" i="3"/>
  <c r="O311" i="3"/>
  <c r="O287" i="3"/>
  <c r="O39" i="3"/>
  <c r="O224" i="3"/>
  <c r="O285" i="3"/>
  <c r="O259" i="3"/>
  <c r="O314" i="3"/>
  <c r="O183" i="3"/>
  <c r="O262" i="3"/>
  <c r="O276" i="3"/>
  <c r="O179" i="3"/>
  <c r="O142" i="3"/>
  <c r="O256" i="3"/>
  <c r="O300" i="3"/>
  <c r="O249" i="3"/>
  <c r="O301" i="3"/>
  <c r="O89" i="3"/>
  <c r="O233" i="3"/>
  <c r="O37" i="3"/>
  <c r="O49" i="3"/>
  <c r="O155" i="3"/>
  <c r="O266" i="3"/>
  <c r="O223" i="3"/>
  <c r="O188" i="3"/>
  <c r="O318" i="3"/>
  <c r="O138" i="3"/>
  <c r="O288" i="3"/>
  <c r="O146" i="3"/>
  <c r="O167" i="3"/>
  <c r="O122" i="3"/>
  <c r="O93" i="3"/>
  <c r="O100" i="3"/>
  <c r="O113" i="3"/>
  <c r="O304" i="3"/>
  <c r="O292" i="3"/>
  <c r="O168" i="3"/>
  <c r="O159" i="3"/>
  <c r="O195" i="3"/>
  <c r="O171" i="3"/>
  <c r="O331" i="3"/>
  <c r="O94" i="3"/>
  <c r="O329" i="3"/>
  <c r="O164" i="3"/>
  <c r="O147" i="3"/>
  <c r="O148" i="3"/>
  <c r="O43" i="3"/>
  <c r="O131" i="3"/>
  <c r="O237" i="3"/>
  <c r="O78" i="3"/>
  <c r="O149" i="3"/>
  <c r="O280" i="3"/>
  <c r="O125" i="3"/>
  <c r="O118" i="3"/>
  <c r="O321" i="3"/>
  <c r="O178" i="3"/>
  <c r="O127" i="3"/>
  <c r="O246" i="3"/>
  <c r="O258" i="3"/>
  <c r="O187" i="3"/>
  <c r="O110" i="3"/>
  <c r="O201" i="3"/>
  <c r="O286" i="3"/>
  <c r="O310" i="3"/>
  <c r="O64" i="3"/>
  <c r="O254" i="3"/>
  <c r="O129" i="3"/>
  <c r="O268" i="3"/>
  <c r="O115" i="3"/>
  <c r="O315" i="3"/>
  <c r="O225" i="3"/>
  <c r="O31" i="3"/>
  <c r="O185" i="3"/>
  <c r="O265" i="3"/>
  <c r="O296" i="3"/>
  <c r="O80" i="3"/>
  <c r="O203" i="3"/>
  <c r="O306" i="3"/>
  <c r="O7" i="3"/>
  <c r="E6" i="3" s="1"/>
  <c r="E9" i="3" s="1"/>
  <c r="E10" i="3" s="1"/>
  <c r="S62" i="7"/>
  <c r="U62" i="7" s="1"/>
  <c r="G88" i="2"/>
  <c r="K88" i="2" s="1"/>
  <c r="P88" i="2"/>
  <c r="G77" i="2"/>
  <c r="P77" i="2"/>
  <c r="R77" i="2" s="1"/>
  <c r="J39" i="2"/>
  <c r="N39" i="2"/>
  <c r="P98" i="2"/>
  <c r="G98" i="2"/>
  <c r="K98" i="2" s="1"/>
  <c r="S86" i="7"/>
  <c r="U86" i="7" s="1"/>
  <c r="S105" i="7"/>
  <c r="U105" i="7" s="1"/>
  <c r="R89" i="2"/>
  <c r="T89" i="2" s="1"/>
  <c r="S73" i="7"/>
  <c r="U73" i="7" s="1"/>
  <c r="S102" i="7"/>
  <c r="U102" i="7" s="1"/>
  <c r="S78" i="7"/>
  <c r="U78" i="7" s="1"/>
  <c r="S96" i="7"/>
  <c r="U96" i="7" s="1"/>
  <c r="G86" i="2"/>
  <c r="K86" i="2" s="1"/>
  <c r="P86" i="2"/>
  <c r="R86" i="2" s="1"/>
  <c r="T86" i="2" s="1"/>
  <c r="G81" i="2"/>
  <c r="K81" i="2" s="1"/>
  <c r="P81" i="2"/>
  <c r="U21" i="7"/>
  <c r="P228" i="3"/>
  <c r="P203" i="3"/>
  <c r="P61" i="3"/>
  <c r="P110" i="3"/>
  <c r="P141" i="3"/>
  <c r="P225" i="3"/>
  <c r="P240" i="3"/>
  <c r="P139" i="3"/>
  <c r="P244" i="3"/>
  <c r="P152" i="3"/>
  <c r="P241" i="3"/>
  <c r="P40" i="3"/>
  <c r="P281" i="3"/>
  <c r="P103" i="3"/>
  <c r="P335" i="3"/>
  <c r="P86" i="3"/>
  <c r="P165" i="3"/>
  <c r="P66" i="3"/>
  <c r="P176" i="3"/>
  <c r="P130" i="3"/>
  <c r="P162" i="3"/>
  <c r="P145" i="3"/>
  <c r="P253" i="3"/>
  <c r="P35" i="3"/>
  <c r="P182" i="3"/>
  <c r="P136" i="3"/>
  <c r="P24" i="3"/>
  <c r="P112" i="3"/>
  <c r="P191" i="3"/>
  <c r="P326" i="3"/>
  <c r="P58" i="3"/>
  <c r="P302" i="3"/>
  <c r="P161" i="3"/>
  <c r="P32" i="3"/>
  <c r="P304" i="3"/>
  <c r="P211" i="3"/>
  <c r="P259" i="3"/>
  <c r="P114" i="3"/>
  <c r="P275" i="3"/>
  <c r="P53" i="3"/>
  <c r="P100" i="3"/>
  <c r="P252" i="3"/>
  <c r="P266" i="3"/>
  <c r="P337" i="3"/>
  <c r="P308" i="3"/>
  <c r="P151" i="3"/>
  <c r="P277" i="3"/>
  <c r="P68" i="3"/>
  <c r="P119" i="3"/>
  <c r="P126" i="3"/>
  <c r="P200" i="3"/>
  <c r="P180" i="3"/>
  <c r="P283" i="3"/>
  <c r="P116" i="3"/>
  <c r="P190" i="3"/>
  <c r="P33" i="3"/>
  <c r="P36" i="3"/>
  <c r="P205" i="3"/>
  <c r="P199" i="3"/>
  <c r="P322" i="3"/>
  <c r="P120" i="3"/>
  <c r="P271" i="3"/>
  <c r="P121" i="3"/>
  <c r="P317" i="3"/>
  <c r="P287" i="3"/>
  <c r="P307" i="3"/>
  <c r="P168" i="3"/>
  <c r="P97" i="3"/>
  <c r="P315" i="3"/>
  <c r="P42" i="3"/>
  <c r="P45" i="3"/>
  <c r="P188" i="3"/>
  <c r="P328" i="3"/>
  <c r="P247" i="3"/>
  <c r="P246" i="3"/>
  <c r="P170" i="3"/>
  <c r="P325" i="3"/>
  <c r="P67" i="3"/>
  <c r="P122" i="3"/>
  <c r="P149" i="3"/>
  <c r="P330" i="3"/>
  <c r="P82" i="3"/>
  <c r="P160" i="3"/>
  <c r="P303" i="3"/>
  <c r="P167" i="3"/>
  <c r="P115" i="3"/>
  <c r="P217" i="3"/>
  <c r="P329" i="3"/>
  <c r="P222" i="3"/>
  <c r="P213" i="3"/>
  <c r="P118" i="3"/>
  <c r="P85" i="3"/>
  <c r="P249" i="3"/>
  <c r="P331" i="3"/>
  <c r="P70" i="3"/>
  <c r="P127" i="3"/>
  <c r="P229" i="3"/>
  <c r="P125" i="3"/>
  <c r="P193" i="3"/>
  <c r="P316" i="3"/>
  <c r="P64" i="3"/>
  <c r="P312" i="3"/>
  <c r="P231" i="3"/>
  <c r="P69" i="3"/>
  <c r="P57" i="3"/>
  <c r="P48" i="3"/>
  <c r="P174" i="3"/>
  <c r="P111" i="3"/>
  <c r="P230" i="3"/>
  <c r="P243" i="3"/>
  <c r="P128" i="3"/>
  <c r="P292" i="3"/>
  <c r="P333" i="3"/>
  <c r="P51" i="3"/>
  <c r="P219" i="3"/>
  <c r="P204" i="3"/>
  <c r="P89" i="3"/>
  <c r="P25" i="3"/>
  <c r="P334" i="3"/>
  <c r="P135" i="3"/>
  <c r="P94" i="3"/>
  <c r="P282" i="3"/>
  <c r="P30" i="3"/>
  <c r="P98" i="3"/>
  <c r="P300" i="3"/>
  <c r="P91" i="3"/>
  <c r="P144" i="3"/>
  <c r="P56" i="3"/>
  <c r="P237" i="3"/>
  <c r="P207" i="3"/>
  <c r="P264" i="3"/>
  <c r="P305" i="3"/>
  <c r="P310" i="3"/>
  <c r="P285" i="3"/>
  <c r="P215" i="3"/>
  <c r="P251" i="3"/>
  <c r="P214" i="3"/>
  <c r="P332" i="3"/>
  <c r="P179" i="3"/>
  <c r="P148" i="3"/>
  <c r="P263" i="3"/>
  <c r="P62" i="3"/>
  <c r="P260" i="3"/>
  <c r="P297" i="3"/>
  <c r="P84" i="3"/>
  <c r="P108" i="3"/>
  <c r="P216" i="3"/>
  <c r="P73" i="3"/>
  <c r="P21" i="3"/>
  <c r="P187" i="3"/>
  <c r="P155" i="3"/>
  <c r="P99" i="3"/>
  <c r="P22" i="3"/>
  <c r="P177" i="3"/>
  <c r="P171" i="3"/>
  <c r="P80" i="3"/>
  <c r="P105" i="3"/>
  <c r="P299" i="3"/>
  <c r="P50" i="3"/>
  <c r="P109" i="3"/>
  <c r="P255" i="3"/>
  <c r="P92" i="3"/>
  <c r="P153" i="3"/>
  <c r="P142" i="3"/>
  <c r="P296" i="3"/>
  <c r="P34" i="3"/>
  <c r="P150" i="3"/>
  <c r="P309" i="3"/>
  <c r="P284" i="3"/>
  <c r="P202" i="3"/>
  <c r="P227" i="3"/>
  <c r="P291" i="3"/>
  <c r="P196" i="3"/>
  <c r="P189" i="3"/>
  <c r="P71" i="3"/>
  <c r="P254" i="3"/>
  <c r="P185" i="3"/>
  <c r="P74" i="3"/>
  <c r="P146" i="3"/>
  <c r="P131" i="3"/>
  <c r="P143" i="3"/>
  <c r="P201" i="3"/>
  <c r="P90" i="3"/>
  <c r="P52" i="3"/>
  <c r="P220" i="3"/>
  <c r="P154" i="3"/>
  <c r="P159" i="3"/>
  <c r="P65" i="3"/>
  <c r="P280" i="3"/>
  <c r="P268" i="3"/>
  <c r="P239" i="3"/>
  <c r="P178" i="3"/>
  <c r="P265" i="3"/>
  <c r="P81" i="3"/>
  <c r="P169" i="3"/>
  <c r="P209" i="3"/>
  <c r="P245" i="3"/>
  <c r="P79" i="3"/>
  <c r="P233" i="3"/>
  <c r="P184" i="3"/>
  <c r="P87" i="3"/>
  <c r="P289" i="3"/>
  <c r="P192" i="3"/>
  <c r="P250" i="3"/>
  <c r="P256" i="3"/>
  <c r="P31" i="3"/>
  <c r="P294" i="3"/>
  <c r="P295" i="3"/>
  <c r="P101" i="3"/>
  <c r="P298" i="3"/>
  <c r="P96" i="3"/>
  <c r="P212" i="3"/>
  <c r="P274" i="3"/>
  <c r="P218" i="3"/>
  <c r="P55" i="3"/>
  <c r="P258" i="3"/>
  <c r="P123" i="3"/>
  <c r="P173" i="3"/>
  <c r="P232" i="3"/>
  <c r="P206" i="3"/>
  <c r="P270" i="3"/>
  <c r="P46" i="3"/>
  <c r="P195" i="3"/>
  <c r="P226" i="3"/>
  <c r="P104" i="3"/>
  <c r="P164" i="3"/>
  <c r="P75" i="3"/>
  <c r="P224" i="3"/>
  <c r="P323" i="3"/>
  <c r="P95" i="3"/>
  <c r="P198" i="3"/>
  <c r="P269" i="3"/>
  <c r="P276" i="3"/>
  <c r="P273" i="3"/>
  <c r="P186" i="3"/>
  <c r="P113" i="3"/>
  <c r="P223" i="3"/>
  <c r="P102" i="3"/>
  <c r="P236" i="3"/>
  <c r="P324" i="3"/>
  <c r="P77" i="3"/>
  <c r="P319" i="3"/>
  <c r="P183" i="3"/>
  <c r="P221" i="3"/>
  <c r="P28" i="3"/>
  <c r="P49" i="3"/>
  <c r="P157" i="3"/>
  <c r="P47" i="3"/>
  <c r="P261" i="3"/>
  <c r="P175" i="3"/>
  <c r="P321" i="3"/>
  <c r="P257" i="3"/>
  <c r="P156" i="3"/>
  <c r="P311" i="3"/>
  <c r="P208" i="3"/>
  <c r="P166" i="3"/>
  <c r="P29" i="3"/>
  <c r="P137" i="3"/>
  <c r="P44" i="3"/>
  <c r="P117" i="3"/>
  <c r="P336" i="3"/>
  <c r="P60" i="3"/>
  <c r="P242" i="3"/>
  <c r="P235" i="3"/>
  <c r="P140" i="3"/>
  <c r="P106" i="3"/>
  <c r="P279" i="3"/>
  <c r="P132" i="3"/>
  <c r="P138" i="3"/>
  <c r="P293" i="3"/>
  <c r="P43" i="3"/>
  <c r="P290" i="3"/>
  <c r="P93" i="3"/>
  <c r="P248" i="3"/>
  <c r="P54" i="3"/>
  <c r="P27" i="3"/>
  <c r="P234" i="3"/>
  <c r="P41" i="3"/>
  <c r="P59" i="3"/>
  <c r="P147" i="3"/>
  <c r="P278" i="3"/>
  <c r="P288" i="3"/>
  <c r="P76" i="3"/>
  <c r="P39" i="3"/>
  <c r="P88" i="3"/>
  <c r="P63" i="3"/>
  <c r="P129" i="3"/>
  <c r="P327" i="3"/>
  <c r="P197" i="3"/>
  <c r="P172" i="3"/>
  <c r="P301" i="3"/>
  <c r="P238" i="3"/>
  <c r="P262" i="3"/>
  <c r="P318" i="3"/>
  <c r="P306" i="3"/>
  <c r="P181" i="3"/>
  <c r="P320" i="3"/>
  <c r="P210" i="3"/>
  <c r="P286" i="3"/>
  <c r="P338" i="3"/>
  <c r="P163" i="3"/>
  <c r="P134" i="3"/>
  <c r="P23" i="3"/>
  <c r="P38" i="3"/>
  <c r="P272" i="3"/>
  <c r="P78" i="3"/>
  <c r="P72" i="3"/>
  <c r="P124" i="3"/>
  <c r="P26" i="3"/>
  <c r="P83" i="3"/>
  <c r="P133" i="3"/>
  <c r="P194" i="3"/>
  <c r="P267" i="3"/>
  <c r="P107" i="3"/>
  <c r="P158" i="3"/>
  <c r="P314" i="3"/>
  <c r="P37" i="3"/>
  <c r="P313" i="3"/>
  <c r="S40" i="7"/>
  <c r="U40" i="7" s="1"/>
  <c r="S34" i="7"/>
  <c r="U34" i="7" s="1"/>
  <c r="S82" i="7"/>
  <c r="U82" i="7" s="1"/>
  <c r="S64" i="7"/>
  <c r="U64" i="7" s="1"/>
  <c r="K75" i="2"/>
  <c r="S22" i="7"/>
  <c r="U22" i="7" s="1"/>
  <c r="Q61" i="3"/>
  <c r="Q291" i="3"/>
  <c r="Q296" i="3"/>
  <c r="Q237" i="3"/>
  <c r="Q146" i="3"/>
  <c r="Q164" i="3"/>
  <c r="Q259" i="3"/>
  <c r="Q232" i="3"/>
  <c r="Q173" i="3"/>
  <c r="Q40" i="3"/>
  <c r="Q120" i="3"/>
  <c r="Q281" i="3"/>
  <c r="Q52" i="3"/>
  <c r="Q180" i="3"/>
  <c r="Q94" i="3"/>
  <c r="Q134" i="3"/>
  <c r="Q104" i="3"/>
  <c r="Q98" i="3"/>
  <c r="Q126" i="3"/>
  <c r="Q313" i="3"/>
  <c r="Q102" i="3"/>
  <c r="Q262" i="3"/>
  <c r="Q277" i="3"/>
  <c r="Q43" i="3"/>
  <c r="Q129" i="3"/>
  <c r="Q34" i="3"/>
  <c r="Q71" i="3"/>
  <c r="Q190" i="3"/>
  <c r="Q275" i="3"/>
  <c r="Q24" i="3"/>
  <c r="Q175" i="3"/>
  <c r="Q171" i="3"/>
  <c r="Q161" i="3"/>
  <c r="Q243" i="3"/>
  <c r="Q89" i="3"/>
  <c r="Q132" i="3"/>
  <c r="Q143" i="3"/>
  <c r="Q196" i="3"/>
  <c r="Q265" i="3"/>
  <c r="Q328" i="3"/>
  <c r="Q31" i="3"/>
  <c r="Q50" i="3"/>
  <c r="Q147" i="3"/>
  <c r="Q165" i="3"/>
  <c r="Q88" i="3"/>
  <c r="Q211" i="3"/>
  <c r="Q83" i="3"/>
  <c r="Q115" i="3"/>
  <c r="Q117" i="3"/>
  <c r="Q287" i="3"/>
  <c r="Q187" i="3"/>
  <c r="Q106" i="3"/>
  <c r="Q57" i="3"/>
  <c r="Q305" i="3"/>
  <c r="Q332" i="3"/>
  <c r="Q261" i="3"/>
  <c r="Q273" i="3"/>
  <c r="Q246" i="3"/>
  <c r="Q294" i="3"/>
  <c r="Q155" i="3"/>
  <c r="Q255" i="3"/>
  <c r="Q75" i="3"/>
  <c r="Q335" i="3"/>
  <c r="Q101" i="3"/>
  <c r="Q35" i="3"/>
  <c r="Q239" i="3"/>
  <c r="Q279" i="3"/>
  <c r="Q160" i="3"/>
  <c r="Q290" i="3"/>
  <c r="Q336" i="3"/>
  <c r="Q113" i="3"/>
  <c r="Q30" i="3"/>
  <c r="Q122" i="3"/>
  <c r="Q218" i="3"/>
  <c r="Q272" i="3"/>
  <c r="Q250" i="3"/>
  <c r="Q95" i="3"/>
  <c r="Q240" i="3"/>
  <c r="Q307" i="3"/>
  <c r="Q114" i="3"/>
  <c r="Q226" i="3"/>
  <c r="Q267" i="3"/>
  <c r="Q268" i="3"/>
  <c r="Q329" i="3"/>
  <c r="Q86" i="3"/>
  <c r="Q112" i="3"/>
  <c r="Q153" i="3"/>
  <c r="Q28" i="3"/>
  <c r="Q208" i="3"/>
  <c r="Q121" i="3"/>
  <c r="Q93" i="3"/>
  <c r="Q39" i="3"/>
  <c r="Q76" i="3"/>
  <c r="Q169" i="3"/>
  <c r="Q320" i="3"/>
  <c r="Q270" i="3"/>
  <c r="Q217" i="3"/>
  <c r="Q99" i="3"/>
  <c r="Q157" i="3"/>
  <c r="Q174" i="3"/>
  <c r="Q97" i="3"/>
  <c r="Q59" i="3"/>
  <c r="Q322" i="3"/>
  <c r="Q276" i="3"/>
  <c r="Q141" i="3"/>
  <c r="Q47" i="3"/>
  <c r="Q92" i="3"/>
  <c r="Q69" i="3"/>
  <c r="Q200" i="3"/>
  <c r="Q300" i="3"/>
  <c r="Q124" i="3"/>
  <c r="Q81" i="3"/>
  <c r="Q82" i="3"/>
  <c r="Q186" i="3"/>
  <c r="Q228" i="3"/>
  <c r="Q197" i="3"/>
  <c r="Q327" i="3"/>
  <c r="Q72" i="3"/>
  <c r="Q176" i="3"/>
  <c r="Q295" i="3"/>
  <c r="Q297" i="3"/>
  <c r="Q289" i="3"/>
  <c r="Q263" i="3"/>
  <c r="Q182" i="3"/>
  <c r="Q225" i="3"/>
  <c r="Q32" i="3"/>
  <c r="Q58" i="3"/>
  <c r="Q139" i="3"/>
  <c r="Q230" i="3"/>
  <c r="Q278" i="3"/>
  <c r="Q234" i="3"/>
  <c r="Q201" i="3"/>
  <c r="Q131" i="3"/>
  <c r="Q159" i="3"/>
  <c r="Q78" i="3"/>
  <c r="Q318" i="3"/>
  <c r="Q266" i="3"/>
  <c r="Q235" i="3"/>
  <c r="Q111" i="3"/>
  <c r="Q330" i="3"/>
  <c r="Q41" i="3"/>
  <c r="Q207" i="3"/>
  <c r="Q74" i="3"/>
  <c r="Q244" i="3"/>
  <c r="Q183" i="3"/>
  <c r="Q219" i="3"/>
  <c r="Q191" i="3"/>
  <c r="Q45" i="3"/>
  <c r="Q257" i="3"/>
  <c r="Q162" i="3"/>
  <c r="Q254" i="3"/>
  <c r="Q245" i="3"/>
  <c r="Q138" i="3"/>
  <c r="Q90" i="3"/>
  <c r="Q55" i="3"/>
  <c r="Q136" i="3"/>
  <c r="Q317" i="3"/>
  <c r="Q319" i="3"/>
  <c r="Q324" i="3"/>
  <c r="Q231" i="3"/>
  <c r="Q241" i="3"/>
  <c r="Q247" i="3"/>
  <c r="Q302" i="3"/>
  <c r="Q133" i="3"/>
  <c r="Q123" i="3"/>
  <c r="Q54" i="3"/>
  <c r="Q299" i="3"/>
  <c r="Q271" i="3"/>
  <c r="Q221" i="3"/>
  <c r="Q177" i="3"/>
  <c r="Q216" i="3"/>
  <c r="Q149" i="3"/>
  <c r="Q38" i="3"/>
  <c r="Q189" i="3"/>
  <c r="Q288" i="3"/>
  <c r="Q158" i="3"/>
  <c r="Q109" i="3"/>
  <c r="Q79" i="3"/>
  <c r="Q315" i="3"/>
  <c r="Q309" i="3"/>
  <c r="Q150" i="3"/>
  <c r="Q223" i="3"/>
  <c r="Q242" i="3"/>
  <c r="Q284" i="3"/>
  <c r="Q316" i="3"/>
  <c r="Q108" i="3"/>
  <c r="Q333" i="3"/>
  <c r="Q203" i="3"/>
  <c r="Q181" i="3"/>
  <c r="Q48" i="3"/>
  <c r="Q36" i="3"/>
  <c r="Q238" i="3"/>
  <c r="Q23" i="3"/>
  <c r="Q285" i="3"/>
  <c r="Q282" i="3"/>
  <c r="Q135" i="3"/>
  <c r="Q214" i="3"/>
  <c r="Q321" i="3"/>
  <c r="Q27" i="3"/>
  <c r="Q125" i="3"/>
  <c r="Q204" i="3"/>
  <c r="Q172" i="3"/>
  <c r="Q51" i="3"/>
  <c r="Q178" i="3"/>
  <c r="Q314" i="3"/>
  <c r="Q127" i="3"/>
  <c r="Q137" i="3"/>
  <c r="Q84" i="3"/>
  <c r="Q148" i="3"/>
  <c r="Q77" i="3"/>
  <c r="Q260" i="3"/>
  <c r="Q29" i="3"/>
  <c r="Q73" i="3"/>
  <c r="Q152" i="3"/>
  <c r="Q25" i="3"/>
  <c r="Q184" i="3"/>
  <c r="Q193" i="3"/>
  <c r="Q60" i="3"/>
  <c r="Q142" i="3"/>
  <c r="Q80" i="3"/>
  <c r="Q168" i="3"/>
  <c r="Q248" i="3"/>
  <c r="Q264" i="3"/>
  <c r="Q269" i="3"/>
  <c r="Q227" i="3"/>
  <c r="Q195" i="3"/>
  <c r="Q213" i="3"/>
  <c r="Q68" i="3"/>
  <c r="Q85" i="3"/>
  <c r="Q303" i="3"/>
  <c r="Q96" i="3"/>
  <c r="Q64" i="3"/>
  <c r="Q91" i="3"/>
  <c r="Q306" i="3"/>
  <c r="Q167" i="3"/>
  <c r="Q151" i="3"/>
  <c r="Q326" i="3"/>
  <c r="Q274" i="3"/>
  <c r="Q252" i="3"/>
  <c r="Q22" i="3"/>
  <c r="Q107" i="3"/>
  <c r="Q33" i="3"/>
  <c r="Q215" i="3"/>
  <c r="Q194" i="3"/>
  <c r="Q87" i="3"/>
  <c r="Q312" i="3"/>
  <c r="Q222" i="3"/>
  <c r="Q118" i="3"/>
  <c r="Q236" i="3"/>
  <c r="Q53" i="3"/>
  <c r="Q198" i="3"/>
  <c r="Q280" i="3"/>
  <c r="Q337" i="3"/>
  <c r="Q140" i="3"/>
  <c r="Q325" i="3"/>
  <c r="Q251" i="3"/>
  <c r="Q229" i="3"/>
  <c r="Q56" i="3"/>
  <c r="Q26" i="3"/>
  <c r="Q220" i="3"/>
  <c r="Q205" i="3"/>
  <c r="Q298" i="3"/>
  <c r="Q233" i="3"/>
  <c r="Q179" i="3"/>
  <c r="Q212" i="3"/>
  <c r="Q253" i="3"/>
  <c r="Q224" i="3"/>
  <c r="Q292" i="3"/>
  <c r="Q163" i="3"/>
  <c r="Q103" i="3"/>
  <c r="Q192" i="3"/>
  <c r="Q310" i="3"/>
  <c r="Q70" i="3"/>
  <c r="Q119" i="3"/>
  <c r="Q334" i="3"/>
  <c r="Q156" i="3"/>
  <c r="Q49" i="3"/>
  <c r="Q21" i="3"/>
  <c r="Q258" i="3"/>
  <c r="Q65" i="3"/>
  <c r="Q166" i="3"/>
  <c r="Q144" i="3"/>
  <c r="Q37" i="3"/>
  <c r="Q170" i="3"/>
  <c r="Q311" i="3"/>
  <c r="Q62" i="3"/>
  <c r="Q304" i="3"/>
  <c r="Q210" i="3"/>
  <c r="Q283" i="3"/>
  <c r="Q308" i="3"/>
  <c r="Q188" i="3"/>
  <c r="Q100" i="3"/>
  <c r="Q42" i="3"/>
  <c r="Q293" i="3"/>
  <c r="Q249" i="3"/>
  <c r="Q331" i="3"/>
  <c r="Q154" i="3"/>
  <c r="Q338" i="3"/>
  <c r="Q130" i="3"/>
  <c r="Q66" i="3"/>
  <c r="Q185" i="3"/>
  <c r="Q105" i="3"/>
  <c r="Q110" i="3"/>
  <c r="Q206" i="3"/>
  <c r="Q67" i="3"/>
  <c r="Q323" i="3"/>
  <c r="Q63" i="3"/>
  <c r="Q286" i="3"/>
  <c r="Q202" i="3"/>
  <c r="Q116" i="3"/>
  <c r="Q44" i="3"/>
  <c r="Q209" i="3"/>
  <c r="Q256" i="3"/>
  <c r="Q199" i="3"/>
  <c r="Q128" i="3"/>
  <c r="Q46" i="3"/>
  <c r="Q145" i="3"/>
  <c r="Q301" i="3"/>
  <c r="Q18" i="6"/>
  <c r="Q18" i="3"/>
  <c r="O18" i="6"/>
  <c r="P18" i="6"/>
  <c r="C12" i="2"/>
  <c r="C11" i="2"/>
  <c r="P18" i="3"/>
  <c r="O18" i="3"/>
  <c r="O113" i="2" l="1"/>
  <c r="O115" i="2"/>
  <c r="O114" i="2"/>
  <c r="E6" i="6"/>
  <c r="E9" i="6" s="1"/>
  <c r="E10" i="6" s="1"/>
  <c r="E4" i="6"/>
  <c r="M87" i="6" s="1"/>
  <c r="E5" i="3"/>
  <c r="E4" i="3"/>
  <c r="M216" i="3" s="1"/>
  <c r="O108" i="2"/>
  <c r="O61" i="2"/>
  <c r="O77" i="2"/>
  <c r="O89" i="2"/>
  <c r="O90" i="2"/>
  <c r="C15" i="2"/>
  <c r="O88" i="2"/>
  <c r="O45" i="2"/>
  <c r="O101" i="2"/>
  <c r="O49" i="2"/>
  <c r="O96" i="2"/>
  <c r="O112" i="2"/>
  <c r="O103" i="2"/>
  <c r="O109" i="2"/>
  <c r="O100" i="2"/>
  <c r="O84" i="2"/>
  <c r="O50" i="2"/>
  <c r="O86" i="2"/>
  <c r="O53" i="2"/>
  <c r="O76" i="2"/>
  <c r="O104" i="2"/>
  <c r="O81" i="2"/>
  <c r="O106" i="2"/>
  <c r="O97" i="2"/>
  <c r="O51" i="2"/>
  <c r="O47" i="2"/>
  <c r="O107" i="2"/>
  <c r="O99" i="2"/>
  <c r="O78" i="2"/>
  <c r="O93" i="2"/>
  <c r="O46" i="2"/>
  <c r="O79" i="2"/>
  <c r="O54" i="2"/>
  <c r="O60" i="2"/>
  <c r="O91" i="2"/>
  <c r="O111" i="2"/>
  <c r="O94" i="2"/>
  <c r="O52" i="2"/>
  <c r="O98" i="2"/>
  <c r="O95" i="2"/>
  <c r="O83" i="2"/>
  <c r="O102" i="2"/>
  <c r="O48" i="2"/>
  <c r="O110" i="2"/>
  <c r="O55" i="2"/>
  <c r="O63" i="2"/>
  <c r="O80" i="2"/>
  <c r="O85" i="2"/>
  <c r="O92" i="2"/>
  <c r="O71" i="2"/>
  <c r="O82" i="2"/>
  <c r="O105" i="2"/>
  <c r="O87" i="2"/>
  <c r="C16" i="2"/>
  <c r="D18" i="2" s="1"/>
  <c r="E14" i="7"/>
  <c r="R81" i="2"/>
  <c r="T81" i="2" s="1"/>
  <c r="R92" i="2"/>
  <c r="T92" i="2" s="1"/>
  <c r="T77" i="2"/>
  <c r="C18" i="7"/>
  <c r="F18" i="7"/>
  <c r="F19" i="7" s="1"/>
  <c r="K77" i="2"/>
  <c r="M103" i="6"/>
  <c r="M168" i="6"/>
  <c r="V13" i="6"/>
  <c r="M337" i="6"/>
  <c r="M189" i="6"/>
  <c r="V8" i="6"/>
  <c r="M177" i="6"/>
  <c r="M285" i="6"/>
  <c r="M236" i="6"/>
  <c r="M149" i="6"/>
  <c r="M310" i="6"/>
  <c r="M248" i="6"/>
  <c r="M24" i="6"/>
  <c r="M226" i="6"/>
  <c r="M59" i="6"/>
  <c r="M234" i="6"/>
  <c r="M110" i="6"/>
  <c r="M240" i="6"/>
  <c r="M117" i="6"/>
  <c r="M188" i="6"/>
  <c r="M31" i="6"/>
  <c r="M178" i="6"/>
  <c r="M303" i="6"/>
  <c r="M186" i="6"/>
  <c r="M225" i="6"/>
  <c r="M135" i="6"/>
  <c r="M207" i="6"/>
  <c r="M238" i="6"/>
  <c r="M192" i="6"/>
  <c r="M258" i="6"/>
  <c r="M157" i="6"/>
  <c r="M241" i="6"/>
  <c r="M270" i="6"/>
  <c r="M181" i="6"/>
  <c r="M134" i="6"/>
  <c r="M313" i="6"/>
  <c r="M46" i="6"/>
  <c r="M201" i="6"/>
  <c r="R88" i="2"/>
  <c r="T88" i="2" s="1"/>
  <c r="R98" i="2"/>
  <c r="T98" i="2" s="1"/>
  <c r="M267" i="6" l="1"/>
  <c r="M272" i="6"/>
  <c r="M295" i="6"/>
  <c r="M30" i="6"/>
  <c r="M53" i="6"/>
  <c r="M81" i="6"/>
  <c r="M156" i="6"/>
  <c r="M215" i="6"/>
  <c r="M52" i="6"/>
  <c r="M158" i="6"/>
  <c r="M106" i="6"/>
  <c r="M307" i="6"/>
  <c r="M309" i="6"/>
  <c r="M224" i="6"/>
  <c r="M250" i="6"/>
  <c r="M243" i="6"/>
  <c r="M289" i="6"/>
  <c r="M276" i="6"/>
  <c r="M61" i="6"/>
  <c r="M239" i="6"/>
  <c r="M77" i="6"/>
  <c r="M50" i="6"/>
  <c r="M287" i="6"/>
  <c r="M187" i="6"/>
  <c r="V2" i="6"/>
  <c r="M278" i="6"/>
  <c r="V15" i="6"/>
  <c r="M316" i="6"/>
  <c r="M260" i="6"/>
  <c r="M260" i="3"/>
  <c r="M219" i="6"/>
  <c r="M242" i="6"/>
  <c r="M191" i="6"/>
  <c r="M204" i="6"/>
  <c r="M161" i="6"/>
  <c r="M228" i="6"/>
  <c r="M290" i="6"/>
  <c r="V18" i="6"/>
  <c r="M111" i="6"/>
  <c r="M41" i="6"/>
  <c r="M148" i="6"/>
  <c r="M231" i="6"/>
  <c r="M281" i="6"/>
  <c r="M113" i="6"/>
  <c r="M222" i="6"/>
  <c r="M25" i="6"/>
  <c r="N25" i="6" s="1"/>
  <c r="M88" i="6"/>
  <c r="M54" i="6"/>
  <c r="V20" i="6"/>
  <c r="M206" i="6"/>
  <c r="M326" i="6"/>
  <c r="M21" i="6"/>
  <c r="M266" i="6"/>
  <c r="M55" i="6"/>
  <c r="N55" i="6" s="1"/>
  <c r="M221" i="3"/>
  <c r="M113" i="3"/>
  <c r="M146" i="3"/>
  <c r="M292" i="6"/>
  <c r="M209" i="6"/>
  <c r="M99" i="6"/>
  <c r="M64" i="6"/>
  <c r="M306" i="6"/>
  <c r="N306" i="6" s="1"/>
  <c r="M108" i="6"/>
  <c r="M259" i="6"/>
  <c r="M97" i="6"/>
  <c r="M193" i="6"/>
  <c r="M317" i="6"/>
  <c r="V19" i="6"/>
  <c r="M38" i="6"/>
  <c r="M154" i="3"/>
  <c r="R154" i="3" s="1"/>
  <c r="M315" i="3"/>
  <c r="M305" i="6"/>
  <c r="M226" i="3"/>
  <c r="M273" i="3"/>
  <c r="M262" i="6"/>
  <c r="M66" i="6"/>
  <c r="M139" i="6"/>
  <c r="M69" i="6"/>
  <c r="N69" i="6" s="1"/>
  <c r="M332" i="6"/>
  <c r="M57" i="6"/>
  <c r="V12" i="6"/>
  <c r="M329" i="6"/>
  <c r="M183" i="6"/>
  <c r="M163" i="6"/>
  <c r="M256" i="6"/>
  <c r="M127" i="6"/>
  <c r="N127" i="6" s="1"/>
  <c r="M27" i="6"/>
  <c r="V4" i="6"/>
  <c r="M124" i="6"/>
  <c r="M205" i="3"/>
  <c r="M144" i="3"/>
  <c r="M136" i="3"/>
  <c r="M296" i="6"/>
  <c r="M245" i="6"/>
  <c r="R245" i="6" s="1"/>
  <c r="M123" i="6"/>
  <c r="M328" i="6"/>
  <c r="M44" i="6"/>
  <c r="M166" i="6"/>
  <c r="M230" i="6"/>
  <c r="M330" i="6"/>
  <c r="M247" i="6"/>
  <c r="M74" i="6"/>
  <c r="N74" i="6" s="1"/>
  <c r="M60" i="6"/>
  <c r="M37" i="6"/>
  <c r="M182" i="6"/>
  <c r="M277" i="6"/>
  <c r="V7" i="6"/>
  <c r="M47" i="6"/>
  <c r="M311" i="6"/>
  <c r="M80" i="6"/>
  <c r="N80" i="6" s="1"/>
  <c r="M298" i="6"/>
  <c r="M184" i="6"/>
  <c r="M126" i="3"/>
  <c r="M227" i="3"/>
  <c r="V5" i="6"/>
  <c r="M320" i="6"/>
  <c r="M73" i="6"/>
  <c r="M283" i="6"/>
  <c r="N283" i="6" s="1"/>
  <c r="M179" i="6"/>
  <c r="M51" i="6"/>
  <c r="M302" i="6"/>
  <c r="M196" i="6"/>
  <c r="M159" i="6"/>
  <c r="M237" i="6"/>
  <c r="M102" i="6"/>
  <c r="M65" i="6"/>
  <c r="N65" i="6" s="1"/>
  <c r="M109" i="6"/>
  <c r="V17" i="6"/>
  <c r="M297" i="6"/>
  <c r="M257" i="6"/>
  <c r="M198" i="6"/>
  <c r="M162" i="6"/>
  <c r="M48" i="6"/>
  <c r="M256" i="3"/>
  <c r="N256" i="3" s="1"/>
  <c r="M86" i="3"/>
  <c r="M277" i="3"/>
  <c r="M170" i="3"/>
  <c r="M38" i="3"/>
  <c r="M255" i="3"/>
  <c r="M242" i="3"/>
  <c r="M133" i="3"/>
  <c r="M22" i="3"/>
  <c r="N22" i="3" s="1"/>
  <c r="V14" i="3"/>
  <c r="M234" i="3"/>
  <c r="M204" i="3"/>
  <c r="M224" i="3"/>
  <c r="M182" i="3"/>
  <c r="M59" i="3"/>
  <c r="V16" i="3"/>
  <c r="M47" i="3"/>
  <c r="N47" i="3" s="1"/>
  <c r="M46" i="3"/>
  <c r="V15" i="3"/>
  <c r="M267" i="3"/>
  <c r="N267" i="3" s="1"/>
  <c r="M228" i="3"/>
  <c r="M199" i="3"/>
  <c r="M175" i="3"/>
  <c r="M128" i="3"/>
  <c r="M308" i="3"/>
  <c r="N308" i="3" s="1"/>
  <c r="M159" i="3"/>
  <c r="M115" i="3"/>
  <c r="V11" i="3"/>
  <c r="M284" i="3"/>
  <c r="M281" i="3"/>
  <c r="M229" i="3"/>
  <c r="V18" i="3"/>
  <c r="M207" i="3"/>
  <c r="R207" i="3" s="1"/>
  <c r="M266" i="3"/>
  <c r="M193" i="3"/>
  <c r="M121" i="3"/>
  <c r="N121" i="3" s="1"/>
  <c r="M105" i="3"/>
  <c r="M271" i="3"/>
  <c r="M108" i="3"/>
  <c r="M250" i="3"/>
  <c r="M73" i="3"/>
  <c r="R73" i="3" s="1"/>
  <c r="M269" i="3"/>
  <c r="M261" i="3"/>
  <c r="M280" i="3"/>
  <c r="N280" i="3" s="1"/>
  <c r="M324" i="3"/>
  <c r="M263" i="3"/>
  <c r="M77" i="3"/>
  <c r="M233" i="3"/>
  <c r="V20" i="3"/>
  <c r="M295" i="3"/>
  <c r="M252" i="3"/>
  <c r="M116" i="3"/>
  <c r="M122" i="3"/>
  <c r="M167" i="3"/>
  <c r="M44" i="3"/>
  <c r="M97" i="3"/>
  <c r="M55" i="3"/>
  <c r="N55" i="3" s="1"/>
  <c r="M328" i="3"/>
  <c r="M178" i="3"/>
  <c r="M123" i="3"/>
  <c r="N123" i="3" s="1"/>
  <c r="M48" i="3"/>
  <c r="M70" i="3"/>
  <c r="M274" i="3"/>
  <c r="M262" i="3"/>
  <c r="M246" i="3"/>
  <c r="N246" i="3" s="1"/>
  <c r="M279" i="3"/>
  <c r="M241" i="3"/>
  <c r="M278" i="3"/>
  <c r="N278" i="3" s="1"/>
  <c r="M248" i="3"/>
  <c r="M39" i="3"/>
  <c r="M231" i="3"/>
  <c r="M236" i="3"/>
  <c r="V12" i="3"/>
  <c r="M320" i="3"/>
  <c r="M203" i="3"/>
  <c r="M49" i="3"/>
  <c r="N49" i="3" s="1"/>
  <c r="M29" i="3"/>
  <c r="M138" i="3"/>
  <c r="M319" i="3"/>
  <c r="M200" i="3"/>
  <c r="M337" i="3"/>
  <c r="R337" i="3" s="1"/>
  <c r="M74" i="3"/>
  <c r="M84" i="3"/>
  <c r="M155" i="3"/>
  <c r="N155" i="3" s="1"/>
  <c r="M131" i="3"/>
  <c r="M305" i="3"/>
  <c r="M153" i="3"/>
  <c r="M240" i="3"/>
  <c r="M327" i="3"/>
  <c r="N327" i="3" s="1"/>
  <c r="M244" i="3"/>
  <c r="V13" i="3"/>
  <c r="M25" i="3"/>
  <c r="N25" i="3" s="1"/>
  <c r="V7" i="3"/>
  <c r="M177" i="3"/>
  <c r="M212" i="3"/>
  <c r="M64" i="3"/>
  <c r="M196" i="3"/>
  <c r="N196" i="3" s="1"/>
  <c r="M66" i="3"/>
  <c r="M291" i="3"/>
  <c r="M156" i="3"/>
  <c r="N156" i="3" s="1"/>
  <c r="M145" i="3"/>
  <c r="M129" i="3"/>
  <c r="M78" i="3"/>
  <c r="M243" i="3"/>
  <c r="M99" i="3"/>
  <c r="R99" i="3" s="1"/>
  <c r="M40" i="3"/>
  <c r="M41" i="3"/>
  <c r="M268" i="3"/>
  <c r="N268" i="3" s="1"/>
  <c r="M259" i="3"/>
  <c r="M21" i="3"/>
  <c r="M32" i="3"/>
  <c r="M293" i="3"/>
  <c r="M91" i="3"/>
  <c r="R91" i="3" s="1"/>
  <c r="M289" i="3"/>
  <c r="M162" i="3"/>
  <c r="M208" i="3"/>
  <c r="M140" i="3"/>
  <c r="M57" i="3"/>
  <c r="V6" i="3"/>
  <c r="M257" i="3"/>
  <c r="M124" i="3"/>
  <c r="N124" i="3" s="1"/>
  <c r="M239" i="3"/>
  <c r="M185" i="3"/>
  <c r="M192" i="3"/>
  <c r="R192" i="3" s="1"/>
  <c r="V17" i="3"/>
  <c r="M50" i="3"/>
  <c r="M325" i="3"/>
  <c r="M63" i="6"/>
  <c r="M58" i="6"/>
  <c r="R58" i="6" s="1"/>
  <c r="M101" i="6"/>
  <c r="M125" i="6"/>
  <c r="M128" i="6"/>
  <c r="N128" i="6" s="1"/>
  <c r="M76" i="6"/>
  <c r="M29" i="6"/>
  <c r="N29" i="6" s="1"/>
  <c r="M286" i="6"/>
  <c r="M271" i="6"/>
  <c r="M336" i="6"/>
  <c r="R336" i="6" s="1"/>
  <c r="M105" i="6"/>
  <c r="M280" i="6"/>
  <c r="M323" i="6"/>
  <c r="N323" i="6" s="1"/>
  <c r="M114" i="6"/>
  <c r="M42" i="6"/>
  <c r="R42" i="6" s="1"/>
  <c r="M144" i="6"/>
  <c r="M244" i="6"/>
  <c r="M175" i="6"/>
  <c r="R175" i="6" s="1"/>
  <c r="M172" i="6"/>
  <c r="M118" i="6"/>
  <c r="M327" i="6"/>
  <c r="R327" i="6" s="1"/>
  <c r="V14" i="6"/>
  <c r="M223" i="6"/>
  <c r="R223" i="6" s="1"/>
  <c r="M211" i="6"/>
  <c r="M218" i="6"/>
  <c r="M318" i="6"/>
  <c r="N318" i="6" s="1"/>
  <c r="M95" i="6"/>
  <c r="M79" i="6"/>
  <c r="M28" i="6"/>
  <c r="R28" i="6" s="1"/>
  <c r="M253" i="6"/>
  <c r="M141" i="6"/>
  <c r="R141" i="6" s="1"/>
  <c r="M160" i="6"/>
  <c r="M254" i="6"/>
  <c r="M151" i="6"/>
  <c r="R151" i="6" s="1"/>
  <c r="M32" i="6"/>
  <c r="M112" i="6"/>
  <c r="M210" i="6"/>
  <c r="R210" i="6" s="1"/>
  <c r="M130" i="6"/>
  <c r="M86" i="6"/>
  <c r="R86" i="6" s="1"/>
  <c r="M93" i="6"/>
  <c r="M92" i="6"/>
  <c r="M249" i="6"/>
  <c r="R249" i="6" s="1"/>
  <c r="M89" i="6"/>
  <c r="M304" i="6"/>
  <c r="M169" i="6"/>
  <c r="R169" i="6" s="1"/>
  <c r="M129" i="6"/>
  <c r="M334" i="6"/>
  <c r="N334" i="6" s="1"/>
  <c r="M62" i="6"/>
  <c r="M72" i="6"/>
  <c r="V11" i="6"/>
  <c r="M321" i="6"/>
  <c r="M143" i="6"/>
  <c r="M293" i="6"/>
  <c r="R293" i="6" s="1"/>
  <c r="M190" i="6"/>
  <c r="M282" i="6"/>
  <c r="N282" i="6" s="1"/>
  <c r="V3" i="6"/>
  <c r="M165" i="6"/>
  <c r="M216" i="6"/>
  <c r="R216" i="6" s="1"/>
  <c r="M22" i="6"/>
  <c r="M333" i="6"/>
  <c r="M227" i="6"/>
  <c r="N227" i="6" s="1"/>
  <c r="M104" i="6"/>
  <c r="V9" i="6"/>
  <c r="M96" i="6"/>
  <c r="M49" i="6"/>
  <c r="V6" i="6"/>
  <c r="M119" i="6"/>
  <c r="M301" i="6"/>
  <c r="M171" i="6"/>
  <c r="N171" i="6" s="1"/>
  <c r="M75" i="6"/>
  <c r="M131" i="6"/>
  <c r="R131" i="6" s="1"/>
  <c r="M107" i="6"/>
  <c r="M269" i="6"/>
  <c r="M71" i="6"/>
  <c r="N71" i="6" s="1"/>
  <c r="M33" i="6"/>
  <c r="R33" i="6" s="1"/>
  <c r="M275" i="6"/>
  <c r="M279" i="6"/>
  <c r="N279" i="6" s="1"/>
  <c r="M147" i="6"/>
  <c r="R147" i="6" s="1"/>
  <c r="M34" i="6"/>
  <c r="R34" i="6" s="1"/>
  <c r="M195" i="6"/>
  <c r="M90" i="6"/>
  <c r="N90" i="6" s="1"/>
  <c r="M134" i="3"/>
  <c r="N134" i="3" s="1"/>
  <c r="M294" i="3"/>
  <c r="R294" i="3" s="1"/>
  <c r="M89" i="3"/>
  <c r="M183" i="3"/>
  <c r="R183" i="3" s="1"/>
  <c r="M306" i="3"/>
  <c r="R306" i="3" s="1"/>
  <c r="V10" i="3"/>
  <c r="M245" i="3"/>
  <c r="M202" i="3"/>
  <c r="N202" i="3" s="1"/>
  <c r="M112" i="3"/>
  <c r="N112" i="3" s="1"/>
  <c r="M335" i="3"/>
  <c r="M102" i="3"/>
  <c r="M127" i="3"/>
  <c r="N127" i="3" s="1"/>
  <c r="M149" i="3"/>
  <c r="M90" i="3"/>
  <c r="R90" i="3" s="1"/>
  <c r="M309" i="3"/>
  <c r="M172" i="3"/>
  <c r="M310" i="3"/>
  <c r="N310" i="3" s="1"/>
  <c r="M333" i="3"/>
  <c r="M45" i="3"/>
  <c r="V3" i="3"/>
  <c r="M253" i="3"/>
  <c r="M307" i="3"/>
  <c r="N307" i="3" s="1"/>
  <c r="M258" i="3"/>
  <c r="M26" i="3"/>
  <c r="M168" i="3"/>
  <c r="R168" i="3" s="1"/>
  <c r="M312" i="3"/>
  <c r="M238" i="3"/>
  <c r="M211" i="3"/>
  <c r="R211" i="3" s="1"/>
  <c r="M87" i="3"/>
  <c r="M301" i="3"/>
  <c r="R301" i="3" s="1"/>
  <c r="M52" i="3"/>
  <c r="M104" i="3"/>
  <c r="M71" i="3"/>
  <c r="N71" i="3" s="1"/>
  <c r="M247" i="3"/>
  <c r="M223" i="3"/>
  <c r="M179" i="3"/>
  <c r="N179" i="3" s="1"/>
  <c r="M270" i="3"/>
  <c r="M119" i="3"/>
  <c r="R119" i="3" s="1"/>
  <c r="M219" i="3"/>
  <c r="M189" i="3"/>
  <c r="M197" i="3"/>
  <c r="N197" i="3" s="1"/>
  <c r="M154" i="6"/>
  <c r="M138" i="6"/>
  <c r="M315" i="6"/>
  <c r="N315" i="6" s="1"/>
  <c r="M94" i="6"/>
  <c r="M268" i="6"/>
  <c r="R268" i="6" s="1"/>
  <c r="M45" i="6"/>
  <c r="M176" i="6"/>
  <c r="M78" i="6"/>
  <c r="R78" i="6" s="1"/>
  <c r="M261" i="6"/>
  <c r="M70" i="6"/>
  <c r="M221" i="6"/>
  <c r="N221" i="6" s="1"/>
  <c r="M203" i="6"/>
  <c r="M137" i="6"/>
  <c r="N137" i="6" s="1"/>
  <c r="M200" i="6"/>
  <c r="N200" i="6" s="1"/>
  <c r="M319" i="6"/>
  <c r="M265" i="6"/>
  <c r="N265" i="6" s="1"/>
  <c r="M199" i="6"/>
  <c r="N199" i="6" s="1"/>
  <c r="M136" i="6"/>
  <c r="M100" i="6"/>
  <c r="R100" i="6" s="1"/>
  <c r="M264" i="6"/>
  <c r="M164" i="6"/>
  <c r="R164" i="6" s="1"/>
  <c r="M235" i="6"/>
  <c r="M84" i="6"/>
  <c r="M338" i="6"/>
  <c r="R338" i="6" s="1"/>
  <c r="M91" i="6"/>
  <c r="M325" i="6"/>
  <c r="M246" i="6"/>
  <c r="R246" i="6" s="1"/>
  <c r="M56" i="6"/>
  <c r="M220" i="6"/>
  <c r="R220" i="6" s="1"/>
  <c r="M116" i="6"/>
  <c r="M213" i="6"/>
  <c r="M126" i="6"/>
  <c r="N126" i="6" s="1"/>
  <c r="M322" i="6"/>
  <c r="M132" i="6"/>
  <c r="M139" i="3"/>
  <c r="R139" i="3" s="1"/>
  <c r="M232" i="3"/>
  <c r="M63" i="3"/>
  <c r="N63" i="3" s="1"/>
  <c r="M82" i="3"/>
  <c r="N82" i="3" s="1"/>
  <c r="M111" i="3"/>
  <c r="M173" i="3"/>
  <c r="N173" i="3" s="1"/>
  <c r="M186" i="3"/>
  <c r="N186" i="3" s="1"/>
  <c r="M190" i="3"/>
  <c r="V8" i="3"/>
  <c r="M101" i="3"/>
  <c r="N101" i="3" s="1"/>
  <c r="M85" i="3"/>
  <c r="R85" i="3" s="1"/>
  <c r="M79" i="3"/>
  <c r="M176" i="3"/>
  <c r="R176" i="3" s="1"/>
  <c r="M214" i="3"/>
  <c r="N214" i="3" s="1"/>
  <c r="M107" i="3"/>
  <c r="M157" i="3"/>
  <c r="M54" i="3"/>
  <c r="R54" i="3" s="1"/>
  <c r="M286" i="3"/>
  <c r="M331" i="3"/>
  <c r="R331" i="3" s="1"/>
  <c r="M215" i="3"/>
  <c r="M169" i="3"/>
  <c r="M314" i="3"/>
  <c r="N314" i="3" s="1"/>
  <c r="M218" i="3"/>
  <c r="M120" i="3"/>
  <c r="M272" i="3"/>
  <c r="N272" i="3" s="1"/>
  <c r="M187" i="3"/>
  <c r="M109" i="3"/>
  <c r="N109" i="3" s="1"/>
  <c r="M195" i="3"/>
  <c r="M285" i="3"/>
  <c r="V2" i="3"/>
  <c r="M220" i="3"/>
  <c r="M94" i="3"/>
  <c r="M282" i="3"/>
  <c r="N282" i="3" s="1"/>
  <c r="M332" i="3"/>
  <c r="M148" i="3"/>
  <c r="R148" i="3" s="1"/>
  <c r="M31" i="3"/>
  <c r="M163" i="3"/>
  <c r="M27" i="3"/>
  <c r="R27" i="3" s="1"/>
  <c r="M303" i="3"/>
  <c r="M292" i="3"/>
  <c r="M118" i="3"/>
  <c r="R118" i="3" s="1"/>
  <c r="M249" i="3"/>
  <c r="M150" i="6"/>
  <c r="N150" i="6" s="1"/>
  <c r="M197" i="6"/>
  <c r="M274" i="6"/>
  <c r="M251" i="6"/>
  <c r="N251" i="6" s="1"/>
  <c r="M40" i="6"/>
  <c r="M167" i="6"/>
  <c r="M155" i="6"/>
  <c r="R155" i="6" s="1"/>
  <c r="M324" i="6"/>
  <c r="N324" i="6" s="1"/>
  <c r="M122" i="6"/>
  <c r="R122" i="6" s="1"/>
  <c r="M39" i="6"/>
  <c r="M335" i="6"/>
  <c r="M133" i="6"/>
  <c r="R133" i="6" s="1"/>
  <c r="M82" i="6"/>
  <c r="M145" i="6"/>
  <c r="M83" i="6"/>
  <c r="R83" i="6" s="1"/>
  <c r="M180" i="6"/>
  <c r="N180" i="6" s="1"/>
  <c r="M35" i="6"/>
  <c r="N35" i="6" s="1"/>
  <c r="M232" i="6"/>
  <c r="M308" i="6"/>
  <c r="M153" i="6"/>
  <c r="N153" i="6" s="1"/>
  <c r="M205" i="6"/>
  <c r="M291" i="6"/>
  <c r="M229" i="6"/>
  <c r="R229" i="6" s="1"/>
  <c r="M208" i="6"/>
  <c r="R208" i="6" s="1"/>
  <c r="M212" i="6"/>
  <c r="R212" i="6" s="1"/>
  <c r="M294" i="6"/>
  <c r="V16" i="6"/>
  <c r="M299" i="6"/>
  <c r="R299" i="6" s="1"/>
  <c r="M85" i="6"/>
  <c r="M233" i="6"/>
  <c r="M140" i="6"/>
  <c r="N140" i="6" s="1"/>
  <c r="M339" i="6"/>
  <c r="N339" i="6" s="1"/>
  <c r="M217" i="6"/>
  <c r="R217" i="6" s="1"/>
  <c r="M318" i="3"/>
  <c r="M98" i="3"/>
  <c r="M264" i="3"/>
  <c r="R264" i="3" s="1"/>
  <c r="M34" i="3"/>
  <c r="M251" i="3"/>
  <c r="M217" i="3"/>
  <c r="N217" i="3" s="1"/>
  <c r="V5" i="3"/>
  <c r="M210" i="3"/>
  <c r="R210" i="3" s="1"/>
  <c r="M117" i="3"/>
  <c r="M296" i="3"/>
  <c r="M81" i="3"/>
  <c r="N81" i="3" s="1"/>
  <c r="M230" i="3"/>
  <c r="M60" i="3"/>
  <c r="M299" i="3"/>
  <c r="R299" i="3" s="1"/>
  <c r="V9" i="3"/>
  <c r="M164" i="3"/>
  <c r="R164" i="3" s="1"/>
  <c r="M275" i="3"/>
  <c r="M188" i="3"/>
  <c r="M194" i="3"/>
  <c r="N194" i="3" s="1"/>
  <c r="M143" i="3"/>
  <c r="M298" i="3"/>
  <c r="M276" i="3"/>
  <c r="R276" i="3" s="1"/>
  <c r="M65" i="3"/>
  <c r="R65" i="3" s="1"/>
  <c r="M110" i="3"/>
  <c r="N110" i="3" s="1"/>
  <c r="M283" i="3"/>
  <c r="M61" i="3"/>
  <c r="M62" i="3"/>
  <c r="R62" i="3" s="1"/>
  <c r="M88" i="3"/>
  <c r="M160" i="3"/>
  <c r="M92" i="3"/>
  <c r="R92" i="3" s="1"/>
  <c r="M225" i="3"/>
  <c r="N225" i="3" s="1"/>
  <c r="M313" i="3"/>
  <c r="R313" i="3" s="1"/>
  <c r="M100" i="3"/>
  <c r="M68" i="3"/>
  <c r="M198" i="3"/>
  <c r="N198" i="3" s="1"/>
  <c r="M206" i="3"/>
  <c r="M152" i="3"/>
  <c r="M171" i="3"/>
  <c r="N171" i="3" s="1"/>
  <c r="M180" i="3"/>
  <c r="R180" i="3" s="1"/>
  <c r="M37" i="3"/>
  <c r="R37" i="3" s="1"/>
  <c r="M334" i="3"/>
  <c r="M322" i="3"/>
  <c r="M321" i="3"/>
  <c r="N321" i="3" s="1"/>
  <c r="M181" i="3"/>
  <c r="N181" i="3" s="1"/>
  <c r="M83" i="3"/>
  <c r="R83" i="3" s="1"/>
  <c r="M103" i="3"/>
  <c r="N103" i="3" s="1"/>
  <c r="M42" i="3"/>
  <c r="R42" i="3" s="1"/>
  <c r="M222" i="3"/>
  <c r="R222" i="3" s="1"/>
  <c r="M329" i="3"/>
  <c r="V19" i="3"/>
  <c r="M106" i="3"/>
  <c r="R106" i="3" s="1"/>
  <c r="M150" i="3"/>
  <c r="R150" i="3" s="1"/>
  <c r="M161" i="3"/>
  <c r="R161" i="3" s="1"/>
  <c r="M254" i="3"/>
  <c r="R254" i="3" s="1"/>
  <c r="M36" i="3"/>
  <c r="N36" i="3" s="1"/>
  <c r="M125" i="3"/>
  <c r="R125" i="3" s="1"/>
  <c r="M338" i="3"/>
  <c r="M273" i="6"/>
  <c r="N273" i="6" s="1"/>
  <c r="M152" i="6"/>
  <c r="N152" i="6" s="1"/>
  <c r="M194" i="6"/>
  <c r="N194" i="6" s="1"/>
  <c r="M288" i="6"/>
  <c r="M263" i="6"/>
  <c r="R263" i="6" s="1"/>
  <c r="M202" i="6"/>
  <c r="R202" i="6" s="1"/>
  <c r="M43" i="6"/>
  <c r="N43" i="6" s="1"/>
  <c r="M146" i="6"/>
  <c r="N146" i="6" s="1"/>
  <c r="M67" i="6"/>
  <c r="M255" i="6"/>
  <c r="R255" i="6" s="1"/>
  <c r="V21" i="6"/>
  <c r="M115" i="6"/>
  <c r="M23" i="6"/>
  <c r="N23" i="6" s="1"/>
  <c r="M120" i="6"/>
  <c r="R120" i="6" s="1"/>
  <c r="M331" i="6"/>
  <c r="N331" i="6" s="1"/>
  <c r="M36" i="6"/>
  <c r="R36" i="6" s="1"/>
  <c r="M26" i="6"/>
  <c r="M174" i="6"/>
  <c r="N174" i="6" s="1"/>
  <c r="M284" i="6"/>
  <c r="R284" i="6" s="1"/>
  <c r="V10" i="6"/>
  <c r="M142" i="6"/>
  <c r="R142" i="6" s="1"/>
  <c r="M252" i="6"/>
  <c r="N252" i="6" s="1"/>
  <c r="M185" i="6"/>
  <c r="R185" i="6" s="1"/>
  <c r="M98" i="6"/>
  <c r="M170" i="6"/>
  <c r="N170" i="6" s="1"/>
  <c r="M68" i="6"/>
  <c r="N68" i="6" s="1"/>
  <c r="M314" i="6"/>
  <c r="N314" i="6" s="1"/>
  <c r="M300" i="6"/>
  <c r="M214" i="6"/>
  <c r="N214" i="6" s="1"/>
  <c r="M173" i="6"/>
  <c r="N173" i="6" s="1"/>
  <c r="M121" i="6"/>
  <c r="N121" i="6" s="1"/>
  <c r="M312" i="6"/>
  <c r="R312" i="6" s="1"/>
  <c r="M237" i="3"/>
  <c r="R237" i="3" s="1"/>
  <c r="M166" i="3"/>
  <c r="N166" i="3" s="1"/>
  <c r="M184" i="3"/>
  <c r="R184" i="3" s="1"/>
  <c r="M23" i="3"/>
  <c r="M311" i="3"/>
  <c r="R311" i="3" s="1"/>
  <c r="M69" i="3"/>
  <c r="N69" i="3" s="1"/>
  <c r="M43" i="3"/>
  <c r="N43" i="3" s="1"/>
  <c r="M76" i="3"/>
  <c r="N76" i="3" s="1"/>
  <c r="M35" i="3"/>
  <c r="M151" i="3"/>
  <c r="N151" i="3" s="1"/>
  <c r="M114" i="3"/>
  <c r="N114" i="3" s="1"/>
  <c r="M297" i="3"/>
  <c r="R297" i="3" s="1"/>
  <c r="M75" i="3"/>
  <c r="R75" i="3" s="1"/>
  <c r="M137" i="3"/>
  <c r="R137" i="3" s="1"/>
  <c r="M93" i="3"/>
  <c r="N93" i="3" s="1"/>
  <c r="M56" i="3"/>
  <c r="M317" i="3"/>
  <c r="R317" i="3" s="1"/>
  <c r="M80" i="3"/>
  <c r="R80" i="3" s="1"/>
  <c r="M326" i="3"/>
  <c r="R326" i="3" s="1"/>
  <c r="M304" i="3"/>
  <c r="M72" i="3"/>
  <c r="N72" i="3" s="1"/>
  <c r="M265" i="3"/>
  <c r="N265" i="3" s="1"/>
  <c r="M28" i="3"/>
  <c r="N28" i="3" s="1"/>
  <c r="M235" i="3"/>
  <c r="N235" i="3" s="1"/>
  <c r="M158" i="3"/>
  <c r="M132" i="3"/>
  <c r="R132" i="3" s="1"/>
  <c r="M147" i="3"/>
  <c r="N147" i="3" s="1"/>
  <c r="M290" i="3"/>
  <c r="N290" i="3" s="1"/>
  <c r="V21" i="3"/>
  <c r="M213" i="3"/>
  <c r="R213" i="3" s="1"/>
  <c r="M95" i="3"/>
  <c r="R95" i="3" s="1"/>
  <c r="M96" i="3"/>
  <c r="M287" i="3"/>
  <c r="N287" i="3" s="1"/>
  <c r="M51" i="3"/>
  <c r="N51" i="3" s="1"/>
  <c r="M30" i="3"/>
  <c r="R30" i="3" s="1"/>
  <c r="M191" i="3"/>
  <c r="M58" i="3"/>
  <c r="N58" i="3" s="1"/>
  <c r="M24" i="3"/>
  <c r="R24" i="3" s="1"/>
  <c r="M323" i="3"/>
  <c r="N323" i="3" s="1"/>
  <c r="M330" i="3"/>
  <c r="R330" i="3" s="1"/>
  <c r="M67" i="3"/>
  <c r="M336" i="3"/>
  <c r="R336" i="3" s="1"/>
  <c r="M141" i="3"/>
  <c r="M142" i="3"/>
  <c r="M53" i="3"/>
  <c r="N53" i="3" s="1"/>
  <c r="M209" i="3"/>
  <c r="N209" i="3" s="1"/>
  <c r="V4" i="3"/>
  <c r="M316" i="3"/>
  <c r="M130" i="3"/>
  <c r="M174" i="3"/>
  <c r="R174" i="3" s="1"/>
  <c r="M135" i="3"/>
  <c r="M165" i="3"/>
  <c r="M288" i="3"/>
  <c r="R288" i="3" s="1"/>
  <c r="M201" i="3"/>
  <c r="R201" i="3" s="1"/>
  <c r="M300" i="3"/>
  <c r="N300" i="3" s="1"/>
  <c r="M302" i="3"/>
  <c r="M33" i="3"/>
  <c r="N219" i="6"/>
  <c r="R219" i="6"/>
  <c r="R46" i="6"/>
  <c r="N46" i="6"/>
  <c r="R134" i="6"/>
  <c r="N134" i="6"/>
  <c r="N272" i="6"/>
  <c r="R272" i="6"/>
  <c r="R50" i="6"/>
  <c r="N50" i="6"/>
  <c r="R231" i="6"/>
  <c r="N231" i="6"/>
  <c r="R287" i="6"/>
  <c r="N287" i="6"/>
  <c r="R135" i="6"/>
  <c r="N135" i="6"/>
  <c r="N224" i="6"/>
  <c r="R224" i="6"/>
  <c r="N187" i="6"/>
  <c r="R187" i="6"/>
  <c r="R333" i="6"/>
  <c r="N333" i="6"/>
  <c r="R74" i="6"/>
  <c r="R200" i="6"/>
  <c r="N110" i="6"/>
  <c r="R110" i="6"/>
  <c r="N59" i="6"/>
  <c r="R59" i="6"/>
  <c r="R199" i="6"/>
  <c r="R310" i="6"/>
  <c r="N310" i="6"/>
  <c r="R264" i="6"/>
  <c r="N264" i="6"/>
  <c r="N257" i="6"/>
  <c r="R257" i="6"/>
  <c r="R84" i="6"/>
  <c r="N84" i="6"/>
  <c r="R326" i="6"/>
  <c r="N326" i="6"/>
  <c r="R107" i="6"/>
  <c r="N107" i="6"/>
  <c r="N76" i="6"/>
  <c r="R76" i="6"/>
  <c r="R325" i="6"/>
  <c r="N325" i="6"/>
  <c r="N33" i="6"/>
  <c r="N253" i="6"/>
  <c r="R253" i="6"/>
  <c r="N147" i="6"/>
  <c r="R87" i="6"/>
  <c r="N87" i="6"/>
  <c r="N129" i="6"/>
  <c r="R129" i="6"/>
  <c r="R90" i="6"/>
  <c r="N184" i="6"/>
  <c r="R184" i="6"/>
  <c r="N255" i="3"/>
  <c r="R255" i="3"/>
  <c r="N294" i="3"/>
  <c r="R82" i="3"/>
  <c r="N159" i="3"/>
  <c r="R159" i="3"/>
  <c r="N306" i="3"/>
  <c r="R263" i="3"/>
  <c r="N263" i="3"/>
  <c r="R186" i="3"/>
  <c r="R246" i="3"/>
  <c r="R202" i="3"/>
  <c r="R101" i="3"/>
  <c r="R129" i="3"/>
  <c r="N129" i="3"/>
  <c r="N102" i="3"/>
  <c r="R102" i="3"/>
  <c r="N257" i="3"/>
  <c r="R257" i="3"/>
  <c r="N176" i="3"/>
  <c r="R59" i="3"/>
  <c r="N59" i="3"/>
  <c r="N90" i="3"/>
  <c r="N157" i="3"/>
  <c r="R157" i="3"/>
  <c r="N40" i="3"/>
  <c r="R40" i="3"/>
  <c r="R236" i="3"/>
  <c r="N236" i="3"/>
  <c r="R146" i="3"/>
  <c r="N146" i="3"/>
  <c r="R97" i="3"/>
  <c r="N97" i="3"/>
  <c r="R25" i="3"/>
  <c r="N50" i="3"/>
  <c r="R50" i="3"/>
  <c r="R315" i="3"/>
  <c r="N315" i="3"/>
  <c r="R325" i="3"/>
  <c r="N325" i="3"/>
  <c r="R273" i="3"/>
  <c r="N273" i="3"/>
  <c r="N328" i="3"/>
  <c r="R328" i="3"/>
  <c r="N177" i="3"/>
  <c r="R177" i="3"/>
  <c r="N216" i="3"/>
  <c r="R216" i="3"/>
  <c r="R277" i="3"/>
  <c r="N277" i="3"/>
  <c r="R178" i="3"/>
  <c r="N178" i="3"/>
  <c r="N62" i="6"/>
  <c r="R62" i="6"/>
  <c r="R72" i="6"/>
  <c r="N72" i="6"/>
  <c r="N321" i="6"/>
  <c r="R321" i="6"/>
  <c r="N143" i="6"/>
  <c r="R143" i="6"/>
  <c r="R190" i="6"/>
  <c r="N190" i="6"/>
  <c r="R165" i="6"/>
  <c r="N165" i="6"/>
  <c r="R303" i="6"/>
  <c r="N303" i="6"/>
  <c r="N178" i="6"/>
  <c r="R178" i="6"/>
  <c r="R247" i="6"/>
  <c r="N247" i="6"/>
  <c r="N237" i="6"/>
  <c r="R237" i="6"/>
  <c r="R117" i="6"/>
  <c r="N117" i="6"/>
  <c r="N240" i="6"/>
  <c r="R240" i="6"/>
  <c r="R108" i="6"/>
  <c r="N108" i="6"/>
  <c r="R234" i="6"/>
  <c r="N234" i="6"/>
  <c r="R290" i="6"/>
  <c r="N290" i="6"/>
  <c r="N163" i="6"/>
  <c r="R163" i="6"/>
  <c r="N63" i="6"/>
  <c r="R63" i="6"/>
  <c r="R112" i="6"/>
  <c r="N112" i="6"/>
  <c r="R218" i="6"/>
  <c r="N218" i="6"/>
  <c r="N276" i="6"/>
  <c r="R276" i="6"/>
  <c r="N177" i="6"/>
  <c r="R177" i="6"/>
  <c r="N244" i="6"/>
  <c r="R244" i="6"/>
  <c r="R92" i="6"/>
  <c r="N92" i="6"/>
  <c r="N162" i="6"/>
  <c r="R162" i="6"/>
  <c r="N61" i="6"/>
  <c r="R61" i="6"/>
  <c r="N337" i="6"/>
  <c r="R337" i="6"/>
  <c r="N260" i="6"/>
  <c r="R260" i="6"/>
  <c r="N169" i="6"/>
  <c r="N305" i="6"/>
  <c r="R305" i="6"/>
  <c r="R123" i="3"/>
  <c r="R256" i="3"/>
  <c r="N319" i="3"/>
  <c r="R319" i="3"/>
  <c r="R324" i="3"/>
  <c r="N324" i="3"/>
  <c r="N162" i="3"/>
  <c r="R162" i="3"/>
  <c r="R262" i="3"/>
  <c r="N262" i="3"/>
  <c r="N84" i="3"/>
  <c r="R84" i="3"/>
  <c r="N205" i="3"/>
  <c r="R205" i="3"/>
  <c r="R145" i="3"/>
  <c r="N145" i="3"/>
  <c r="N281" i="3"/>
  <c r="R281" i="3"/>
  <c r="N295" i="3"/>
  <c r="R295" i="3"/>
  <c r="N182" i="3"/>
  <c r="R182" i="3"/>
  <c r="N248" i="3"/>
  <c r="R248" i="3"/>
  <c r="R221" i="3"/>
  <c r="N221" i="3"/>
  <c r="N240" i="3"/>
  <c r="R240" i="3"/>
  <c r="N285" i="3"/>
  <c r="R285" i="3"/>
  <c r="N122" i="3"/>
  <c r="R122" i="3"/>
  <c r="R38" i="3"/>
  <c r="N38" i="3"/>
  <c r="N94" i="3"/>
  <c r="R94" i="3"/>
  <c r="R71" i="3"/>
  <c r="N83" i="3"/>
  <c r="N42" i="3"/>
  <c r="R329" i="3"/>
  <c r="N329" i="3"/>
  <c r="N150" i="3"/>
  <c r="R338" i="3"/>
  <c r="N338" i="3"/>
  <c r="E14" i="2"/>
  <c r="C18" i="2"/>
  <c r="F18" i="2"/>
  <c r="F19" i="2" s="1"/>
  <c r="N106" i="6"/>
  <c r="R106" i="6"/>
  <c r="N148" i="6"/>
  <c r="R148" i="6"/>
  <c r="R283" i="6"/>
  <c r="R258" i="6"/>
  <c r="N258" i="6"/>
  <c r="R44" i="6"/>
  <c r="N44" i="6"/>
  <c r="R207" i="6"/>
  <c r="N207" i="6"/>
  <c r="N302" i="6"/>
  <c r="R302" i="6"/>
  <c r="N99" i="6"/>
  <c r="R99" i="6"/>
  <c r="R273" i="6"/>
  <c r="R194" i="6"/>
  <c r="R288" i="6"/>
  <c r="N288" i="6"/>
  <c r="R146" i="6"/>
  <c r="N67" i="6"/>
  <c r="R67" i="6"/>
  <c r="R115" i="6"/>
  <c r="N115" i="6"/>
  <c r="N36" i="6"/>
  <c r="N26" i="6"/>
  <c r="R26" i="6"/>
  <c r="N284" i="6"/>
  <c r="R252" i="6"/>
  <c r="N185" i="6"/>
  <c r="N98" i="6"/>
  <c r="R98" i="6"/>
  <c r="R170" i="6"/>
  <c r="N300" i="6"/>
  <c r="R300" i="6"/>
  <c r="N312" i="6"/>
  <c r="N32" i="6"/>
  <c r="R32" i="6"/>
  <c r="N237" i="3"/>
  <c r="N23" i="3"/>
  <c r="R23" i="3"/>
  <c r="R76" i="3"/>
  <c r="R35" i="3"/>
  <c r="N35" i="3"/>
  <c r="N297" i="3"/>
  <c r="N75" i="3"/>
  <c r="N56" i="3"/>
  <c r="R56" i="3"/>
  <c r="N317" i="3"/>
  <c r="N80" i="3"/>
  <c r="R304" i="3"/>
  <c r="N304" i="3"/>
  <c r="R235" i="3"/>
  <c r="N158" i="3"/>
  <c r="R158" i="3"/>
  <c r="R290" i="3"/>
  <c r="N213" i="3"/>
  <c r="R96" i="3"/>
  <c r="N96" i="3"/>
  <c r="R287" i="3"/>
  <c r="N30" i="3"/>
  <c r="N191" i="3"/>
  <c r="R191" i="3"/>
  <c r="R323" i="3"/>
  <c r="N330" i="3"/>
  <c r="R67" i="3"/>
  <c r="N67" i="3"/>
  <c r="R201" i="6"/>
  <c r="N201" i="6"/>
  <c r="N41" i="6"/>
  <c r="R41" i="6"/>
  <c r="N242" i="6"/>
  <c r="R242" i="6"/>
  <c r="R270" i="6"/>
  <c r="N270" i="6"/>
  <c r="R139" i="6"/>
  <c r="N139" i="6"/>
  <c r="R295" i="6"/>
  <c r="N295" i="6"/>
  <c r="R309" i="6"/>
  <c r="N309" i="6"/>
  <c r="R209" i="6"/>
  <c r="N209" i="6"/>
  <c r="R30" i="6"/>
  <c r="N30" i="6"/>
  <c r="R186" i="6"/>
  <c r="N186" i="6"/>
  <c r="N159" i="6"/>
  <c r="R159" i="6"/>
  <c r="N203" i="6"/>
  <c r="R203" i="6"/>
  <c r="N188" i="6"/>
  <c r="R188" i="6"/>
  <c r="R227" i="6"/>
  <c r="R88" i="6"/>
  <c r="N88" i="6"/>
  <c r="N319" i="6"/>
  <c r="R319" i="6"/>
  <c r="R278" i="6"/>
  <c r="N278" i="6"/>
  <c r="N96" i="6"/>
  <c r="R96" i="6"/>
  <c r="N182" i="6"/>
  <c r="R182" i="6"/>
  <c r="N136" i="6"/>
  <c r="R136" i="6"/>
  <c r="N277" i="6"/>
  <c r="R277" i="6"/>
  <c r="N119" i="6"/>
  <c r="R119" i="6"/>
  <c r="R211" i="6"/>
  <c r="N211" i="6"/>
  <c r="R193" i="6"/>
  <c r="N193" i="6"/>
  <c r="N75" i="6"/>
  <c r="R75" i="6"/>
  <c r="R285" i="6"/>
  <c r="N285" i="6"/>
  <c r="N93" i="6"/>
  <c r="R93" i="6"/>
  <c r="R269" i="6"/>
  <c r="N269" i="6"/>
  <c r="R311" i="6"/>
  <c r="N311" i="6"/>
  <c r="R189" i="6"/>
  <c r="N189" i="6"/>
  <c r="R275" i="6"/>
  <c r="N275" i="6"/>
  <c r="N271" i="6"/>
  <c r="R271" i="6"/>
  <c r="R116" i="6"/>
  <c r="N116" i="6"/>
  <c r="R254" i="6"/>
  <c r="N254" i="6"/>
  <c r="R322" i="6"/>
  <c r="N322" i="6"/>
  <c r="R103" i="6"/>
  <c r="N103" i="6"/>
  <c r="R138" i="3"/>
  <c r="N138" i="3"/>
  <c r="R232" i="3"/>
  <c r="N232" i="3"/>
  <c r="R64" i="3"/>
  <c r="N64" i="3"/>
  <c r="N89" i="3"/>
  <c r="R89" i="3"/>
  <c r="N289" i="3"/>
  <c r="R289" i="3"/>
  <c r="R111" i="3"/>
  <c r="N111" i="3"/>
  <c r="N126" i="3"/>
  <c r="R126" i="3"/>
  <c r="N190" i="3"/>
  <c r="R190" i="3"/>
  <c r="R284" i="3"/>
  <c r="N284" i="3"/>
  <c r="N85" i="3"/>
  <c r="R153" i="3"/>
  <c r="N153" i="3"/>
  <c r="N309" i="3"/>
  <c r="R309" i="3"/>
  <c r="R231" i="3"/>
  <c r="N231" i="3"/>
  <c r="N193" i="3"/>
  <c r="R193" i="3"/>
  <c r="N333" i="3"/>
  <c r="R333" i="3"/>
  <c r="R46" i="3"/>
  <c r="N46" i="3"/>
  <c r="R215" i="3"/>
  <c r="N215" i="3"/>
  <c r="N105" i="3"/>
  <c r="R105" i="3"/>
  <c r="R320" i="3"/>
  <c r="N320" i="3"/>
  <c r="R259" i="3"/>
  <c r="N259" i="3"/>
  <c r="R267" i="3"/>
  <c r="R271" i="3"/>
  <c r="N271" i="3"/>
  <c r="N203" i="3"/>
  <c r="R203" i="3"/>
  <c r="R21" i="3"/>
  <c r="N21" i="3"/>
  <c r="N228" i="3"/>
  <c r="R228" i="3"/>
  <c r="R108" i="3"/>
  <c r="N108" i="3"/>
  <c r="R49" i="3"/>
  <c r="R32" i="3"/>
  <c r="N32" i="3"/>
  <c r="R199" i="3"/>
  <c r="N199" i="3"/>
  <c r="R250" i="3"/>
  <c r="N250" i="3"/>
  <c r="R29" i="3"/>
  <c r="N29" i="3"/>
  <c r="N267" i="6"/>
  <c r="R267" i="6"/>
  <c r="N320" i="6"/>
  <c r="R320" i="6"/>
  <c r="R66" i="6"/>
  <c r="N66" i="6"/>
  <c r="N123" i="6"/>
  <c r="R123" i="6"/>
  <c r="N157" i="6"/>
  <c r="R157" i="6"/>
  <c r="N179" i="6"/>
  <c r="R179" i="6"/>
  <c r="R238" i="6"/>
  <c r="N238" i="6"/>
  <c r="R166" i="6"/>
  <c r="N166" i="6"/>
  <c r="N113" i="6"/>
  <c r="R113" i="6"/>
  <c r="R196" i="6"/>
  <c r="N196" i="6"/>
  <c r="R330" i="6"/>
  <c r="N330" i="6"/>
  <c r="N64" i="6"/>
  <c r="R64" i="6"/>
  <c r="R31" i="6"/>
  <c r="N31" i="6"/>
  <c r="R329" i="6"/>
  <c r="N329" i="6"/>
  <c r="N81" i="6"/>
  <c r="R81" i="6"/>
  <c r="N243" i="6"/>
  <c r="R243" i="6"/>
  <c r="N37" i="6"/>
  <c r="R37" i="6"/>
  <c r="N109" i="6"/>
  <c r="R109" i="6"/>
  <c r="N156" i="6"/>
  <c r="R156" i="6"/>
  <c r="N289" i="6"/>
  <c r="R289" i="6"/>
  <c r="N297" i="6"/>
  <c r="R297" i="6"/>
  <c r="N206" i="6"/>
  <c r="R206" i="6"/>
  <c r="N215" i="6"/>
  <c r="R215" i="6"/>
  <c r="N236" i="6"/>
  <c r="R236" i="6"/>
  <c r="N125" i="6"/>
  <c r="R125" i="6"/>
  <c r="N144" i="6"/>
  <c r="R144" i="6"/>
  <c r="R198" i="6"/>
  <c r="N198" i="6"/>
  <c r="R79" i="6"/>
  <c r="N79" i="6"/>
  <c r="R52" i="6"/>
  <c r="N52" i="6"/>
  <c r="R286" i="6"/>
  <c r="N286" i="6"/>
  <c r="R118" i="6"/>
  <c r="N118" i="6"/>
  <c r="N304" i="6"/>
  <c r="R304" i="6"/>
  <c r="N160" i="6"/>
  <c r="R160" i="6"/>
  <c r="R298" i="6"/>
  <c r="N298" i="6"/>
  <c r="N38" i="6"/>
  <c r="R38" i="6"/>
  <c r="N124" i="6"/>
  <c r="R124" i="6"/>
  <c r="R239" i="6"/>
  <c r="N239" i="6"/>
  <c r="R113" i="3"/>
  <c r="N113" i="3"/>
  <c r="N212" i="3"/>
  <c r="R212" i="3"/>
  <c r="N128" i="3"/>
  <c r="R128" i="3"/>
  <c r="R280" i="3"/>
  <c r="R133" i="3"/>
  <c r="N133" i="3"/>
  <c r="N274" i="3"/>
  <c r="R274" i="3"/>
  <c r="R170" i="3"/>
  <c r="N170" i="3"/>
  <c r="N74" i="3"/>
  <c r="R74" i="3"/>
  <c r="N233" i="3"/>
  <c r="R233" i="3"/>
  <c r="N57" i="3"/>
  <c r="R57" i="3"/>
  <c r="R241" i="3"/>
  <c r="N241" i="3"/>
  <c r="R224" i="3"/>
  <c r="N224" i="3"/>
  <c r="N305" i="3"/>
  <c r="R305" i="3"/>
  <c r="R86" i="3"/>
  <c r="N86" i="3"/>
  <c r="N243" i="3"/>
  <c r="R243" i="3"/>
  <c r="N211" i="3"/>
  <c r="R260" i="3"/>
  <c r="N260" i="3"/>
  <c r="R185" i="3"/>
  <c r="N185" i="3"/>
  <c r="N52" i="3"/>
  <c r="R52" i="3"/>
  <c r="R244" i="3"/>
  <c r="N244" i="3"/>
  <c r="R44" i="3"/>
  <c r="N44" i="3"/>
  <c r="R247" i="3"/>
  <c r="N247" i="3"/>
  <c r="N148" i="3"/>
  <c r="R223" i="3"/>
  <c r="N223" i="3"/>
  <c r="N31" i="3"/>
  <c r="R31" i="3"/>
  <c r="R163" i="3"/>
  <c r="N163" i="3"/>
  <c r="N270" i="3"/>
  <c r="R270" i="3"/>
  <c r="R303" i="3"/>
  <c r="N303" i="3"/>
  <c r="N219" i="3"/>
  <c r="R219" i="3"/>
  <c r="N292" i="3"/>
  <c r="R292" i="3"/>
  <c r="N189" i="3"/>
  <c r="R189" i="3"/>
  <c r="N249" i="3"/>
  <c r="R249" i="3"/>
  <c r="R154" i="6"/>
  <c r="N154" i="6"/>
  <c r="N138" i="6"/>
  <c r="R138" i="6"/>
  <c r="N94" i="6"/>
  <c r="R94" i="6"/>
  <c r="N45" i="6"/>
  <c r="R45" i="6"/>
  <c r="N176" i="6"/>
  <c r="R176" i="6"/>
  <c r="N261" i="6"/>
  <c r="R261" i="6"/>
  <c r="N70" i="6"/>
  <c r="R70" i="6"/>
  <c r="N222" i="6"/>
  <c r="R222" i="6"/>
  <c r="R22" i="6"/>
  <c r="N22" i="6"/>
  <c r="N250" i="6"/>
  <c r="R250" i="6"/>
  <c r="R137" i="6"/>
  <c r="R228" i="6"/>
  <c r="N228" i="6"/>
  <c r="N104" i="6"/>
  <c r="R104" i="6"/>
  <c r="R265" i="6"/>
  <c r="R259" i="6"/>
  <c r="N259" i="6"/>
  <c r="R49" i="6"/>
  <c r="N49" i="6"/>
  <c r="N248" i="6"/>
  <c r="R248" i="6"/>
  <c r="N301" i="6"/>
  <c r="R301" i="6"/>
  <c r="R101" i="6"/>
  <c r="N101" i="6"/>
  <c r="R235" i="6"/>
  <c r="N235" i="6"/>
  <c r="N42" i="6"/>
  <c r="R95" i="6"/>
  <c r="N95" i="6"/>
  <c r="N91" i="6"/>
  <c r="R91" i="6"/>
  <c r="N111" i="6"/>
  <c r="R111" i="6"/>
  <c r="R21" i="6"/>
  <c r="N21" i="6"/>
  <c r="R56" i="6"/>
  <c r="N56" i="6"/>
  <c r="R89" i="6"/>
  <c r="N89" i="6"/>
  <c r="R279" i="6"/>
  <c r="N48" i="6"/>
  <c r="R48" i="6"/>
  <c r="N213" i="6"/>
  <c r="R213" i="6"/>
  <c r="N168" i="6"/>
  <c r="R168" i="6"/>
  <c r="R195" i="6"/>
  <c r="N195" i="6"/>
  <c r="N280" i="6"/>
  <c r="R280" i="6"/>
  <c r="N132" i="6"/>
  <c r="R132" i="6"/>
  <c r="R175" i="3"/>
  <c r="N175" i="3"/>
  <c r="R261" i="3"/>
  <c r="N261" i="3"/>
  <c r="R70" i="3"/>
  <c r="N70" i="3"/>
  <c r="R291" i="3"/>
  <c r="N291" i="3"/>
  <c r="N245" i="3"/>
  <c r="R245" i="3"/>
  <c r="N140" i="3"/>
  <c r="R140" i="3"/>
  <c r="R204" i="3"/>
  <c r="N204" i="3"/>
  <c r="N335" i="3"/>
  <c r="R335" i="3"/>
  <c r="N136" i="3"/>
  <c r="R136" i="3"/>
  <c r="N79" i="3"/>
  <c r="R79" i="3"/>
  <c r="N149" i="3"/>
  <c r="R149" i="3"/>
  <c r="R116" i="3"/>
  <c r="N116" i="3"/>
  <c r="R107" i="3"/>
  <c r="N107" i="3"/>
  <c r="R266" i="3"/>
  <c r="N266" i="3"/>
  <c r="R172" i="3"/>
  <c r="N172" i="3"/>
  <c r="N286" i="3"/>
  <c r="R286" i="3"/>
  <c r="N41" i="3"/>
  <c r="R41" i="3"/>
  <c r="N45" i="3"/>
  <c r="R45" i="3"/>
  <c r="R141" i="3"/>
  <c r="N141" i="3"/>
  <c r="R142" i="3"/>
  <c r="N142" i="3"/>
  <c r="R53" i="3"/>
  <c r="N316" i="3"/>
  <c r="R316" i="3"/>
  <c r="N130" i="3"/>
  <c r="R130" i="3"/>
  <c r="R135" i="3"/>
  <c r="N135" i="3"/>
  <c r="N165" i="3"/>
  <c r="R165" i="3"/>
  <c r="N201" i="3"/>
  <c r="R302" i="3"/>
  <c r="N302" i="3"/>
  <c r="N33" i="3"/>
  <c r="R33" i="3"/>
  <c r="N262" i="6"/>
  <c r="R262" i="6"/>
  <c r="N313" i="6"/>
  <c r="R313" i="6"/>
  <c r="R181" i="6"/>
  <c r="N181" i="6"/>
  <c r="N307" i="6"/>
  <c r="R307" i="6"/>
  <c r="R191" i="6"/>
  <c r="N191" i="6"/>
  <c r="R292" i="6"/>
  <c r="N292" i="6"/>
  <c r="N281" i="6"/>
  <c r="R281" i="6"/>
  <c r="N204" i="6"/>
  <c r="R204" i="6"/>
  <c r="N225" i="6"/>
  <c r="R225" i="6"/>
  <c r="R197" i="6"/>
  <c r="N197" i="6"/>
  <c r="N274" i="6"/>
  <c r="R274" i="6"/>
  <c r="N40" i="6"/>
  <c r="R40" i="6"/>
  <c r="N167" i="6"/>
  <c r="R167" i="6"/>
  <c r="N39" i="6"/>
  <c r="R39" i="6"/>
  <c r="R335" i="6"/>
  <c r="N335" i="6"/>
  <c r="N82" i="6"/>
  <c r="R82" i="6"/>
  <c r="N145" i="6"/>
  <c r="R145" i="6"/>
  <c r="R35" i="6"/>
  <c r="N232" i="6"/>
  <c r="R232" i="6"/>
  <c r="R308" i="6"/>
  <c r="N308" i="6"/>
  <c r="R205" i="6"/>
  <c r="N205" i="6"/>
  <c r="N291" i="6"/>
  <c r="R291" i="6"/>
  <c r="N229" i="6"/>
  <c r="N294" i="6"/>
  <c r="R294" i="6"/>
  <c r="N299" i="6"/>
  <c r="N85" i="6"/>
  <c r="R85" i="6"/>
  <c r="R233" i="6"/>
  <c r="N233" i="6"/>
  <c r="R339" i="6"/>
  <c r="R318" i="3"/>
  <c r="N318" i="3"/>
  <c r="N98" i="3"/>
  <c r="R98" i="3"/>
  <c r="N34" i="3"/>
  <c r="R34" i="3"/>
  <c r="R251" i="3"/>
  <c r="N251" i="3"/>
  <c r="N117" i="3"/>
  <c r="R117" i="3"/>
  <c r="R296" i="3"/>
  <c r="N296" i="3"/>
  <c r="R230" i="3"/>
  <c r="N230" i="3"/>
  <c r="N60" i="3"/>
  <c r="R60" i="3"/>
  <c r="N164" i="3"/>
  <c r="N275" i="3"/>
  <c r="R275" i="3"/>
  <c r="N188" i="3"/>
  <c r="R188" i="3"/>
  <c r="R194" i="3"/>
  <c r="R143" i="3"/>
  <c r="N143" i="3"/>
  <c r="R298" i="3"/>
  <c r="N298" i="3"/>
  <c r="N65" i="3"/>
  <c r="N283" i="3"/>
  <c r="R283" i="3"/>
  <c r="N61" i="3"/>
  <c r="R61" i="3"/>
  <c r="R88" i="3"/>
  <c r="N88" i="3"/>
  <c r="R160" i="3"/>
  <c r="N160" i="3"/>
  <c r="N92" i="3"/>
  <c r="R225" i="3"/>
  <c r="N100" i="3"/>
  <c r="R100" i="3"/>
  <c r="N68" i="3"/>
  <c r="R68" i="3"/>
  <c r="N206" i="3"/>
  <c r="R206" i="3"/>
  <c r="R152" i="3"/>
  <c r="N152" i="3"/>
  <c r="N180" i="3"/>
  <c r="N334" i="3"/>
  <c r="R334" i="3"/>
  <c r="N322" i="3"/>
  <c r="R322" i="3"/>
  <c r="R296" i="6"/>
  <c r="N296" i="6"/>
  <c r="R77" i="6"/>
  <c r="N77" i="6"/>
  <c r="N73" i="6"/>
  <c r="R73" i="6"/>
  <c r="R241" i="6"/>
  <c r="N241" i="6"/>
  <c r="N328" i="6"/>
  <c r="R328" i="6"/>
  <c r="R192" i="6"/>
  <c r="N192" i="6"/>
  <c r="R51" i="6"/>
  <c r="N51" i="6"/>
  <c r="R332" i="6"/>
  <c r="N332" i="6"/>
  <c r="N230" i="6"/>
  <c r="R230" i="6"/>
  <c r="R57" i="6"/>
  <c r="N57" i="6"/>
  <c r="R161" i="6"/>
  <c r="N161" i="6"/>
  <c r="R53" i="6"/>
  <c r="N53" i="6"/>
  <c r="N102" i="6"/>
  <c r="R102" i="6"/>
  <c r="R60" i="6"/>
  <c r="N60" i="6"/>
  <c r="N183" i="6"/>
  <c r="R183" i="6"/>
  <c r="R54" i="6"/>
  <c r="N54" i="6"/>
  <c r="N226" i="6"/>
  <c r="R226" i="6"/>
  <c r="N24" i="6"/>
  <c r="R24" i="6"/>
  <c r="R97" i="6"/>
  <c r="N97" i="6"/>
  <c r="R256" i="6"/>
  <c r="N256" i="6"/>
  <c r="N149" i="6"/>
  <c r="R149" i="6"/>
  <c r="R114" i="6"/>
  <c r="N114" i="6"/>
  <c r="N130" i="6"/>
  <c r="R130" i="6"/>
  <c r="N47" i="6"/>
  <c r="R47" i="6"/>
  <c r="N316" i="6"/>
  <c r="R316" i="6"/>
  <c r="N317" i="6"/>
  <c r="R317" i="6"/>
  <c r="R27" i="6"/>
  <c r="N27" i="6"/>
  <c r="R29" i="6"/>
  <c r="N249" i="6"/>
  <c r="R172" i="6"/>
  <c r="N172" i="6"/>
  <c r="N141" i="6"/>
  <c r="R266" i="6"/>
  <c r="N266" i="6"/>
  <c r="R105" i="6"/>
  <c r="N105" i="6"/>
  <c r="R158" i="6"/>
  <c r="N158" i="6"/>
  <c r="N223" i="6"/>
  <c r="N269" i="3"/>
  <c r="R269" i="3"/>
  <c r="N293" i="3"/>
  <c r="R293" i="3"/>
  <c r="N48" i="3"/>
  <c r="R48" i="3"/>
  <c r="R242" i="3"/>
  <c r="N242" i="3"/>
  <c r="R200" i="3"/>
  <c r="N200" i="3"/>
  <c r="R226" i="3"/>
  <c r="N226" i="3"/>
  <c r="N66" i="3"/>
  <c r="R66" i="3"/>
  <c r="N115" i="3"/>
  <c r="R115" i="3"/>
  <c r="R208" i="3"/>
  <c r="N208" i="3"/>
  <c r="R77" i="3"/>
  <c r="N77" i="3"/>
  <c r="N234" i="3"/>
  <c r="R234" i="3"/>
  <c r="R279" i="3"/>
  <c r="N279" i="3"/>
  <c r="R144" i="3"/>
  <c r="N144" i="3"/>
  <c r="N131" i="3"/>
  <c r="R131" i="3"/>
  <c r="N229" i="3"/>
  <c r="R229" i="3"/>
  <c r="R78" i="3"/>
  <c r="N78" i="3"/>
  <c r="N252" i="3"/>
  <c r="R252" i="3"/>
  <c r="R124" i="3"/>
  <c r="N39" i="3"/>
  <c r="R39" i="3"/>
  <c r="R239" i="3"/>
  <c r="N239" i="3"/>
  <c r="N87" i="3"/>
  <c r="R87" i="3"/>
  <c r="R327" i="3"/>
  <c r="N220" i="3"/>
  <c r="R220" i="3"/>
  <c r="R167" i="3"/>
  <c r="N167" i="3"/>
  <c r="N104" i="3"/>
  <c r="R104" i="3"/>
  <c r="N227" i="3"/>
  <c r="R227" i="3"/>
  <c r="R332" i="3"/>
  <c r="N332" i="3"/>
  <c r="N169" i="3"/>
  <c r="R169" i="3"/>
  <c r="R253" i="3"/>
  <c r="N253" i="3"/>
  <c r="R314" i="3"/>
  <c r="R307" i="3"/>
  <c r="R218" i="3"/>
  <c r="N218" i="3"/>
  <c r="N258" i="3"/>
  <c r="R258" i="3"/>
  <c r="R120" i="3"/>
  <c r="N120" i="3"/>
  <c r="R26" i="3"/>
  <c r="N26" i="3"/>
  <c r="R272" i="3"/>
  <c r="N187" i="3"/>
  <c r="R187" i="3"/>
  <c r="R312" i="3"/>
  <c r="N312" i="3"/>
  <c r="R238" i="3"/>
  <c r="N238" i="3"/>
  <c r="R195" i="3"/>
  <c r="N195" i="3"/>
  <c r="R28" i="3" l="1"/>
  <c r="N220" i="6"/>
  <c r="N184" i="3"/>
  <c r="R314" i="6"/>
  <c r="R181" i="3"/>
  <c r="R147" i="3"/>
  <c r="N326" i="3"/>
  <c r="R114" i="3"/>
  <c r="N168" i="3"/>
  <c r="R25" i="6"/>
  <c r="N62" i="3"/>
  <c r="R251" i="6"/>
  <c r="N73" i="3"/>
  <c r="N337" i="3"/>
  <c r="R214" i="3"/>
  <c r="N216" i="6"/>
  <c r="R51" i="3"/>
  <c r="N132" i="3"/>
  <c r="R173" i="6"/>
  <c r="N106" i="3"/>
  <c r="R310" i="3"/>
  <c r="N175" i="6"/>
  <c r="R198" i="3"/>
  <c r="R153" i="6"/>
  <c r="N174" i="3"/>
  <c r="R197" i="3"/>
  <c r="N24" i="3"/>
  <c r="R151" i="3"/>
  <c r="R166" i="3"/>
  <c r="R196" i="3"/>
  <c r="N336" i="6"/>
  <c r="R55" i="3"/>
  <c r="R65" i="6"/>
  <c r="R55" i="6"/>
  <c r="N154" i="3"/>
  <c r="R318" i="6"/>
  <c r="N58" i="6"/>
  <c r="R47" i="3"/>
  <c r="R80" i="6"/>
  <c r="R81" i="3"/>
  <c r="R71" i="6"/>
  <c r="N78" i="6"/>
  <c r="N27" i="3"/>
  <c r="N207" i="3"/>
  <c r="R112" i="3"/>
  <c r="R22" i="3"/>
  <c r="N255" i="6"/>
  <c r="R152" i="6"/>
  <c r="R308" i="3"/>
  <c r="R127" i="6"/>
  <c r="R69" i="6"/>
  <c r="R306" i="6"/>
  <c r="N133" i="6"/>
  <c r="R173" i="3"/>
  <c r="R134" i="3"/>
  <c r="N91" i="3"/>
  <c r="N99" i="3"/>
  <c r="N336" i="3"/>
  <c r="R68" i="6"/>
  <c r="N245" i="6"/>
  <c r="N151" i="6"/>
  <c r="N264" i="3"/>
  <c r="N338" i="6"/>
  <c r="R174" i="6"/>
  <c r="R126" i="6"/>
  <c r="R321" i="3"/>
  <c r="R23" i="6"/>
  <c r="R217" i="3"/>
  <c r="N155" i="6"/>
  <c r="N100" i="6"/>
  <c r="R282" i="3"/>
  <c r="N54" i="3"/>
  <c r="N263" i="6"/>
  <c r="N254" i="3"/>
  <c r="R103" i="3"/>
  <c r="N192" i="3"/>
  <c r="N183" i="3"/>
  <c r="R315" i="6"/>
  <c r="N311" i="3"/>
  <c r="N142" i="6"/>
  <c r="N299" i="3"/>
  <c r="N83" i="6"/>
  <c r="R156" i="3"/>
  <c r="R127" i="3"/>
  <c r="N293" i="6"/>
  <c r="R155" i="3"/>
  <c r="R171" i="6"/>
  <c r="R171" i="3"/>
  <c r="R140" i="6"/>
  <c r="N288" i="3"/>
  <c r="N118" i="3"/>
  <c r="R179" i="3"/>
  <c r="N327" i="6"/>
  <c r="R58" i="3"/>
  <c r="R268" i="3"/>
  <c r="R278" i="3"/>
  <c r="N28" i="6"/>
  <c r="R128" i="6"/>
  <c r="R323" i="6"/>
  <c r="N210" i="6"/>
  <c r="N276" i="3"/>
  <c r="N246" i="6"/>
  <c r="R214" i="6"/>
  <c r="R121" i="3"/>
  <c r="N139" i="3"/>
  <c r="R221" i="6"/>
  <c r="R72" i="3"/>
  <c r="N37" i="3"/>
  <c r="N210" i="3"/>
  <c r="N131" i="6"/>
  <c r="N86" i="6"/>
  <c r="N34" i="6"/>
  <c r="R43" i="3"/>
  <c r="N301" i="3"/>
  <c r="R110" i="3"/>
  <c r="N212" i="6"/>
  <c r="N313" i="3"/>
  <c r="R63" i="3"/>
  <c r="N268" i="6"/>
  <c r="N119" i="3"/>
  <c r="N164" i="6"/>
  <c r="R331" i="6"/>
  <c r="R150" i="6"/>
  <c r="R93" i="3"/>
  <c r="R121" i="6"/>
  <c r="R43" i="6"/>
  <c r="N125" i="3"/>
  <c r="R282" i="6"/>
  <c r="R109" i="3"/>
  <c r="R334" i="6"/>
  <c r="N217" i="6"/>
  <c r="N122" i="6"/>
  <c r="R300" i="3"/>
  <c r="N95" i="3"/>
  <c r="N222" i="3"/>
  <c r="N331" i="3"/>
  <c r="N161" i="3"/>
  <c r="R36" i="3"/>
  <c r="N202" i="6"/>
  <c r="N208" i="6"/>
  <c r="R180" i="6"/>
  <c r="R324" i="6"/>
  <c r="R209" i="3"/>
  <c r="R265" i="3"/>
  <c r="N137" i="3"/>
  <c r="R69" i="3"/>
  <c r="N120" i="6"/>
  <c r="N18" i="6"/>
  <c r="N18" i="3"/>
  <c r="E7" i="3" l="1"/>
  <c r="F4" i="3" s="1"/>
  <c r="H4" i="3" s="1"/>
  <c r="E7" i="6"/>
  <c r="F4" i="6" s="1"/>
  <c r="H4" i="6" s="1"/>
  <c r="F8" i="6"/>
  <c r="F5" i="6" l="1"/>
  <c r="H5" i="6" s="1"/>
  <c r="F6" i="6"/>
  <c r="H6" i="6" s="1"/>
  <c r="F9" i="6" s="1"/>
  <c r="F10" i="6" s="1"/>
  <c r="F6" i="3"/>
  <c r="H6" i="3" s="1"/>
  <c r="F9" i="3" s="1"/>
  <c r="F10" i="3" s="1"/>
  <c r="F5" i="3"/>
  <c r="H5" i="3" s="1"/>
  <c r="G9" i="6"/>
  <c r="F8" i="3"/>
  <c r="G9" i="3"/>
</calcChain>
</file>

<file path=xl/sharedStrings.xml><?xml version="1.0" encoding="utf-8"?>
<sst xmlns="http://schemas.openxmlformats.org/spreadsheetml/2006/main" count="1685" uniqueCount="544">
  <si>
    <t>s5</t>
  </si>
  <si>
    <t>s6</t>
  </si>
  <si>
    <t>s7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</si>
  <si>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</si>
  <si>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</si>
  <si>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</si>
  <si>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</si>
  <si>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</si>
  <si>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</si>
  <si>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</si>
  <si>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</si>
  <si>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</si>
  <si>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</si>
  <si>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</si>
  <si>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</si>
  <si>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</si>
  <si>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</si>
  <si>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</si>
  <si>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</si>
  <si>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</si>
  <si>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</si>
  <si>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</si>
  <si>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</si>
  <si>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</si>
  <si>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</si>
  <si>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</si>
  <si>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</si>
  <si>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</si>
  <si>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</si>
  <si>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</si>
  <si>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</si>
  <si>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</si>
  <si>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Bull.84</t>
  </si>
  <si>
    <t>B</t>
  </si>
  <si>
    <t>II</t>
  </si>
  <si>
    <t>BBSAG</t>
  </si>
  <si>
    <t>I</t>
  </si>
  <si>
    <t>IBVS 5494</t>
  </si>
  <si>
    <t>IBVS 5378</t>
  </si>
  <si>
    <t>IBVS 5313</t>
  </si>
  <si>
    <t>IBVS 4670</t>
  </si>
  <si>
    <t>IBVS 4027</t>
  </si>
  <si>
    <t>IBVS 4126</t>
  </si>
  <si>
    <t>IBVS</t>
  </si>
  <si>
    <t>IBVS 5579</t>
  </si>
  <si>
    <t>IBVS 5502</t>
  </si>
  <si>
    <t>IBVS 5623</t>
  </si>
  <si>
    <t>EW/KW</t>
  </si>
  <si>
    <t>IBVS 5649</t>
  </si>
  <si>
    <t>IBVS 5684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</si>
  <si>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</si>
  <si>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</si>
  <si>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</si>
  <si>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</si>
  <si>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</si>
  <si>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</si>
  <si>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5753</t>
  </si>
  <si>
    <t>IBVS 5887</t>
  </si>
  <si>
    <t>IBVS 5898</t>
  </si>
  <si>
    <t>Add cycle</t>
  </si>
  <si>
    <t>Old Cycle</t>
  </si>
  <si>
    <t>LS Del / GSC 1656-1961 / HD199497</t>
  </si>
  <si>
    <t>pe</t>
  </si>
  <si>
    <t>Bond 1976</t>
  </si>
  <si>
    <t>IBVS 2553</t>
  </si>
  <si>
    <t>BAD</t>
  </si>
  <si>
    <t>IBVS 2982</t>
  </si>
  <si>
    <t>IBVS 3406</t>
  </si>
  <si>
    <t>Sezer et al. 1984</t>
  </si>
  <si>
    <t>Ruyou et al 1987</t>
  </si>
  <si>
    <t>Derman 1991</t>
  </si>
  <si>
    <t>1991A&amp;AS...90..301</t>
  </si>
  <si>
    <t>Muyesseroglu 1994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</si>
  <si>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</si>
  <si>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</si>
  <si>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</si>
  <si>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</si>
  <si>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</si>
  <si>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</si>
  <si>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</si>
  <si>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</si>
  <si>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</si>
  <si>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</si>
  <si>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</si>
  <si>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</si>
  <si>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</si>
  <si>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</si>
  <si>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</si>
  <si>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</si>
  <si>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</si>
  <si>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</si>
  <si>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</si>
  <si>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</si>
  <si>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</si>
  <si>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</si>
  <si>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</si>
  <si>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</si>
  <si>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</si>
  <si>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</si>
  <si>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</si>
  <si>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</si>
  <si>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</si>
  <si>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</si>
  <si>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</si>
  <si>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</si>
  <si>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</si>
  <si>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</si>
  <si>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</si>
  <si>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</si>
  <si>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</si>
  <si>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</si>
  <si>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</si>
  <si>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</si>
  <si>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</si>
  <si>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</si>
  <si>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</si>
  <si>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</si>
  <si>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</si>
  <si>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</si>
  <si>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</si>
  <si>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</si>
  <si>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</si>
  <si>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</si>
  <si>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</si>
  <si>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</si>
  <si>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</si>
  <si>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</si>
  <si>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</si>
  <si>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</si>
  <si>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</si>
  <si>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</si>
  <si>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</si>
  <si>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</si>
  <si>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</si>
  <si>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</si>
  <si>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</si>
  <si>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</si>
  <si>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</si>
  <si>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</si>
  <si>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</si>
  <si>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</si>
  <si>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</si>
  <si>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</si>
  <si>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</si>
  <si>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</si>
  <si>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</si>
  <si>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</si>
  <si>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days/year</t>
  </si>
  <si>
    <t xml:space="preserve">Correlation = </t>
  </si>
  <si>
    <t>dP/dt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</si>
  <si>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</si>
  <si>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</si>
  <si>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</si>
  <si>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</si>
  <si>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</si>
  <si>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</si>
  <si>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</si>
  <si>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</si>
  <si>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t>ZA</t>
  </si>
  <si>
    <t>ZB</t>
  </si>
  <si>
    <t>ZC</t>
  </si>
  <si>
    <t>ZD</t>
  </si>
  <si>
    <t>ZE</t>
  </si>
  <si>
    <t>ZF</t>
  </si>
  <si>
    <t>Start of linear fit (row #)</t>
  </si>
  <si>
    <t>Quad. Ephemeris =</t>
  </si>
  <si>
    <t>IBVS 5980</t>
  </si>
  <si>
    <t>IBVS 6044</t>
  </si>
  <si>
    <t>IBVS 5941</t>
  </si>
  <si>
    <t>Nelson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</si>
  <si>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</si>
  <si>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</si>
  <si>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</si>
  <si>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</si>
  <si>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</si>
  <si>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</si>
  <si>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</si>
  <si>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</si>
  <si>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</si>
  <si>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2442687.418 </t>
  </si>
  <si>
    <t> 01.10.1975 22:01 </t>
  </si>
  <si>
    <t> 0.000 </t>
  </si>
  <si>
    <t>E </t>
  </si>
  <si>
    <t>?</t>
  </si>
  <si>
    <t> H.E.Bond </t>
  </si>
  <si>
    <t>IBVS 1214 </t>
  </si>
  <si>
    <t>2445136.4045 </t>
  </si>
  <si>
    <t> 15.06.1982 21:42 </t>
  </si>
  <si>
    <t> 0.0668 </t>
  </si>
  <si>
    <t> C.Sezer et al. </t>
  </si>
  <si>
    <t>IBVS 2553 </t>
  </si>
  <si>
    <t>2445145.4995 </t>
  </si>
  <si>
    <t> 24.06.1982 23:59 </t>
  </si>
  <si>
    <t>2445146.4058 </t>
  </si>
  <si>
    <t> 25.06.1982 21:44 </t>
  </si>
  <si>
    <t> 0.0636 </t>
  </si>
  <si>
    <t>2445149.5053 </t>
  </si>
  <si>
    <t> 29.06.1982 00:07 </t>
  </si>
  <si>
    <t> 0.0708 </t>
  </si>
  <si>
    <t>2445150.4082 </t>
  </si>
  <si>
    <t> 29.06.1982 21:47 </t>
  </si>
  <si>
    <t> 0.0642 </t>
  </si>
  <si>
    <t>2445177.3357 </t>
  </si>
  <si>
    <t> 26.07.1982 20:03 </t>
  </si>
  <si>
    <t> 0.0705 </t>
  </si>
  <si>
    <t>2445177.5184 </t>
  </si>
  <si>
    <t> 27.07.1982 00:26 </t>
  </si>
  <si>
    <t> 0.0713 </t>
  </si>
  <si>
    <t>2446668.1609 </t>
  </si>
  <si>
    <t> 25.08.1986 15:51 </t>
  </si>
  <si>
    <t> 0.0433 </t>
  </si>
  <si>
    <t> Ruyou &amp; Wenxian </t>
  </si>
  <si>
    <t>IBVS 2982 </t>
  </si>
  <si>
    <t>2446670.1686 </t>
  </si>
  <si>
    <t> 27.08.1986 16:02 </t>
  </si>
  <si>
    <t> 0.0501 </t>
  </si>
  <si>
    <t>2446671.0744 </t>
  </si>
  <si>
    <t> 28.08.1986 13:47 </t>
  </si>
  <si>
    <t> 0.0464 </t>
  </si>
  <si>
    <t>2446988.433 </t>
  </si>
  <si>
    <t> 11.07.1987 22:23 </t>
  </si>
  <si>
    <t> -0.011 </t>
  </si>
  <si>
    <t> R.Diethelm </t>
  </si>
  <si>
    <t> BBS 84 </t>
  </si>
  <si>
    <t>2447028.362 </t>
  </si>
  <si>
    <t> 20.08.1987 20:41 </t>
  </si>
  <si>
    <t> 0.082 </t>
  </si>
  <si>
    <t> E.Wunder </t>
  </si>
  <si>
    <t>IBVS 3406 </t>
  </si>
  <si>
    <t>2447114.2388 </t>
  </si>
  <si>
    <t> 14.11.1987 17:43 </t>
  </si>
  <si>
    <t> -0.0795 </t>
  </si>
  <si>
    <t> E.Derman et al. </t>
  </si>
  <si>
    <t> AAPS 90.307 </t>
  </si>
  <si>
    <t>2447386.5660 </t>
  </si>
  <si>
    <t> 13.08.1988 01:35 </t>
  </si>
  <si>
    <t> -0.0566 </t>
  </si>
  <si>
    <t>2447729.486 </t>
  </si>
  <si>
    <t> 21.07.1989 23:39 </t>
  </si>
  <si>
    <t> -0.018 </t>
  </si>
  <si>
    <t> M.Wieck </t>
  </si>
  <si>
    <t>2447737.490 </t>
  </si>
  <si>
    <t> 29.07.1989 23:45 </t>
  </si>
  <si>
    <t> Wieck &amp; Wunder </t>
  </si>
  <si>
    <t>2447741.4859 </t>
  </si>
  <si>
    <t> 02.08.1989 23:39 </t>
  </si>
  <si>
    <t> -0.0236 </t>
  </si>
  <si>
    <t>2447745.4900 </t>
  </si>
  <si>
    <t> 06.08.1989 23:45 </t>
  </si>
  <si>
    <t> -0.0213 </t>
  </si>
  <si>
    <t>2447772.4147 </t>
  </si>
  <si>
    <t> 02.09.1989 21:57 </t>
  </si>
  <si>
    <t> -0.0178 </t>
  </si>
  <si>
    <t>2447778.421 </t>
  </si>
  <si>
    <t> 08.09.1989 22:06 </t>
  </si>
  <si>
    <t> -0.014 </t>
  </si>
  <si>
    <t> M.Wieck et al. </t>
  </si>
  <si>
    <t>2447790.423 </t>
  </si>
  <si>
    <t> 20.09.1989 22:09 </t>
  </si>
  <si>
    <t>2447790.4241 </t>
  </si>
  <si>
    <t> 20.09.1989 22:10 </t>
  </si>
  <si>
    <t> -0.0165 </t>
  </si>
  <si>
    <t>2447822.2596 </t>
  </si>
  <si>
    <t> 22.10.1989 18:13 </t>
  </si>
  <si>
    <t> -0.0135 </t>
  </si>
  <si>
    <t>2448119.5207 </t>
  </si>
  <si>
    <t> 16.08.1990 00:29 </t>
  </si>
  <si>
    <t> 0.0230 </t>
  </si>
  <si>
    <t> O.Demircan et al. </t>
  </si>
  <si>
    <t> ASS 186.57 </t>
  </si>
  <si>
    <t>2448119.5270 </t>
  </si>
  <si>
    <t> 16.08.1990 00:38 </t>
  </si>
  <si>
    <t> 0.0293 </t>
  </si>
  <si>
    <t>2448122.4330 </t>
  </si>
  <si>
    <t> 18.08.1990 22:23 </t>
  </si>
  <si>
    <t> 0.0249 </t>
  </si>
  <si>
    <t>2448122.4351 </t>
  </si>
  <si>
    <t> 18.08.1990 22:26 </t>
  </si>
  <si>
    <t> 0.0270 </t>
  </si>
  <si>
    <t>2448123.3385 </t>
  </si>
  <si>
    <t> 19.08.1990 20:07 </t>
  </si>
  <si>
    <t> 0.0209 </t>
  </si>
  <si>
    <t>2448123.3402 </t>
  </si>
  <si>
    <t> 19.08.1990 20:09 </t>
  </si>
  <si>
    <t> 0.0226 </t>
  </si>
  <si>
    <t>2448129.3469 </t>
  </si>
  <si>
    <t> 25.08.1990 20:19 </t>
  </si>
  <si>
    <t> 0.0266 </t>
  </si>
  <si>
    <t>2448129.3485 </t>
  </si>
  <si>
    <t> 25.08.1990 20:21 </t>
  </si>
  <si>
    <t> 0.0282 </t>
  </si>
  <si>
    <t>2448131.3431 </t>
  </si>
  <si>
    <t> 27.08.1990 20:14 </t>
  </si>
  <si>
    <t> 0.0219 </t>
  </si>
  <si>
    <t>2448131.3457 </t>
  </si>
  <si>
    <t> 27.08.1990 20:17 </t>
  </si>
  <si>
    <t> 0.0245 </t>
  </si>
  <si>
    <t>2448472.4368 </t>
  </si>
  <si>
    <t> 03.08.1991 22:28 </t>
  </si>
  <si>
    <t> 0.0531 </t>
  </si>
  <si>
    <t> S.Özdemir </t>
  </si>
  <si>
    <t>IBVS 4027 </t>
  </si>
  <si>
    <t>2449588.3431 </t>
  </si>
  <si>
    <t> 23.08.1994 20:14 </t>
  </si>
  <si>
    <t> 0.1848 </t>
  </si>
  <si>
    <t>IBVS 4126 </t>
  </si>
  <si>
    <t>2449588.3451 </t>
  </si>
  <si>
    <t> 23.08.1994 20:16 </t>
  </si>
  <si>
    <t> 0.1868 </t>
  </si>
  <si>
    <t>2450301.4783 </t>
  </si>
  <si>
    <t> 05.08.1996 23:28 </t>
  </si>
  <si>
    <t> 0.0901 </t>
  </si>
  <si>
    <t> Z.Müyesseroglu </t>
  </si>
  <si>
    <t>IBVS 4670 </t>
  </si>
  <si>
    <t>2450731.3401 </t>
  </si>
  <si>
    <t> 09.10.1997 20:09 </t>
  </si>
  <si>
    <t> 0.1222 </t>
  </si>
  <si>
    <t> S.O.Selam </t>
  </si>
  <si>
    <t>2450758.2726 </t>
  </si>
  <si>
    <t> 05.11.1997 18:32 </t>
  </si>
  <si>
    <t> 0.1335 </t>
  </si>
  <si>
    <t> B.Gürol </t>
  </si>
  <si>
    <t>2452134.4983 </t>
  </si>
  <si>
    <t> 12.08.2001 23:57 </t>
  </si>
  <si>
    <t> 0.2857 </t>
  </si>
  <si>
    <t> M.Drozdz et al. </t>
  </si>
  <si>
    <t>IBVS 5623 </t>
  </si>
  <si>
    <t>2452136.5000 </t>
  </si>
  <si>
    <t> 15.08.2001 00:00 </t>
  </si>
  <si>
    <t> 0.1046 </t>
  </si>
  <si>
    <t>2452200.3569 </t>
  </si>
  <si>
    <t> 17.10.2001 20:33 </t>
  </si>
  <si>
    <t> 0.1146 </t>
  </si>
  <si>
    <t> T.Borkovits </t>
  </si>
  <si>
    <t>IBVS 5313 </t>
  </si>
  <si>
    <t>2452550.5508 </t>
  </si>
  <si>
    <t> 03.10.2002 01:13 </t>
  </si>
  <si>
    <t> 0.1510 </t>
  </si>
  <si>
    <t> S.Dvorak </t>
  </si>
  <si>
    <t>IBVS 5378 </t>
  </si>
  <si>
    <t>2452562.3993 </t>
  </si>
  <si>
    <t> 14.10.2002 21:34 </t>
  </si>
  <si>
    <t> 0.1760 </t>
  </si>
  <si>
    <t>B;V</t>
  </si>
  <si>
    <t> G.Erdogan &amp; B.Savran </t>
  </si>
  <si>
    <t>IBVS 5887 </t>
  </si>
  <si>
    <t>2452808.513 </t>
  </si>
  <si>
    <t> 18.06.2003 00:18 </t>
  </si>
  <si>
    <t> 0.179 </t>
  </si>
  <si>
    <t> T.Borkovits et al. </t>
  </si>
  <si>
    <t>IBVS 5579 </t>
  </si>
  <si>
    <t>2452854.9024 </t>
  </si>
  <si>
    <t> 03.08.2003 09:39 </t>
  </si>
  <si>
    <t> 0.1839 </t>
  </si>
  <si>
    <t> Karska&amp;Maciejewski </t>
  </si>
  <si>
    <t>IBVS 5494 </t>
  </si>
  <si>
    <t>2452855.0924 </t>
  </si>
  <si>
    <t> 03.08.2003 14:13 </t>
  </si>
  <si>
    <t> 0.1920 </t>
  </si>
  <si>
    <t>2452952.6005 </t>
  </si>
  <si>
    <t> 09.11.2003 02:24 </t>
  </si>
  <si>
    <t> 0.2017 </t>
  </si>
  <si>
    <t>IBVS 5502 </t>
  </si>
  <si>
    <t>2453229.480 </t>
  </si>
  <si>
    <t> 11.08.2004 23:31 </t>
  </si>
  <si>
    <t> 0.229 </t>
  </si>
  <si>
    <t> I. Biro et al. </t>
  </si>
  <si>
    <t>IBVS 5684 </t>
  </si>
  <si>
    <t>2453293.3382 </t>
  </si>
  <si>
    <t> 14.10.2004 20:07 </t>
  </si>
  <si>
    <t> 0.2407 </t>
  </si>
  <si>
    <t> H.V.Senavci &amp; N.Bagiran </t>
  </si>
  <si>
    <t>2453302.2526 </t>
  </si>
  <si>
    <t> 23.10.2004 18:03 </t>
  </si>
  <si>
    <t> 0.2420 </t>
  </si>
  <si>
    <t> B.Albayrak et al. </t>
  </si>
  <si>
    <t>IBVS 5649 </t>
  </si>
  <si>
    <t>2453303.3418 </t>
  </si>
  <si>
    <t> 24.10.2004 20:12 </t>
  </si>
  <si>
    <t> 0.2398 </t>
  </si>
  <si>
    <t>2453304.2501 </t>
  </si>
  <si>
    <t> 25.10.2004 18:00 </t>
  </si>
  <si>
    <t> 0.2386 </t>
  </si>
  <si>
    <t>2453558.3901 </t>
  </si>
  <si>
    <t> 06.07.2005 21:21 </t>
  </si>
  <si>
    <t> 0.2643 </t>
  </si>
  <si>
    <t> N.Deniz-Ulus &amp; M.Yilmaz </t>
  </si>
  <si>
    <t>2453559.4814 </t>
  </si>
  <si>
    <t> 07.07.2005 23:33 </t>
  </si>
  <si>
    <t> 0.2642 </t>
  </si>
  <si>
    <t>2453560.4026 </t>
  </si>
  <si>
    <t> 08.07.2005 21:39 </t>
  </si>
  <si>
    <t> 0.2759 </t>
  </si>
  <si>
    <t> T.Tanriverdi &amp; E.Civelek </t>
  </si>
  <si>
    <t>2453589.3258 </t>
  </si>
  <si>
    <t> 06.08.2005 19:49 </t>
  </si>
  <si>
    <t> 0.2770 </t>
  </si>
  <si>
    <t> E.Törün &amp; N.Bagiran </t>
  </si>
  <si>
    <t>2453589.5074 </t>
  </si>
  <si>
    <t> 07.08.2005 00:10 </t>
  </si>
  <si>
    <t> 0.2767 </t>
  </si>
  <si>
    <t> T.Tanriverdi &amp; G.Aydin </t>
  </si>
  <si>
    <t>2453606.4239 </t>
  </si>
  <si>
    <t> 23.08.2005 22:10 </t>
  </si>
  <si>
    <t> 0.2765 </t>
  </si>
  <si>
    <t> N.Alan &amp; D.Bilgiç </t>
  </si>
  <si>
    <t>2453613.3409 </t>
  </si>
  <si>
    <t> 30.08.2005 20:10 </t>
  </si>
  <si>
    <t> 0.2813 </t>
  </si>
  <si>
    <t>2453937.530 </t>
  </si>
  <si>
    <t> 21.07.2006 00:43 </t>
  </si>
  <si>
    <t> 0.325 </t>
  </si>
  <si>
    <t> I.B. Biro et al. </t>
  </si>
  <si>
    <t>IBVS 5753 </t>
  </si>
  <si>
    <t>2453938.4305 </t>
  </si>
  <si>
    <t> 21.07.2006 22:19 </t>
  </si>
  <si>
    <t> 0.3156 </t>
  </si>
  <si>
    <t>2454650.4699 </t>
  </si>
  <si>
    <t> 02.07.2008 23:16 </t>
  </si>
  <si>
    <t> 0.2165 </t>
  </si>
  <si>
    <t>C </t>
  </si>
  <si>
    <t> S.Parimucha et al. </t>
  </si>
  <si>
    <t>IBVS 5898 </t>
  </si>
  <si>
    <t>2455050.5164 </t>
  </si>
  <si>
    <t> 07.08.2009 00:23 </t>
  </si>
  <si>
    <t> 0.2649 </t>
  </si>
  <si>
    <t>-I</t>
  </si>
  <si>
    <t> P.Frank </t>
  </si>
  <si>
    <t>BAVM 212 </t>
  </si>
  <si>
    <t>2455059.4202 </t>
  </si>
  <si>
    <t> 15.08.2009 22:05 </t>
  </si>
  <si>
    <t>34007</t>
  </si>
  <si>
    <t> 0.2556 </t>
  </si>
  <si>
    <t>2455059.6131 </t>
  </si>
  <si>
    <t> 16.08.2009 02:42 </t>
  </si>
  <si>
    <t>34007.5</t>
  </si>
  <si>
    <t> 0.2666 </t>
  </si>
  <si>
    <t>2455401.4395 </t>
  </si>
  <si>
    <t> 23.07.2010 22:32 </t>
  </si>
  <si>
    <t>34947</t>
  </si>
  <si>
    <t> 0.3029 </t>
  </si>
  <si>
    <t>IBVS 5980 </t>
  </si>
  <si>
    <t>2455463.2943 </t>
  </si>
  <si>
    <t> 23.09.2010 19:03 </t>
  </si>
  <si>
    <t>35117</t>
  </si>
  <si>
    <t> 0.3117 </t>
  </si>
  <si>
    <t>2455476.3937 </t>
  </si>
  <si>
    <t> 06.10.2010 21:26 </t>
  </si>
  <si>
    <t>35153</t>
  </si>
  <si>
    <t> 0.3143 </t>
  </si>
  <si>
    <t>2455735.4497 </t>
  </si>
  <si>
    <t> 22.06.2011 22:47 </t>
  </si>
  <si>
    <t>35865</t>
  </si>
  <si>
    <t> 0.3447 </t>
  </si>
  <si>
    <t>IBVS 6044 </t>
  </si>
  <si>
    <t>2456105.4772 </t>
  </si>
  <si>
    <t> 26.06.2012 23:27 </t>
  </si>
  <si>
    <t>36882</t>
  </si>
  <si>
    <t> 0.3876 </t>
  </si>
  <si>
    <t>2456105.4773 </t>
  </si>
  <si>
    <t> 0.3877 </t>
  </si>
  <si>
    <t>2456180.4321 </t>
  </si>
  <si>
    <t> 09.09.2012 22:22 </t>
  </si>
  <si>
    <t>37088</t>
  </si>
  <si>
    <t> 0.3997 </t>
  </si>
  <si>
    <t>y</t>
  </si>
  <si>
    <t>Bond H E</t>
  </si>
  <si>
    <t>I,1214,0,GCVS,,</t>
  </si>
  <si>
    <t>BV</t>
  </si>
  <si>
    <t>Sezer C</t>
  </si>
  <si>
    <t>I,2553,,,,</t>
  </si>
  <si>
    <t>s</t>
  </si>
  <si>
    <t>Ruyou Wenxian</t>
  </si>
  <si>
    <t>I,2982,I,2982,,</t>
  </si>
  <si>
    <t>Wunder E</t>
  </si>
  <si>
    <t>I,3406,I,3406,,</t>
  </si>
  <si>
    <t>Derman E</t>
  </si>
  <si>
    <t>,,D,Lich,AAPS 90.307,</t>
  </si>
  <si>
    <t>Wieck M</t>
  </si>
  <si>
    <t>Demircan O</t>
  </si>
  <si>
    <t>,,D,Lich,ASS 186.57,</t>
  </si>
  <si>
    <t>Oedzemir</t>
  </si>
  <si>
    <t>I,4027,I,4027,,</t>
  </si>
  <si>
    <t>I,4126,I,4126,,</t>
  </si>
  <si>
    <t>Heckert P</t>
  </si>
  <si>
    <t>I,4127,I,4127,,</t>
  </si>
  <si>
    <t>Muyesseroglu S</t>
  </si>
  <si>
    <t>I,4670,I,4670,,</t>
  </si>
  <si>
    <t>Selam S O</t>
  </si>
  <si>
    <t>Guerol B</t>
  </si>
  <si>
    <t>VR</t>
  </si>
  <si>
    <t>Zola Stanislaw</t>
  </si>
  <si>
    <t>I,5623,,,,</t>
  </si>
  <si>
    <t>Borkovits Tamas</t>
  </si>
  <si>
    <t>I,5313,,,,AP7</t>
  </si>
  <si>
    <t>ccd</t>
  </si>
  <si>
    <t>Dvorak S W</t>
  </si>
  <si>
    <t>I,5378,,,,</t>
  </si>
  <si>
    <t>Erdogan G</t>
  </si>
  <si>
    <t>I,5887,,,,</t>
  </si>
  <si>
    <t>Paschke Anton</t>
  </si>
  <si>
    <t>0,home,,,,Asas</t>
  </si>
  <si>
    <t>Hegedues Tibor</t>
  </si>
  <si>
    <t>I,5579,,,,Ba50</t>
  </si>
  <si>
    <t>Macejewski Graci</t>
  </si>
  <si>
    <t>I,5494,,,,</t>
  </si>
  <si>
    <t>I,5502,,,,</t>
  </si>
  <si>
    <t>Hegedues</t>
  </si>
  <si>
    <t>I,5684,,,,Ba50</t>
  </si>
  <si>
    <t>Senavci H V</t>
  </si>
  <si>
    <t>UBV</t>
  </si>
  <si>
    <t>Kaya F</t>
  </si>
  <si>
    <t>I,5649,,,,</t>
  </si>
  <si>
    <t>Cirakoglu C</t>
  </si>
  <si>
    <t>Dogan G</t>
  </si>
  <si>
    <t>Deniz Uluc N</t>
  </si>
  <si>
    <t>Csizmadia</t>
  </si>
  <si>
    <t>I,5684,,,,Pi100</t>
  </si>
  <si>
    <t>Tanriverdi T</t>
  </si>
  <si>
    <t>Toeruen E</t>
  </si>
  <si>
    <t>Alan N</t>
  </si>
  <si>
    <t>Kocazeybek S</t>
  </si>
  <si>
    <t>BVR</t>
  </si>
  <si>
    <t>I,5753,,,,Ba50</t>
  </si>
  <si>
    <t>Biro</t>
  </si>
  <si>
    <t>I,5753,,,,BART1</t>
  </si>
  <si>
    <t>Dubovsky Pavol</t>
  </si>
  <si>
    <t>I,5898,,,,70/400mm</t>
  </si>
  <si>
    <t>Frank Peter</t>
  </si>
  <si>
    <t>D,0212,I,5941,,Sigma 1603</t>
  </si>
  <si>
    <t>Parimucha Stefan</t>
  </si>
  <si>
    <t>I,5980,,,,lens+StarLig</t>
  </si>
  <si>
    <t>Parimucha S</t>
  </si>
  <si>
    <t>I,6044,,,,K1-M</t>
  </si>
  <si>
    <t>I,6044,,,,K1-G</t>
  </si>
  <si>
    <t>IBVS 6131</t>
  </si>
  <si>
    <t>OEJV 0179</t>
  </si>
  <si>
    <t>JAVSO..44…69</t>
  </si>
  <si>
    <t>JAVSO..45..121</t>
  </si>
  <si>
    <t>OEJV 0203</t>
  </si>
  <si>
    <t>JAVSO..48..256</t>
  </si>
  <si>
    <t>JAVSO, 48, 256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</si>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</sst>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_);\(&quot;$&quot;#,##0\)"/>
    <numFmt numFmtId="176" formatCode="0.000"/>
    <numFmt numFmtId="177" formatCode="0.0000"/>
    <numFmt numFmtId="178" formatCode="0.00000"/>
    <numFmt numFmtId="180" formatCode="0.E+00"/>
    <numFmt numFmtId="181" formatCode="0.0%"/>
    <numFmt numFmtId="186" formatCode="0.0000E+00"/>
  </numFmts>
  <fonts count="4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4" fontId="11" fillId="0" borderId="0" xfId="0" applyNumberFormat="1" applyFont="1" applyAlignment="1"/>
    <xf numFmtId="0" fontId="10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7" fillId="0" borderId="10" xfId="0" applyFont="1" applyFill="1" applyBorder="1" applyAlignment="1">
      <alignment horizontal="center"/>
    </xf>
    <xf numFmtId="0" fontId="21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11" xfId="0" applyFont="1" applyBorder="1">
      <alignment vertical="top"/>
    </xf>
    <xf numFmtId="180" fontId="9" fillId="0" borderId="11" xfId="0" applyNumberFormat="1" applyFont="1" applyBorder="1" applyAlignment="1">
      <alignment horizontal="center"/>
    </xf>
    <xf numFmtId="181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12" xfId="0" applyFont="1" applyBorder="1">
      <alignment vertical="top"/>
    </xf>
    <xf numFmtId="180" fontId="9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13" xfId="0" applyFont="1" applyBorder="1">
      <alignment vertical="top"/>
    </xf>
    <xf numFmtId="180" fontId="9" fillId="0" borderId="13" xfId="0" applyNumberFormat="1" applyFont="1" applyBorder="1" applyAlignment="1">
      <alignment horizontal="center"/>
    </xf>
    <xf numFmtId="0" fontId="18" fillId="0" borderId="10" xfId="0" applyFont="1" applyBorder="1">
      <alignment vertical="top"/>
    </xf>
    <xf numFmtId="0" fontId="0" fillId="0" borderId="10" xfId="0" applyBorder="1">
      <alignment vertical="top"/>
    </xf>
    <xf numFmtId="0" fontId="9" fillId="0" borderId="0" xfId="0" applyFont="1" applyFill="1">
      <alignment vertical="top"/>
    </xf>
    <xf numFmtId="0" fontId="7" fillId="0" borderId="0" xfId="0" applyFont="1" applyFill="1" applyBorder="1">
      <alignment vertical="top"/>
    </xf>
    <xf numFmtId="0" fontId="17" fillId="0" borderId="0" xfId="0" applyFont="1">
      <alignment vertical="top"/>
    </xf>
    <xf numFmtId="180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81" fontId="22" fillId="0" borderId="0" xfId="0" applyNumberFormat="1" applyFont="1">
      <alignment vertical="top"/>
    </xf>
    <xf numFmtId="10" fontId="22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1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10" xfId="0" applyFont="1" applyFill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0" xfId="0" applyFont="1" applyFill="1" applyBorder="1">
      <alignment vertical="top"/>
    </xf>
    <xf numFmtId="0" fontId="15" fillId="24" borderId="20" xfId="0" applyFont="1" applyFill="1" applyBorder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5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NumberFormat="1" applyFont="1" applyAlignment="1">
      <alignment horizontal="left" wrapText="1"/>
    </xf>
    <xf numFmtId="0" fontId="10" fillId="0" borderId="0" xfId="0" applyNumberFormat="1" applyFont="1" applyAlignment="1">
      <alignment horizontal="left"/>
    </xf>
    <xf numFmtId="176" fontId="10" fillId="0" borderId="0" xfId="0" applyNumberFormat="1" applyFont="1" applyAlignment="1">
      <alignment horizontal="left" wrapText="1"/>
    </xf>
    <xf numFmtId="186" fontId="22" fillId="0" borderId="0" xfId="0" applyNumberFormat="1" applyFont="1">
      <alignment vertical="top"/>
    </xf>
    <xf numFmtId="186" fontId="0" fillId="0" borderId="0" xfId="0" applyNumberFormat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177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4" fillId="25" borderId="23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0" fillId="26" borderId="0" xfId="0" applyFill="1">
      <alignment vertical="top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9" fillId="27" borderId="0" xfId="0" applyFont="1" applyFill="1" applyAlignment="1"/>
    <xf numFmtId="0" fontId="0" fillId="0" borderId="0" xfId="0" applyFont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4" fillId="0" borderId="0" xfId="0" applyFont="1">
      <alignment vertical="top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 wrapText="1"/>
    </xf>
    <xf numFmtId="0" fontId="27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178" fontId="46" fillId="0" borderId="0" xfId="0" applyNumberFormat="1" applyFont="1" applyAlignment="1">
      <alignment vertical="center" wrapText="1"/>
    </xf>
    <xf numFmtId="0" fontId="46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60119942272172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9827627937323078"/>
          <c:w val="0.82478747216027892"/>
          <c:h val="0.53017352962842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7-4722-AAD2-68D6B719AF4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7-4722-AAD2-68D6B719AF4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7-4722-AAD2-68D6B719AF4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47-4722-AAD2-68D6B719AF4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47-4722-AAD2-68D6B719AF4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47-4722-AAD2-68D6B719AF4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47-4722-AAD2-68D6B719AF4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-1.8990800552261655E-2</c:v>
                </c:pt>
                <c:pt idx="25">
                  <c:v>-1.8990800552261655E-2</c:v>
                </c:pt>
                <c:pt idx="26">
                  <c:v>-1.9015848710746006E-2</c:v>
                </c:pt>
                <c:pt idx="27">
                  <c:v>-1.9015848710746006E-2</c:v>
                </c:pt>
                <c:pt idx="28">
                  <c:v>-1.9023676260272366E-2</c:v>
                </c:pt>
                <c:pt idx="29">
                  <c:v>-1.9023676260272366E-2</c:v>
                </c:pt>
                <c:pt idx="30">
                  <c:v>-1.9075338087146343E-2</c:v>
                </c:pt>
                <c:pt idx="31">
                  <c:v>-1.9075338087146343E-2</c:v>
                </c:pt>
                <c:pt idx="32">
                  <c:v>-1.9092558696104336E-2</c:v>
                </c:pt>
                <c:pt idx="33">
                  <c:v>-1.9092558696104336E-2</c:v>
                </c:pt>
                <c:pt idx="34">
                  <c:v>-2.2027889768489399E-2</c:v>
                </c:pt>
                <c:pt idx="39">
                  <c:v>-3.776752635609442E-2</c:v>
                </c:pt>
                <c:pt idx="40">
                  <c:v>-4.1466826262252232E-2</c:v>
                </c:pt>
                <c:pt idx="42">
                  <c:v>-4.1698521728232497E-2</c:v>
                </c:pt>
                <c:pt idx="50">
                  <c:v>-5.8707786849013135E-2</c:v>
                </c:pt>
                <c:pt idx="55">
                  <c:v>-6.2964408281447795E-2</c:v>
                </c:pt>
                <c:pt idx="56">
                  <c:v>-6.3513902258198279E-2</c:v>
                </c:pt>
                <c:pt idx="57">
                  <c:v>-6.359061224355661E-2</c:v>
                </c:pt>
                <c:pt idx="58">
                  <c:v>-6.3600005302988233E-2</c:v>
                </c:pt>
                <c:pt idx="59">
                  <c:v>-6.3607832852514604E-2</c:v>
                </c:pt>
                <c:pt idx="60">
                  <c:v>-6.5794850190179638E-2</c:v>
                </c:pt>
                <c:pt idx="61">
                  <c:v>-6.5804243249611261E-2</c:v>
                </c:pt>
                <c:pt idx="62">
                  <c:v>-6.5812070799137617E-2</c:v>
                </c:pt>
                <c:pt idx="63">
                  <c:v>-6.6060986874075883E-2</c:v>
                </c:pt>
                <c:pt idx="64">
                  <c:v>-6.6062552383981149E-2</c:v>
                </c:pt>
                <c:pt idx="65">
                  <c:v>-6.6208144805171454E-2</c:v>
                </c:pt>
                <c:pt idx="66">
                  <c:v>-6.6267634181571777E-2</c:v>
                </c:pt>
                <c:pt idx="67">
                  <c:v>-6.9057372832766556E-2</c:v>
                </c:pt>
                <c:pt idx="68">
                  <c:v>-6.9065200382292913E-2</c:v>
                </c:pt>
                <c:pt idx="69">
                  <c:v>-7.5192606151527647E-2</c:v>
                </c:pt>
                <c:pt idx="70">
                  <c:v>-7.8635162433220857E-2</c:v>
                </c:pt>
                <c:pt idx="71">
                  <c:v>-7.8711872418579173E-2</c:v>
                </c:pt>
                <c:pt idx="72">
                  <c:v>-7.8713437928484453E-2</c:v>
                </c:pt>
                <c:pt idx="73">
                  <c:v>-8.16550310404906E-2</c:v>
                </c:pt>
                <c:pt idx="74">
                  <c:v>-8.2187304408283091E-2</c:v>
                </c:pt>
                <c:pt idx="75">
                  <c:v>-8.2300021121462674E-2</c:v>
                </c:pt>
                <c:pt idx="76">
                  <c:v>-8.4529307226570052E-2</c:v>
                </c:pt>
                <c:pt idx="77">
                  <c:v>-8.7713554373893374E-2</c:v>
                </c:pt>
                <c:pt idx="78">
                  <c:v>-8.7713554373893374E-2</c:v>
                </c:pt>
                <c:pt idx="79">
                  <c:v>-8.8358544454865448E-2</c:v>
                </c:pt>
                <c:pt idx="80">
                  <c:v>-9.4144669064750885E-2</c:v>
                </c:pt>
                <c:pt idx="81">
                  <c:v>-9.4265213327456826E-2</c:v>
                </c:pt>
                <c:pt idx="82">
                  <c:v>-9.8247870526468883E-2</c:v>
                </c:pt>
                <c:pt idx="83">
                  <c:v>-0.1006477972112509</c:v>
                </c:pt>
                <c:pt idx="84">
                  <c:v>-0.10069006597869325</c:v>
                </c:pt>
                <c:pt idx="85">
                  <c:v>-0.10089045124656808</c:v>
                </c:pt>
                <c:pt idx="86">
                  <c:v>-0.10147438644123453</c:v>
                </c:pt>
                <c:pt idx="87">
                  <c:v>-0.10627580532070387</c:v>
                </c:pt>
                <c:pt idx="88">
                  <c:v>-0.10379603763075297</c:v>
                </c:pt>
                <c:pt idx="89">
                  <c:v>-0.10379603763075297</c:v>
                </c:pt>
                <c:pt idx="90">
                  <c:v>-0.10627580532070387</c:v>
                </c:pt>
                <c:pt idx="91">
                  <c:v>-0.11304820117091069</c:v>
                </c:pt>
                <c:pt idx="92">
                  <c:v>-0.11304820117091069</c:v>
                </c:pt>
                <c:pt idx="93">
                  <c:v>-0.11641248195734029</c:v>
                </c:pt>
                <c:pt idx="94">
                  <c:v>-0.11937286118820969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47-4722-AAD2-68D6B719AF4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47-4722-AAD2-68D6B719AF4B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1'!$W$2:$W$11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47-4722-AAD2-68D6B719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9488"/>
        <c:axId val="1"/>
      </c:scatterChart>
      <c:valAx>
        <c:axId val="6132294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0940275627939675"/>
              <c:y val="0.82327767218752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3189745678341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21397432158586"/>
          <c:y val="0.88793284460132127"/>
          <c:w val="0.74501529189193216"/>
          <c:h val="8.6206896551724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(old)'!$E$20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(old)'!$D$21:$D$76</c:f>
              <c:numCache>
                <c:formatCode>General</c:formatCode>
                <c:ptCount val="56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0.18745000000000001</c:v>
                </c:pt>
                <c:pt idx="24">
                  <c:v>0.49414999999999998</c:v>
                </c:pt>
                <c:pt idx="25">
                  <c:v>0.49414999999999998</c:v>
                </c:pt>
                <c:pt idx="26">
                  <c:v>0.69015000000000004</c:v>
                </c:pt>
                <c:pt idx="27">
                  <c:v>0.80830000000000002</c:v>
                </c:pt>
                <c:pt idx="28">
                  <c:v>0.81569999999999998</c:v>
                </c:pt>
                <c:pt idx="29">
                  <c:v>0.88219999999999998</c:v>
                </c:pt>
                <c:pt idx="30">
                  <c:v>1.1939500000000001</c:v>
                </c:pt>
                <c:pt idx="31">
                  <c:v>1.1944999999999999</c:v>
                </c:pt>
                <c:pt idx="32">
                  <c:v>1.2120500000000001</c:v>
                </c:pt>
                <c:pt idx="33">
                  <c:v>1.3083</c:v>
                </c:pt>
                <c:pt idx="34">
                  <c:v>1.31155</c:v>
                </c:pt>
                <c:pt idx="35">
                  <c:v>1.3792</c:v>
                </c:pt>
                <c:pt idx="36">
                  <c:v>1.39195</c:v>
                </c:pt>
                <c:pt idx="37">
                  <c:v>1.3919999999999999</c:v>
                </c:pt>
                <c:pt idx="38">
                  <c:v>1.4188000000000001</c:v>
                </c:pt>
                <c:pt idx="39">
                  <c:v>1.4948999999999999</c:v>
                </c:pt>
                <c:pt idx="40">
                  <c:v>1.5124500000000001</c:v>
                </c:pt>
                <c:pt idx="41">
                  <c:v>1.5148999999999999</c:v>
                </c:pt>
                <c:pt idx="42">
                  <c:v>1.5152000000000001</c:v>
                </c:pt>
                <c:pt idx="43">
                  <c:v>1.51545</c:v>
                </c:pt>
                <c:pt idx="44">
                  <c:v>1.5852999999999999</c:v>
                </c:pt>
                <c:pt idx="45">
                  <c:v>1.5855999999999999</c:v>
                </c:pt>
                <c:pt idx="46">
                  <c:v>1.58585</c:v>
                </c:pt>
                <c:pt idx="47">
                  <c:v>1.5938000000000001</c:v>
                </c:pt>
                <c:pt idx="48">
                  <c:v>1.59385</c:v>
                </c:pt>
                <c:pt idx="49">
                  <c:v>1.5985</c:v>
                </c:pt>
                <c:pt idx="50">
                  <c:v>1.6004</c:v>
                </c:pt>
                <c:pt idx="51">
                  <c:v>1.6895</c:v>
                </c:pt>
                <c:pt idx="52">
                  <c:v>1.6897500000000001</c:v>
                </c:pt>
                <c:pt idx="53">
                  <c:v>1.8854500000000001</c:v>
                </c:pt>
                <c:pt idx="54">
                  <c:v>1.9954000000000001</c:v>
                </c:pt>
                <c:pt idx="55">
                  <c:v>1.9978499999999999</c:v>
                </c:pt>
              </c:numCache>
            </c:numRef>
          </c:xVal>
          <c:yVal>
            <c:numRef>
              <c:f>'Q_fit (old)'!$E$21:$E$76</c:f>
              <c:numCache>
                <c:formatCode>General</c:formatCode>
                <c:ptCount val="56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-1.5184850002697203E-2</c:v>
                </c:pt>
                <c:pt idx="24">
                  <c:v>-2.2429950004152488E-2</c:v>
                </c:pt>
                <c:pt idx="25">
                  <c:v>-2.0429950003745034E-2</c:v>
                </c:pt>
                <c:pt idx="26">
                  <c:v>-2.406794999842532E-2</c:v>
                </c:pt>
                <c:pt idx="27">
                  <c:v>-4.5409900005324744E-2</c:v>
                </c:pt>
                <c:pt idx="28">
                  <c:v>-3.7482100000488572E-2</c:v>
                </c:pt>
                <c:pt idx="29">
                  <c:v>-4.1516599994793069E-2</c:v>
                </c:pt>
                <c:pt idx="30">
                  <c:v>-5.6639349997567479E-2</c:v>
                </c:pt>
                <c:pt idx="31">
                  <c:v>-5.6088500001351349E-2</c:v>
                </c:pt>
                <c:pt idx="32">
                  <c:v>-5.4038649999711197E-2</c:v>
                </c:pt>
                <c:pt idx="33">
                  <c:v>-6.1239900001964998E-2</c:v>
                </c:pt>
                <c:pt idx="34">
                  <c:v>-3.7712149998696987E-2</c:v>
                </c:pt>
                <c:pt idx="35">
                  <c:v>-6.535759999678703E-2</c:v>
                </c:pt>
                <c:pt idx="36">
                  <c:v>-6.6233350000402424E-2</c:v>
                </c:pt>
                <c:pt idx="37">
                  <c:v>-5.8155999999144115E-2</c:v>
                </c:pt>
                <c:pt idx="38">
                  <c:v>-6.0596399998757988E-2</c:v>
                </c:pt>
                <c:pt idx="39">
                  <c:v>-6.7369699994742405E-2</c:v>
                </c:pt>
                <c:pt idx="40">
                  <c:v>-6.4019850004115142E-2</c:v>
                </c:pt>
                <c:pt idx="41">
                  <c:v>-6.3829699996858835E-2</c:v>
                </c:pt>
                <c:pt idx="42">
                  <c:v>-6.6165599993837532E-2</c:v>
                </c:pt>
                <c:pt idx="43">
                  <c:v>-6.7478850003681146E-2</c:v>
                </c:pt>
                <c:pt idx="44">
                  <c:v>-7.3420900000201073E-2</c:v>
                </c:pt>
                <c:pt idx="45">
                  <c:v>-7.3656799999298528E-2</c:v>
                </c:pt>
                <c:pt idx="46">
                  <c:v>-6.2070050000329502E-2</c:v>
                </c:pt>
                <c:pt idx="47">
                  <c:v>-6.4571399998385459E-2</c:v>
                </c:pt>
                <c:pt idx="48">
                  <c:v>-6.4894049995928071E-2</c:v>
                </c:pt>
                <c:pt idx="49">
                  <c:v>-6.7200500001490582E-2</c:v>
                </c:pt>
                <c:pt idx="50">
                  <c:v>-6.3261199997214135E-2</c:v>
                </c:pt>
                <c:pt idx="51">
                  <c:v>-6.0323500001686625E-2</c:v>
                </c:pt>
                <c:pt idx="52">
                  <c:v>-6.9436749996384606E-2</c:v>
                </c:pt>
                <c:pt idx="53">
                  <c:v>-7.5288849999196827E-2</c:v>
                </c:pt>
                <c:pt idx="54">
                  <c:v>-7.6696199997968506E-2</c:v>
                </c:pt>
                <c:pt idx="55">
                  <c:v>-8.7106049999420065E-2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4-4697-A9F7-80A0CC3A9BDB}"/>
            </c:ext>
          </c:extLst>
        </c:ser>
        <c:ser>
          <c:idx val="1"/>
          <c:order val="1"/>
          <c:tx>
            <c:strRef>
              <c:f>'Q_fit (old)'!$V$1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(old)'!$U$2:$U$25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'Q_fit (old)'!$V$2:$V$25</c:f>
              <c:numCache>
                <c:formatCode>General</c:formatCode>
                <c:ptCount val="24"/>
                <c:pt idx="0">
                  <c:v>0.11793305754697594</c:v>
                </c:pt>
                <c:pt idx="1">
                  <c:v>0.10104895607730588</c:v>
                </c:pt>
                <c:pt idx="2">
                  <c:v>8.4870161064748761E-2</c:v>
                </c:pt>
                <c:pt idx="3">
                  <c:v>6.9396672509304549E-2</c:v>
                </c:pt>
                <c:pt idx="4">
                  <c:v>5.4628490410973354E-2</c:v>
                </c:pt>
                <c:pt idx="5">
                  <c:v>4.0565614769755169E-2</c:v>
                </c:pt>
                <c:pt idx="6">
                  <c:v>2.7208045585649883E-2</c:v>
                </c:pt>
                <c:pt idx="7">
                  <c:v>1.4555782858657542E-2</c:v>
                </c:pt>
                <c:pt idx="8">
                  <c:v>2.6088265887781541E-3</c:v>
                </c:pt>
                <c:pt idx="9">
                  <c:v>-8.6328232239882823E-3</c:v>
                </c:pt>
                <c:pt idx="10">
                  <c:v>-1.9169166579641767E-2</c:v>
                </c:pt>
                <c:pt idx="11">
                  <c:v>-2.9000203478182295E-2</c:v>
                </c:pt>
                <c:pt idx="12">
                  <c:v>-3.8125933919609875E-2</c:v>
                </c:pt>
                <c:pt idx="13">
                  <c:v>-4.6546357903924501E-2</c:v>
                </c:pt>
                <c:pt idx="14">
                  <c:v>-5.4261475431126159E-2</c:v>
                </c:pt>
                <c:pt idx="15">
                  <c:v>-6.1271286501214883E-2</c:v>
                </c:pt>
                <c:pt idx="16">
                  <c:v>-6.7575791114190653E-2</c:v>
                </c:pt>
                <c:pt idx="17">
                  <c:v>-7.3174989270053475E-2</c:v>
                </c:pt>
                <c:pt idx="18">
                  <c:v>-7.8068880968803336E-2</c:v>
                </c:pt>
                <c:pt idx="19">
                  <c:v>-8.225746621044025E-2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4-4697-A9F7-80A0CC3A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39216"/>
        <c:axId val="1"/>
      </c:scatterChart>
      <c:valAx>
        <c:axId val="749439216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39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6931964056482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0012836970475"/>
          <c:y val="0.14906854902912253"/>
          <c:w val="0.8395378690629011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4-4F61-9FAB-E6A60F2FD9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4-4F61-9FAB-E6A60F2FD9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4-4F61-9FAB-E6A60F2FD9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4-4F61-9FAB-E6A60F2FD9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4-4F61-9FAB-E6A60F2FD9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4-4F61-9FAB-E6A60F2FD9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4-4F61-9FAB-E6A60F2FD9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-1.8990800552261655E-2</c:v>
                </c:pt>
                <c:pt idx="25">
                  <c:v>-1.8990800552261655E-2</c:v>
                </c:pt>
                <c:pt idx="26">
                  <c:v>-1.9015848710746006E-2</c:v>
                </c:pt>
                <c:pt idx="27">
                  <c:v>-1.9015848710746006E-2</c:v>
                </c:pt>
                <c:pt idx="28">
                  <c:v>-1.9023676260272366E-2</c:v>
                </c:pt>
                <c:pt idx="29">
                  <c:v>-1.9023676260272366E-2</c:v>
                </c:pt>
                <c:pt idx="30">
                  <c:v>-1.9075338087146343E-2</c:v>
                </c:pt>
                <c:pt idx="31">
                  <c:v>-1.9075338087146343E-2</c:v>
                </c:pt>
                <c:pt idx="32">
                  <c:v>-1.9092558696104336E-2</c:v>
                </c:pt>
                <c:pt idx="33">
                  <c:v>-1.9092558696104336E-2</c:v>
                </c:pt>
                <c:pt idx="34">
                  <c:v>-2.2027889768489399E-2</c:v>
                </c:pt>
                <c:pt idx="39">
                  <c:v>-3.776752635609442E-2</c:v>
                </c:pt>
                <c:pt idx="40">
                  <c:v>-4.1466826262252232E-2</c:v>
                </c:pt>
                <c:pt idx="42">
                  <c:v>-4.1698521728232497E-2</c:v>
                </c:pt>
                <c:pt idx="50">
                  <c:v>-5.8707786849013135E-2</c:v>
                </c:pt>
                <c:pt idx="55">
                  <c:v>-6.2964408281447795E-2</c:v>
                </c:pt>
                <c:pt idx="56">
                  <c:v>-6.3513902258198279E-2</c:v>
                </c:pt>
                <c:pt idx="57">
                  <c:v>-6.359061224355661E-2</c:v>
                </c:pt>
                <c:pt idx="58">
                  <c:v>-6.3600005302988233E-2</c:v>
                </c:pt>
                <c:pt idx="59">
                  <c:v>-6.3607832852514604E-2</c:v>
                </c:pt>
                <c:pt idx="60">
                  <c:v>-6.5794850190179638E-2</c:v>
                </c:pt>
                <c:pt idx="61">
                  <c:v>-6.5804243249611261E-2</c:v>
                </c:pt>
                <c:pt idx="62">
                  <c:v>-6.5812070799137617E-2</c:v>
                </c:pt>
                <c:pt idx="63">
                  <c:v>-6.6060986874075883E-2</c:v>
                </c:pt>
                <c:pt idx="64">
                  <c:v>-6.6062552383981149E-2</c:v>
                </c:pt>
                <c:pt idx="65">
                  <c:v>-6.6208144805171454E-2</c:v>
                </c:pt>
                <c:pt idx="66">
                  <c:v>-6.6267634181571777E-2</c:v>
                </c:pt>
                <c:pt idx="67">
                  <c:v>-6.9057372832766556E-2</c:v>
                </c:pt>
                <c:pt idx="68">
                  <c:v>-6.9065200382292913E-2</c:v>
                </c:pt>
                <c:pt idx="69">
                  <c:v>-7.5192606151527647E-2</c:v>
                </c:pt>
                <c:pt idx="70">
                  <c:v>-7.8635162433220857E-2</c:v>
                </c:pt>
                <c:pt idx="71">
                  <c:v>-7.8711872418579173E-2</c:v>
                </c:pt>
                <c:pt idx="72">
                  <c:v>-7.8713437928484453E-2</c:v>
                </c:pt>
                <c:pt idx="73">
                  <c:v>-8.16550310404906E-2</c:v>
                </c:pt>
                <c:pt idx="74">
                  <c:v>-8.2187304408283091E-2</c:v>
                </c:pt>
                <c:pt idx="75">
                  <c:v>-8.2300021121462674E-2</c:v>
                </c:pt>
                <c:pt idx="76">
                  <c:v>-8.4529307226570052E-2</c:v>
                </c:pt>
                <c:pt idx="77">
                  <c:v>-8.7713554373893374E-2</c:v>
                </c:pt>
                <c:pt idx="78">
                  <c:v>-8.7713554373893374E-2</c:v>
                </c:pt>
                <c:pt idx="79">
                  <c:v>-8.8358544454865448E-2</c:v>
                </c:pt>
                <c:pt idx="80">
                  <c:v>-9.4144669064750885E-2</c:v>
                </c:pt>
                <c:pt idx="81">
                  <c:v>-9.4265213327456826E-2</c:v>
                </c:pt>
                <c:pt idx="82">
                  <c:v>-9.8247870526468883E-2</c:v>
                </c:pt>
                <c:pt idx="83">
                  <c:v>-0.1006477972112509</c:v>
                </c:pt>
                <c:pt idx="84">
                  <c:v>-0.10069006597869325</c:v>
                </c:pt>
                <c:pt idx="85">
                  <c:v>-0.10089045124656808</c:v>
                </c:pt>
                <c:pt idx="86">
                  <c:v>-0.10147438644123453</c:v>
                </c:pt>
                <c:pt idx="87">
                  <c:v>-0.10627580532070387</c:v>
                </c:pt>
                <c:pt idx="88">
                  <c:v>-0.10379603763075297</c:v>
                </c:pt>
                <c:pt idx="89">
                  <c:v>-0.10379603763075297</c:v>
                </c:pt>
                <c:pt idx="90">
                  <c:v>-0.10627580532070387</c:v>
                </c:pt>
                <c:pt idx="91">
                  <c:v>-0.11304820117091069</c:v>
                </c:pt>
                <c:pt idx="92">
                  <c:v>-0.11304820117091069</c:v>
                </c:pt>
                <c:pt idx="93">
                  <c:v>-0.11641248195734029</c:v>
                </c:pt>
                <c:pt idx="94">
                  <c:v>-0.11937286118820969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4-4F61-9FAB-E6A60F2FD90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4-4F61-9FAB-E6A60F2FD90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74-4F61-9FAB-E6A60F2F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1128"/>
        <c:axId val="1"/>
      </c:scatterChart>
      <c:valAx>
        <c:axId val="613231128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483953786906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21309370988446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24261874197689"/>
          <c:y val="0.91925596256989606"/>
          <c:w val="0.6713735558408215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1'!$G$20:$G$20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9-4EB9-A32A-509CDBC0407A}"/>
            </c:ext>
          </c:extLst>
        </c:ser>
        <c:ser>
          <c:idx val="9"/>
          <c:order val="1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9-4EB9-A32A-509CDBC0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2280"/>
        <c:axId val="1"/>
      </c:scatterChart>
      <c:valAx>
        <c:axId val="613242280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22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1AA-89BC-E78C55320C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1AA-89BC-E78C55320C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1AA-89BC-E78C55320C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1AA-89BC-E78C55320C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1AA-89BC-E78C55320C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1AA-89BC-E78C55320C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1AA-89BC-E78C55320C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-1.8990800552261655E-2</c:v>
                </c:pt>
                <c:pt idx="25">
                  <c:v>-1.8990800552261655E-2</c:v>
                </c:pt>
                <c:pt idx="26">
                  <c:v>-1.9015848710746006E-2</c:v>
                </c:pt>
                <c:pt idx="27">
                  <c:v>-1.9015848710746006E-2</c:v>
                </c:pt>
                <c:pt idx="28">
                  <c:v>-1.9023676260272366E-2</c:v>
                </c:pt>
                <c:pt idx="29">
                  <c:v>-1.9023676260272366E-2</c:v>
                </c:pt>
                <c:pt idx="30">
                  <c:v>-1.9075338087146343E-2</c:v>
                </c:pt>
                <c:pt idx="31">
                  <c:v>-1.9075338087146343E-2</c:v>
                </c:pt>
                <c:pt idx="32">
                  <c:v>-1.9092558696104336E-2</c:v>
                </c:pt>
                <c:pt idx="33">
                  <c:v>-1.9092558696104336E-2</c:v>
                </c:pt>
                <c:pt idx="34">
                  <c:v>-2.2027889768489399E-2</c:v>
                </c:pt>
                <c:pt idx="39">
                  <c:v>-3.776752635609442E-2</c:v>
                </c:pt>
                <c:pt idx="40">
                  <c:v>-4.1466826262252232E-2</c:v>
                </c:pt>
                <c:pt idx="42">
                  <c:v>-4.1698521728232497E-2</c:v>
                </c:pt>
                <c:pt idx="50">
                  <c:v>-5.8707786849013135E-2</c:v>
                </c:pt>
                <c:pt idx="55">
                  <c:v>-6.2964408281447795E-2</c:v>
                </c:pt>
                <c:pt idx="56">
                  <c:v>-6.3513902258198279E-2</c:v>
                </c:pt>
                <c:pt idx="57">
                  <c:v>-6.359061224355661E-2</c:v>
                </c:pt>
                <c:pt idx="58">
                  <c:v>-6.3600005302988233E-2</c:v>
                </c:pt>
                <c:pt idx="59">
                  <c:v>-6.3607832852514604E-2</c:v>
                </c:pt>
                <c:pt idx="60">
                  <c:v>-6.5794850190179638E-2</c:v>
                </c:pt>
                <c:pt idx="61">
                  <c:v>-6.5804243249611261E-2</c:v>
                </c:pt>
                <c:pt idx="62">
                  <c:v>-6.5812070799137617E-2</c:v>
                </c:pt>
                <c:pt idx="63">
                  <c:v>-6.6060986874075883E-2</c:v>
                </c:pt>
                <c:pt idx="64">
                  <c:v>-6.6062552383981149E-2</c:v>
                </c:pt>
                <c:pt idx="65">
                  <c:v>-6.6208144805171454E-2</c:v>
                </c:pt>
                <c:pt idx="66">
                  <c:v>-6.6267634181571777E-2</c:v>
                </c:pt>
                <c:pt idx="67">
                  <c:v>-6.9057372832766556E-2</c:v>
                </c:pt>
                <c:pt idx="68">
                  <c:v>-6.9065200382292913E-2</c:v>
                </c:pt>
                <c:pt idx="69">
                  <c:v>-7.5192606151527647E-2</c:v>
                </c:pt>
                <c:pt idx="70">
                  <c:v>-7.8635162433220857E-2</c:v>
                </c:pt>
                <c:pt idx="71">
                  <c:v>-7.8711872418579173E-2</c:v>
                </c:pt>
                <c:pt idx="72">
                  <c:v>-7.8713437928484453E-2</c:v>
                </c:pt>
                <c:pt idx="73">
                  <c:v>-8.16550310404906E-2</c:v>
                </c:pt>
                <c:pt idx="74">
                  <c:v>-8.2187304408283091E-2</c:v>
                </c:pt>
                <c:pt idx="75">
                  <c:v>-8.2300021121462674E-2</c:v>
                </c:pt>
                <c:pt idx="76">
                  <c:v>-8.4529307226570052E-2</c:v>
                </c:pt>
                <c:pt idx="77">
                  <c:v>-8.7713554373893374E-2</c:v>
                </c:pt>
                <c:pt idx="78">
                  <c:v>-8.7713554373893374E-2</c:v>
                </c:pt>
                <c:pt idx="79">
                  <c:v>-8.8358544454865448E-2</c:v>
                </c:pt>
                <c:pt idx="80">
                  <c:v>-9.4144669064750885E-2</c:v>
                </c:pt>
                <c:pt idx="81">
                  <c:v>-9.4265213327456826E-2</c:v>
                </c:pt>
                <c:pt idx="82">
                  <c:v>-9.8247870526468883E-2</c:v>
                </c:pt>
                <c:pt idx="83">
                  <c:v>-0.1006477972112509</c:v>
                </c:pt>
                <c:pt idx="84">
                  <c:v>-0.10069006597869325</c:v>
                </c:pt>
                <c:pt idx="85">
                  <c:v>-0.10089045124656808</c:v>
                </c:pt>
                <c:pt idx="86">
                  <c:v>-0.10147438644123453</c:v>
                </c:pt>
                <c:pt idx="87">
                  <c:v>-0.10627580532070387</c:v>
                </c:pt>
                <c:pt idx="88">
                  <c:v>-0.10379603763075297</c:v>
                </c:pt>
                <c:pt idx="89">
                  <c:v>-0.10379603763075297</c:v>
                </c:pt>
                <c:pt idx="90">
                  <c:v>-0.10627580532070387</c:v>
                </c:pt>
                <c:pt idx="91">
                  <c:v>-0.11304820117091069</c:v>
                </c:pt>
                <c:pt idx="92">
                  <c:v>-0.11304820117091069</c:v>
                </c:pt>
                <c:pt idx="93">
                  <c:v>-0.11641248195734029</c:v>
                </c:pt>
                <c:pt idx="94">
                  <c:v>-0.11937286118820969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1AA-89BC-E78C55320C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1AA-89BC-E78C55320CFF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20-41AA-89BC-E78C553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3264"/>
        <c:axId val="1"/>
      </c:scatterChart>
      <c:valAx>
        <c:axId val="613243264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5430376055311"/>
          <c:y val="0.91950464396284826"/>
          <c:w val="0.735584718576844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834386852085969"/>
          <c:y val="3.050108932461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0847029077118"/>
          <c:y val="0.11111134751018585"/>
          <c:w val="0.84197218710493049"/>
          <c:h val="0.75163558609831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7-433B-B7ED-CAE65AAD874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7-433B-B7ED-CAE65AAD874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7-433B-B7ED-CAE65AAD874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7-433B-B7ED-CAE65AAD874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7-433B-B7ED-CAE65AAD874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7-433B-B7ED-CAE65AAD874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7-433B-B7ED-CAE65AAD874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-1.889524904150907E-2</c:v>
                </c:pt>
                <c:pt idx="25">
                  <c:v>-1.889524904150907E-2</c:v>
                </c:pt>
                <c:pt idx="26">
                  <c:v>-1.8920355438254238E-2</c:v>
                </c:pt>
                <c:pt idx="27">
                  <c:v>-1.8920355438254238E-2</c:v>
                </c:pt>
                <c:pt idx="28">
                  <c:v>-1.8928201187237103E-2</c:v>
                </c:pt>
                <c:pt idx="29">
                  <c:v>-1.8928201187237103E-2</c:v>
                </c:pt>
                <c:pt idx="30">
                  <c:v>-1.8979983130524007E-2</c:v>
                </c:pt>
                <c:pt idx="31">
                  <c:v>-1.8979983130524007E-2</c:v>
                </c:pt>
                <c:pt idx="32">
                  <c:v>-1.8997243778286307E-2</c:v>
                </c:pt>
                <c:pt idx="33">
                  <c:v>-1.8997243778286307E-2</c:v>
                </c:pt>
                <c:pt idx="34">
                  <c:v>-2.1939399646860473E-2</c:v>
                </c:pt>
                <c:pt idx="39">
                  <c:v>-3.7715631701604274E-2</c:v>
                </c:pt>
                <c:pt idx="40">
                  <c:v>-4.142353267090601E-2</c:v>
                </c:pt>
                <c:pt idx="42">
                  <c:v>-4.1655766840798795E-2</c:v>
                </c:pt>
                <c:pt idx="50">
                  <c:v>-5.8704579380563213E-2</c:v>
                </c:pt>
                <c:pt idx="55">
                  <c:v>-6.2971097677444882E-2</c:v>
                </c:pt>
                <c:pt idx="56">
                  <c:v>-6.3521869256041974E-2</c:v>
                </c:pt>
                <c:pt idx="57">
                  <c:v>-6.3598757596074043E-2</c:v>
                </c:pt>
                <c:pt idx="58">
                  <c:v>-6.3608172494853482E-2</c:v>
                </c:pt>
                <c:pt idx="59">
                  <c:v>-6.361601824383635E-2</c:v>
                </c:pt>
                <c:pt idx="60">
                  <c:v>-6.5808120509648668E-2</c:v>
                </c:pt>
                <c:pt idx="61">
                  <c:v>-6.5817535408428107E-2</c:v>
                </c:pt>
                <c:pt idx="62">
                  <c:v>-6.5825381157410975E-2</c:v>
                </c:pt>
                <c:pt idx="63">
                  <c:v>-6.6074875975066061E-2</c:v>
                </c:pt>
                <c:pt idx="64">
                  <c:v>-6.6076445124862632E-2</c:v>
                </c:pt>
                <c:pt idx="65">
                  <c:v>-6.6222376055943916E-2</c:v>
                </c:pt>
                <c:pt idx="66">
                  <c:v>-6.6282003748213691E-2</c:v>
                </c:pt>
                <c:pt idx="67">
                  <c:v>-6.9078228685706566E-2</c:v>
                </c:pt>
                <c:pt idx="68">
                  <c:v>-6.9086074434689421E-2</c:v>
                </c:pt>
                <c:pt idx="69">
                  <c:v>-7.522772673847572E-2</c:v>
                </c:pt>
                <c:pt idx="70">
                  <c:v>-7.8678287141139489E-2</c:v>
                </c:pt>
                <c:pt idx="71">
                  <c:v>-7.8755175481171558E-2</c:v>
                </c:pt>
                <c:pt idx="72">
                  <c:v>-7.8756744630968128E-2</c:v>
                </c:pt>
                <c:pt idx="73">
                  <c:v>-8.1705177098728585E-2</c:v>
                </c:pt>
                <c:pt idx="74">
                  <c:v>-8.223868802956337E-2</c:v>
                </c:pt>
                <c:pt idx="75">
                  <c:v>-8.235166681491661E-2</c:v>
                </c:pt>
                <c:pt idx="76">
                  <c:v>-8.4586136125236411E-2</c:v>
                </c:pt>
                <c:pt idx="77">
                  <c:v>-8.7777786811465655E-2</c:v>
                </c:pt>
                <c:pt idx="78">
                  <c:v>-8.7777786811465655E-2</c:v>
                </c:pt>
                <c:pt idx="79">
                  <c:v>-8.8424276527653695E-2</c:v>
                </c:pt>
                <c:pt idx="80">
                  <c:v>-9.4223854175787075E-2</c:v>
                </c:pt>
                <c:pt idx="81">
                  <c:v>-9.4344678710123198E-2</c:v>
                </c:pt>
                <c:pt idx="82">
                  <c:v>-0.10074210243075085</c:v>
                </c:pt>
                <c:pt idx="83">
                  <c:v>-0.10157061352334133</c:v>
                </c:pt>
                <c:pt idx="84">
                  <c:v>-0.10078446947525832</c:v>
                </c:pt>
                <c:pt idx="85">
                  <c:v>-0.10098532064921965</c:v>
                </c:pt>
                <c:pt idx="86">
                  <c:v>-0.10157061352334133</c:v>
                </c:pt>
                <c:pt idx="87">
                  <c:v>-0.10638319594943038</c:v>
                </c:pt>
                <c:pt idx="88">
                  <c:v>-0.10389766267165892</c:v>
                </c:pt>
                <c:pt idx="89">
                  <c:v>-0.10389766267165892</c:v>
                </c:pt>
                <c:pt idx="90">
                  <c:v>-0.10638319594943038</c:v>
                </c:pt>
                <c:pt idx="91">
                  <c:v>-0.11317133796940469</c:v>
                </c:pt>
                <c:pt idx="92">
                  <c:v>-0.11317133796940469</c:v>
                </c:pt>
                <c:pt idx="93">
                  <c:v>-0.11654344088223982</c:v>
                </c:pt>
                <c:pt idx="94">
                  <c:v>-0.11951070314755916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7-433B-B7ED-CAE65AAD874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07-433B-B7ED-CAE65AAD8745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2'!$V$2:$V$11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07-433B-B7ED-CAE65AAD8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4408"/>
        <c:axId val="1"/>
      </c:scatterChart>
      <c:valAx>
        <c:axId val="61323440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142857142857143"/>
              <c:y val="0.8976053156754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512010113780026E-2"/>
              <c:y val="0.42048021775055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9203539823009"/>
          <c:y val="0.94335717839191668"/>
          <c:w val="0.76991150442477874"/>
          <c:h val="4.35729847494553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71830985915493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906854902912253"/>
          <c:w val="0.8267605633802817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4-401C-954C-2AC49F6A6B3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4-401C-954C-2AC49F6A6B3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84-401C-954C-2AC49F6A6B3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84-401C-954C-2AC49F6A6B3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84-401C-954C-2AC49F6A6B3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84-401C-954C-2AC49F6A6B3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84-401C-954C-2AC49F6A6B3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-1.889524904150907E-2</c:v>
                </c:pt>
                <c:pt idx="25">
                  <c:v>-1.889524904150907E-2</c:v>
                </c:pt>
                <c:pt idx="26">
                  <c:v>-1.8920355438254238E-2</c:v>
                </c:pt>
                <c:pt idx="27">
                  <c:v>-1.8920355438254238E-2</c:v>
                </c:pt>
                <c:pt idx="28">
                  <c:v>-1.8928201187237103E-2</c:v>
                </c:pt>
                <c:pt idx="29">
                  <c:v>-1.8928201187237103E-2</c:v>
                </c:pt>
                <c:pt idx="30">
                  <c:v>-1.8979983130524007E-2</c:v>
                </c:pt>
                <c:pt idx="31">
                  <c:v>-1.8979983130524007E-2</c:v>
                </c:pt>
                <c:pt idx="32">
                  <c:v>-1.8997243778286307E-2</c:v>
                </c:pt>
                <c:pt idx="33">
                  <c:v>-1.8997243778286307E-2</c:v>
                </c:pt>
                <c:pt idx="34">
                  <c:v>-2.1939399646860473E-2</c:v>
                </c:pt>
                <c:pt idx="39">
                  <c:v>-3.7715631701604274E-2</c:v>
                </c:pt>
                <c:pt idx="40">
                  <c:v>-4.142353267090601E-2</c:v>
                </c:pt>
                <c:pt idx="42">
                  <c:v>-4.1655766840798795E-2</c:v>
                </c:pt>
                <c:pt idx="50">
                  <c:v>-5.8704579380563213E-2</c:v>
                </c:pt>
                <c:pt idx="55">
                  <c:v>-6.2971097677444882E-2</c:v>
                </c:pt>
                <c:pt idx="56">
                  <c:v>-6.3521869256041974E-2</c:v>
                </c:pt>
                <c:pt idx="57">
                  <c:v>-6.3598757596074043E-2</c:v>
                </c:pt>
                <c:pt idx="58">
                  <c:v>-6.3608172494853482E-2</c:v>
                </c:pt>
                <c:pt idx="59">
                  <c:v>-6.361601824383635E-2</c:v>
                </c:pt>
                <c:pt idx="60">
                  <c:v>-6.5808120509648668E-2</c:v>
                </c:pt>
                <c:pt idx="61">
                  <c:v>-6.5817535408428107E-2</c:v>
                </c:pt>
                <c:pt idx="62">
                  <c:v>-6.5825381157410975E-2</c:v>
                </c:pt>
                <c:pt idx="63">
                  <c:v>-6.6074875975066061E-2</c:v>
                </c:pt>
                <c:pt idx="64">
                  <c:v>-6.6076445124862632E-2</c:v>
                </c:pt>
                <c:pt idx="65">
                  <c:v>-6.6222376055943916E-2</c:v>
                </c:pt>
                <c:pt idx="66">
                  <c:v>-6.6282003748213691E-2</c:v>
                </c:pt>
                <c:pt idx="67">
                  <c:v>-6.9078228685706566E-2</c:v>
                </c:pt>
                <c:pt idx="68">
                  <c:v>-6.9086074434689421E-2</c:v>
                </c:pt>
                <c:pt idx="69">
                  <c:v>-7.522772673847572E-2</c:v>
                </c:pt>
                <c:pt idx="70">
                  <c:v>-7.8678287141139489E-2</c:v>
                </c:pt>
                <c:pt idx="71">
                  <c:v>-7.8755175481171558E-2</c:v>
                </c:pt>
                <c:pt idx="72">
                  <c:v>-7.8756744630968128E-2</c:v>
                </c:pt>
                <c:pt idx="73">
                  <c:v>-8.1705177098728585E-2</c:v>
                </c:pt>
                <c:pt idx="74">
                  <c:v>-8.223868802956337E-2</c:v>
                </c:pt>
                <c:pt idx="75">
                  <c:v>-8.235166681491661E-2</c:v>
                </c:pt>
                <c:pt idx="76">
                  <c:v>-8.4586136125236411E-2</c:v>
                </c:pt>
                <c:pt idx="77">
                  <c:v>-8.7777786811465655E-2</c:v>
                </c:pt>
                <c:pt idx="78">
                  <c:v>-8.7777786811465655E-2</c:v>
                </c:pt>
                <c:pt idx="79">
                  <c:v>-8.8424276527653695E-2</c:v>
                </c:pt>
                <c:pt idx="80">
                  <c:v>-9.4223854175787075E-2</c:v>
                </c:pt>
                <c:pt idx="81">
                  <c:v>-9.4344678710123198E-2</c:v>
                </c:pt>
                <c:pt idx="82">
                  <c:v>-0.10074210243075085</c:v>
                </c:pt>
                <c:pt idx="83">
                  <c:v>-0.10157061352334133</c:v>
                </c:pt>
                <c:pt idx="84">
                  <c:v>-0.10078446947525832</c:v>
                </c:pt>
                <c:pt idx="85">
                  <c:v>-0.10098532064921965</c:v>
                </c:pt>
                <c:pt idx="86">
                  <c:v>-0.10157061352334133</c:v>
                </c:pt>
                <c:pt idx="87">
                  <c:v>-0.10638319594943038</c:v>
                </c:pt>
                <c:pt idx="88">
                  <c:v>-0.10389766267165892</c:v>
                </c:pt>
                <c:pt idx="89">
                  <c:v>-0.10389766267165892</c:v>
                </c:pt>
                <c:pt idx="90">
                  <c:v>-0.10638319594943038</c:v>
                </c:pt>
                <c:pt idx="91">
                  <c:v>-0.11317133796940469</c:v>
                </c:pt>
                <c:pt idx="92">
                  <c:v>-0.11317133796940469</c:v>
                </c:pt>
                <c:pt idx="93">
                  <c:v>-0.11654344088223982</c:v>
                </c:pt>
                <c:pt idx="94">
                  <c:v>-0.11951070314755916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84-401C-954C-2AC49F6A6B3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84-401C-954C-2AC49F6A6B37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84-401C-954C-2AC49F6A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8672"/>
        <c:axId val="1"/>
      </c:scatterChart>
      <c:valAx>
        <c:axId val="613238672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5211267605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30985915492957"/>
          <c:y val="0.91925465838509313"/>
          <c:w val="0.857746478873239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2'!$G$20:$G$20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0-460A-97CE-6A45B1BDCD7D}"/>
            </c:ext>
          </c:extLst>
        </c:ser>
        <c:ser>
          <c:idx val="9"/>
          <c:order val="1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0-460A-97CE-6A45B1BDC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6704"/>
        <c:axId val="1"/>
      </c:scatterChart>
      <c:valAx>
        <c:axId val="613236704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6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D4-41AB-9A81-0ABB7B5D26D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D4-41AB-9A81-0ABB7B5D26D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D4-41AB-9A81-0ABB7B5D26D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D4-41AB-9A81-0ABB7B5D26D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D4-41AB-9A81-0ABB7B5D26D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D4-41AB-9A81-0ABB7B5D26D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D4-41AB-9A81-0ABB7B5D26D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-1.889524904150907E-2</c:v>
                </c:pt>
                <c:pt idx="25">
                  <c:v>-1.889524904150907E-2</c:v>
                </c:pt>
                <c:pt idx="26">
                  <c:v>-1.8920355438254238E-2</c:v>
                </c:pt>
                <c:pt idx="27">
                  <c:v>-1.8920355438254238E-2</c:v>
                </c:pt>
                <c:pt idx="28">
                  <c:v>-1.8928201187237103E-2</c:v>
                </c:pt>
                <c:pt idx="29">
                  <c:v>-1.8928201187237103E-2</c:v>
                </c:pt>
                <c:pt idx="30">
                  <c:v>-1.8979983130524007E-2</c:v>
                </c:pt>
                <c:pt idx="31">
                  <c:v>-1.8979983130524007E-2</c:v>
                </c:pt>
                <c:pt idx="32">
                  <c:v>-1.8997243778286307E-2</c:v>
                </c:pt>
                <c:pt idx="33">
                  <c:v>-1.8997243778286307E-2</c:v>
                </c:pt>
                <c:pt idx="34">
                  <c:v>-2.1939399646860473E-2</c:v>
                </c:pt>
                <c:pt idx="39">
                  <c:v>-3.7715631701604274E-2</c:v>
                </c:pt>
                <c:pt idx="40">
                  <c:v>-4.142353267090601E-2</c:v>
                </c:pt>
                <c:pt idx="42">
                  <c:v>-4.1655766840798795E-2</c:v>
                </c:pt>
                <c:pt idx="50">
                  <c:v>-5.8704579380563213E-2</c:v>
                </c:pt>
                <c:pt idx="55">
                  <c:v>-6.2971097677444882E-2</c:v>
                </c:pt>
                <c:pt idx="56">
                  <c:v>-6.3521869256041974E-2</c:v>
                </c:pt>
                <c:pt idx="57">
                  <c:v>-6.3598757596074043E-2</c:v>
                </c:pt>
                <c:pt idx="58">
                  <c:v>-6.3608172494853482E-2</c:v>
                </c:pt>
                <c:pt idx="59">
                  <c:v>-6.361601824383635E-2</c:v>
                </c:pt>
                <c:pt idx="60">
                  <c:v>-6.5808120509648668E-2</c:v>
                </c:pt>
                <c:pt idx="61">
                  <c:v>-6.5817535408428107E-2</c:v>
                </c:pt>
                <c:pt idx="62">
                  <c:v>-6.5825381157410975E-2</c:v>
                </c:pt>
                <c:pt idx="63">
                  <c:v>-6.6074875975066061E-2</c:v>
                </c:pt>
                <c:pt idx="64">
                  <c:v>-6.6076445124862632E-2</c:v>
                </c:pt>
                <c:pt idx="65">
                  <c:v>-6.6222376055943916E-2</c:v>
                </c:pt>
                <c:pt idx="66">
                  <c:v>-6.6282003748213691E-2</c:v>
                </c:pt>
                <c:pt idx="67">
                  <c:v>-6.9078228685706566E-2</c:v>
                </c:pt>
                <c:pt idx="68">
                  <c:v>-6.9086074434689421E-2</c:v>
                </c:pt>
                <c:pt idx="69">
                  <c:v>-7.522772673847572E-2</c:v>
                </c:pt>
                <c:pt idx="70">
                  <c:v>-7.8678287141139489E-2</c:v>
                </c:pt>
                <c:pt idx="71">
                  <c:v>-7.8755175481171558E-2</c:v>
                </c:pt>
                <c:pt idx="72">
                  <c:v>-7.8756744630968128E-2</c:v>
                </c:pt>
                <c:pt idx="73">
                  <c:v>-8.1705177098728585E-2</c:v>
                </c:pt>
                <c:pt idx="74">
                  <c:v>-8.223868802956337E-2</c:v>
                </c:pt>
                <c:pt idx="75">
                  <c:v>-8.235166681491661E-2</c:v>
                </c:pt>
                <c:pt idx="76">
                  <c:v>-8.4586136125236411E-2</c:v>
                </c:pt>
                <c:pt idx="77">
                  <c:v>-8.7777786811465655E-2</c:v>
                </c:pt>
                <c:pt idx="78">
                  <c:v>-8.7777786811465655E-2</c:v>
                </c:pt>
                <c:pt idx="79">
                  <c:v>-8.8424276527653695E-2</c:v>
                </c:pt>
                <c:pt idx="80">
                  <c:v>-9.4223854175787075E-2</c:v>
                </c:pt>
                <c:pt idx="81">
                  <c:v>-9.4344678710123198E-2</c:v>
                </c:pt>
                <c:pt idx="82">
                  <c:v>-0.10074210243075085</c:v>
                </c:pt>
                <c:pt idx="83">
                  <c:v>-0.10157061352334133</c:v>
                </c:pt>
                <c:pt idx="84">
                  <c:v>-0.10078446947525832</c:v>
                </c:pt>
                <c:pt idx="85">
                  <c:v>-0.10098532064921965</c:v>
                </c:pt>
                <c:pt idx="86">
                  <c:v>-0.10157061352334133</c:v>
                </c:pt>
                <c:pt idx="87">
                  <c:v>-0.10638319594943038</c:v>
                </c:pt>
                <c:pt idx="88">
                  <c:v>-0.10389766267165892</c:v>
                </c:pt>
                <c:pt idx="89">
                  <c:v>-0.10389766267165892</c:v>
                </c:pt>
                <c:pt idx="90">
                  <c:v>-0.10638319594943038</c:v>
                </c:pt>
                <c:pt idx="91">
                  <c:v>-0.11317133796940469</c:v>
                </c:pt>
                <c:pt idx="92">
                  <c:v>-0.11317133796940469</c:v>
                </c:pt>
                <c:pt idx="93">
                  <c:v>-0.11654344088223982</c:v>
                </c:pt>
                <c:pt idx="94">
                  <c:v>-0.11951070314755916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D4-41AB-9A81-0ABB7B5D26DE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D4-41AB-9A81-0ABB7B5D26DE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D4-41AB-9A81-0ABB7B5D2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1952"/>
        <c:axId val="1"/>
      </c:scatterChart>
      <c:valAx>
        <c:axId val="613241952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517595638097981"/>
          <c:y val="0.91950464396284826"/>
          <c:w val="0.98171722205610368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9.0450000000000003E-2</c:v>
                </c:pt>
                <c:pt idx="24">
                  <c:v>9.0450000000000003E-2</c:v>
                </c:pt>
                <c:pt idx="25">
                  <c:v>9.1249999999999998E-2</c:v>
                </c:pt>
                <c:pt idx="26">
                  <c:v>9.1249999999999998E-2</c:v>
                </c:pt>
                <c:pt idx="27">
                  <c:v>9.1499999999999998E-2</c:v>
                </c:pt>
                <c:pt idx="28">
                  <c:v>9.1499999999999998E-2</c:v>
                </c:pt>
                <c:pt idx="29">
                  <c:v>9.3149999999999997E-2</c:v>
                </c:pt>
                <c:pt idx="30">
                  <c:v>9.3149999999999997E-2</c:v>
                </c:pt>
                <c:pt idx="31">
                  <c:v>9.3700000000000006E-2</c:v>
                </c:pt>
                <c:pt idx="32">
                  <c:v>9.3700000000000006E-2</c:v>
                </c:pt>
                <c:pt idx="33">
                  <c:v>0.18745000000000001</c:v>
                </c:pt>
                <c:pt idx="34">
                  <c:v>0.18745000000000001</c:v>
                </c:pt>
                <c:pt idx="35">
                  <c:v>0.49414999999999998</c:v>
                </c:pt>
                <c:pt idx="36">
                  <c:v>0.49414999999999998</c:v>
                </c:pt>
                <c:pt idx="37">
                  <c:v>0.69015000000000004</c:v>
                </c:pt>
                <c:pt idx="38">
                  <c:v>0.69015000000000004</c:v>
                </c:pt>
                <c:pt idx="39">
                  <c:v>0.80830000000000002</c:v>
                </c:pt>
                <c:pt idx="40">
                  <c:v>0.80830000000000002</c:v>
                </c:pt>
                <c:pt idx="41">
                  <c:v>0.81569999999999998</c:v>
                </c:pt>
                <c:pt idx="42">
                  <c:v>0.81569999999999998</c:v>
                </c:pt>
                <c:pt idx="43">
                  <c:v>0.88219999999999998</c:v>
                </c:pt>
                <c:pt idx="44">
                  <c:v>1.1939500000000001</c:v>
                </c:pt>
                <c:pt idx="45">
                  <c:v>1.1944999999999999</c:v>
                </c:pt>
                <c:pt idx="46">
                  <c:v>1.2120500000000001</c:v>
                </c:pt>
                <c:pt idx="47">
                  <c:v>1.3083</c:v>
                </c:pt>
                <c:pt idx="48">
                  <c:v>1.31155</c:v>
                </c:pt>
                <c:pt idx="49">
                  <c:v>1.3589500000000001</c:v>
                </c:pt>
                <c:pt idx="50">
                  <c:v>1.3792</c:v>
                </c:pt>
                <c:pt idx="51">
                  <c:v>1.39195</c:v>
                </c:pt>
                <c:pt idx="52">
                  <c:v>1.3919999999999999</c:v>
                </c:pt>
                <c:pt idx="53">
                  <c:v>1.4188000000000001</c:v>
                </c:pt>
                <c:pt idx="54">
                  <c:v>1.4948999999999999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-1.3538499988499098E-3</c:v>
                </c:pt>
                <c:pt idx="24">
                  <c:v>4.9461500020697713E-3</c:v>
                </c:pt>
                <c:pt idx="25">
                  <c:v>1.8374999490333721E-4</c:v>
                </c:pt>
                <c:pt idx="26">
                  <c:v>2.283750000060536E-3</c:v>
                </c:pt>
                <c:pt idx="27">
                  <c:v>-3.9295000024139881E-3</c:v>
                </c:pt>
                <c:pt idx="28">
                  <c:v>-2.2295000017038547E-3</c:v>
                </c:pt>
                <c:pt idx="29">
                  <c:v>1.0230499974568374E-3</c:v>
                </c:pt>
                <c:pt idx="30">
                  <c:v>2.6230500006931834E-3</c:v>
                </c:pt>
                <c:pt idx="31">
                  <c:v>-3.9260999983525835E-3</c:v>
                </c:pt>
                <c:pt idx="32">
                  <c:v>-1.3260999985504895E-3</c:v>
                </c:pt>
                <c:pt idx="33">
                  <c:v>-1.5194849998806603E-2</c:v>
                </c:pt>
                <c:pt idx="34">
                  <c:v>-1.5184850002697203E-2</c:v>
                </c:pt>
                <c:pt idx="35">
                  <c:v>-2.2429950004152488E-2</c:v>
                </c:pt>
                <c:pt idx="36">
                  <c:v>-2.0429950003745034E-2</c:v>
                </c:pt>
                <c:pt idx="37">
                  <c:v>-2.406794999842532E-2</c:v>
                </c:pt>
                <c:pt idx="38">
                  <c:v>-2.4017949996050447E-2</c:v>
                </c:pt>
                <c:pt idx="39">
                  <c:v>-4.5439900000928901E-2</c:v>
                </c:pt>
                <c:pt idx="40">
                  <c:v>-4.5409900005324744E-2</c:v>
                </c:pt>
                <c:pt idx="41">
                  <c:v>-3.7492100003873929E-2</c:v>
                </c:pt>
                <c:pt idx="42">
                  <c:v>-3.7482100000488572E-2</c:v>
                </c:pt>
                <c:pt idx="43">
                  <c:v>-4.1516599994793069E-2</c:v>
                </c:pt>
                <c:pt idx="44">
                  <c:v>-5.6639349997567479E-2</c:v>
                </c:pt>
                <c:pt idx="45">
                  <c:v>-5.6088500001351349E-2</c:v>
                </c:pt>
                <c:pt idx="46">
                  <c:v>-5.4038649999711197E-2</c:v>
                </c:pt>
                <c:pt idx="47">
                  <c:v>-6.1239900001964998E-2</c:v>
                </c:pt>
                <c:pt idx="48">
                  <c:v>-3.7712149998696987E-2</c:v>
                </c:pt>
                <c:pt idx="49">
                  <c:v>-6.668435000028694E-2</c:v>
                </c:pt>
                <c:pt idx="50">
                  <c:v>-6.535759999678703E-2</c:v>
                </c:pt>
                <c:pt idx="51">
                  <c:v>-6.6233350000402424E-2</c:v>
                </c:pt>
                <c:pt idx="52">
                  <c:v>-5.8155999999144115E-2</c:v>
                </c:pt>
                <c:pt idx="53">
                  <c:v>-6.0596399998757988E-2</c:v>
                </c:pt>
                <c:pt idx="54">
                  <c:v>-6.7369699994742405E-2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E-47BE-BCD5-98AB645EADF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0.11529163629156799</c:v>
                </c:pt>
                <c:pt idx="1">
                  <c:v>9.8972133330835432E-2</c:v>
                </c:pt>
                <c:pt idx="2">
                  <c:v>8.3305112196369047E-2</c:v>
                </c:pt>
                <c:pt idx="3">
                  <c:v>6.8290572888168768E-2</c:v>
                </c:pt>
                <c:pt idx="4">
                  <c:v>5.392851540623473E-2</c:v>
                </c:pt>
                <c:pt idx="5">
                  <c:v>4.0218939750566916E-2</c:v>
                </c:pt>
                <c:pt idx="6">
                  <c:v>2.7161845921165204E-2</c:v>
                </c:pt>
                <c:pt idx="7">
                  <c:v>1.4757233918029661E-2</c:v>
                </c:pt>
                <c:pt idx="8">
                  <c:v>3.0051037411602866E-3</c:v>
                </c:pt>
                <c:pt idx="9">
                  <c:v>-8.0945446094429184E-3</c:v>
                </c:pt>
                <c:pt idx="10">
                  <c:v>-1.8541711133779955E-2</c:v>
                </c:pt>
                <c:pt idx="11">
                  <c:v>-2.8336395831850821E-2</c:v>
                </c:pt>
                <c:pt idx="12">
                  <c:v>-3.7478598703655518E-2</c:v>
                </c:pt>
                <c:pt idx="13">
                  <c:v>-4.5968319749194048E-2</c:v>
                </c:pt>
                <c:pt idx="14">
                  <c:v>-5.3805558968466415E-2</c:v>
                </c:pt>
                <c:pt idx="15">
                  <c:v>-6.0990316361472598E-2</c:v>
                </c:pt>
                <c:pt idx="16">
                  <c:v>-6.7522591928212639E-2</c:v>
                </c:pt>
                <c:pt idx="17">
                  <c:v>-7.3402385668686482E-2</c:v>
                </c:pt>
                <c:pt idx="18">
                  <c:v>-7.8629697582894176E-2</c:v>
                </c:pt>
                <c:pt idx="19">
                  <c:v>-8.3204527670835693E-2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AE-47BE-BCD5-98AB645E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184"/>
        <c:axId val="1"/>
      </c:scatterChart>
      <c:valAx>
        <c:axId val="749441184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0</xdr:row>
      <xdr:rowOff>142875</xdr:rowOff>
    </xdr:from>
    <xdr:to>
      <xdr:col>34</xdr:col>
      <xdr:colOff>19050</xdr:colOff>
      <xdr:row>13</xdr:row>
      <xdr:rowOff>85725</xdr:rowOff>
    </xdr:to>
    <xdr:graphicFrame macro="">
      <xdr:nvGraphicFramePr>
        <xdr:cNvPr id="50190" name="Chart 2">
          <a:extLst>
            <a:ext uri="{FF2B5EF4-FFF2-40B4-BE49-F238E27FC236}">
              <a16:creationId xmlns:a16="http://schemas.microsoft.com/office/drawing/2014/main" id="{AD4DCED4-C7E0-1A64-D527-2549104AE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18</xdr:col>
      <xdr:colOff>247650</xdr:colOff>
      <xdr:row>17</xdr:row>
      <xdr:rowOff>142875</xdr:rowOff>
    </xdr:to>
    <xdr:graphicFrame macro="">
      <xdr:nvGraphicFramePr>
        <xdr:cNvPr id="50191" name="Chart 3">
          <a:extLst>
            <a:ext uri="{FF2B5EF4-FFF2-40B4-BE49-F238E27FC236}">
              <a16:creationId xmlns:a16="http://schemas.microsoft.com/office/drawing/2014/main" id="{AB701E4A-6C79-4FDE-34D3-3851A13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409575</xdr:colOff>
      <xdr:row>2</xdr:row>
      <xdr:rowOff>133350</xdr:rowOff>
    </xdr:from>
    <xdr:to>
      <xdr:col>32</xdr:col>
      <xdr:colOff>28575</xdr:colOff>
      <xdr:row>17</xdr:row>
      <xdr:rowOff>76200</xdr:rowOff>
    </xdr:to>
    <xdr:graphicFrame macro="">
      <xdr:nvGraphicFramePr>
        <xdr:cNvPr id="50192" name="Chart 4">
          <a:extLst>
            <a:ext uri="{FF2B5EF4-FFF2-40B4-BE49-F238E27FC236}">
              <a16:creationId xmlns:a16="http://schemas.microsoft.com/office/drawing/2014/main" id="{6D7E861A-5B43-599D-96A4-B0EBF21A8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95250</xdr:colOff>
      <xdr:row>2</xdr:row>
      <xdr:rowOff>57150</xdr:rowOff>
    </xdr:from>
    <xdr:to>
      <xdr:col>36</xdr:col>
      <xdr:colOff>9525</xdr:colOff>
      <xdr:row>20</xdr:row>
      <xdr:rowOff>85725</xdr:rowOff>
    </xdr:to>
    <xdr:graphicFrame macro="">
      <xdr:nvGraphicFramePr>
        <xdr:cNvPr id="50193" name="Chart 5">
          <a:extLst>
            <a:ext uri="{FF2B5EF4-FFF2-40B4-BE49-F238E27FC236}">
              <a16:creationId xmlns:a16="http://schemas.microsoft.com/office/drawing/2014/main" id="{368ADD64-9D71-39B3-6E4F-1E795F49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0</xdr:row>
      <xdr:rowOff>171450</xdr:rowOff>
    </xdr:from>
    <xdr:to>
      <xdr:col>32</xdr:col>
      <xdr:colOff>0</xdr:colOff>
      <xdr:row>26</xdr:row>
      <xdr:rowOff>95250</xdr:rowOff>
    </xdr:to>
    <xdr:graphicFrame macro="">
      <xdr:nvGraphicFramePr>
        <xdr:cNvPr id="56333" name="Chart 1">
          <a:extLst>
            <a:ext uri="{FF2B5EF4-FFF2-40B4-BE49-F238E27FC236}">
              <a16:creationId xmlns:a16="http://schemas.microsoft.com/office/drawing/2014/main" id="{18C5FEB9-B7FA-3FE3-29D3-93FE7E42C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990600</xdr:colOff>
      <xdr:row>0</xdr:row>
      <xdr:rowOff>0</xdr:rowOff>
    </xdr:from>
    <xdr:to>
      <xdr:col>18</xdr:col>
      <xdr:colOff>371475</xdr:colOff>
      <xdr:row>17</xdr:row>
      <xdr:rowOff>142875</xdr:rowOff>
    </xdr:to>
    <xdr:graphicFrame macro="">
      <xdr:nvGraphicFramePr>
        <xdr:cNvPr id="56334" name="Chart 2">
          <a:extLst>
            <a:ext uri="{FF2B5EF4-FFF2-40B4-BE49-F238E27FC236}">
              <a16:creationId xmlns:a16="http://schemas.microsoft.com/office/drawing/2014/main" id="{9F29E023-F5E1-DD93-C63E-DC05F662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590550</xdr:colOff>
      <xdr:row>23</xdr:row>
      <xdr:rowOff>9525</xdr:rowOff>
    </xdr:from>
    <xdr:to>
      <xdr:col>14</xdr:col>
      <xdr:colOff>219075</xdr:colOff>
      <xdr:row>38</xdr:row>
      <xdr:rowOff>19050</xdr:rowOff>
    </xdr:to>
    <xdr:graphicFrame macro="">
      <xdr:nvGraphicFramePr>
        <xdr:cNvPr id="56335" name="Chart 3">
          <a:extLst>
            <a:ext uri="{FF2B5EF4-FFF2-40B4-BE49-F238E27FC236}">
              <a16:creationId xmlns:a16="http://schemas.microsoft.com/office/drawing/2014/main" id="{0B6933EE-6D31-9F0C-5D4D-1543379D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390525</xdr:colOff>
      <xdr:row>27</xdr:row>
      <xdr:rowOff>104775</xdr:rowOff>
    </xdr:from>
    <xdr:to>
      <xdr:col>22</xdr:col>
      <xdr:colOff>676275</xdr:colOff>
      <xdr:row>46</xdr:row>
      <xdr:rowOff>104775</xdr:rowOff>
    </xdr:to>
    <xdr:graphicFrame macro="">
      <xdr:nvGraphicFramePr>
        <xdr:cNvPr id="56336" name="Chart 4">
          <a:extLst>
            <a:ext uri="{FF2B5EF4-FFF2-40B4-BE49-F238E27FC236}">
              <a16:creationId xmlns:a16="http://schemas.microsoft.com/office/drawing/2014/main" id="{49CBF82E-693F-48A5-A849-A0AD875F8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2229" name="Chart 1025">
          <a:extLst>
            <a:ext uri="{FF2B5EF4-FFF2-40B4-BE49-F238E27FC236}">
              <a16:creationId xmlns:a16="http://schemas.microsoft.com/office/drawing/2014/main" id="{83F5B013-6A37-1D28-651F-B17040D36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5300" name="Chart 1">
          <a:extLst>
            <a:ext uri="{FF2B5EF4-FFF2-40B4-BE49-F238E27FC236}">
              <a16:creationId xmlns:a16="http://schemas.microsoft.com/office/drawing/2014/main" id="{48992C50-7CE4-E353-0A08-A78E2CC6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406" TargetMode="External"/><Relationship Id="rId18" Type="http://schemas.openxmlformats.org/officeDocument/2006/relationships/hyperlink" Target="http://www.konkoly.hu/cgi-bin/IBVS?4027" TargetMode="External"/><Relationship Id="rId26" Type="http://schemas.openxmlformats.org/officeDocument/2006/relationships/hyperlink" Target="http://www.konkoly.hu/cgi-bin/IBVS?5313" TargetMode="External"/><Relationship Id="rId39" Type="http://schemas.openxmlformats.org/officeDocument/2006/relationships/hyperlink" Target="http://www.konkoly.hu/cgi-bin/IBVS?5684" TargetMode="External"/><Relationship Id="rId21" Type="http://schemas.openxmlformats.org/officeDocument/2006/relationships/hyperlink" Target="http://www.konkoly.hu/cgi-bin/IBVS?4670" TargetMode="External"/><Relationship Id="rId34" Type="http://schemas.openxmlformats.org/officeDocument/2006/relationships/hyperlink" Target="http://www.konkoly.hu/cgi-bin/IBVS?5887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bav-astro.de/sfs/BAVM_link.php?BAVMnr=212" TargetMode="External"/><Relationship Id="rId55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2553" TargetMode="External"/><Relationship Id="rId12" Type="http://schemas.openxmlformats.org/officeDocument/2006/relationships/hyperlink" Target="http://www.konkoly.hu/cgi-bin/IBVS?2982" TargetMode="External"/><Relationship Id="rId17" Type="http://schemas.openxmlformats.org/officeDocument/2006/relationships/hyperlink" Target="http://www.konkoly.hu/cgi-bin/IBVS?3406" TargetMode="External"/><Relationship Id="rId25" Type="http://schemas.openxmlformats.org/officeDocument/2006/relationships/hyperlink" Target="http://www.konkoly.hu/cgi-bin/IBVS?5623" TargetMode="External"/><Relationship Id="rId33" Type="http://schemas.openxmlformats.org/officeDocument/2006/relationships/hyperlink" Target="http://www.konkoly.hu/cgi-bin/IBVS?5684" TargetMode="External"/><Relationship Id="rId38" Type="http://schemas.openxmlformats.org/officeDocument/2006/relationships/hyperlink" Target="http://www.konkoly.hu/cgi-bin/IBVS?5887" TargetMode="External"/><Relationship Id="rId46" Type="http://schemas.openxmlformats.org/officeDocument/2006/relationships/hyperlink" Target="http://www.konkoly.hu/cgi-bin/IBVS?5753" TargetMode="External"/><Relationship Id="rId2" Type="http://schemas.openxmlformats.org/officeDocument/2006/relationships/hyperlink" Target="http://www.konkoly.hu/cgi-bin/IBVS?1214" TargetMode="External"/><Relationship Id="rId16" Type="http://schemas.openxmlformats.org/officeDocument/2006/relationships/hyperlink" Target="http://www.konkoly.hu/cgi-bin/IBVS?3406" TargetMode="External"/><Relationship Id="rId20" Type="http://schemas.openxmlformats.org/officeDocument/2006/relationships/hyperlink" Target="http://www.konkoly.hu/cgi-bin/IBVS?4126" TargetMode="External"/><Relationship Id="rId29" Type="http://schemas.openxmlformats.org/officeDocument/2006/relationships/hyperlink" Target="http://www.konkoly.hu/cgi-bin/IBVS?5579" TargetMode="External"/><Relationship Id="rId41" Type="http://schemas.openxmlformats.org/officeDocument/2006/relationships/hyperlink" Target="http://www.konkoly.hu/cgi-bin/IBVS?5887" TargetMode="External"/><Relationship Id="rId54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553" TargetMode="External"/><Relationship Id="rId11" Type="http://schemas.openxmlformats.org/officeDocument/2006/relationships/hyperlink" Target="http://www.konkoly.hu/cgi-bin/IBVS?2982" TargetMode="External"/><Relationship Id="rId24" Type="http://schemas.openxmlformats.org/officeDocument/2006/relationships/hyperlink" Target="http://www.konkoly.hu/cgi-bin/IBVS?5623" TargetMode="External"/><Relationship Id="rId32" Type="http://schemas.openxmlformats.org/officeDocument/2006/relationships/hyperlink" Target="http://www.konkoly.hu/cgi-bin/IBVS?550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www.konkoly.hu/cgi-bin/IBVS?5887" TargetMode="External"/><Relationship Id="rId45" Type="http://schemas.openxmlformats.org/officeDocument/2006/relationships/hyperlink" Target="http://www.konkoly.hu/cgi-bin/IBVS?5753" TargetMode="External"/><Relationship Id="rId53" Type="http://schemas.openxmlformats.org/officeDocument/2006/relationships/hyperlink" Target="http://www.konkoly.hu/cgi-bin/IBVS?5980" TargetMode="External"/><Relationship Id="rId5" Type="http://schemas.openxmlformats.org/officeDocument/2006/relationships/hyperlink" Target="http://www.konkoly.hu/cgi-bin/IBVS?2553" TargetMode="External"/><Relationship Id="rId15" Type="http://schemas.openxmlformats.org/officeDocument/2006/relationships/hyperlink" Target="http://www.konkoly.hu/cgi-bin/IBVS?3406" TargetMode="External"/><Relationship Id="rId23" Type="http://schemas.openxmlformats.org/officeDocument/2006/relationships/hyperlink" Target="http://www.konkoly.hu/cgi-bin/IBVS?4670" TargetMode="External"/><Relationship Id="rId28" Type="http://schemas.openxmlformats.org/officeDocument/2006/relationships/hyperlink" Target="http://www.konkoly.hu/cgi-bin/IBVS?5887" TargetMode="External"/><Relationship Id="rId36" Type="http://schemas.openxmlformats.org/officeDocument/2006/relationships/hyperlink" Target="http://www.konkoly.hu/cgi-bin/IBVS?5649" TargetMode="External"/><Relationship Id="rId49" Type="http://schemas.openxmlformats.org/officeDocument/2006/relationships/hyperlink" Target="http://www.bav-astro.de/sfs/BAVM_link.php?BAVMnr=212" TargetMode="External"/><Relationship Id="rId57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konkoly.hu/cgi-bin/IBVS?2982" TargetMode="External"/><Relationship Id="rId19" Type="http://schemas.openxmlformats.org/officeDocument/2006/relationships/hyperlink" Target="http://www.konkoly.hu/cgi-bin/IBVS?4126" TargetMode="External"/><Relationship Id="rId31" Type="http://schemas.openxmlformats.org/officeDocument/2006/relationships/hyperlink" Target="http://www.konkoly.hu/cgi-bin/IBVS?5494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5980" TargetMode="External"/><Relationship Id="rId4" Type="http://schemas.openxmlformats.org/officeDocument/2006/relationships/hyperlink" Target="http://www.konkoly.hu/cgi-bin/IBVS?2553" TargetMode="External"/><Relationship Id="rId9" Type="http://schemas.openxmlformats.org/officeDocument/2006/relationships/hyperlink" Target="http://www.konkoly.hu/cgi-bin/IBVS?2553" TargetMode="External"/><Relationship Id="rId14" Type="http://schemas.openxmlformats.org/officeDocument/2006/relationships/hyperlink" Target="http://www.konkoly.hu/cgi-bin/IBVS?3406" TargetMode="External"/><Relationship Id="rId22" Type="http://schemas.openxmlformats.org/officeDocument/2006/relationships/hyperlink" Target="http://www.konkoly.hu/cgi-bin/IBVS?4670" TargetMode="External"/><Relationship Id="rId27" Type="http://schemas.openxmlformats.org/officeDocument/2006/relationships/hyperlink" Target="http://www.konkoly.hu/cgi-bin/IBVS?537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649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bav-astro.de/sfs/BAVM_link.php?BAVMnr=212" TargetMode="External"/><Relationship Id="rId56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konkoly.hu/cgi-bin/IBVS?2553" TargetMode="External"/><Relationship Id="rId51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25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17"/>
  <sheetViews>
    <sheetView tabSelected="1" workbookViewId="0">
      <pane xSplit="13" ySplit="21" topLeftCell="N103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1" width="10.28515625" customWidth="1"/>
    <col min="22" max="22" width="9.140625" customWidth="1"/>
    <col min="23" max="23" width="13.42578125" customWidth="1"/>
  </cols>
  <sheetData>
    <row r="1" spans="1:23" ht="21" thickBot="1" x14ac:dyDescent="0.35">
      <c r="A1" s="1" t="s">
        <v>61</v>
      </c>
      <c r="V1" s="6" t="s">
        <v>13</v>
      </c>
      <c r="W1" s="8" t="s">
        <v>25</v>
      </c>
    </row>
    <row r="2" spans="1:23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V2">
        <v>-15000</v>
      </c>
      <c r="W2">
        <f t="shared" ref="W2:W16" si="0">+D$11+D$12*V2+D$13*V2^2</f>
        <v>0.10940283605735834</v>
      </c>
    </row>
    <row r="3" spans="1:23" ht="13.5" thickBot="1" x14ac:dyDescent="0.25">
      <c r="A3" s="33"/>
      <c r="V3">
        <v>-12000</v>
      </c>
      <c r="W3">
        <f t="shared" si="0"/>
        <v>8.4870157013936978E-2</v>
      </c>
    </row>
    <row r="4" spans="1:23" ht="14.25" thickTop="1" thickBot="1" x14ac:dyDescent="0.25">
      <c r="A4" s="7" t="s">
        <v>3</v>
      </c>
      <c r="C4" s="3">
        <v>42687.417999999998</v>
      </c>
      <c r="D4" s="4">
        <v>0.36380000000000001</v>
      </c>
      <c r="V4">
        <v>-9000</v>
      </c>
      <c r="W4">
        <f t="shared" si="0"/>
        <v>6.1924416803956522E-2</v>
      </c>
    </row>
    <row r="5" spans="1:23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V5">
        <v>-6000</v>
      </c>
      <c r="W5">
        <f t="shared" si="0"/>
        <v>4.0565615427416948E-2</v>
      </c>
    </row>
    <row r="6" spans="1:23" x14ac:dyDescent="0.2">
      <c r="A6" s="7" t="s">
        <v>4</v>
      </c>
      <c r="V6">
        <v>-3000</v>
      </c>
      <c r="W6">
        <f t="shared" si="0"/>
        <v>2.079375288431827E-2</v>
      </c>
    </row>
    <row r="7" spans="1:23" x14ac:dyDescent="0.2">
      <c r="A7" t="s">
        <v>5</v>
      </c>
      <c r="C7">
        <f>+E7+D7</f>
        <v>47790.42398</v>
      </c>
      <c r="E7">
        <v>47790.42398</v>
      </c>
      <c r="V7">
        <v>0</v>
      </c>
      <c r="W7">
        <f t="shared" si="0"/>
        <v>2.6088291746604814E-3</v>
      </c>
    </row>
    <row r="8" spans="1:23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V8">
        <v>3000</v>
      </c>
      <c r="W8">
        <f t="shared" si="0"/>
        <v>-1.398915570155642E-2</v>
      </c>
    </row>
    <row r="9" spans="1:23" x14ac:dyDescent="0.2">
      <c r="A9" s="86" t="s">
        <v>164</v>
      </c>
      <c r="B9" s="74">
        <v>75</v>
      </c>
      <c r="C9" s="86" t="str">
        <f>"F"&amp;B9</f>
        <v>F75</v>
      </c>
      <c r="D9" s="86" t="str">
        <f>"G"&amp;B9</f>
        <v>G75</v>
      </c>
      <c r="V9">
        <v>6000</v>
      </c>
      <c r="W9">
        <f t="shared" si="0"/>
        <v>-2.9000201744332432E-2</v>
      </c>
    </row>
    <row r="10" spans="1:23" ht="13.5" thickBot="1" x14ac:dyDescent="0.25">
      <c r="A10" s="16"/>
      <c r="B10" s="16"/>
      <c r="C10" s="6" t="s">
        <v>23</v>
      </c>
      <c r="D10" s="6" t="s">
        <v>24</v>
      </c>
      <c r="E10" s="16"/>
      <c r="V10">
        <v>9000</v>
      </c>
      <c r="W10">
        <f t="shared" si="0"/>
        <v>-4.2424308953667555E-2</v>
      </c>
    </row>
    <row r="11" spans="1:23" x14ac:dyDescent="0.2">
      <c r="A11" s="16" t="s">
        <v>19</v>
      </c>
      <c r="B11" s="16"/>
      <c r="C11" s="35">
        <f ca="1">INTERCEPT(INDIRECT(D9):G1005,INDIRECT(C9):$F1005)</f>
        <v>-1.6158793133624547E-2</v>
      </c>
      <c r="D11" s="5">
        <f>+E11*F11</f>
        <v>2.6088291746604814E-3</v>
      </c>
      <c r="E11" s="43">
        <v>2.6088291746604814E-3</v>
      </c>
      <c r="F11">
        <v>1</v>
      </c>
      <c r="V11">
        <v>12000</v>
      </c>
      <c r="W11">
        <f t="shared" si="0"/>
        <v>-5.4261477329561783E-2</v>
      </c>
    </row>
    <row r="12" spans="1:23" x14ac:dyDescent="0.2">
      <c r="A12" s="16" t="s">
        <v>20</v>
      </c>
      <c r="B12" s="16"/>
      <c r="C12" s="35">
        <f ca="1">SLOPE(INDIRECT(D9):G1005,INDIRECT(C9):$F1005)</f>
        <v>-3.1310198105440665E-6</v>
      </c>
      <c r="D12" s="5">
        <f>+E12*F12</f>
        <v>-5.7971514309791154E-6</v>
      </c>
      <c r="E12" s="44">
        <v>-5.7971514309791153E-2</v>
      </c>
      <c r="F12">
        <v>1E-4</v>
      </c>
      <c r="V12">
        <v>15000</v>
      </c>
      <c r="W12">
        <f t="shared" si="0"/>
        <v>-6.4511706872015129E-2</v>
      </c>
    </row>
    <row r="13" spans="1:23" ht="13.5" thickBot="1" x14ac:dyDescent="0.25">
      <c r="A13" s="16" t="s">
        <v>22</v>
      </c>
      <c r="B13" s="16"/>
      <c r="C13" s="5" t="s">
        <v>17</v>
      </c>
      <c r="D13" s="97">
        <f>+E13*F13</f>
        <v>8.8163268524493831E-11</v>
      </c>
      <c r="E13" s="45">
        <v>8.816326852449383E-3</v>
      </c>
      <c r="F13" s="42">
        <v>1E-8</v>
      </c>
      <c r="V13">
        <v>18000</v>
      </c>
      <c r="W13">
        <f t="shared" si="0"/>
        <v>-7.3174997581027593E-2</v>
      </c>
    </row>
    <row r="14" spans="1:23" x14ac:dyDescent="0.2">
      <c r="E14" s="16">
        <f>+SUM(R21:R975)</f>
        <v>5.953587802590931E-3</v>
      </c>
      <c r="V14">
        <v>21000</v>
      </c>
      <c r="W14">
        <f t="shared" si="0"/>
        <v>-8.0251349456599147E-2</v>
      </c>
    </row>
    <row r="15" spans="1:23" x14ac:dyDescent="0.2">
      <c r="A15" s="18" t="s">
        <v>21</v>
      </c>
      <c r="B15" s="16"/>
      <c r="C15" s="19">
        <f ca="1">(C7+C11)+(C8+C12)*INT(MAX(F21:F3537))</f>
        <v>59784.464921638806</v>
      </c>
      <c r="D15" s="10">
        <f>+C7+INT(MAX(F21:F1588))*C8+D11+D12*INT(MAX(F21:F4023))+D13*INT(MAX(F21:F4050)^2)</f>
        <v>59784.49160648253</v>
      </c>
      <c r="E15" s="20" t="s">
        <v>59</v>
      </c>
      <c r="F15" s="17">
        <v>1</v>
      </c>
      <c r="G15" s="17"/>
      <c r="V15">
        <v>24000</v>
      </c>
      <c r="W15">
        <f t="shared" si="0"/>
        <v>-8.5740762498729833E-2</v>
      </c>
    </row>
    <row r="16" spans="1:23" x14ac:dyDescent="0.2">
      <c r="A16" s="22" t="s">
        <v>7</v>
      </c>
      <c r="B16" s="16"/>
      <c r="C16" s="23">
        <f ca="1">+C8+C12</f>
        <v>0.36384216898018945</v>
      </c>
      <c r="D16" s="10">
        <f>+C8+D12+2*D13*MAX(F21:F896)</f>
        <v>0.36384531545286286</v>
      </c>
      <c r="E16" s="20" t="s">
        <v>53</v>
      </c>
      <c r="F16" s="21">
        <f ca="1">NOW()+15018.5+$C$5/24</f>
        <v>59957.812781018518</v>
      </c>
      <c r="G16" s="21"/>
      <c r="V16">
        <v>27000</v>
      </c>
      <c r="W16">
        <f t="shared" si="0"/>
        <v>-8.964323670741961E-2</v>
      </c>
    </row>
    <row r="17" spans="1:31" ht="13.5" thickBot="1" x14ac:dyDescent="0.25">
      <c r="A17" s="20" t="s">
        <v>50</v>
      </c>
      <c r="B17" s="16"/>
      <c r="C17" s="16">
        <f>COUNT(C21:C2195)</f>
        <v>95</v>
      </c>
      <c r="D17" s="20"/>
      <c r="E17" s="20" t="s">
        <v>60</v>
      </c>
      <c r="F17" s="21">
        <f ca="1">ROUND(2*(F16-$C$7)/$C$8,0)/2+F15</f>
        <v>33442</v>
      </c>
      <c r="G17" s="21"/>
    </row>
    <row r="18" spans="1:31" ht="14.25" thickTop="1" thickBot="1" x14ac:dyDescent="0.25">
      <c r="A18" s="22" t="s">
        <v>8</v>
      </c>
      <c r="B18" s="16"/>
      <c r="C18" s="25">
        <f ca="1">+C15</f>
        <v>59784.464921638806</v>
      </c>
      <c r="D18" s="26">
        <f ca="1">+C16</f>
        <v>0.36384216898018945</v>
      </c>
      <c r="E18" s="20" t="s">
        <v>54</v>
      </c>
      <c r="F18" s="10">
        <f ca="1">ROUND(2*(F16-$C$15)/$C$16,0)/2+F15</f>
        <v>477.5</v>
      </c>
      <c r="G18" s="10"/>
    </row>
    <row r="19" spans="1:31" ht="14.25" thickTop="1" thickBot="1" x14ac:dyDescent="0.25">
      <c r="A19" s="7" t="s">
        <v>165</v>
      </c>
      <c r="B19"/>
      <c r="C19" s="87">
        <f>+D15</f>
        <v>59784.49160648253</v>
      </c>
      <c r="D19" s="88">
        <f>+D16</f>
        <v>0.36384531545286286</v>
      </c>
      <c r="E19" s="20" t="s">
        <v>55</v>
      </c>
      <c r="F19" s="24">
        <f ca="1">+$C$15+$C$16*F18-15018.5-$C$5/24</f>
        <v>44940.095390660179</v>
      </c>
      <c r="G19" s="24"/>
    </row>
    <row r="20" spans="1:31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174</v>
      </c>
      <c r="I20" s="9" t="s">
        <v>175</v>
      </c>
      <c r="J20" s="9" t="s">
        <v>172</v>
      </c>
      <c r="K20" s="9" t="s">
        <v>171</v>
      </c>
      <c r="L20" s="9" t="s">
        <v>0</v>
      </c>
      <c r="M20" s="9" t="s">
        <v>1</v>
      </c>
      <c r="N20" s="9" t="s">
        <v>2</v>
      </c>
      <c r="O20" s="9" t="s">
        <v>26</v>
      </c>
      <c r="P20" s="8" t="s">
        <v>25</v>
      </c>
      <c r="Q20" s="6" t="s">
        <v>18</v>
      </c>
      <c r="R20" s="46" t="s">
        <v>73</v>
      </c>
      <c r="S20" s="8" t="s">
        <v>75</v>
      </c>
      <c r="T20" s="46" t="s">
        <v>74</v>
      </c>
      <c r="U20" s="39" t="s">
        <v>65</v>
      </c>
    </row>
    <row r="21" spans="1:31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R21">
        <f t="shared" ref="R21:R31" si="5">+(P21-G21)^2</f>
        <v>2.515390511020454E-5</v>
      </c>
      <c r="S21" s="5">
        <v>0.1</v>
      </c>
      <c r="T21">
        <f t="shared" ref="T21:T52" si="6">+S21*R21</f>
        <v>2.5153905110204542E-6</v>
      </c>
      <c r="W21" t="s">
        <v>63</v>
      </c>
    </row>
    <row r="22" spans="1:31" x14ac:dyDescent="0.2">
      <c r="A22" s="35" t="s">
        <v>64</v>
      </c>
      <c r="B22" s="36" t="s">
        <v>34</v>
      </c>
      <c r="C22" s="37">
        <v>45136.404499999997</v>
      </c>
      <c r="D22" s="35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R22">
        <f t="shared" si="5"/>
        <v>2.2425526288526247E-7</v>
      </c>
      <c r="S22" s="5">
        <v>1</v>
      </c>
      <c r="T22">
        <f t="shared" si="6"/>
        <v>2.2425526288526247E-7</v>
      </c>
      <c r="W22" t="s">
        <v>68</v>
      </c>
    </row>
    <row r="23" spans="1:31" x14ac:dyDescent="0.2">
      <c r="A23" s="35" t="s">
        <v>64</v>
      </c>
      <c r="B23" s="36" t="s">
        <v>34</v>
      </c>
      <c r="C23" s="37">
        <v>45145.499499999998</v>
      </c>
      <c r="D23" s="35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R23">
        <f t="shared" si="5"/>
        <v>2.3224206052924715E-7</v>
      </c>
      <c r="S23" s="5">
        <v>1</v>
      </c>
      <c r="T23">
        <f t="shared" si="6"/>
        <v>2.3224206052924715E-7</v>
      </c>
      <c r="W23" t="s">
        <v>68</v>
      </c>
    </row>
    <row r="24" spans="1:31" x14ac:dyDescent="0.2">
      <c r="A24" s="35" t="s">
        <v>64</v>
      </c>
      <c r="B24" s="36" t="s">
        <v>36</v>
      </c>
      <c r="C24" s="37">
        <v>45146.4058</v>
      </c>
      <c r="D24" s="35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R24">
        <f t="shared" si="5"/>
        <v>1.4269265600031342E-5</v>
      </c>
      <c r="S24" s="5">
        <v>1</v>
      </c>
      <c r="T24">
        <f t="shared" si="6"/>
        <v>1.4269265600031342E-5</v>
      </c>
      <c r="W24" t="s">
        <v>68</v>
      </c>
    </row>
    <row r="25" spans="1:31" x14ac:dyDescent="0.2">
      <c r="A25" s="35" t="s">
        <v>64</v>
      </c>
      <c r="B25" s="36" t="s">
        <v>34</v>
      </c>
      <c r="C25" s="37">
        <v>45149.505299999997</v>
      </c>
      <c r="D25" s="35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R25">
        <f t="shared" si="5"/>
        <v>9.5953913227463886E-6</v>
      </c>
      <c r="S25" s="5">
        <v>1</v>
      </c>
      <c r="T25">
        <f t="shared" si="6"/>
        <v>9.5953913227463886E-6</v>
      </c>
      <c r="W25" t="s">
        <v>68</v>
      </c>
    </row>
    <row r="26" spans="1:31" x14ac:dyDescent="0.2">
      <c r="A26" s="35" t="s">
        <v>64</v>
      </c>
      <c r="B26" s="36" t="s">
        <v>36</v>
      </c>
      <c r="C26" s="37">
        <v>45150.408199999998</v>
      </c>
      <c r="D26" s="35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R26">
        <f t="shared" si="5"/>
        <v>1.2944993344196766E-5</v>
      </c>
      <c r="S26" s="5">
        <v>1</v>
      </c>
      <c r="T26">
        <f t="shared" si="6"/>
        <v>1.2944993344196766E-5</v>
      </c>
      <c r="W26" t="s">
        <v>68</v>
      </c>
    </row>
    <row r="27" spans="1:31" x14ac:dyDescent="0.2">
      <c r="A27" s="35" t="s">
        <v>64</v>
      </c>
      <c r="B27" s="36" t="s">
        <v>36</v>
      </c>
      <c r="C27" s="37">
        <v>45177.335700000003</v>
      </c>
      <c r="D27" s="35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R27">
        <f t="shared" si="5"/>
        <v>1.6111537569459933E-8</v>
      </c>
      <c r="S27" s="5">
        <v>1</v>
      </c>
      <c r="T27">
        <f t="shared" si="6"/>
        <v>1.6111537569459933E-8</v>
      </c>
      <c r="W27" t="s">
        <v>68</v>
      </c>
    </row>
    <row r="28" spans="1:31" x14ac:dyDescent="0.2">
      <c r="A28" s="41" t="s">
        <v>64</v>
      </c>
      <c r="B28" s="89" t="s">
        <v>34</v>
      </c>
      <c r="C28" s="11">
        <v>45177.518400000001</v>
      </c>
      <c r="D28" s="4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R28">
        <f t="shared" si="5"/>
        <v>4.2765126575088754E-7</v>
      </c>
      <c r="S28" s="5">
        <v>1</v>
      </c>
      <c r="T28">
        <f t="shared" si="6"/>
        <v>4.2765126575088754E-7</v>
      </c>
      <c r="W28" t="s">
        <v>68</v>
      </c>
    </row>
    <row r="29" spans="1:31" x14ac:dyDescent="0.2">
      <c r="A29" s="41" t="s">
        <v>66</v>
      </c>
      <c r="B29" s="89" t="s">
        <v>34</v>
      </c>
      <c r="C29" s="11">
        <v>46668.160900000003</v>
      </c>
      <c r="D29" s="4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R29">
        <f t="shared" si="5"/>
        <v>1.2824208887219619E-5</v>
      </c>
      <c r="S29" s="5">
        <v>1</v>
      </c>
      <c r="T29">
        <f t="shared" si="6"/>
        <v>1.2824208887219619E-5</v>
      </c>
      <c r="W29" t="s">
        <v>69</v>
      </c>
    </row>
    <row r="30" spans="1:31" x14ac:dyDescent="0.2">
      <c r="A30" s="41" t="s">
        <v>66</v>
      </c>
      <c r="B30" s="89" t="s">
        <v>36</v>
      </c>
      <c r="C30" s="11">
        <v>46670.168599999997</v>
      </c>
      <c r="D30" s="4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R30">
        <f t="shared" si="5"/>
        <v>9.027816646841217E-6</v>
      </c>
      <c r="S30" s="5">
        <v>1</v>
      </c>
      <c r="T30">
        <f t="shared" si="6"/>
        <v>9.027816646841217E-6</v>
      </c>
      <c r="W30" t="s">
        <v>69</v>
      </c>
    </row>
    <row r="31" spans="1:31" x14ac:dyDescent="0.2">
      <c r="A31" s="41" t="s">
        <v>66</v>
      </c>
      <c r="B31" s="89" t="s">
        <v>34</v>
      </c>
      <c r="C31" s="11">
        <v>46671.074399999998</v>
      </c>
      <c r="D31" s="4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R31">
        <f t="shared" si="5"/>
        <v>6.2848088850793878E-7</v>
      </c>
      <c r="S31" s="5">
        <v>1</v>
      </c>
      <c r="T31">
        <f t="shared" si="6"/>
        <v>6.2848088850793878E-7</v>
      </c>
      <c r="W31" t="s">
        <v>69</v>
      </c>
    </row>
    <row r="32" spans="1:31" x14ac:dyDescent="0.2">
      <c r="A32" s="41" t="s">
        <v>32</v>
      </c>
      <c r="B32" s="89" t="s">
        <v>34</v>
      </c>
      <c r="C32" s="11">
        <v>46988.432999999997</v>
      </c>
      <c r="D32" s="4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T32">
        <f t="shared" si="6"/>
        <v>0</v>
      </c>
      <c r="U32">
        <v>-7.5938800000585616E-2</v>
      </c>
      <c r="AB32">
        <v>8</v>
      </c>
      <c r="AC32" t="s">
        <v>31</v>
      </c>
      <c r="AE32" t="s">
        <v>33</v>
      </c>
    </row>
    <row r="33" spans="1:23" s="34" customFormat="1" x14ac:dyDescent="0.2">
      <c r="A33" s="41" t="s">
        <v>67</v>
      </c>
      <c r="B33" s="89" t="s">
        <v>34</v>
      </c>
      <c r="C33" s="11">
        <v>47028.362000000001</v>
      </c>
      <c r="D33" s="4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R33">
        <f t="shared" ref="R33:R64" si="10">+(P33-G33)^2</f>
        <v>9.84000957728126E-6</v>
      </c>
      <c r="S33" s="5">
        <v>1</v>
      </c>
      <c r="T33">
        <f t="shared" si="6"/>
        <v>9.84000957728126E-6</v>
      </c>
    </row>
    <row r="34" spans="1:23" s="34" customFormat="1" x14ac:dyDescent="0.2">
      <c r="A34" s="41" t="s">
        <v>70</v>
      </c>
      <c r="B34" s="89"/>
      <c r="C34" s="11">
        <v>47114.238799999999</v>
      </c>
      <c r="D34" s="4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J34" s="135">
        <f>G34</f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R34">
        <f t="shared" si="10"/>
        <v>5.8105509501612321E-5</v>
      </c>
      <c r="S34" s="5">
        <v>1</v>
      </c>
      <c r="T34">
        <f t="shared" si="6"/>
        <v>5.8105509501612321E-5</v>
      </c>
      <c r="W34" s="34" t="s">
        <v>71</v>
      </c>
    </row>
    <row r="35" spans="1:23" s="34" customFormat="1" x14ac:dyDescent="0.2">
      <c r="A35" s="41" t="s">
        <v>70</v>
      </c>
      <c r="B35" s="89"/>
      <c r="C35" s="11">
        <v>47386.565999999999</v>
      </c>
      <c r="D35" s="4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J35" s="135">
        <f>G35</f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R35">
        <f t="shared" si="10"/>
        <v>1.3241260856069927E-6</v>
      </c>
      <c r="S35" s="5">
        <v>1</v>
      </c>
      <c r="T35">
        <f t="shared" si="6"/>
        <v>1.3241260856069927E-6</v>
      </c>
      <c r="W35" s="34" t="s">
        <v>71</v>
      </c>
    </row>
    <row r="36" spans="1:23" s="34" customFormat="1" x14ac:dyDescent="0.2">
      <c r="A36" s="41" t="s">
        <v>67</v>
      </c>
      <c r="B36" s="89" t="s">
        <v>34</v>
      </c>
      <c r="C36" s="11">
        <v>47729.485999999997</v>
      </c>
      <c r="D36" s="4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R36">
        <f t="shared" si="10"/>
        <v>6.3777685488567332E-6</v>
      </c>
      <c r="S36" s="5">
        <v>1</v>
      </c>
      <c r="T36">
        <f t="shared" si="6"/>
        <v>6.3777685488567332E-6</v>
      </c>
    </row>
    <row r="37" spans="1:23" s="34" customFormat="1" x14ac:dyDescent="0.2">
      <c r="A37" s="41" t="s">
        <v>67</v>
      </c>
      <c r="B37" s="89" t="s">
        <v>34</v>
      </c>
      <c r="C37" s="11">
        <v>47737.49</v>
      </c>
      <c r="D37" s="4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R37">
        <f t="shared" si="10"/>
        <v>4.2311208522901171E-6</v>
      </c>
      <c r="S37" s="5">
        <v>1</v>
      </c>
      <c r="T37">
        <f t="shared" si="6"/>
        <v>4.2311208522901171E-6</v>
      </c>
    </row>
    <row r="38" spans="1:23" s="34" customFormat="1" x14ac:dyDescent="0.2">
      <c r="A38" s="41" t="s">
        <v>70</v>
      </c>
      <c r="B38" s="89"/>
      <c r="C38" s="11">
        <v>47741.4859</v>
      </c>
      <c r="D38" s="4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J38" s="135">
        <f>G38</f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R38">
        <f t="shared" si="10"/>
        <v>1.8295217792290174E-5</v>
      </c>
      <c r="S38" s="5">
        <v>1</v>
      </c>
      <c r="T38">
        <f t="shared" si="6"/>
        <v>1.8295217792290174E-5</v>
      </c>
      <c r="W38" s="34" t="s">
        <v>71</v>
      </c>
    </row>
    <row r="39" spans="1:23" s="34" customFormat="1" x14ac:dyDescent="0.2">
      <c r="A39" s="41" t="s">
        <v>70</v>
      </c>
      <c r="B39" s="89"/>
      <c r="C39" s="11">
        <v>47745.49</v>
      </c>
      <c r="D39" s="4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J39" s="135">
        <f>G39</f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R39">
        <f t="shared" si="10"/>
        <v>5.815679819167216E-6</v>
      </c>
      <c r="S39" s="5">
        <v>1</v>
      </c>
      <c r="T39">
        <f t="shared" si="6"/>
        <v>5.815679819167216E-6</v>
      </c>
      <c r="W39" s="34" t="s">
        <v>71</v>
      </c>
    </row>
    <row r="40" spans="1:23" s="34" customFormat="1" x14ac:dyDescent="0.2">
      <c r="A40" s="41" t="s">
        <v>70</v>
      </c>
      <c r="B40" s="89"/>
      <c r="C40" s="11">
        <v>47772.414700000001</v>
      </c>
      <c r="D40" s="4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J40" s="135">
        <f>G40</f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R40">
        <f t="shared" si="10"/>
        <v>3.3622877037256658E-6</v>
      </c>
      <c r="S40" s="5">
        <v>1</v>
      </c>
      <c r="T40">
        <f t="shared" si="6"/>
        <v>3.3622877037256658E-6</v>
      </c>
      <c r="W40" s="34" t="s">
        <v>71</v>
      </c>
    </row>
    <row r="41" spans="1:23" s="34" customFormat="1" x14ac:dyDescent="0.2">
      <c r="A41" s="41" t="s">
        <v>67</v>
      </c>
      <c r="B41" s="89" t="s">
        <v>36</v>
      </c>
      <c r="C41" s="11">
        <v>47778.421000000002</v>
      </c>
      <c r="D41" s="4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R41">
        <f t="shared" si="10"/>
        <v>1.2424865753810137E-6</v>
      </c>
      <c r="S41" s="5">
        <v>1</v>
      </c>
      <c r="T41">
        <f t="shared" si="6"/>
        <v>1.2424865753810137E-6</v>
      </c>
    </row>
    <row r="42" spans="1:23" s="34" customFormat="1" x14ac:dyDescent="0.2">
      <c r="A42" s="41" t="s">
        <v>67</v>
      </c>
      <c r="B42" s="89" t="s">
        <v>36</v>
      </c>
      <c r="C42" s="11">
        <v>47790.423000000003</v>
      </c>
      <c r="D42" s="4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R42">
        <f t="shared" si="10"/>
        <v>1.2879694823870802E-5</v>
      </c>
      <c r="S42" s="5">
        <v>1</v>
      </c>
      <c r="T42">
        <f t="shared" si="6"/>
        <v>1.2879694823870802E-5</v>
      </c>
    </row>
    <row r="43" spans="1:23" s="34" customFormat="1" x14ac:dyDescent="0.2">
      <c r="A43" s="41" t="s">
        <v>70</v>
      </c>
      <c r="B43" s="89"/>
      <c r="C43" s="11">
        <v>47790.424099999997</v>
      </c>
      <c r="D43" s="4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J43" s="135">
        <f>G43</f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R43">
        <f t="shared" si="10"/>
        <v>6.1942706757307198E-6</v>
      </c>
      <c r="S43" s="5">
        <v>1</v>
      </c>
      <c r="T43">
        <f t="shared" si="6"/>
        <v>6.1942706757307198E-6</v>
      </c>
      <c r="W43" s="34" t="s">
        <v>71</v>
      </c>
    </row>
    <row r="44" spans="1:23" s="34" customFormat="1" x14ac:dyDescent="0.2">
      <c r="A44" s="41" t="s">
        <v>70</v>
      </c>
      <c r="B44" s="89"/>
      <c r="C44" s="11">
        <v>47822.259599999998</v>
      </c>
      <c r="D44" s="4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J44" s="135">
        <f>G44</f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R44">
        <f t="shared" si="10"/>
        <v>8.6789361773581445E-6</v>
      </c>
      <c r="S44" s="5">
        <v>1</v>
      </c>
      <c r="T44">
        <f t="shared" si="6"/>
        <v>8.6789361773581445E-6</v>
      </c>
      <c r="W44" s="34" t="s">
        <v>71</v>
      </c>
    </row>
    <row r="45" spans="1:23" x14ac:dyDescent="0.2">
      <c r="A45" s="10" t="s">
        <v>269</v>
      </c>
      <c r="B45" s="19" t="s">
        <v>34</v>
      </c>
      <c r="C45" s="85">
        <v>48119.520700000001</v>
      </c>
      <c r="D45" s="85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65" si="11">+G45</f>
        <v>-1.3538499988499098E-3</v>
      </c>
      <c r="O45">
        <f t="shared" ref="O45:O55" ca="1" si="12">+C$11+C$12*$F45</f>
        <v>-1.8990800552261655E-2</v>
      </c>
      <c r="P45">
        <f t="shared" si="3"/>
        <v>-2.5625661393740527E-3</v>
      </c>
      <c r="Q45" s="2">
        <f t="shared" si="4"/>
        <v>33101.020700000001</v>
      </c>
      <c r="R45">
        <f t="shared" si="10"/>
        <v>1.4609947083635797E-6</v>
      </c>
      <c r="S45" s="5">
        <v>1</v>
      </c>
      <c r="T45">
        <f t="shared" si="6"/>
        <v>1.4609947083635797E-6</v>
      </c>
    </row>
    <row r="46" spans="1:23" x14ac:dyDescent="0.2">
      <c r="A46" s="10" t="s">
        <v>269</v>
      </c>
      <c r="B46" s="19" t="s">
        <v>34</v>
      </c>
      <c r="C46" s="85">
        <v>48119.527000000002</v>
      </c>
      <c r="D46" s="85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-1.8990800552261655E-2</v>
      </c>
      <c r="P46">
        <f t="shared" si="3"/>
        <v>-2.5625661393740527E-3</v>
      </c>
      <c r="Q46" s="2">
        <f t="shared" si="4"/>
        <v>33101.027000000002</v>
      </c>
      <c r="R46">
        <f t="shared" si="10"/>
        <v>5.6380818092779032E-5</v>
      </c>
      <c r="S46" s="5">
        <v>1</v>
      </c>
      <c r="T46">
        <f t="shared" si="6"/>
        <v>5.6380818092779032E-5</v>
      </c>
    </row>
    <row r="47" spans="1:23" x14ac:dyDescent="0.2">
      <c r="A47" s="10" t="s">
        <v>269</v>
      </c>
      <c r="B47" s="19" t="s">
        <v>34</v>
      </c>
      <c r="C47" s="85">
        <v>48122.432999999997</v>
      </c>
      <c r="D47" s="85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-1.9015848710746006E-2</v>
      </c>
      <c r="P47">
        <f t="shared" si="3"/>
        <v>-2.607661809550613E-3</v>
      </c>
      <c r="Q47" s="2">
        <f t="shared" si="4"/>
        <v>33103.932999999997</v>
      </c>
      <c r="R47">
        <f t="shared" si="10"/>
        <v>7.7919798620448581E-6</v>
      </c>
      <c r="S47" s="5">
        <v>1</v>
      </c>
      <c r="T47">
        <f t="shared" si="6"/>
        <v>7.7919798620448581E-6</v>
      </c>
    </row>
    <row r="48" spans="1:23" x14ac:dyDescent="0.2">
      <c r="A48" s="10" t="s">
        <v>269</v>
      </c>
      <c r="B48" s="19" t="s">
        <v>34</v>
      </c>
      <c r="C48" s="85">
        <v>48122.435100000002</v>
      </c>
      <c r="D48" s="85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-1.9015848710746006E-2</v>
      </c>
      <c r="P48">
        <f t="shared" si="3"/>
        <v>-2.607661809550613E-3</v>
      </c>
      <c r="Q48" s="2">
        <f t="shared" si="4"/>
        <v>33103.935100000002</v>
      </c>
      <c r="R48">
        <f t="shared" si="10"/>
        <v>2.3925909491203414E-5</v>
      </c>
      <c r="S48" s="5">
        <v>1</v>
      </c>
      <c r="T48">
        <f t="shared" si="6"/>
        <v>2.3925909491203414E-5</v>
      </c>
    </row>
    <row r="49" spans="1:20" x14ac:dyDescent="0.2">
      <c r="A49" s="10" t="s">
        <v>269</v>
      </c>
      <c r="B49" s="19" t="s">
        <v>36</v>
      </c>
      <c r="C49" s="85">
        <v>48123.338499999998</v>
      </c>
      <c r="D49" s="85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-1.9023676260272366E-2</v>
      </c>
      <c r="P49">
        <f t="shared" si="3"/>
        <v>-2.6217518921949901E-3</v>
      </c>
      <c r="Q49" s="2">
        <f t="shared" si="4"/>
        <v>33104.838499999998</v>
      </c>
      <c r="R49">
        <f t="shared" si="10"/>
        <v>1.7102051197813608E-6</v>
      </c>
      <c r="S49" s="5">
        <v>1</v>
      </c>
      <c r="T49">
        <f t="shared" si="6"/>
        <v>1.7102051197813608E-6</v>
      </c>
    </row>
    <row r="50" spans="1:20" x14ac:dyDescent="0.2">
      <c r="A50" s="10" t="s">
        <v>269</v>
      </c>
      <c r="B50" s="19" t="s">
        <v>36</v>
      </c>
      <c r="C50" s="85">
        <v>48123.340199999999</v>
      </c>
      <c r="D50" s="85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-1.9023676260272366E-2</v>
      </c>
      <c r="P50">
        <f t="shared" si="3"/>
        <v>-2.6217518921949901E-3</v>
      </c>
      <c r="Q50" s="2">
        <f t="shared" si="4"/>
        <v>33104.840199999999</v>
      </c>
      <c r="R50">
        <f t="shared" si="10"/>
        <v>1.5386154559386967E-7</v>
      </c>
      <c r="S50" s="5">
        <v>1</v>
      </c>
      <c r="T50">
        <f t="shared" si="6"/>
        <v>1.5386154559386967E-7</v>
      </c>
    </row>
    <row r="51" spans="1:20" x14ac:dyDescent="0.2">
      <c r="A51" s="10" t="s">
        <v>269</v>
      </c>
      <c r="B51" s="19" t="s">
        <v>34</v>
      </c>
      <c r="C51" s="85">
        <v>48129.346899999997</v>
      </c>
      <c r="D51" s="85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-1.9075338087146343E-2</v>
      </c>
      <c r="P51">
        <f t="shared" si="3"/>
        <v>-2.7147187984631928E-3</v>
      </c>
      <c r="Q51" s="2">
        <f t="shared" si="4"/>
        <v>33110.846899999997</v>
      </c>
      <c r="R51">
        <f t="shared" si="10"/>
        <v>1.3970915571753473E-5</v>
      </c>
      <c r="S51" s="5">
        <v>1</v>
      </c>
      <c r="T51">
        <f t="shared" si="6"/>
        <v>1.3970915571753473E-5</v>
      </c>
    </row>
    <row r="52" spans="1:20" x14ac:dyDescent="0.2">
      <c r="A52" s="10" t="s">
        <v>269</v>
      </c>
      <c r="B52" s="19" t="s">
        <v>34</v>
      </c>
      <c r="C52" s="85">
        <v>48129.3485</v>
      </c>
      <c r="D52" s="85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-1.9075338087146343E-2</v>
      </c>
      <c r="P52">
        <f t="shared" si="3"/>
        <v>-2.7147187984631928E-3</v>
      </c>
      <c r="Q52" s="2">
        <f t="shared" si="4"/>
        <v>33110.8485</v>
      </c>
      <c r="R52">
        <f t="shared" si="10"/>
        <v>2.8491775753247303E-5</v>
      </c>
      <c r="S52" s="5">
        <v>1</v>
      </c>
      <c r="T52">
        <f t="shared" si="6"/>
        <v>2.8491775753247303E-5</v>
      </c>
    </row>
    <row r="53" spans="1:20" x14ac:dyDescent="0.2">
      <c r="A53" s="10" t="s">
        <v>269</v>
      </c>
      <c r="B53" s="19" t="s">
        <v>36</v>
      </c>
      <c r="C53" s="85">
        <v>48131.343099999998</v>
      </c>
      <c r="D53" s="85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-1.9092558696104336E-2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R53">
        <f t="shared" si="10"/>
        <v>1.3933510037051171E-6</v>
      </c>
      <c r="S53" s="5">
        <v>1</v>
      </c>
      <c r="T53">
        <f t="shared" ref="T53:T84" si="16">+S53*R53</f>
        <v>1.3933510037051171E-6</v>
      </c>
    </row>
    <row r="54" spans="1:20" x14ac:dyDescent="0.2">
      <c r="A54" s="10" t="s">
        <v>269</v>
      </c>
      <c r="B54" s="19" t="s">
        <v>36</v>
      </c>
      <c r="C54" s="85">
        <v>48131.345699999998</v>
      </c>
      <c r="D54" s="85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-1.9092558696104336E-2</v>
      </c>
      <c r="P54">
        <f t="shared" si="14"/>
        <v>-2.7456970994637689E-3</v>
      </c>
      <c r="Q54" s="2">
        <f t="shared" si="15"/>
        <v>33112.845699999998</v>
      </c>
      <c r="R54">
        <f t="shared" si="10"/>
        <v>2.0152559289213874E-6</v>
      </c>
      <c r="S54" s="5">
        <v>1</v>
      </c>
      <c r="T54">
        <f t="shared" si="16"/>
        <v>2.0152559289213874E-6</v>
      </c>
    </row>
    <row r="55" spans="1:20" x14ac:dyDescent="0.2">
      <c r="A55" s="10" t="s">
        <v>301</v>
      </c>
      <c r="B55" s="19" t="s">
        <v>34</v>
      </c>
      <c r="C55" s="85">
        <v>48472.436800000003</v>
      </c>
      <c r="D55" s="85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-2.2027889768489399E-2</v>
      </c>
      <c r="P55">
        <f t="shared" si="14"/>
        <v>-7.9481474758911139E-3</v>
      </c>
      <c r="Q55" s="2">
        <f t="shared" si="15"/>
        <v>33453.936800000003</v>
      </c>
      <c r="R55">
        <f t="shared" si="10"/>
        <v>5.2514697455629721E-5</v>
      </c>
      <c r="S55" s="5">
        <v>1</v>
      </c>
      <c r="T55">
        <f t="shared" si="16"/>
        <v>5.2514697455629721E-5</v>
      </c>
    </row>
    <row r="56" spans="1:20" x14ac:dyDescent="0.2">
      <c r="A56" s="41" t="s">
        <v>41</v>
      </c>
      <c r="B56" s="89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R56">
        <f t="shared" si="10"/>
        <v>5.2369863461481643E-5</v>
      </c>
      <c r="S56" s="5">
        <v>1</v>
      </c>
      <c r="T56">
        <f t="shared" si="16"/>
        <v>5.2369863461481643E-5</v>
      </c>
    </row>
    <row r="57" spans="1:20" x14ac:dyDescent="0.2">
      <c r="A57" s="103" t="s">
        <v>42</v>
      </c>
      <c r="B57" s="104" t="s">
        <v>34</v>
      </c>
      <c r="C57" s="105">
        <v>49588.343099999998</v>
      </c>
      <c r="D57" s="105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R57">
        <f t="shared" si="10"/>
        <v>2.1171317971802639E-6</v>
      </c>
      <c r="S57" s="5">
        <v>1</v>
      </c>
      <c r="T57">
        <f t="shared" si="16"/>
        <v>2.1171317971802639E-6</v>
      </c>
    </row>
    <row r="58" spans="1:20" x14ac:dyDescent="0.2">
      <c r="A58" s="103" t="s">
        <v>42</v>
      </c>
      <c r="B58" s="104" t="s">
        <v>34</v>
      </c>
      <c r="C58" s="105">
        <v>49588.345099999999</v>
      </c>
      <c r="D58" s="105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R58">
        <f t="shared" si="10"/>
        <v>1.1937278598392229E-5</v>
      </c>
      <c r="S58" s="5">
        <v>1</v>
      </c>
      <c r="T58">
        <f t="shared" si="16"/>
        <v>1.1937278598392229E-5</v>
      </c>
    </row>
    <row r="59" spans="1:20" x14ac:dyDescent="0.2">
      <c r="A59" s="41" t="s">
        <v>40</v>
      </c>
      <c r="B59" s="89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R59">
        <f t="shared" si="10"/>
        <v>8.3411379123801002E-5</v>
      </c>
      <c r="S59" s="5">
        <v>1</v>
      </c>
      <c r="T59">
        <f t="shared" si="16"/>
        <v>8.3411379123801002E-5</v>
      </c>
    </row>
    <row r="60" spans="1:20" x14ac:dyDescent="0.2">
      <c r="A60" s="10" t="s">
        <v>313</v>
      </c>
      <c r="B60" s="19" t="s">
        <v>36</v>
      </c>
      <c r="C60" s="85">
        <v>50301.478300000002</v>
      </c>
      <c r="D60" s="85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-3.776752635609442E-2</v>
      </c>
      <c r="P60">
        <f t="shared" si="14"/>
        <v>-3.3200933033764923E-2</v>
      </c>
      <c r="Q60" s="2">
        <f t="shared" si="15"/>
        <v>35282.978300000002</v>
      </c>
      <c r="R60">
        <f t="shared" si="10"/>
        <v>8.4327177470951787E-5</v>
      </c>
      <c r="S60" s="5">
        <v>1</v>
      </c>
      <c r="T60">
        <f t="shared" si="16"/>
        <v>8.4327177470951787E-5</v>
      </c>
    </row>
    <row r="61" spans="1:20" x14ac:dyDescent="0.2">
      <c r="A61" s="10" t="s">
        <v>313</v>
      </c>
      <c r="B61" s="19" t="s">
        <v>34</v>
      </c>
      <c r="C61" s="85">
        <v>50731.340100000001</v>
      </c>
      <c r="D61" s="85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-4.1466826262252232E-2</v>
      </c>
      <c r="P61">
        <f t="shared" si="14"/>
        <v>-3.8489408479018709E-2</v>
      </c>
      <c r="Q61" s="2">
        <f t="shared" si="15"/>
        <v>35712.840100000001</v>
      </c>
      <c r="R61">
        <f t="shared" si="10"/>
        <v>4.8309332396145454E-5</v>
      </c>
      <c r="S61" s="5">
        <v>1</v>
      </c>
      <c r="T61">
        <f t="shared" si="16"/>
        <v>4.8309332396145454E-5</v>
      </c>
    </row>
    <row r="62" spans="1:20" x14ac:dyDescent="0.2">
      <c r="A62" s="41" t="s">
        <v>40</v>
      </c>
      <c r="B62" s="89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R62">
        <f t="shared" si="10"/>
        <v>4.7893202965673623E-5</v>
      </c>
      <c r="S62" s="5">
        <v>1</v>
      </c>
      <c r="T62">
        <f t="shared" si="16"/>
        <v>4.7893202965673623E-5</v>
      </c>
    </row>
    <row r="63" spans="1:20" x14ac:dyDescent="0.2">
      <c r="A63" s="10" t="s">
        <v>313</v>
      </c>
      <c r="B63" s="19" t="s">
        <v>34</v>
      </c>
      <c r="C63" s="85">
        <v>50758.272599999997</v>
      </c>
      <c r="D63" s="85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-4.1698521728232497E-2</v>
      </c>
      <c r="P63">
        <f t="shared" si="14"/>
        <v>-3.8812446595329168E-2</v>
      </c>
      <c r="Q63" s="2">
        <f t="shared" si="15"/>
        <v>35739.772599999997</v>
      </c>
      <c r="R63">
        <f t="shared" si="10"/>
        <v>1.7433151215674678E-6</v>
      </c>
      <c r="S63" s="5">
        <v>1</v>
      </c>
      <c r="T63">
        <f t="shared" si="16"/>
        <v>1.7433151215674678E-6</v>
      </c>
    </row>
    <row r="64" spans="1:20" x14ac:dyDescent="0.2">
      <c r="A64" s="106" t="s">
        <v>40</v>
      </c>
      <c r="B64" s="107" t="s">
        <v>36</v>
      </c>
      <c r="C64" s="108">
        <v>50758.27261</v>
      </c>
      <c r="D64" s="108">
        <v>9.1E-4</v>
      </c>
      <c r="E64" s="98">
        <f t="shared" si="13"/>
        <v>8156.8969834157551</v>
      </c>
      <c r="F64" s="98">
        <f t="shared" si="17"/>
        <v>8157</v>
      </c>
      <c r="G64" s="98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R64">
        <f t="shared" si="10"/>
        <v>1.7698220624039703E-6</v>
      </c>
      <c r="S64" s="5">
        <v>1</v>
      </c>
      <c r="T64">
        <f t="shared" si="16"/>
        <v>1.7698220624039703E-6</v>
      </c>
    </row>
    <row r="65" spans="1:20" x14ac:dyDescent="0.2">
      <c r="A65" s="106" t="s">
        <v>72</v>
      </c>
      <c r="B65" s="107"/>
      <c r="C65" s="108">
        <v>51000.225700000003</v>
      </c>
      <c r="D65" s="108"/>
      <c r="E65" s="98">
        <f t="shared" si="13"/>
        <v>8821.8858949119403</v>
      </c>
      <c r="F65" s="98">
        <f t="shared" si="17"/>
        <v>8822</v>
      </c>
      <c r="G65" s="98">
        <f t="shared" ref="G65:G85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R65">
        <f t="shared" ref="R65:R85" si="19">+(P65-G65)^2</f>
        <v>2.4179550725521661E-8</v>
      </c>
      <c r="S65" s="5">
        <v>1</v>
      </c>
      <c r="T65">
        <f t="shared" si="16"/>
        <v>2.4179550725521661E-8</v>
      </c>
    </row>
    <row r="66" spans="1:20" x14ac:dyDescent="0.2">
      <c r="A66" s="99" t="s">
        <v>46</v>
      </c>
      <c r="B66" s="100" t="s">
        <v>34</v>
      </c>
      <c r="C66" s="101">
        <v>52134.498299999999</v>
      </c>
      <c r="D66" s="101">
        <v>2.0000000000000001E-4</v>
      </c>
      <c r="E66" s="98">
        <f t="shared" si="13"/>
        <v>11939.344331230883</v>
      </c>
      <c r="F66" s="98">
        <f t="shared" si="17"/>
        <v>11939.5</v>
      </c>
      <c r="G66" s="98">
        <f t="shared" si="18"/>
        <v>-5.6639349997567479E-2</v>
      </c>
      <c r="K66">
        <f t="shared" ref="K66:K85" si="20">+G66</f>
        <v>-5.6639349997567479E-2</v>
      </c>
      <c r="P66">
        <f t="shared" si="14"/>
        <v>-5.4038440034281494E-2</v>
      </c>
      <c r="Q66" s="2">
        <f t="shared" si="15"/>
        <v>37115.998299999999</v>
      </c>
      <c r="R66">
        <f t="shared" si="19"/>
        <v>6.7647326371202993E-6</v>
      </c>
      <c r="S66" s="5">
        <v>1</v>
      </c>
      <c r="T66">
        <f t="shared" si="16"/>
        <v>6.7647326371202993E-6</v>
      </c>
    </row>
    <row r="67" spans="1:20" x14ac:dyDescent="0.2">
      <c r="A67" s="99" t="s">
        <v>46</v>
      </c>
      <c r="B67" s="100" t="s">
        <v>36</v>
      </c>
      <c r="C67" s="101">
        <v>52136.5</v>
      </c>
      <c r="D67" s="101">
        <v>2.0000000000000001E-4</v>
      </c>
      <c r="E67" s="98">
        <f t="shared" si="13"/>
        <v>11944.845845198497</v>
      </c>
      <c r="F67" s="98">
        <f t="shared" si="17"/>
        <v>11945</v>
      </c>
      <c r="G67" s="98">
        <f t="shared" si="18"/>
        <v>-5.6088500001351349E-2</v>
      </c>
      <c r="K67">
        <f t="shared" si="20"/>
        <v>-5.6088500001351349E-2</v>
      </c>
      <c r="P67">
        <f t="shared" si="14"/>
        <v>-5.4058742821422985E-2</v>
      </c>
      <c r="Q67" s="2">
        <f t="shared" si="15"/>
        <v>37118</v>
      </c>
      <c r="R67">
        <f t="shared" si="19"/>
        <v>4.1199142094707448E-6</v>
      </c>
      <c r="S67" s="5">
        <v>1</v>
      </c>
      <c r="T67">
        <f t="shared" si="16"/>
        <v>4.1199142094707448E-6</v>
      </c>
    </row>
    <row r="68" spans="1:20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K68">
        <f t="shared" si="20"/>
        <v>-5.4038649999711197E-2</v>
      </c>
      <c r="P68">
        <f t="shared" si="14"/>
        <v>-5.4703785751722148E-2</v>
      </c>
      <c r="Q68" s="2">
        <f t="shared" si="15"/>
        <v>37181.856899999999</v>
      </c>
      <c r="R68">
        <f t="shared" si="19"/>
        <v>4.4240556860317297E-7</v>
      </c>
      <c r="S68" s="5">
        <v>1</v>
      </c>
      <c r="T68">
        <f t="shared" si="16"/>
        <v>4.4240556860317297E-7</v>
      </c>
    </row>
    <row r="69" spans="1:20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K69">
        <f t="shared" si="20"/>
        <v>-6.1239900001964998E-2</v>
      </c>
      <c r="P69">
        <f t="shared" si="14"/>
        <v>-5.8144846925967102E-2</v>
      </c>
      <c r="Q69" s="2">
        <f t="shared" si="15"/>
        <v>37532.050799999997</v>
      </c>
      <c r="R69">
        <f t="shared" si="19"/>
        <v>9.5793535432440368E-6</v>
      </c>
      <c r="S69" s="5">
        <v>1</v>
      </c>
      <c r="T69">
        <f t="shared" si="16"/>
        <v>9.5793535432440368E-6</v>
      </c>
    </row>
    <row r="70" spans="1:20" x14ac:dyDescent="0.2">
      <c r="A70" s="11" t="s">
        <v>57</v>
      </c>
      <c r="B70" s="89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K70">
        <f t="shared" si="20"/>
        <v>-3.7712149998696987E-2</v>
      </c>
      <c r="P70">
        <f t="shared" si="14"/>
        <v>-5.825818762228465E-2</v>
      </c>
      <c r="Q70" s="2">
        <f t="shared" si="15"/>
        <v>37543.899299999997</v>
      </c>
      <c r="R70">
        <f t="shared" si="19"/>
        <v>4.2213966202987979E-4</v>
      </c>
      <c r="S70" s="5">
        <v>1</v>
      </c>
      <c r="T70">
        <f t="shared" si="16"/>
        <v>4.2213966202987979E-4</v>
      </c>
    </row>
    <row r="71" spans="1:20" x14ac:dyDescent="0.2">
      <c r="A71" s="128" t="s">
        <v>500</v>
      </c>
      <c r="B71" s="129" t="s">
        <v>36</v>
      </c>
      <c r="C71" s="130">
        <v>52734.832999999999</v>
      </c>
      <c r="D71" s="130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 t="shared" si="20"/>
        <v>-6.668435000028694E-2</v>
      </c>
      <c r="O71">
        <f ca="1">+C$11+C$12*$F71</f>
        <v>-5.8707786849013135E-2</v>
      </c>
      <c r="P71">
        <f t="shared" si="14"/>
        <v>-5.989005175983006E-2</v>
      </c>
      <c r="Q71" s="2">
        <f t="shared" si="15"/>
        <v>37716.332999999999</v>
      </c>
      <c r="R71">
        <f t="shared" si="19"/>
        <v>4.616248858027547E-5</v>
      </c>
      <c r="S71" s="5">
        <v>1</v>
      </c>
      <c r="T71">
        <f t="shared" si="16"/>
        <v>4.616248858027547E-5</v>
      </c>
    </row>
    <row r="72" spans="1:20" x14ac:dyDescent="0.2">
      <c r="A72" s="90" t="s">
        <v>44</v>
      </c>
      <c r="B72" s="91" t="s">
        <v>36</v>
      </c>
      <c r="C72" s="92">
        <v>52808.512999999999</v>
      </c>
      <c r="D72" s="93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K72">
        <f t="shared" si="20"/>
        <v>-6.535759999678703E-2</v>
      </c>
      <c r="P72">
        <f t="shared" si="14"/>
        <v>-6.0575131310839886E-2</v>
      </c>
      <c r="Q72" s="2">
        <f t="shared" si="15"/>
        <v>37790.012999999999</v>
      </c>
      <c r="R72">
        <f t="shared" si="19"/>
        <v>2.2872006732065006E-5</v>
      </c>
      <c r="S72" s="5">
        <v>1</v>
      </c>
      <c r="T72">
        <f t="shared" si="16"/>
        <v>2.2872006732065006E-5</v>
      </c>
    </row>
    <row r="73" spans="1:20" x14ac:dyDescent="0.2">
      <c r="A73" s="41" t="s">
        <v>37</v>
      </c>
      <c r="B73" s="91" t="s">
        <v>34</v>
      </c>
      <c r="C73" s="92">
        <v>52854.902399999999</v>
      </c>
      <c r="D73" s="92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K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R73">
        <f t="shared" si="19"/>
        <v>2.7358985706181423E-5</v>
      </c>
      <c r="S73" s="5">
        <v>1</v>
      </c>
      <c r="T73">
        <f t="shared" si="16"/>
        <v>2.7358985706181423E-5</v>
      </c>
    </row>
    <row r="74" spans="1:20" x14ac:dyDescent="0.2">
      <c r="A74" s="41" t="s">
        <v>37</v>
      </c>
      <c r="B74" s="91" t="s">
        <v>36</v>
      </c>
      <c r="C74" s="92">
        <v>52855.092400000001</v>
      </c>
      <c r="D74" s="92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K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R74">
        <f t="shared" si="19"/>
        <v>8.1136081047168079E-6</v>
      </c>
      <c r="S74" s="5">
        <v>1</v>
      </c>
      <c r="T74">
        <f t="shared" si="16"/>
        <v>8.1136081047168079E-6</v>
      </c>
    </row>
    <row r="75" spans="1:20" x14ac:dyDescent="0.2">
      <c r="A75" s="11" t="s">
        <v>45</v>
      </c>
      <c r="B75" s="91" t="s">
        <v>36</v>
      </c>
      <c r="C75" s="92">
        <v>52952.6005</v>
      </c>
      <c r="D75" s="94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K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R75">
        <f t="shared" si="19"/>
        <v>1.6836287633122031E-6</v>
      </c>
      <c r="S75" s="5">
        <v>1</v>
      </c>
      <c r="T75">
        <f t="shared" si="16"/>
        <v>1.6836287633122031E-6</v>
      </c>
    </row>
    <row r="76" spans="1:20" x14ac:dyDescent="0.2">
      <c r="A76" s="14" t="s">
        <v>49</v>
      </c>
      <c r="B76" s="91" t="s">
        <v>36</v>
      </c>
      <c r="C76" s="92">
        <v>53229.48</v>
      </c>
      <c r="D76" s="94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K76">
        <f t="shared" si="20"/>
        <v>-6.7369699994742405E-2</v>
      </c>
      <c r="O76">
        <f t="shared" ref="O76:O107" ca="1" si="21">+C$11+C$12*$F76</f>
        <v>-6.2964408281447795E-2</v>
      </c>
      <c r="P76">
        <f t="shared" si="14"/>
        <v>-6.4350712637216229E-2</v>
      </c>
      <c r="Q76" s="2">
        <f t="shared" si="15"/>
        <v>38210.980000000003</v>
      </c>
      <c r="R76">
        <f t="shared" si="19"/>
        <v>9.1142846649028842E-6</v>
      </c>
      <c r="S76" s="5">
        <v>1</v>
      </c>
      <c r="T76">
        <f t="shared" si="16"/>
        <v>9.1142846649028842E-6</v>
      </c>
    </row>
    <row r="77" spans="1:20" x14ac:dyDescent="0.2">
      <c r="A77" s="11" t="s">
        <v>57</v>
      </c>
      <c r="B77" s="89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K77">
        <f t="shared" si="20"/>
        <v>-6.4019850004115142E-2</v>
      </c>
      <c r="O77">
        <f t="shared" ca="1" si="21"/>
        <v>-6.3513902258198279E-2</v>
      </c>
      <c r="P77">
        <f t="shared" si="14"/>
        <v>-6.49027958645301E-2</v>
      </c>
      <c r="Q77" s="2">
        <f t="shared" si="15"/>
        <v>38274.838199999998</v>
      </c>
      <c r="R77">
        <f t="shared" si="19"/>
        <v>7.7959339242390979E-7</v>
      </c>
      <c r="S77" s="5">
        <v>1</v>
      </c>
      <c r="T77">
        <f t="shared" si="16"/>
        <v>7.7959339242390979E-7</v>
      </c>
    </row>
    <row r="78" spans="1:20" x14ac:dyDescent="0.2">
      <c r="A78" s="14" t="s">
        <v>48</v>
      </c>
      <c r="B78" s="91" t="s">
        <v>36</v>
      </c>
      <c r="C78" s="92">
        <v>53302.2526</v>
      </c>
      <c r="D78" s="92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K78">
        <f t="shared" si="20"/>
        <v>-6.3829699996858835E-2</v>
      </c>
      <c r="O78">
        <f t="shared" ca="1" si="21"/>
        <v>-6.359061224355661E-2</v>
      </c>
      <c r="P78">
        <f t="shared" si="14"/>
        <v>-6.4979435312202016E-2</v>
      </c>
      <c r="Q78" s="2">
        <f t="shared" si="15"/>
        <v>38283.7526</v>
      </c>
      <c r="R78">
        <f t="shared" si="19"/>
        <v>1.321891295347284E-6</v>
      </c>
      <c r="S78" s="5">
        <v>1</v>
      </c>
      <c r="T78">
        <f t="shared" si="16"/>
        <v>1.321891295347284E-6</v>
      </c>
    </row>
    <row r="79" spans="1:20" x14ac:dyDescent="0.2">
      <c r="A79" s="14" t="s">
        <v>48</v>
      </c>
      <c r="B79" s="91" t="s">
        <v>36</v>
      </c>
      <c r="C79" s="92">
        <v>53303.341800000002</v>
      </c>
      <c r="D79" s="92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K79">
        <f t="shared" si="20"/>
        <v>-6.6165599993837532E-2</v>
      </c>
      <c r="O79">
        <f t="shared" ca="1" si="21"/>
        <v>-6.3600005302988233E-2</v>
      </c>
      <c r="P79">
        <f t="shared" si="14"/>
        <v>-6.4988812460896273E-2</v>
      </c>
      <c r="Q79" s="2">
        <f t="shared" si="15"/>
        <v>38284.841800000002</v>
      </c>
      <c r="R79">
        <f t="shared" si="19"/>
        <v>1.3848288976859751E-6</v>
      </c>
      <c r="S79" s="5">
        <v>1</v>
      </c>
      <c r="T79">
        <f t="shared" si="16"/>
        <v>1.3848288976859751E-6</v>
      </c>
    </row>
    <row r="80" spans="1:20" x14ac:dyDescent="0.2">
      <c r="A80" s="14" t="s">
        <v>48</v>
      </c>
      <c r="B80" s="91" t="s">
        <v>34</v>
      </c>
      <c r="C80" s="92">
        <v>53304.250099999997</v>
      </c>
      <c r="D80" s="92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K80">
        <f t="shared" si="20"/>
        <v>-6.7478850003681146E-2</v>
      </c>
      <c r="O80">
        <f t="shared" ca="1" si="21"/>
        <v>-6.3607832852514604E-2</v>
      </c>
      <c r="P80">
        <f t="shared" si="14"/>
        <v>-6.4996625539229885E-2</v>
      </c>
      <c r="Q80" s="2">
        <f t="shared" si="15"/>
        <v>38285.750099999997</v>
      </c>
      <c r="R80">
        <f t="shared" si="19"/>
        <v>6.1614382919203463E-6</v>
      </c>
      <c r="S80" s="5">
        <v>1</v>
      </c>
      <c r="T80">
        <f t="shared" si="16"/>
        <v>6.1614382919203463E-6</v>
      </c>
    </row>
    <row r="81" spans="1:20" x14ac:dyDescent="0.2">
      <c r="A81" s="11" t="s">
        <v>57</v>
      </c>
      <c r="B81" s="89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K81">
        <f t="shared" si="20"/>
        <v>-7.3420900000201073E-2</v>
      </c>
      <c r="O81">
        <f t="shared" ca="1" si="21"/>
        <v>-6.5794850190179638E-2</v>
      </c>
      <c r="P81">
        <f t="shared" si="14"/>
        <v>-6.7136430613450676E-2</v>
      </c>
      <c r="Q81" s="2">
        <f t="shared" si="15"/>
        <v>38539.890099999997</v>
      </c>
      <c r="R81">
        <f t="shared" si="19"/>
        <v>3.9494555473002906E-5</v>
      </c>
      <c r="S81" s="5">
        <v>1</v>
      </c>
      <c r="T81">
        <f t="shared" si="16"/>
        <v>3.9494555473002906E-5</v>
      </c>
    </row>
    <row r="82" spans="1:20" x14ac:dyDescent="0.2">
      <c r="A82" s="14" t="s">
        <v>49</v>
      </c>
      <c r="B82" s="91" t="s">
        <v>36</v>
      </c>
      <c r="C82" s="92">
        <v>53559.481399999997</v>
      </c>
      <c r="D82" s="94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K82">
        <f t="shared" si="20"/>
        <v>-7.3656799999298528E-2</v>
      </c>
      <c r="O82">
        <f t="shared" ca="1" si="21"/>
        <v>-6.5804243249611261E-2</v>
      </c>
      <c r="P82">
        <f t="shared" si="14"/>
        <v>-6.714543536049869E-2</v>
      </c>
      <c r="Q82" s="2">
        <f t="shared" si="15"/>
        <v>38540.981399999997</v>
      </c>
      <c r="R82">
        <f t="shared" si="19"/>
        <v>4.2397869459412949E-5</v>
      </c>
      <c r="S82" s="5">
        <v>1</v>
      </c>
      <c r="T82">
        <f t="shared" si="16"/>
        <v>4.2397869459412949E-5</v>
      </c>
    </row>
    <row r="83" spans="1:20" x14ac:dyDescent="0.2">
      <c r="A83" s="11" t="s">
        <v>57</v>
      </c>
      <c r="B83" s="89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K83">
        <f t="shared" si="20"/>
        <v>-6.2070050000329502E-2</v>
      </c>
      <c r="O83">
        <f t="shared" ca="1" si="21"/>
        <v>-6.5812070799137617E-2</v>
      </c>
      <c r="P83">
        <f t="shared" si="14"/>
        <v>-6.7152938104127091E-2</v>
      </c>
      <c r="Q83" s="2">
        <f t="shared" si="15"/>
        <v>38541.902600000001</v>
      </c>
      <c r="R83">
        <f t="shared" si="19"/>
        <v>2.5835751475727053E-5</v>
      </c>
      <c r="S83" s="5">
        <v>1</v>
      </c>
      <c r="T83">
        <f t="shared" si="16"/>
        <v>2.5835751475727053E-5</v>
      </c>
    </row>
    <row r="84" spans="1:20" x14ac:dyDescent="0.2">
      <c r="A84" s="11" t="s">
        <v>57</v>
      </c>
      <c r="B84" s="89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K84">
        <f t="shared" si="20"/>
        <v>-6.4571399998385459E-2</v>
      </c>
      <c r="O84">
        <f t="shared" ca="1" si="21"/>
        <v>-6.6060986874075883E-2</v>
      </c>
      <c r="P84">
        <f t="shared" si="14"/>
        <v>-6.739095061516262E-2</v>
      </c>
      <c r="Q84" s="2">
        <f t="shared" si="15"/>
        <v>38570.825799999999</v>
      </c>
      <c r="R84">
        <f t="shared" si="19"/>
        <v>7.94986568056847E-6</v>
      </c>
      <c r="S84" s="5">
        <v>1</v>
      </c>
      <c r="T84">
        <f t="shared" si="16"/>
        <v>7.94986568056847E-6</v>
      </c>
    </row>
    <row r="85" spans="1:20" x14ac:dyDescent="0.2">
      <c r="A85" s="11" t="s">
        <v>57</v>
      </c>
      <c r="B85" s="89" t="s">
        <v>34</v>
      </c>
      <c r="C85" s="11">
        <v>53589.507400000002</v>
      </c>
      <c r="D85" s="11">
        <v>8.9999999999999998E-4</v>
      </c>
      <c r="E85">
        <f t="shared" ref="E85:E107" si="22">+(C85-C$7)/C$8</f>
        <v>15938.321643841498</v>
      </c>
      <c r="F85">
        <f t="shared" si="17"/>
        <v>15938.5</v>
      </c>
      <c r="G85">
        <f t="shared" si="18"/>
        <v>-6.4894049995928071E-2</v>
      </c>
      <c r="K85">
        <f t="shared" si="20"/>
        <v>-6.4894049995928071E-2</v>
      </c>
      <c r="O85">
        <f t="shared" ca="1" si="21"/>
        <v>-6.6062552383981149E-2</v>
      </c>
      <c r="P85">
        <f t="shared" ref="P85:P107" si="23">+D$11+D$12*F85+D$13*F85^2</f>
        <v>-6.7392444022663561E-2</v>
      </c>
      <c r="Q85" s="2">
        <f t="shared" ref="Q85:Q107" si="24">+C85-15018.5</f>
        <v>38571.007400000002</v>
      </c>
      <c r="R85">
        <f t="shared" si="19"/>
        <v>6.2419727128275756E-6</v>
      </c>
      <c r="S85" s="5">
        <v>1</v>
      </c>
      <c r="T85">
        <f t="shared" ref="T85:T107" si="25">+S85*R85</f>
        <v>6.2419727128275756E-6</v>
      </c>
    </row>
    <row r="86" spans="1:20" x14ac:dyDescent="0.2">
      <c r="A86" s="11" t="s">
        <v>57</v>
      </c>
      <c r="B86" s="89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ref="G86:G107" si="27">+C86-(C$7+F86*C$8)</f>
        <v>-6.7200500001490582E-2</v>
      </c>
      <c r="K86">
        <f t="shared" ref="K86:K107" si="28">+G86</f>
        <v>-6.7200500001490582E-2</v>
      </c>
      <c r="O86">
        <f t="shared" ca="1" si="21"/>
        <v>-6.6208144805171454E-2</v>
      </c>
      <c r="P86">
        <f t="shared" si="23"/>
        <v>-6.753113823942658E-2</v>
      </c>
      <c r="Q86" s="2">
        <f t="shared" si="24"/>
        <v>38587.923900000002</v>
      </c>
      <c r="R86">
        <f t="shared" ref="R86:R107" si="29">+(P86-G86)^2</f>
        <v>1.0932164438542192E-7</v>
      </c>
      <c r="S86" s="5">
        <v>1</v>
      </c>
      <c r="T86">
        <f t="shared" si="25"/>
        <v>1.0932164438542192E-7</v>
      </c>
    </row>
    <row r="87" spans="1:20" x14ac:dyDescent="0.2">
      <c r="A87" s="14" t="s">
        <v>48</v>
      </c>
      <c r="B87" s="91" t="s">
        <v>36</v>
      </c>
      <c r="C87" s="92">
        <v>53613.340900000003</v>
      </c>
      <c r="D87" s="92">
        <v>4.0000000000000002E-4</v>
      </c>
      <c r="E87">
        <f t="shared" si="22"/>
        <v>16003.826131600446</v>
      </c>
      <c r="F87">
        <f t="shared" si="26"/>
        <v>16004</v>
      </c>
      <c r="G87">
        <f t="shared" si="27"/>
        <v>-6.3261199997214135E-2</v>
      </c>
      <c r="K87">
        <f t="shared" si="28"/>
        <v>-6.3261199997214135E-2</v>
      </c>
      <c r="O87">
        <f t="shared" ca="1" si="21"/>
        <v>-6.6267634181571777E-2</v>
      </c>
      <c r="P87">
        <f t="shared" si="23"/>
        <v>-6.7587699275475421E-2</v>
      </c>
      <c r="Q87" s="2">
        <f t="shared" si="24"/>
        <v>38594.840900000003</v>
      </c>
      <c r="R87">
        <f t="shared" si="29"/>
        <v>1.8718596004795433E-5</v>
      </c>
      <c r="S87" s="5">
        <v>1</v>
      </c>
      <c r="T87">
        <f t="shared" si="25"/>
        <v>1.8718596004795433E-5</v>
      </c>
    </row>
    <row r="88" spans="1:20" x14ac:dyDescent="0.2">
      <c r="A88" s="90" t="s">
        <v>56</v>
      </c>
      <c r="B88" s="91" t="s">
        <v>36</v>
      </c>
      <c r="C88" s="95">
        <v>53937.53</v>
      </c>
      <c r="D88" s="94">
        <v>3.0000000000000001E-3</v>
      </c>
      <c r="E88">
        <f t="shared" si="22"/>
        <v>16894.834205636296</v>
      </c>
      <c r="F88">
        <f t="shared" si="26"/>
        <v>16895</v>
      </c>
      <c r="G88">
        <f t="shared" si="27"/>
        <v>-6.0323500001686625E-2</v>
      </c>
      <c r="K88">
        <f t="shared" si="28"/>
        <v>-6.0323500001686625E-2</v>
      </c>
      <c r="O88">
        <f t="shared" ca="1" si="21"/>
        <v>-6.9057372832766556E-2</v>
      </c>
      <c r="P88">
        <f t="shared" si="23"/>
        <v>-7.0168630516749916E-2</v>
      </c>
      <c r="Q88" s="2">
        <f t="shared" si="24"/>
        <v>38919.03</v>
      </c>
      <c r="R88">
        <f t="shared" si="29"/>
        <v>9.6926594858630385E-5</v>
      </c>
      <c r="S88" s="5">
        <v>1</v>
      </c>
      <c r="T88">
        <f t="shared" si="25"/>
        <v>9.6926594858630385E-5</v>
      </c>
    </row>
    <row r="89" spans="1:20" x14ac:dyDescent="0.2">
      <c r="A89" s="90" t="s">
        <v>56</v>
      </c>
      <c r="B89" s="91" t="s">
        <v>34</v>
      </c>
      <c r="C89" s="92">
        <v>53938.430500000002</v>
      </c>
      <c r="D89" s="94">
        <v>2.9999999999999997E-4</v>
      </c>
      <c r="E89">
        <f t="shared" si="22"/>
        <v>16897.309158590211</v>
      </c>
      <c r="F89">
        <f t="shared" si="26"/>
        <v>16897.5</v>
      </c>
      <c r="G89">
        <f t="shared" si="27"/>
        <v>-6.9436749996384606E-2</v>
      </c>
      <c r="K89">
        <f t="shared" si="28"/>
        <v>-6.9436749996384606E-2</v>
      </c>
      <c r="O89">
        <f t="shared" ca="1" si="21"/>
        <v>-6.9065200382292913E-2</v>
      </c>
      <c r="P89">
        <f t="shared" si="23"/>
        <v>-7.0175675252198338E-2</v>
      </c>
      <c r="Q89" s="2">
        <f t="shared" si="24"/>
        <v>38919.930500000002</v>
      </c>
      <c r="R89">
        <f t="shared" si="29"/>
        <v>5.4601053367939034E-7</v>
      </c>
      <c r="S89" s="5">
        <v>1</v>
      </c>
      <c r="T89">
        <f t="shared" si="25"/>
        <v>5.4601053367939034E-7</v>
      </c>
    </row>
    <row r="90" spans="1:20" x14ac:dyDescent="0.2">
      <c r="A90" s="92" t="s">
        <v>58</v>
      </c>
      <c r="B90" s="91" t="s">
        <v>34</v>
      </c>
      <c r="C90" s="92">
        <v>54650.469899999996</v>
      </c>
      <c r="D90" s="92">
        <v>5.0000000000000001E-4</v>
      </c>
      <c r="E90">
        <f t="shared" si="22"/>
        <v>18854.293074556677</v>
      </c>
      <c r="F90">
        <f t="shared" si="26"/>
        <v>18854.5</v>
      </c>
      <c r="G90">
        <f t="shared" si="27"/>
        <v>-7.5288849999196827E-2</v>
      </c>
      <c r="K90">
        <f t="shared" si="28"/>
        <v>-7.5288849999196827E-2</v>
      </c>
      <c r="O90">
        <f t="shared" ca="1" si="21"/>
        <v>-7.5192606151527647E-2</v>
      </c>
      <c r="P90">
        <f t="shared" si="23"/>
        <v>-7.535221081662942E-2</v>
      </c>
      <c r="Q90" s="2">
        <f t="shared" si="24"/>
        <v>39631.969899999996</v>
      </c>
      <c r="R90">
        <f t="shared" si="29"/>
        <v>4.0145931857262864E-9</v>
      </c>
      <c r="S90" s="5">
        <v>1</v>
      </c>
      <c r="T90">
        <f t="shared" si="25"/>
        <v>4.0145931857262864E-9</v>
      </c>
    </row>
    <row r="91" spans="1:20" x14ac:dyDescent="0.2">
      <c r="A91" s="41" t="s">
        <v>168</v>
      </c>
      <c r="B91" s="32" t="s">
        <v>36</v>
      </c>
      <c r="C91" s="110">
        <v>55050.5164</v>
      </c>
      <c r="D91" s="110">
        <v>6.9999999999999999E-4</v>
      </c>
      <c r="E91">
        <f t="shared" si="22"/>
        <v>19953.789206566642</v>
      </c>
      <c r="F91">
        <f t="shared" si="26"/>
        <v>19954</v>
      </c>
      <c r="G91">
        <f t="shared" si="27"/>
        <v>-7.6696199997968506E-2</v>
      </c>
      <c r="K91">
        <f t="shared" si="28"/>
        <v>-7.6696199997968506E-2</v>
      </c>
      <c r="O91">
        <f t="shared" ca="1" si="21"/>
        <v>-7.8635162433220857E-2</v>
      </c>
      <c r="P91">
        <f t="shared" si="23"/>
        <v>-7.7964256929908105E-2</v>
      </c>
      <c r="Q91" s="2">
        <f t="shared" si="24"/>
        <v>40032.0164</v>
      </c>
      <c r="R91">
        <f t="shared" si="29"/>
        <v>1.6079683826400674E-6</v>
      </c>
      <c r="S91" s="5">
        <v>1</v>
      </c>
      <c r="T91">
        <f t="shared" si="25"/>
        <v>1.6079683826400674E-6</v>
      </c>
    </row>
    <row r="92" spans="1:20" x14ac:dyDescent="0.2">
      <c r="A92" s="41" t="s">
        <v>168</v>
      </c>
      <c r="B92" s="5" t="s">
        <v>34</v>
      </c>
      <c r="C92" s="110">
        <v>55059.4202</v>
      </c>
      <c r="D92" s="110">
        <v>5.9999999999999995E-4</v>
      </c>
      <c r="E92">
        <f t="shared" si="22"/>
        <v>19978.260595918106</v>
      </c>
      <c r="F92">
        <f t="shared" si="26"/>
        <v>19978.5</v>
      </c>
      <c r="G92">
        <f t="shared" si="27"/>
        <v>-8.7106049999420065E-2</v>
      </c>
      <c r="K92">
        <f t="shared" si="28"/>
        <v>-8.7106049999420065E-2</v>
      </c>
      <c r="O92">
        <f t="shared" ca="1" si="21"/>
        <v>-7.8711872418579173E-2</v>
      </c>
      <c r="P92">
        <f t="shared" si="23"/>
        <v>-7.8020032936818431E-2</v>
      </c>
      <c r="Q92" s="2">
        <f t="shared" si="24"/>
        <v>40040.9202</v>
      </c>
      <c r="R92">
        <f t="shared" si="29"/>
        <v>8.2555706061888031E-5</v>
      </c>
      <c r="S92" s="5">
        <v>1</v>
      </c>
      <c r="T92">
        <f t="shared" si="25"/>
        <v>8.2555706061888031E-5</v>
      </c>
    </row>
    <row r="93" spans="1:20" x14ac:dyDescent="0.2">
      <c r="A93" s="41" t="s">
        <v>168</v>
      </c>
      <c r="B93" s="5" t="s">
        <v>36</v>
      </c>
      <c r="C93" s="110">
        <v>55059.613100000002</v>
      </c>
      <c r="D93" s="110">
        <v>6.9999999999999999E-4</v>
      </c>
      <c r="E93">
        <f t="shared" si="22"/>
        <v>19978.790766295464</v>
      </c>
      <c r="F93">
        <f t="shared" si="26"/>
        <v>19979</v>
      </c>
      <c r="G93">
        <f t="shared" si="27"/>
        <v>-7.6128699998662341E-2</v>
      </c>
      <c r="K93">
        <f t="shared" si="28"/>
        <v>-7.6128699998662341E-2</v>
      </c>
      <c r="O93">
        <f t="shared" ca="1" si="21"/>
        <v>-7.8713437928484453E-2</v>
      </c>
      <c r="P93">
        <f t="shared" si="23"/>
        <v>-7.8021170120632893E-2</v>
      </c>
      <c r="Q93" s="2">
        <f t="shared" si="24"/>
        <v>40041.113100000002</v>
      </c>
      <c r="R93">
        <f t="shared" si="29"/>
        <v>3.5814431625512357E-6</v>
      </c>
      <c r="S93" s="5">
        <v>1</v>
      </c>
      <c r="T93">
        <f t="shared" si="25"/>
        <v>3.5814431625512357E-6</v>
      </c>
    </row>
    <row r="94" spans="1:20" x14ac:dyDescent="0.2">
      <c r="A94" s="109" t="s">
        <v>166</v>
      </c>
      <c r="B94" s="91" t="s">
        <v>36</v>
      </c>
      <c r="C94" s="92">
        <v>55401.4395</v>
      </c>
      <c r="D94" s="92">
        <v>8.0000000000000004E-4</v>
      </c>
      <c r="E94">
        <f t="shared" si="22"/>
        <v>20918.273562967563</v>
      </c>
      <c r="F94">
        <f t="shared" si="26"/>
        <v>20918.5</v>
      </c>
      <c r="G94">
        <f t="shared" si="27"/>
        <v>-8.2388049995643087E-2</v>
      </c>
      <c r="K94">
        <f t="shared" si="28"/>
        <v>-8.2388049995643087E-2</v>
      </c>
      <c r="O94">
        <f t="shared" ca="1" si="21"/>
        <v>-8.16550310404906E-2</v>
      </c>
      <c r="P94">
        <f t="shared" si="23"/>
        <v>-8.0080078880663347E-2</v>
      </c>
      <c r="Q94" s="2">
        <f t="shared" si="24"/>
        <v>40382.9395</v>
      </c>
      <c r="R94">
        <f t="shared" si="29"/>
        <v>5.3267306675808238E-6</v>
      </c>
      <c r="S94" s="5">
        <v>1</v>
      </c>
      <c r="T94">
        <f t="shared" si="25"/>
        <v>5.3267306675808238E-6</v>
      </c>
    </row>
    <row r="95" spans="1:20" x14ac:dyDescent="0.2">
      <c r="A95" s="109" t="s">
        <v>166</v>
      </c>
      <c r="B95" s="91" t="s">
        <v>36</v>
      </c>
      <c r="C95" s="92">
        <v>55463.294300000001</v>
      </c>
      <c r="D95" s="92">
        <v>8.0000000000000004E-4</v>
      </c>
      <c r="E95">
        <f t="shared" si="22"/>
        <v>21088.276583482053</v>
      </c>
      <c r="F95">
        <f t="shared" si="26"/>
        <v>21088.5</v>
      </c>
      <c r="G95">
        <f t="shared" si="27"/>
        <v>-8.1289049994666129E-2</v>
      </c>
      <c r="K95">
        <f t="shared" si="28"/>
        <v>-8.1289049994666129E-2</v>
      </c>
      <c r="O95">
        <f t="shared" ca="1" si="21"/>
        <v>-8.2187304408283091E-2</v>
      </c>
      <c r="P95">
        <f t="shared" si="23"/>
        <v>-8.0436003972375353E-2</v>
      </c>
      <c r="Q95" s="2">
        <f t="shared" si="24"/>
        <v>40444.794300000001</v>
      </c>
      <c r="R95">
        <f t="shared" si="29"/>
        <v>7.27687516146116E-7</v>
      </c>
      <c r="S95" s="5">
        <v>1</v>
      </c>
      <c r="T95">
        <f t="shared" si="25"/>
        <v>7.27687516146116E-7</v>
      </c>
    </row>
    <row r="96" spans="1:20" x14ac:dyDescent="0.2">
      <c r="A96" s="109" t="s">
        <v>166</v>
      </c>
      <c r="B96" s="91" t="s">
        <v>36</v>
      </c>
      <c r="C96" s="92">
        <v>55476.393700000001</v>
      </c>
      <c r="D96" s="92">
        <v>5.9999999999999995E-4</v>
      </c>
      <c r="E96">
        <f t="shared" si="22"/>
        <v>21124.279247251514</v>
      </c>
      <c r="F96">
        <f t="shared" si="26"/>
        <v>21124.5</v>
      </c>
      <c r="G96">
        <f t="shared" si="27"/>
        <v>-8.0319849999796133E-2</v>
      </c>
      <c r="K96">
        <f t="shared" si="28"/>
        <v>-8.0319849999796133E-2</v>
      </c>
      <c r="O96">
        <f t="shared" ca="1" si="21"/>
        <v>-8.2300021121462674E-2</v>
      </c>
      <c r="P96">
        <f t="shared" si="23"/>
        <v>-8.0510722525938522E-2</v>
      </c>
      <c r="Q96" s="2">
        <f t="shared" si="24"/>
        <v>40457.893700000001</v>
      </c>
      <c r="R96">
        <f t="shared" si="29"/>
        <v>3.6432321235976687E-8</v>
      </c>
      <c r="S96" s="5">
        <v>1</v>
      </c>
      <c r="T96">
        <f t="shared" si="25"/>
        <v>3.6432321235976687E-8</v>
      </c>
    </row>
    <row r="97" spans="1:20" x14ac:dyDescent="0.2">
      <c r="A97" s="139" t="s">
        <v>167</v>
      </c>
      <c r="B97" s="140" t="s">
        <v>36</v>
      </c>
      <c r="C97" s="141">
        <v>55735.449699999997</v>
      </c>
      <c r="D97" s="141">
        <v>2.9999999999999997E-4</v>
      </c>
      <c r="E97">
        <f t="shared" si="22"/>
        <v>21836.274152778664</v>
      </c>
      <c r="F97">
        <f t="shared" si="26"/>
        <v>21836.5</v>
      </c>
      <c r="G97">
        <f t="shared" si="27"/>
        <v>-8.2173449998663273E-2</v>
      </c>
      <c r="K97">
        <f t="shared" si="28"/>
        <v>-8.2173449998663273E-2</v>
      </c>
      <c r="O97">
        <f t="shared" ca="1" si="21"/>
        <v>-8.4529307226570052E-2</v>
      </c>
      <c r="P97">
        <f t="shared" si="23"/>
        <v>-8.1941535833290141E-2</v>
      </c>
      <c r="Q97" s="2">
        <f t="shared" si="24"/>
        <v>40716.949699999997</v>
      </c>
      <c r="R97">
        <f t="shared" si="29"/>
        <v>5.3784180100716226E-8</v>
      </c>
      <c r="S97" s="5">
        <v>1</v>
      </c>
      <c r="T97">
        <f t="shared" si="25"/>
        <v>5.3784180100716226E-8</v>
      </c>
    </row>
    <row r="98" spans="1:20" x14ac:dyDescent="0.2">
      <c r="A98" s="10" t="s">
        <v>454</v>
      </c>
      <c r="B98" s="19" t="s">
        <v>36</v>
      </c>
      <c r="C98" s="85">
        <v>56105.477200000001</v>
      </c>
      <c r="D98" s="85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si="28"/>
        <v>-8.5343549995741341E-2</v>
      </c>
      <c r="O98">
        <f t="shared" ca="1" si="21"/>
        <v>-8.7713554373893374E-2</v>
      </c>
      <c r="P98">
        <f t="shared" si="23"/>
        <v>-8.3830242088240164E-2</v>
      </c>
      <c r="Q98" s="2">
        <f t="shared" si="24"/>
        <v>41086.977200000001</v>
      </c>
      <c r="R98">
        <f t="shared" si="29"/>
        <v>2.2901008229055906E-6</v>
      </c>
      <c r="S98" s="5">
        <v>1</v>
      </c>
      <c r="T98">
        <f t="shared" si="25"/>
        <v>2.2901008229055906E-6</v>
      </c>
    </row>
    <row r="99" spans="1:20" x14ac:dyDescent="0.2">
      <c r="A99" s="10" t="s">
        <v>454</v>
      </c>
      <c r="B99" s="19" t="s">
        <v>36</v>
      </c>
      <c r="C99" s="85">
        <v>56105.477299999999</v>
      </c>
      <c r="D99" s="85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8"/>
        <v>-8.5243549998267554E-2</v>
      </c>
      <c r="O99">
        <f t="shared" ca="1" si="21"/>
        <v>-8.7713554373893374E-2</v>
      </c>
      <c r="P99">
        <f t="shared" si="23"/>
        <v>-8.3830242088240164E-2</v>
      </c>
      <c r="Q99" s="2">
        <f t="shared" si="24"/>
        <v>41086.977299999999</v>
      </c>
      <c r="R99">
        <f t="shared" si="29"/>
        <v>1.9974392485459871E-6</v>
      </c>
      <c r="S99" s="5">
        <v>1</v>
      </c>
      <c r="T99">
        <f t="shared" si="25"/>
        <v>1.9974392485459871E-6</v>
      </c>
    </row>
    <row r="100" spans="1:20" x14ac:dyDescent="0.2">
      <c r="A100" s="10" t="s">
        <v>454</v>
      </c>
      <c r="B100" s="19" t="s">
        <v>36</v>
      </c>
      <c r="C100" s="85">
        <v>56180.432099999998</v>
      </c>
      <c r="D100" s="85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8"/>
        <v>-8.257535000302596E-2</v>
      </c>
      <c r="O100">
        <f t="shared" ca="1" si="21"/>
        <v>-8.8358544454865448E-2</v>
      </c>
      <c r="P100">
        <f t="shared" si="23"/>
        <v>-8.4190600212582234E-2</v>
      </c>
      <c r="Q100" s="2">
        <f t="shared" si="24"/>
        <v>41161.932099999998</v>
      </c>
      <c r="R100">
        <f t="shared" si="29"/>
        <v>2.6090332394715863E-6</v>
      </c>
      <c r="S100" s="5">
        <v>1</v>
      </c>
      <c r="T100">
        <f t="shared" si="25"/>
        <v>2.6090332394715863E-6</v>
      </c>
    </row>
    <row r="101" spans="1:20" x14ac:dyDescent="0.2">
      <c r="A101" s="111" t="s">
        <v>535</v>
      </c>
      <c r="C101" s="110">
        <v>56852.811900000001</v>
      </c>
      <c r="D101" s="110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8"/>
        <v>-8.8889749997179024E-2</v>
      </c>
      <c r="O101">
        <f t="shared" ca="1" si="21"/>
        <v>-9.4144669064750885E-2</v>
      </c>
      <c r="P101">
        <f t="shared" si="23"/>
        <v>-8.7088678034602657E-2</v>
      </c>
      <c r="Q101" s="2">
        <f t="shared" si="24"/>
        <v>41834.311900000001</v>
      </c>
      <c r="R101">
        <f t="shared" si="29"/>
        <v>3.2438602143786867E-6</v>
      </c>
      <c r="S101" s="5">
        <v>1</v>
      </c>
      <c r="T101">
        <f t="shared" si="25"/>
        <v>3.2438602143786867E-6</v>
      </c>
    </row>
    <row r="102" spans="1:20" x14ac:dyDescent="0.2">
      <c r="A102" s="111" t="s">
        <v>535</v>
      </c>
      <c r="C102" s="112">
        <v>56866.819000000003</v>
      </c>
      <c r="D102" s="110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8"/>
        <v>-8.9833799996995367E-2</v>
      </c>
      <c r="O102">
        <f t="shared" ca="1" si="21"/>
        <v>-9.4265213327456826E-2</v>
      </c>
      <c r="P102">
        <f t="shared" si="23"/>
        <v>-8.7142651335660987E-2</v>
      </c>
      <c r="Q102" s="2">
        <f t="shared" si="24"/>
        <v>41848.319000000003</v>
      </c>
      <c r="R102">
        <f t="shared" si="29"/>
        <v>7.2422811174018283E-6</v>
      </c>
      <c r="S102" s="5">
        <v>1</v>
      </c>
      <c r="T102">
        <f t="shared" si="25"/>
        <v>7.2422811174018283E-6</v>
      </c>
    </row>
    <row r="103" spans="1:20" x14ac:dyDescent="0.2">
      <c r="A103" s="142" t="s">
        <v>537</v>
      </c>
      <c r="B103" s="143" t="s">
        <v>36</v>
      </c>
      <c r="C103" s="144">
        <v>57329.6247</v>
      </c>
      <c r="D103" s="144">
        <v>2.9999999999999997E-4</v>
      </c>
      <c r="E103">
        <f t="shared" si="22"/>
        <v>26217.737923232762</v>
      </c>
      <c r="F103" s="134">
        <f t="shared" ref="F103:F112" si="30">ROUND(2*E103,0)/2+0.5</f>
        <v>26218</v>
      </c>
      <c r="G103">
        <f t="shared" si="27"/>
        <v>-9.5355400000698864E-2</v>
      </c>
      <c r="K103">
        <f t="shared" si="28"/>
        <v>-9.5355400000698864E-2</v>
      </c>
      <c r="O103">
        <f t="shared" ca="1" si="21"/>
        <v>-9.8247870526468883E-2</v>
      </c>
      <c r="P103">
        <f t="shared" si="23"/>
        <v>-8.8778908837025106E-2</v>
      </c>
      <c r="Q103" s="2">
        <f t="shared" si="24"/>
        <v>42311.1247</v>
      </c>
      <c r="R103">
        <f t="shared" si="29"/>
        <v>4.3250236025879032E-5</v>
      </c>
      <c r="S103" s="5">
        <v>1</v>
      </c>
      <c r="T103">
        <f t="shared" si="25"/>
        <v>4.3250236025879032E-5</v>
      </c>
    </row>
    <row r="104" spans="1:20" x14ac:dyDescent="0.2">
      <c r="A104" s="136" t="s">
        <v>536</v>
      </c>
      <c r="B104" s="137" t="s">
        <v>36</v>
      </c>
      <c r="C104" s="138">
        <v>57608.50793</v>
      </c>
      <c r="D104" s="138">
        <v>1.1000000000000001E-3</v>
      </c>
      <c r="E104">
        <f t="shared" si="22"/>
        <v>26984.226400615869</v>
      </c>
      <c r="F104" s="134">
        <f t="shared" si="30"/>
        <v>26984.5</v>
      </c>
      <c r="G104">
        <f t="shared" si="27"/>
        <v>-9.9547849997179583E-2</v>
      </c>
      <c r="K104">
        <f t="shared" si="28"/>
        <v>-9.9547849997179583E-2</v>
      </c>
      <c r="O104">
        <f t="shared" ca="1" si="21"/>
        <v>-0.1006477972112509</v>
      </c>
      <c r="P104">
        <f t="shared" si="23"/>
        <v>-8.9627152334769186E-2</v>
      </c>
      <c r="Q104" s="2">
        <f t="shared" si="24"/>
        <v>42590.00793</v>
      </c>
      <c r="R104">
        <f t="shared" si="29"/>
        <v>9.84202421089551E-5</v>
      </c>
      <c r="S104" s="5">
        <v>1</v>
      </c>
      <c r="T104">
        <f t="shared" si="25"/>
        <v>9.84202421089551E-5</v>
      </c>
    </row>
    <row r="105" spans="1:20" x14ac:dyDescent="0.2">
      <c r="A105" s="142" t="s">
        <v>538</v>
      </c>
      <c r="B105" s="143" t="s">
        <v>36</v>
      </c>
      <c r="C105" s="144">
        <v>57613.417800000003</v>
      </c>
      <c r="D105" s="144">
        <v>2.0000000000000001E-4</v>
      </c>
      <c r="E105">
        <f t="shared" si="22"/>
        <v>26997.720789577339</v>
      </c>
      <c r="F105" s="134">
        <f t="shared" si="30"/>
        <v>26998</v>
      </c>
      <c r="G105">
        <f t="shared" si="27"/>
        <v>-0.1015893999938271</v>
      </c>
      <c r="K105">
        <f t="shared" si="28"/>
        <v>-0.1015893999938271</v>
      </c>
      <c r="O105">
        <f t="shared" ca="1" si="21"/>
        <v>-0.10069006597869325</v>
      </c>
      <c r="P105">
        <f t="shared" si="23"/>
        <v>-8.9641163684905253E-2</v>
      </c>
      <c r="Q105" s="2">
        <f t="shared" si="24"/>
        <v>42594.917800000003</v>
      </c>
      <c r="R105">
        <f t="shared" si="29"/>
        <v>1.4276035089383837E-4</v>
      </c>
      <c r="S105" s="5">
        <v>1</v>
      </c>
      <c r="T105">
        <f t="shared" si="25"/>
        <v>1.4276035089383837E-4</v>
      </c>
    </row>
    <row r="106" spans="1:20" x14ac:dyDescent="0.2">
      <c r="A106" s="142" t="s">
        <v>538</v>
      </c>
      <c r="B106" s="143" t="s">
        <v>36</v>
      </c>
      <c r="C106" s="144">
        <v>57636.705999999998</v>
      </c>
      <c r="D106" s="144">
        <v>4.0000000000000002E-4</v>
      </c>
      <c r="E106">
        <f t="shared" si="22"/>
        <v>27061.726563459797</v>
      </c>
      <c r="F106" s="134">
        <f t="shared" si="30"/>
        <v>27062</v>
      </c>
      <c r="G106">
        <f t="shared" si="27"/>
        <v>-9.948860000440618E-2</v>
      </c>
      <c r="K106">
        <f t="shared" si="28"/>
        <v>-9.948860000440618E-2</v>
      </c>
      <c r="O106">
        <f t="shared" ca="1" si="21"/>
        <v>-0.10089045124656808</v>
      </c>
      <c r="P106">
        <f t="shared" si="23"/>
        <v>-8.9707150573516123E-2</v>
      </c>
      <c r="Q106" s="2">
        <f t="shared" si="24"/>
        <v>42618.205999999998</v>
      </c>
      <c r="R106">
        <f t="shared" si="29"/>
        <v>9.5676752969059428E-5</v>
      </c>
      <c r="S106" s="5">
        <v>1</v>
      </c>
      <c r="T106">
        <f t="shared" si="25"/>
        <v>9.5676752969059428E-5</v>
      </c>
    </row>
    <row r="107" spans="1:20" x14ac:dyDescent="0.2">
      <c r="A107" s="136" t="s">
        <v>536</v>
      </c>
      <c r="B107" s="137" t="s">
        <v>36</v>
      </c>
      <c r="C107" s="138">
        <v>57704.561739999997</v>
      </c>
      <c r="D107" s="138">
        <v>5.9999999999999995E-4</v>
      </c>
      <c r="E107">
        <f t="shared" si="22"/>
        <v>27248.222692446481</v>
      </c>
      <c r="F107" s="134">
        <f t="shared" si="30"/>
        <v>27248.5</v>
      </c>
      <c r="G107">
        <f t="shared" si="27"/>
        <v>-0.10089705000427784</v>
      </c>
      <c r="K107">
        <f t="shared" si="28"/>
        <v>-0.10089705000427784</v>
      </c>
      <c r="O107">
        <f t="shared" ca="1" si="21"/>
        <v>-0.10147438644123453</v>
      </c>
      <c r="P107">
        <f t="shared" si="23"/>
        <v>-8.9895321657489022E-2</v>
      </c>
      <c r="Q107" s="2">
        <f t="shared" si="24"/>
        <v>42686.061739999997</v>
      </c>
      <c r="R107">
        <f t="shared" si="29"/>
        <v>1.2103802661653671E-4</v>
      </c>
      <c r="S107" s="5">
        <v>1</v>
      </c>
      <c r="T107">
        <f t="shared" si="25"/>
        <v>1.2103802661653671E-4</v>
      </c>
    </row>
    <row r="108" spans="1:20" x14ac:dyDescent="0.2">
      <c r="A108" s="145" t="s">
        <v>539</v>
      </c>
      <c r="B108" s="146" t="s">
        <v>34</v>
      </c>
      <c r="C108" s="30">
        <v>58262.50834</v>
      </c>
      <c r="D108" s="30">
        <v>3.0000000000000001E-5</v>
      </c>
      <c r="E108">
        <f>+(C108-C$7)/C$8</f>
        <v>28781.694747740319</v>
      </c>
      <c r="F108" s="134">
        <f t="shared" si="30"/>
        <v>28782</v>
      </c>
      <c r="G108">
        <f>+C108-(C$7+F108*C$8)</f>
        <v>-0.11106460000155494</v>
      </c>
      <c r="K108">
        <f>+G108</f>
        <v>-0.11106460000155494</v>
      </c>
      <c r="O108">
        <f ca="1">+C$11+C$12*$F108</f>
        <v>-0.10627580532070387</v>
      </c>
      <c r="P108">
        <f>+D$11+D$12*F108+D$13*F108^2</f>
        <v>-9.1210020978731446E-2</v>
      </c>
      <c r="Q108" s="2">
        <f>+C108-15018.5</f>
        <v>43244.00834</v>
      </c>
      <c r="R108">
        <f>+(P108-G108)^2</f>
        <v>3.9420430817354256E-4</v>
      </c>
      <c r="S108" s="5">
        <v>1</v>
      </c>
      <c r="T108">
        <f>+S108*R108</f>
        <v>3.9420430817354256E-4</v>
      </c>
    </row>
    <row r="109" spans="1:20" x14ac:dyDescent="0.2">
      <c r="A109" s="145" t="s">
        <v>539</v>
      </c>
      <c r="B109" s="146" t="s">
        <v>34</v>
      </c>
      <c r="C109" s="30">
        <v>57974.354039999998</v>
      </c>
      <c r="D109" s="30">
        <v>3.8000000000000002E-4</v>
      </c>
      <c r="E109">
        <f>+(C109-C$7)/C$8</f>
        <v>27989.725468488941</v>
      </c>
      <c r="F109" s="134">
        <f t="shared" si="30"/>
        <v>27990</v>
      </c>
      <c r="G109">
        <f>+C109-(C$7+F109*C$8)</f>
        <v>-9.9886999996670056E-2</v>
      </c>
      <c r="K109">
        <f>+G109</f>
        <v>-9.9886999996670056E-2</v>
      </c>
      <c r="O109">
        <f ca="1">+C$11+C$12*$F109</f>
        <v>-0.10379603763075297</v>
      </c>
      <c r="P109">
        <f>+D$11+D$12*F109+D$13*F109^2</f>
        <v>-9.0582799469288655E-2</v>
      </c>
      <c r="Q109" s="2">
        <f>+C109-15018.5</f>
        <v>42955.854039999998</v>
      </c>
      <c r="R109">
        <f>+(P109-G109)^2</f>
        <v>8.6568147453724336E-5</v>
      </c>
      <c r="S109" s="5">
        <v>1</v>
      </c>
      <c r="T109">
        <f>+S109*R109</f>
        <v>8.6568147453724336E-5</v>
      </c>
    </row>
    <row r="110" spans="1:20" x14ac:dyDescent="0.2">
      <c r="A110" s="147" t="s">
        <v>539</v>
      </c>
      <c r="B110" s="148" t="s">
        <v>34</v>
      </c>
      <c r="C110" s="149">
        <v>57974.354039999998</v>
      </c>
      <c r="D110" s="149">
        <v>3.8000000000000002E-4</v>
      </c>
      <c r="E110">
        <f>+(C110-C$7)/C$8</f>
        <v>27989.725468488941</v>
      </c>
      <c r="F110" s="134">
        <f t="shared" si="30"/>
        <v>27990</v>
      </c>
      <c r="G110">
        <f>+C110-(C$7+F110*C$8)</f>
        <v>-9.9886999996670056E-2</v>
      </c>
      <c r="K110">
        <f>+G110</f>
        <v>-9.9886999996670056E-2</v>
      </c>
      <c r="O110">
        <f ca="1">+C$11+C$12*$F110</f>
        <v>-0.10379603763075297</v>
      </c>
      <c r="P110">
        <f>+D$11+D$12*F110+D$13*F110^2</f>
        <v>-9.0582799469288655E-2</v>
      </c>
      <c r="Q110" s="2">
        <f>+C110-15018.5</f>
        <v>42955.854039999998</v>
      </c>
      <c r="R110">
        <f>+(P110-G110)^2</f>
        <v>8.6568147453724336E-5</v>
      </c>
      <c r="S110" s="5">
        <v>1</v>
      </c>
      <c r="T110">
        <f>+S110*R110</f>
        <v>8.6568147453724336E-5</v>
      </c>
    </row>
    <row r="111" spans="1:20" ht="12" customHeight="1" x14ac:dyDescent="0.2">
      <c r="A111" s="147" t="s">
        <v>539</v>
      </c>
      <c r="B111" s="148" t="s">
        <v>34</v>
      </c>
      <c r="C111" s="149">
        <v>58262.50834</v>
      </c>
      <c r="D111" s="149">
        <v>3.0000000000000001E-5</v>
      </c>
      <c r="E111">
        <f>+(C111-C$7)/C$8</f>
        <v>28781.694747740319</v>
      </c>
      <c r="F111" s="134">
        <f t="shared" si="30"/>
        <v>28782</v>
      </c>
      <c r="G111">
        <f>+C111-(C$7+F111*C$8)</f>
        <v>-0.11106460000155494</v>
      </c>
      <c r="K111">
        <f>+G111</f>
        <v>-0.11106460000155494</v>
      </c>
      <c r="O111">
        <f ca="1">+C$11+C$12*$F111</f>
        <v>-0.10627580532070387</v>
      </c>
      <c r="P111">
        <f>+D$11+D$12*F111+D$13*F111^2</f>
        <v>-9.1210020978731446E-2</v>
      </c>
      <c r="Q111" s="2">
        <f>+C111-15018.5</f>
        <v>43244.00834</v>
      </c>
      <c r="R111">
        <f>+(P111-G111)^2</f>
        <v>3.9420430817354256E-4</v>
      </c>
      <c r="S111" s="5">
        <v>1</v>
      </c>
      <c r="T111">
        <f>+S111*R111</f>
        <v>3.9420430817354256E-4</v>
      </c>
    </row>
    <row r="112" spans="1:20" ht="12" customHeight="1" x14ac:dyDescent="0.2">
      <c r="A112" s="150" t="s">
        <v>540</v>
      </c>
      <c r="B112" s="151" t="s">
        <v>36</v>
      </c>
      <c r="C112" s="152">
        <v>59049.500399999997</v>
      </c>
      <c r="D112" s="152">
        <v>8.9999999999999998E-4</v>
      </c>
      <c r="E112">
        <f>+(C112-C$7)/C$8</f>
        <v>30944.680115422674</v>
      </c>
      <c r="F112" s="134">
        <f t="shared" si="30"/>
        <v>30945</v>
      </c>
      <c r="G112">
        <f>+C112-(C$7+F112*C$8)</f>
        <v>-0.11638850000599632</v>
      </c>
      <c r="K112">
        <f>+G112</f>
        <v>-0.11638850000599632</v>
      </c>
      <c r="O112">
        <f ca="1">+C$11+C$12*$F112</f>
        <v>-0.11304820117091069</v>
      </c>
      <c r="P112">
        <f>+D$11+D$12*F112+D$13*F112^2</f>
        <v>-9.2359490856730911E-2</v>
      </c>
      <c r="Q112" s="2">
        <f>+C112-15018.5</f>
        <v>44031.000399999997</v>
      </c>
      <c r="R112">
        <f>+(P112-G112)^2</f>
        <v>5.7739328069548079E-4</v>
      </c>
      <c r="S112" s="5">
        <v>1</v>
      </c>
      <c r="T112">
        <f>+S112*R112</f>
        <v>5.7739328069548079E-4</v>
      </c>
    </row>
    <row r="113" spans="1:20" ht="12" customHeight="1" x14ac:dyDescent="0.2">
      <c r="A113" s="153" t="s">
        <v>541</v>
      </c>
      <c r="B113" s="154" t="s">
        <v>36</v>
      </c>
      <c r="C113" s="155">
        <v>59049.500399999997</v>
      </c>
      <c r="D113" s="153">
        <v>8.9999999999999998E-4</v>
      </c>
      <c r="E113">
        <f t="shared" ref="E113:E115" si="31">+(C113-C$7)/C$8</f>
        <v>30944.680115422674</v>
      </c>
      <c r="F113" s="134">
        <f t="shared" ref="F113:F115" si="32">ROUND(2*E113,0)/2+0.5</f>
        <v>30945</v>
      </c>
      <c r="G113">
        <f t="shared" ref="G113:G115" si="33">+C113-(C$7+F113*C$8)</f>
        <v>-0.11638850000599632</v>
      </c>
      <c r="K113">
        <f t="shared" ref="K113:K115" si="34">+G113</f>
        <v>-0.11638850000599632</v>
      </c>
      <c r="O113">
        <f t="shared" ref="O113:O115" ca="1" si="35">+C$11+C$12*$F113</f>
        <v>-0.11304820117091069</v>
      </c>
      <c r="P113">
        <f t="shared" ref="P113:P115" si="36">+D$11+D$12*F113+D$13*F113^2</f>
        <v>-9.2359490856730911E-2</v>
      </c>
      <c r="Q113" s="2">
        <f t="shared" ref="Q113:Q115" si="37">+C113-15018.5</f>
        <v>44031.000399999997</v>
      </c>
      <c r="R113">
        <f t="shared" ref="R113:R115" si="38">+(P113-G113)^2</f>
        <v>5.7739328069548079E-4</v>
      </c>
      <c r="S113" s="5">
        <v>1</v>
      </c>
      <c r="T113">
        <f t="shared" ref="T113:T115" si="39">+S113*R113</f>
        <v>5.7739328069548079E-4</v>
      </c>
    </row>
    <row r="114" spans="1:20" ht="12" customHeight="1" x14ac:dyDescent="0.2">
      <c r="A114" s="156" t="s">
        <v>542</v>
      </c>
      <c r="B114" s="154" t="s">
        <v>34</v>
      </c>
      <c r="C114" s="155">
        <v>59440.4447</v>
      </c>
      <c r="D114" s="153">
        <v>5.0000000000000001E-4</v>
      </c>
      <c r="E114">
        <f t="shared" si="31"/>
        <v>32019.159571389271</v>
      </c>
      <c r="F114" s="134">
        <f t="shared" si="32"/>
        <v>32019.5</v>
      </c>
      <c r="G114">
        <f t="shared" si="33"/>
        <v>-0.12386334999609971</v>
      </c>
      <c r="K114">
        <f t="shared" si="34"/>
        <v>-0.12386334999609971</v>
      </c>
      <c r="O114">
        <f t="shared" ca="1" si="35"/>
        <v>-0.11641248195734029</v>
      </c>
      <c r="P114">
        <f t="shared" si="36"/>
        <v>-9.2623812817292192E-2</v>
      </c>
      <c r="Q114" s="2">
        <f t="shared" si="37"/>
        <v>44421.9447</v>
      </c>
      <c r="R114">
        <f t="shared" si="38"/>
        <v>9.7590868314609747E-4</v>
      </c>
      <c r="S114" s="5">
        <v>1</v>
      </c>
      <c r="T114">
        <f t="shared" si="39"/>
        <v>9.7590868314609747E-4</v>
      </c>
    </row>
    <row r="115" spans="1:20" ht="12" customHeight="1" x14ac:dyDescent="0.2">
      <c r="A115" s="153" t="s">
        <v>543</v>
      </c>
      <c r="B115" s="154" t="s">
        <v>36</v>
      </c>
      <c r="C115" s="155">
        <v>59784.465199999999</v>
      </c>
      <c r="D115" s="153">
        <v>8.9999999999999998E-4</v>
      </c>
      <c r="E115">
        <f t="shared" si="31"/>
        <v>32964.672678195922</v>
      </c>
      <c r="F115" s="134">
        <f t="shared" si="32"/>
        <v>32965</v>
      </c>
      <c r="G115">
        <f t="shared" si="33"/>
        <v>-0.11909449999802746</v>
      </c>
      <c r="K115">
        <f t="shared" si="34"/>
        <v>-0.11909449999802746</v>
      </c>
      <c r="O115">
        <f t="shared" ca="1" si="35"/>
        <v>-0.11937286118820969</v>
      </c>
      <c r="P115">
        <f t="shared" si="36"/>
        <v>-9.2688017474679918E-2</v>
      </c>
      <c r="Q115" s="2">
        <f t="shared" si="37"/>
        <v>44765.965199999999</v>
      </c>
      <c r="R115">
        <f t="shared" si="38"/>
        <v>6.9730231925585907E-4</v>
      </c>
      <c r="S115" s="5">
        <v>1</v>
      </c>
      <c r="T115">
        <f t="shared" si="39"/>
        <v>6.9730231925585907E-4</v>
      </c>
    </row>
    <row r="116" spans="1:20" ht="12" customHeight="1" x14ac:dyDescent="0.2"/>
    <row r="117" spans="1:20" ht="12" customHeight="1" x14ac:dyDescent="0.2"/>
  </sheetData>
  <protectedRanges>
    <protectedRange sqref="A108:D112" name="Range1"/>
  </protectedRanges>
  <phoneticPr fontId="8" type="noConversion"/>
  <hyperlinks>
    <hyperlink ref="L84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117"/>
  <sheetViews>
    <sheetView workbookViewId="0">
      <pane xSplit="13" ySplit="21" topLeftCell="N103" activePane="bottomRight" state="frozen"/>
      <selection pane="topRight" activeCell="N1" sqref="N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3.42578125" customWidth="1"/>
  </cols>
  <sheetData>
    <row r="1" spans="1:22" ht="21" thickBot="1" x14ac:dyDescent="0.35">
      <c r="A1" s="1" t="s">
        <v>61</v>
      </c>
      <c r="U1" s="6" t="s">
        <v>13</v>
      </c>
      <c r="V1" s="8" t="s">
        <v>25</v>
      </c>
    </row>
    <row r="2" spans="1:22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U2">
        <v>-15000</v>
      </c>
      <c r="V2">
        <f t="shared" ref="V2:V16" si="0">+D$11+D$12*U2+D$13*U2^2</f>
        <v>0.10940283605735834</v>
      </c>
    </row>
    <row r="3" spans="1:22" ht="13.5" thickBot="1" x14ac:dyDescent="0.25">
      <c r="A3" s="33"/>
      <c r="U3">
        <v>-12000</v>
      </c>
      <c r="V3">
        <f t="shared" si="0"/>
        <v>8.4870157013936978E-2</v>
      </c>
    </row>
    <row r="4" spans="1:22" ht="14.25" thickTop="1" thickBot="1" x14ac:dyDescent="0.25">
      <c r="A4" s="7" t="s">
        <v>3</v>
      </c>
      <c r="C4" s="3">
        <v>42687.417999999998</v>
      </c>
      <c r="D4" s="4">
        <v>0.36380000000000001</v>
      </c>
      <c r="U4">
        <v>-9000</v>
      </c>
      <c r="V4">
        <f t="shared" si="0"/>
        <v>6.1924416803956522E-2</v>
      </c>
    </row>
    <row r="5" spans="1:22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U5">
        <v>-6000</v>
      </c>
      <c r="V5">
        <f t="shared" si="0"/>
        <v>4.0565615427416948E-2</v>
      </c>
    </row>
    <row r="6" spans="1:22" x14ac:dyDescent="0.2">
      <c r="A6" s="7" t="s">
        <v>4</v>
      </c>
      <c r="U6">
        <v>-3000</v>
      </c>
      <c r="V6">
        <f t="shared" si="0"/>
        <v>2.079375288431827E-2</v>
      </c>
    </row>
    <row r="7" spans="1:22" x14ac:dyDescent="0.2">
      <c r="A7" t="s">
        <v>5</v>
      </c>
      <c r="C7">
        <f>+E7+D7</f>
        <v>47790.42398</v>
      </c>
      <c r="E7">
        <v>47790.42398</v>
      </c>
      <c r="U7">
        <v>0</v>
      </c>
      <c r="V7">
        <f t="shared" si="0"/>
        <v>2.6088291746604814E-3</v>
      </c>
    </row>
    <row r="8" spans="1:22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U8">
        <v>3000</v>
      </c>
      <c r="V8">
        <f t="shared" si="0"/>
        <v>-1.398915570155642E-2</v>
      </c>
    </row>
    <row r="9" spans="1:22" x14ac:dyDescent="0.2">
      <c r="A9" s="86" t="s">
        <v>164</v>
      </c>
      <c r="B9" s="86">
        <v>75</v>
      </c>
      <c r="C9" s="86" t="str">
        <f>"F"&amp;B9</f>
        <v>F75</v>
      </c>
      <c r="D9" s="86" t="str">
        <f>"G"&amp;B9</f>
        <v>G75</v>
      </c>
      <c r="U9">
        <v>6000</v>
      </c>
      <c r="V9">
        <f t="shared" si="0"/>
        <v>-2.9000201744332432E-2</v>
      </c>
    </row>
    <row r="10" spans="1:22" ht="13.5" thickBot="1" x14ac:dyDescent="0.25">
      <c r="A10" s="16"/>
      <c r="B10" s="16"/>
      <c r="C10" s="6" t="s">
        <v>23</v>
      </c>
      <c r="D10" s="6" t="s">
        <v>24</v>
      </c>
      <c r="E10" s="16"/>
      <c r="U10">
        <v>9000</v>
      </c>
      <c r="V10">
        <f t="shared" si="0"/>
        <v>-4.2424308953667555E-2</v>
      </c>
    </row>
    <row r="11" spans="1:22" x14ac:dyDescent="0.2">
      <c r="A11" s="16" t="s">
        <v>19</v>
      </c>
      <c r="B11" s="16"/>
      <c r="C11" s="35">
        <f ca="1">INTERCEPT(INDIRECT(D9):G1005,INDIRECT(C9):$F1005)</f>
        <v>-1.6056657059508719E-2</v>
      </c>
      <c r="D11" s="5">
        <f>+E11*F11</f>
        <v>2.6088291746604814E-3</v>
      </c>
      <c r="E11" s="43">
        <v>2.6088291746604814E-3</v>
      </c>
      <c r="F11">
        <v>1</v>
      </c>
      <c r="U11">
        <v>12000</v>
      </c>
      <c r="V11">
        <f t="shared" si="0"/>
        <v>-5.4261477329561783E-2</v>
      </c>
    </row>
    <row r="12" spans="1:22" x14ac:dyDescent="0.2">
      <c r="A12" s="16" t="s">
        <v>20</v>
      </c>
      <c r="B12" s="16"/>
      <c r="C12" s="35">
        <f ca="1">SLOPE(INDIRECT(D9):G1005,INDIRECT(C9):$F1005)</f>
        <v>-3.1382995931457737E-6</v>
      </c>
      <c r="D12" s="5">
        <f>+E12*F12</f>
        <v>-5.7971514309791154E-6</v>
      </c>
      <c r="E12" s="44">
        <v>-5.7971514309791153E-2</v>
      </c>
      <c r="F12">
        <v>1E-4</v>
      </c>
      <c r="U12">
        <v>15000</v>
      </c>
      <c r="V12">
        <f t="shared" si="0"/>
        <v>-6.4511706872015129E-2</v>
      </c>
    </row>
    <row r="13" spans="1:22" ht="13.5" thickBot="1" x14ac:dyDescent="0.25">
      <c r="A13" s="16" t="s">
        <v>22</v>
      </c>
      <c r="B13" s="16"/>
      <c r="C13" s="5" t="s">
        <v>17</v>
      </c>
      <c r="D13" s="97">
        <f>+E13*F13</f>
        <v>8.8163268524493831E-11</v>
      </c>
      <c r="E13" s="45">
        <v>8.816326852449383E-3</v>
      </c>
      <c r="F13" s="42">
        <v>1E-8</v>
      </c>
      <c r="U13">
        <v>18000</v>
      </c>
      <c r="V13">
        <f t="shared" si="0"/>
        <v>-7.3174997581027593E-2</v>
      </c>
    </row>
    <row r="14" spans="1:22" x14ac:dyDescent="0.2">
      <c r="E14" s="16">
        <f>+SUM(S21:S975)</f>
        <v>6.0313755931815883E-3</v>
      </c>
      <c r="U14">
        <v>21000</v>
      </c>
      <c r="V14">
        <f t="shared" si="0"/>
        <v>-8.0251349456599147E-2</v>
      </c>
    </row>
    <row r="15" spans="1:22" x14ac:dyDescent="0.2">
      <c r="A15" s="18" t="s">
        <v>21</v>
      </c>
      <c r="B15" s="16"/>
      <c r="C15" s="19">
        <f ca="1">(C7+C11)+(C8+C12)*INT(MAX(F21:F3537))</f>
        <v>59784.464783796851</v>
      </c>
      <c r="D15" s="10">
        <f>+C7+INT(MAX(F21:F1588))*C8+D11+D12*INT(MAX(F21:F4023))+D13*INT(MAX(F21:F4050)^2)</f>
        <v>59784.49160648253</v>
      </c>
      <c r="E15" s="20" t="s">
        <v>59</v>
      </c>
      <c r="F15" s="17">
        <v>1</v>
      </c>
      <c r="G15" s="17"/>
      <c r="U15">
        <v>24000</v>
      </c>
      <c r="V15">
        <f t="shared" si="0"/>
        <v>-8.5740762498729833E-2</v>
      </c>
    </row>
    <row r="16" spans="1:22" x14ac:dyDescent="0.2">
      <c r="A16" s="22" t="s">
        <v>7</v>
      </c>
      <c r="B16" s="16"/>
      <c r="C16" s="23">
        <f ca="1">+C8+C12</f>
        <v>0.36384216170040684</v>
      </c>
      <c r="D16" s="10">
        <f>+C8+D12+2*D13*MAX(F21:F896)</f>
        <v>0.36384531545286286</v>
      </c>
      <c r="E16" s="20" t="s">
        <v>53</v>
      </c>
      <c r="F16" s="21">
        <f ca="1">NOW()+15018.5+$C$5/24</f>
        <v>59957.812781018518</v>
      </c>
      <c r="G16" s="21"/>
      <c r="U16">
        <v>27000</v>
      </c>
      <c r="V16">
        <f t="shared" si="0"/>
        <v>-8.964323670741961E-2</v>
      </c>
    </row>
    <row r="17" spans="1:30" ht="13.5" thickBot="1" x14ac:dyDescent="0.25">
      <c r="A17" s="20" t="s">
        <v>50</v>
      </c>
      <c r="B17" s="16"/>
      <c r="C17" s="16">
        <f>COUNT(C21:C2195)</f>
        <v>95</v>
      </c>
      <c r="D17" s="20"/>
      <c r="E17" s="20" t="s">
        <v>60</v>
      </c>
      <c r="F17" s="21">
        <f ca="1">ROUND(2*(F16-$C$7)/$C$8,0)/2+F15</f>
        <v>33442</v>
      </c>
      <c r="G17" s="21"/>
    </row>
    <row r="18" spans="1:30" ht="14.25" thickTop="1" thickBot="1" x14ac:dyDescent="0.25">
      <c r="A18" s="22" t="s">
        <v>8</v>
      </c>
      <c r="B18" s="16"/>
      <c r="C18" s="25">
        <f ca="1">+C15</f>
        <v>59784.464783796851</v>
      </c>
      <c r="D18" s="26">
        <f ca="1">+C16</f>
        <v>0.36384216170040684</v>
      </c>
      <c r="E18" s="20" t="s">
        <v>54</v>
      </c>
      <c r="F18" s="10">
        <f ca="1">ROUND(2*(F16-$C$15)/$C$16,0)/2+F15</f>
        <v>477.5</v>
      </c>
      <c r="G18" s="10"/>
    </row>
    <row r="19" spans="1:30" ht="14.25" thickTop="1" thickBot="1" x14ac:dyDescent="0.25">
      <c r="A19" s="7" t="s">
        <v>165</v>
      </c>
      <c r="B19"/>
      <c r="C19" s="87">
        <f>+D15</f>
        <v>59784.49160648253</v>
      </c>
      <c r="D19" s="88">
        <f>+D16</f>
        <v>0.36384531545286286</v>
      </c>
      <c r="E19" s="20" t="s">
        <v>55</v>
      </c>
      <c r="F19" s="24">
        <f ca="1">+$C$15+$C$16*F18-15018.5-$C$5/24</f>
        <v>44940.095249342128</v>
      </c>
      <c r="G19" s="24"/>
    </row>
    <row r="20" spans="1:30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15</v>
      </c>
      <c r="I20" s="9" t="s">
        <v>35</v>
      </c>
      <c r="J20" s="9" t="s">
        <v>43</v>
      </c>
      <c r="K20" s="9" t="s">
        <v>169</v>
      </c>
      <c r="L20" s="9" t="s">
        <v>28</v>
      </c>
      <c r="M20" s="9" t="s">
        <v>29</v>
      </c>
      <c r="N20" s="9" t="s">
        <v>30</v>
      </c>
      <c r="O20" s="9" t="s">
        <v>26</v>
      </c>
      <c r="P20" s="8" t="s">
        <v>25</v>
      </c>
      <c r="Q20" s="6" t="s">
        <v>18</v>
      </c>
      <c r="R20" s="39" t="s">
        <v>65</v>
      </c>
      <c r="S20" s="46" t="s">
        <v>73</v>
      </c>
      <c r="T20" s="8" t="s">
        <v>75</v>
      </c>
      <c r="U20" s="46" t="s">
        <v>74</v>
      </c>
    </row>
    <row r="21" spans="1:30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S21">
        <f t="shared" ref="S21:S31" si="5">+(P21-G21)^2</f>
        <v>2.515390511020454E-5</v>
      </c>
      <c r="T21">
        <v>0.1</v>
      </c>
      <c r="U21">
        <f t="shared" ref="U21:U52" si="6">+T21*S21</f>
        <v>2.5153905110204542E-6</v>
      </c>
      <c r="V21" t="s">
        <v>63</v>
      </c>
    </row>
    <row r="22" spans="1:30" x14ac:dyDescent="0.2">
      <c r="A22" s="35" t="s">
        <v>64</v>
      </c>
      <c r="B22" s="36" t="s">
        <v>34</v>
      </c>
      <c r="C22" s="37">
        <v>45136.404499999997</v>
      </c>
      <c r="D22" s="35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S22">
        <f t="shared" si="5"/>
        <v>2.2425526288526247E-7</v>
      </c>
      <c r="T22">
        <v>1</v>
      </c>
      <c r="U22">
        <f t="shared" si="6"/>
        <v>2.2425526288526247E-7</v>
      </c>
      <c r="V22" t="s">
        <v>68</v>
      </c>
    </row>
    <row r="23" spans="1:30" x14ac:dyDescent="0.2">
      <c r="A23" s="35" t="s">
        <v>64</v>
      </c>
      <c r="B23" s="36" t="s">
        <v>34</v>
      </c>
      <c r="C23" s="37">
        <v>45145.499499999998</v>
      </c>
      <c r="D23" s="35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S23">
        <f t="shared" si="5"/>
        <v>2.3224206052924715E-7</v>
      </c>
      <c r="T23">
        <v>1</v>
      </c>
      <c r="U23">
        <f t="shared" si="6"/>
        <v>2.3224206052924715E-7</v>
      </c>
      <c r="V23" t="s">
        <v>68</v>
      </c>
    </row>
    <row r="24" spans="1:30" x14ac:dyDescent="0.2">
      <c r="A24" s="35" t="s">
        <v>64</v>
      </c>
      <c r="B24" s="36" t="s">
        <v>36</v>
      </c>
      <c r="C24" s="37">
        <v>45146.4058</v>
      </c>
      <c r="D24" s="35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S24">
        <f t="shared" si="5"/>
        <v>1.4269265600031342E-5</v>
      </c>
      <c r="T24">
        <v>1</v>
      </c>
      <c r="U24">
        <f t="shared" si="6"/>
        <v>1.4269265600031342E-5</v>
      </c>
      <c r="V24" t="s">
        <v>68</v>
      </c>
    </row>
    <row r="25" spans="1:30" x14ac:dyDescent="0.2">
      <c r="A25" s="35" t="s">
        <v>64</v>
      </c>
      <c r="B25" s="36" t="s">
        <v>34</v>
      </c>
      <c r="C25" s="37">
        <v>45149.505299999997</v>
      </c>
      <c r="D25" s="35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S25">
        <f t="shared" si="5"/>
        <v>9.5953913227463886E-6</v>
      </c>
      <c r="T25">
        <v>1</v>
      </c>
      <c r="U25">
        <f t="shared" si="6"/>
        <v>9.5953913227463886E-6</v>
      </c>
      <c r="V25" t="s">
        <v>68</v>
      </c>
    </row>
    <row r="26" spans="1:30" x14ac:dyDescent="0.2">
      <c r="A26" s="35" t="s">
        <v>64</v>
      </c>
      <c r="B26" s="36" t="s">
        <v>36</v>
      </c>
      <c r="C26" s="37">
        <v>45150.408199999998</v>
      </c>
      <c r="D26" s="35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S26">
        <f t="shared" si="5"/>
        <v>1.2944993344196766E-5</v>
      </c>
      <c r="T26">
        <v>1</v>
      </c>
      <c r="U26">
        <f t="shared" si="6"/>
        <v>1.2944993344196766E-5</v>
      </c>
      <c r="V26" t="s">
        <v>68</v>
      </c>
    </row>
    <row r="27" spans="1:30" x14ac:dyDescent="0.2">
      <c r="A27" s="35" t="s">
        <v>64</v>
      </c>
      <c r="B27" s="36" t="s">
        <v>36</v>
      </c>
      <c r="C27" s="37">
        <v>45177.335700000003</v>
      </c>
      <c r="D27" s="35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S27">
        <f t="shared" si="5"/>
        <v>1.6111537569459933E-8</v>
      </c>
      <c r="T27">
        <v>1</v>
      </c>
      <c r="U27">
        <f t="shared" si="6"/>
        <v>1.6111537569459933E-8</v>
      </c>
      <c r="V27" t="s">
        <v>68</v>
      </c>
    </row>
    <row r="28" spans="1:30" x14ac:dyDescent="0.2">
      <c r="A28" s="41" t="s">
        <v>64</v>
      </c>
      <c r="B28" s="89" t="s">
        <v>34</v>
      </c>
      <c r="C28" s="11">
        <v>45177.518400000001</v>
      </c>
      <c r="D28" s="4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S28">
        <f t="shared" si="5"/>
        <v>4.2765126575088754E-7</v>
      </c>
      <c r="T28">
        <v>1</v>
      </c>
      <c r="U28">
        <f t="shared" si="6"/>
        <v>4.2765126575088754E-7</v>
      </c>
      <c r="V28" t="s">
        <v>68</v>
      </c>
    </row>
    <row r="29" spans="1:30" x14ac:dyDescent="0.2">
      <c r="A29" s="41" t="s">
        <v>66</v>
      </c>
      <c r="B29" s="89" t="s">
        <v>34</v>
      </c>
      <c r="C29" s="11">
        <v>46668.160900000003</v>
      </c>
      <c r="D29" s="4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S29">
        <f t="shared" si="5"/>
        <v>1.2824208887219619E-5</v>
      </c>
      <c r="T29">
        <v>1</v>
      </c>
      <c r="U29">
        <f t="shared" si="6"/>
        <v>1.2824208887219619E-5</v>
      </c>
      <c r="V29" t="s">
        <v>69</v>
      </c>
    </row>
    <row r="30" spans="1:30" x14ac:dyDescent="0.2">
      <c r="A30" s="41" t="s">
        <v>66</v>
      </c>
      <c r="B30" s="89" t="s">
        <v>36</v>
      </c>
      <c r="C30" s="11">
        <v>46670.168599999997</v>
      </c>
      <c r="D30" s="4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S30">
        <f t="shared" si="5"/>
        <v>9.027816646841217E-6</v>
      </c>
      <c r="T30">
        <v>1</v>
      </c>
      <c r="U30">
        <f t="shared" si="6"/>
        <v>9.027816646841217E-6</v>
      </c>
      <c r="V30" t="s">
        <v>69</v>
      </c>
    </row>
    <row r="31" spans="1:30" x14ac:dyDescent="0.2">
      <c r="A31" s="41" t="s">
        <v>66</v>
      </c>
      <c r="B31" s="89" t="s">
        <v>34</v>
      </c>
      <c r="C31" s="11">
        <v>46671.074399999998</v>
      </c>
      <c r="D31" s="4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S31">
        <f t="shared" si="5"/>
        <v>6.2848088850793878E-7</v>
      </c>
      <c r="T31">
        <v>1</v>
      </c>
      <c r="U31">
        <f t="shared" si="6"/>
        <v>6.2848088850793878E-7</v>
      </c>
      <c r="V31" t="s">
        <v>69</v>
      </c>
    </row>
    <row r="32" spans="1:30" x14ac:dyDescent="0.2">
      <c r="A32" s="41" t="s">
        <v>32</v>
      </c>
      <c r="B32" s="89" t="s">
        <v>34</v>
      </c>
      <c r="C32" s="11">
        <v>46988.432999999997</v>
      </c>
      <c r="D32" s="4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R32">
        <v>-7.5938800000585616E-2</v>
      </c>
      <c r="U32">
        <f t="shared" si="6"/>
        <v>0</v>
      </c>
      <c r="AA32">
        <v>8</v>
      </c>
      <c r="AB32" t="s">
        <v>31</v>
      </c>
      <c r="AD32" t="s">
        <v>33</v>
      </c>
    </row>
    <row r="33" spans="1:22" s="34" customFormat="1" x14ac:dyDescent="0.2">
      <c r="A33" s="41" t="s">
        <v>67</v>
      </c>
      <c r="B33" s="89" t="s">
        <v>34</v>
      </c>
      <c r="C33" s="11">
        <v>47028.362000000001</v>
      </c>
      <c r="D33" s="4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S33">
        <f t="shared" ref="S33:S64" si="10">+(P33-G33)^2</f>
        <v>9.84000957728126E-6</v>
      </c>
      <c r="T33">
        <v>1</v>
      </c>
      <c r="U33">
        <f t="shared" si="6"/>
        <v>9.84000957728126E-6</v>
      </c>
    </row>
    <row r="34" spans="1:22" s="34" customFormat="1" x14ac:dyDescent="0.2">
      <c r="A34" s="41" t="s">
        <v>70</v>
      </c>
      <c r="B34" s="89"/>
      <c r="C34" s="11">
        <v>47114.238799999999</v>
      </c>
      <c r="D34" s="4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S34">
        <f t="shared" si="10"/>
        <v>5.8105509501612321E-5</v>
      </c>
      <c r="T34">
        <v>1</v>
      </c>
      <c r="U34">
        <f t="shared" si="6"/>
        <v>5.8105509501612321E-5</v>
      </c>
      <c r="V34" s="34" t="s">
        <v>71</v>
      </c>
    </row>
    <row r="35" spans="1:22" s="34" customFormat="1" x14ac:dyDescent="0.2">
      <c r="A35" s="41" t="s">
        <v>70</v>
      </c>
      <c r="B35" s="89"/>
      <c r="C35" s="11">
        <v>47386.565999999999</v>
      </c>
      <c r="D35" s="4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S35">
        <f t="shared" si="10"/>
        <v>1.3241260856069927E-6</v>
      </c>
      <c r="T35">
        <v>1</v>
      </c>
      <c r="U35">
        <f t="shared" si="6"/>
        <v>1.3241260856069927E-6</v>
      </c>
      <c r="V35" s="34" t="s">
        <v>71</v>
      </c>
    </row>
    <row r="36" spans="1:22" s="34" customFormat="1" x14ac:dyDescent="0.2">
      <c r="A36" s="41" t="s">
        <v>67</v>
      </c>
      <c r="B36" s="89" t="s">
        <v>34</v>
      </c>
      <c r="C36" s="11">
        <v>47729.485999999997</v>
      </c>
      <c r="D36" s="4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S36">
        <f t="shared" si="10"/>
        <v>6.3777685488567332E-6</v>
      </c>
      <c r="T36">
        <v>1</v>
      </c>
      <c r="U36">
        <f t="shared" si="6"/>
        <v>6.3777685488567332E-6</v>
      </c>
    </row>
    <row r="37" spans="1:22" s="34" customFormat="1" x14ac:dyDescent="0.2">
      <c r="A37" s="41" t="s">
        <v>67</v>
      </c>
      <c r="B37" s="89" t="s">
        <v>34</v>
      </c>
      <c r="C37" s="11">
        <v>47737.49</v>
      </c>
      <c r="D37" s="4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S37">
        <f t="shared" si="10"/>
        <v>4.2311208522901171E-6</v>
      </c>
      <c r="T37">
        <v>1</v>
      </c>
      <c r="U37">
        <f t="shared" si="6"/>
        <v>4.2311208522901171E-6</v>
      </c>
    </row>
    <row r="38" spans="1:22" s="34" customFormat="1" x14ac:dyDescent="0.2">
      <c r="A38" s="41" t="s">
        <v>70</v>
      </c>
      <c r="B38" s="89"/>
      <c r="C38" s="11">
        <v>47741.4859</v>
      </c>
      <c r="D38" s="4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S38">
        <f t="shared" si="10"/>
        <v>1.8295217792290174E-5</v>
      </c>
      <c r="T38">
        <v>1</v>
      </c>
      <c r="U38">
        <f t="shared" si="6"/>
        <v>1.8295217792290174E-5</v>
      </c>
      <c r="V38" s="34" t="s">
        <v>71</v>
      </c>
    </row>
    <row r="39" spans="1:22" s="34" customFormat="1" x14ac:dyDescent="0.2">
      <c r="A39" s="41" t="s">
        <v>70</v>
      </c>
      <c r="B39" s="89"/>
      <c r="C39" s="11">
        <v>47745.49</v>
      </c>
      <c r="D39" s="4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S39">
        <f t="shared" si="10"/>
        <v>5.815679819167216E-6</v>
      </c>
      <c r="T39">
        <v>1</v>
      </c>
      <c r="U39">
        <f t="shared" si="6"/>
        <v>5.815679819167216E-6</v>
      </c>
      <c r="V39" s="34" t="s">
        <v>71</v>
      </c>
    </row>
    <row r="40" spans="1:22" s="34" customFormat="1" x14ac:dyDescent="0.2">
      <c r="A40" s="41" t="s">
        <v>70</v>
      </c>
      <c r="B40" s="89"/>
      <c r="C40" s="11">
        <v>47772.414700000001</v>
      </c>
      <c r="D40" s="4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S40">
        <f t="shared" si="10"/>
        <v>3.3622877037256658E-6</v>
      </c>
      <c r="T40">
        <v>1</v>
      </c>
      <c r="U40">
        <f t="shared" si="6"/>
        <v>3.3622877037256658E-6</v>
      </c>
      <c r="V40" s="34" t="s">
        <v>71</v>
      </c>
    </row>
    <row r="41" spans="1:22" s="34" customFormat="1" x14ac:dyDescent="0.2">
      <c r="A41" s="41" t="s">
        <v>67</v>
      </c>
      <c r="B41" s="89" t="s">
        <v>36</v>
      </c>
      <c r="C41" s="11">
        <v>47778.421000000002</v>
      </c>
      <c r="D41" s="4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S41">
        <f t="shared" si="10"/>
        <v>1.2424865753810137E-6</v>
      </c>
      <c r="T41">
        <v>1</v>
      </c>
      <c r="U41">
        <f t="shared" si="6"/>
        <v>1.2424865753810137E-6</v>
      </c>
    </row>
    <row r="42" spans="1:22" s="34" customFormat="1" x14ac:dyDescent="0.2">
      <c r="A42" s="41" t="s">
        <v>67</v>
      </c>
      <c r="B42" s="89" t="s">
        <v>36</v>
      </c>
      <c r="C42" s="11">
        <v>47790.423000000003</v>
      </c>
      <c r="D42" s="4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S42">
        <f t="shared" si="10"/>
        <v>1.2879694823870802E-5</v>
      </c>
      <c r="T42">
        <v>1</v>
      </c>
      <c r="U42">
        <f t="shared" si="6"/>
        <v>1.2879694823870802E-5</v>
      </c>
    </row>
    <row r="43" spans="1:22" s="34" customFormat="1" x14ac:dyDescent="0.2">
      <c r="A43" s="41" t="s">
        <v>70</v>
      </c>
      <c r="B43" s="89"/>
      <c r="C43" s="11">
        <v>47790.424099999997</v>
      </c>
      <c r="D43" s="4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S43">
        <f t="shared" si="10"/>
        <v>6.1942706757307198E-6</v>
      </c>
      <c r="T43">
        <v>1</v>
      </c>
      <c r="U43">
        <f t="shared" si="6"/>
        <v>6.1942706757307198E-6</v>
      </c>
      <c r="V43" s="34" t="s">
        <v>71</v>
      </c>
    </row>
    <row r="44" spans="1:22" s="34" customFormat="1" x14ac:dyDescent="0.2">
      <c r="A44" s="41" t="s">
        <v>70</v>
      </c>
      <c r="B44" s="89"/>
      <c r="C44" s="11">
        <v>47822.259599999998</v>
      </c>
      <c r="D44" s="4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S44">
        <f t="shared" si="10"/>
        <v>8.6789361773581445E-6</v>
      </c>
      <c r="T44">
        <v>1</v>
      </c>
      <c r="U44">
        <f t="shared" si="6"/>
        <v>8.6789361773581445E-6</v>
      </c>
      <c r="V44" s="34" t="s">
        <v>71</v>
      </c>
    </row>
    <row r="45" spans="1:22" x14ac:dyDescent="0.2">
      <c r="A45" s="10" t="s">
        <v>269</v>
      </c>
      <c r="B45" s="19" t="s">
        <v>34</v>
      </c>
      <c r="C45" s="85">
        <v>48119.520700000001</v>
      </c>
      <c r="D45" s="85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70" si="11">+G45</f>
        <v>-1.3538499988499098E-3</v>
      </c>
      <c r="O45">
        <f t="shared" ref="O45:O55" ca="1" si="12">+C$11+C$12*$F45</f>
        <v>-1.889524904150907E-2</v>
      </c>
      <c r="P45">
        <f t="shared" si="3"/>
        <v>-2.5625661393740527E-3</v>
      </c>
      <c r="Q45" s="2">
        <f t="shared" si="4"/>
        <v>33101.020700000001</v>
      </c>
      <c r="S45">
        <f t="shared" si="10"/>
        <v>1.4609947083635797E-6</v>
      </c>
      <c r="T45">
        <v>1</v>
      </c>
      <c r="U45">
        <f t="shared" si="6"/>
        <v>1.4609947083635797E-6</v>
      </c>
    </row>
    <row r="46" spans="1:22" x14ac:dyDescent="0.2">
      <c r="A46" s="10" t="s">
        <v>269</v>
      </c>
      <c r="B46" s="19" t="s">
        <v>34</v>
      </c>
      <c r="C46" s="85">
        <v>48119.527000000002</v>
      </c>
      <c r="D46" s="85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-1.889524904150907E-2</v>
      </c>
      <c r="P46">
        <f t="shared" si="3"/>
        <v>-2.5625661393740527E-3</v>
      </c>
      <c r="Q46" s="2">
        <f t="shared" si="4"/>
        <v>33101.027000000002</v>
      </c>
      <c r="S46">
        <f t="shared" si="10"/>
        <v>5.6380818092779032E-5</v>
      </c>
      <c r="T46">
        <v>1</v>
      </c>
      <c r="U46">
        <f t="shared" si="6"/>
        <v>5.6380818092779032E-5</v>
      </c>
    </row>
    <row r="47" spans="1:22" x14ac:dyDescent="0.2">
      <c r="A47" s="10" t="s">
        <v>269</v>
      </c>
      <c r="B47" s="19" t="s">
        <v>34</v>
      </c>
      <c r="C47" s="85">
        <v>48122.432999999997</v>
      </c>
      <c r="D47" s="85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-1.8920355438254238E-2</v>
      </c>
      <c r="P47">
        <f t="shared" si="3"/>
        <v>-2.607661809550613E-3</v>
      </c>
      <c r="Q47" s="2">
        <f t="shared" si="4"/>
        <v>33103.932999999997</v>
      </c>
      <c r="S47">
        <f t="shared" si="10"/>
        <v>7.7919798620448581E-6</v>
      </c>
      <c r="T47">
        <v>1</v>
      </c>
      <c r="U47">
        <f t="shared" si="6"/>
        <v>7.7919798620448581E-6</v>
      </c>
    </row>
    <row r="48" spans="1:22" x14ac:dyDescent="0.2">
      <c r="A48" s="10" t="s">
        <v>269</v>
      </c>
      <c r="B48" s="19" t="s">
        <v>34</v>
      </c>
      <c r="C48" s="85">
        <v>48122.435100000002</v>
      </c>
      <c r="D48" s="85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-1.8920355438254238E-2</v>
      </c>
      <c r="P48">
        <f t="shared" si="3"/>
        <v>-2.607661809550613E-3</v>
      </c>
      <c r="Q48" s="2">
        <f t="shared" si="4"/>
        <v>33103.935100000002</v>
      </c>
      <c r="S48">
        <f t="shared" si="10"/>
        <v>2.3925909491203414E-5</v>
      </c>
      <c r="T48">
        <v>1</v>
      </c>
      <c r="U48">
        <f t="shared" si="6"/>
        <v>2.3925909491203414E-5</v>
      </c>
    </row>
    <row r="49" spans="1:21" x14ac:dyDescent="0.2">
      <c r="A49" s="10" t="s">
        <v>269</v>
      </c>
      <c r="B49" s="19" t="s">
        <v>36</v>
      </c>
      <c r="C49" s="85">
        <v>48123.338499999998</v>
      </c>
      <c r="D49" s="85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-1.8928201187237103E-2</v>
      </c>
      <c r="P49">
        <f t="shared" si="3"/>
        <v>-2.6217518921949901E-3</v>
      </c>
      <c r="Q49" s="2">
        <f t="shared" si="4"/>
        <v>33104.838499999998</v>
      </c>
      <c r="S49">
        <f t="shared" si="10"/>
        <v>1.7102051197813608E-6</v>
      </c>
      <c r="T49">
        <v>1</v>
      </c>
      <c r="U49">
        <f t="shared" si="6"/>
        <v>1.7102051197813608E-6</v>
      </c>
    </row>
    <row r="50" spans="1:21" x14ac:dyDescent="0.2">
      <c r="A50" s="10" t="s">
        <v>269</v>
      </c>
      <c r="B50" s="19" t="s">
        <v>36</v>
      </c>
      <c r="C50" s="85">
        <v>48123.340199999999</v>
      </c>
      <c r="D50" s="85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-1.8928201187237103E-2</v>
      </c>
      <c r="P50">
        <f t="shared" si="3"/>
        <v>-2.6217518921949901E-3</v>
      </c>
      <c r="Q50" s="2">
        <f t="shared" si="4"/>
        <v>33104.840199999999</v>
      </c>
      <c r="S50">
        <f t="shared" si="10"/>
        <v>1.5386154559386967E-7</v>
      </c>
      <c r="T50">
        <v>1</v>
      </c>
      <c r="U50">
        <f t="shared" si="6"/>
        <v>1.5386154559386967E-7</v>
      </c>
    </row>
    <row r="51" spans="1:21" x14ac:dyDescent="0.2">
      <c r="A51" s="10" t="s">
        <v>269</v>
      </c>
      <c r="B51" s="19" t="s">
        <v>34</v>
      </c>
      <c r="C51" s="85">
        <v>48129.346899999997</v>
      </c>
      <c r="D51" s="85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-1.8979983130524007E-2</v>
      </c>
      <c r="P51">
        <f t="shared" si="3"/>
        <v>-2.7147187984631928E-3</v>
      </c>
      <c r="Q51" s="2">
        <f t="shared" si="4"/>
        <v>33110.846899999997</v>
      </c>
      <c r="S51">
        <f t="shared" si="10"/>
        <v>1.3970915571753473E-5</v>
      </c>
      <c r="T51">
        <v>1</v>
      </c>
      <c r="U51">
        <f t="shared" si="6"/>
        <v>1.3970915571753473E-5</v>
      </c>
    </row>
    <row r="52" spans="1:21" x14ac:dyDescent="0.2">
      <c r="A52" s="10" t="s">
        <v>269</v>
      </c>
      <c r="B52" s="19" t="s">
        <v>34</v>
      </c>
      <c r="C52" s="85">
        <v>48129.3485</v>
      </c>
      <c r="D52" s="85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-1.8979983130524007E-2</v>
      </c>
      <c r="P52">
        <f t="shared" si="3"/>
        <v>-2.7147187984631928E-3</v>
      </c>
      <c r="Q52" s="2">
        <f t="shared" si="4"/>
        <v>33110.8485</v>
      </c>
      <c r="S52">
        <f t="shared" si="10"/>
        <v>2.8491775753247303E-5</v>
      </c>
      <c r="T52">
        <v>1</v>
      </c>
      <c r="U52">
        <f t="shared" si="6"/>
        <v>2.8491775753247303E-5</v>
      </c>
    </row>
    <row r="53" spans="1:21" x14ac:dyDescent="0.2">
      <c r="A53" s="10" t="s">
        <v>269</v>
      </c>
      <c r="B53" s="19" t="s">
        <v>36</v>
      </c>
      <c r="C53" s="85">
        <v>48131.343099999998</v>
      </c>
      <c r="D53" s="85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-1.8997243778286307E-2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S53">
        <f t="shared" si="10"/>
        <v>1.3933510037051171E-6</v>
      </c>
      <c r="T53">
        <v>1</v>
      </c>
      <c r="U53">
        <f t="shared" ref="U53:U84" si="16">+T53*S53</f>
        <v>1.3933510037051171E-6</v>
      </c>
    </row>
    <row r="54" spans="1:21" x14ac:dyDescent="0.2">
      <c r="A54" s="10" t="s">
        <v>269</v>
      </c>
      <c r="B54" s="19" t="s">
        <v>36</v>
      </c>
      <c r="C54" s="85">
        <v>48131.345699999998</v>
      </c>
      <c r="D54" s="85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-1.8997243778286307E-2</v>
      </c>
      <c r="P54">
        <f t="shared" si="14"/>
        <v>-2.7456970994637689E-3</v>
      </c>
      <c r="Q54" s="2">
        <f t="shared" si="15"/>
        <v>33112.845699999998</v>
      </c>
      <c r="S54">
        <f t="shared" si="10"/>
        <v>2.0152559289213874E-6</v>
      </c>
      <c r="T54">
        <v>1</v>
      </c>
      <c r="U54">
        <f t="shared" si="16"/>
        <v>2.0152559289213874E-6</v>
      </c>
    </row>
    <row r="55" spans="1:21" x14ac:dyDescent="0.2">
      <c r="A55" s="10" t="s">
        <v>301</v>
      </c>
      <c r="B55" s="19" t="s">
        <v>34</v>
      </c>
      <c r="C55" s="85">
        <v>48472.436800000003</v>
      </c>
      <c r="D55" s="85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-2.1939399646860473E-2</v>
      </c>
      <c r="P55">
        <f t="shared" si="14"/>
        <v>-7.9481474758911139E-3</v>
      </c>
      <c r="Q55" s="2">
        <f t="shared" si="15"/>
        <v>33453.936800000003</v>
      </c>
      <c r="S55">
        <f t="shared" si="10"/>
        <v>5.2514697455629721E-5</v>
      </c>
      <c r="T55">
        <v>1</v>
      </c>
      <c r="U55">
        <f t="shared" si="16"/>
        <v>5.2514697455629721E-5</v>
      </c>
    </row>
    <row r="56" spans="1:21" x14ac:dyDescent="0.2">
      <c r="A56" s="41" t="s">
        <v>41</v>
      </c>
      <c r="B56" s="89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S56">
        <f t="shared" si="10"/>
        <v>5.2369863461481643E-5</v>
      </c>
      <c r="T56">
        <v>1</v>
      </c>
      <c r="U56">
        <f t="shared" si="16"/>
        <v>5.2369863461481643E-5</v>
      </c>
    </row>
    <row r="57" spans="1:21" x14ac:dyDescent="0.2">
      <c r="A57" s="103" t="s">
        <v>42</v>
      </c>
      <c r="B57" s="104" t="s">
        <v>34</v>
      </c>
      <c r="C57" s="105">
        <v>49588.343099999998</v>
      </c>
      <c r="D57" s="105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S57">
        <f t="shared" si="10"/>
        <v>2.1171317971802639E-6</v>
      </c>
      <c r="T57">
        <v>1</v>
      </c>
      <c r="U57">
        <f t="shared" si="16"/>
        <v>2.1171317971802639E-6</v>
      </c>
    </row>
    <row r="58" spans="1:21" x14ac:dyDescent="0.2">
      <c r="A58" s="103" t="s">
        <v>42</v>
      </c>
      <c r="B58" s="104" t="s">
        <v>34</v>
      </c>
      <c r="C58" s="105">
        <v>49588.345099999999</v>
      </c>
      <c r="D58" s="105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S58">
        <f t="shared" si="10"/>
        <v>1.1937278598392229E-5</v>
      </c>
      <c r="T58">
        <v>1</v>
      </c>
      <c r="U58">
        <f t="shared" si="16"/>
        <v>1.1937278598392229E-5</v>
      </c>
    </row>
    <row r="59" spans="1:21" x14ac:dyDescent="0.2">
      <c r="A59" s="41" t="s">
        <v>40</v>
      </c>
      <c r="B59" s="89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S59">
        <f t="shared" si="10"/>
        <v>8.3411379123801002E-5</v>
      </c>
      <c r="T59">
        <v>1</v>
      </c>
      <c r="U59">
        <f t="shared" si="16"/>
        <v>8.3411379123801002E-5</v>
      </c>
    </row>
    <row r="60" spans="1:21" x14ac:dyDescent="0.2">
      <c r="A60" s="10" t="s">
        <v>313</v>
      </c>
      <c r="B60" s="19" t="s">
        <v>36</v>
      </c>
      <c r="C60" s="85">
        <v>50301.478300000002</v>
      </c>
      <c r="D60" s="85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-3.7715631701604274E-2</v>
      </c>
      <c r="P60">
        <f t="shared" si="14"/>
        <v>-3.3200933033764923E-2</v>
      </c>
      <c r="Q60" s="2">
        <f t="shared" si="15"/>
        <v>35282.978300000002</v>
      </c>
      <c r="S60">
        <f t="shared" si="10"/>
        <v>8.4327177470951787E-5</v>
      </c>
      <c r="T60">
        <v>1</v>
      </c>
      <c r="U60">
        <f t="shared" si="16"/>
        <v>8.4327177470951787E-5</v>
      </c>
    </row>
    <row r="61" spans="1:21" x14ac:dyDescent="0.2">
      <c r="A61" s="10" t="s">
        <v>313</v>
      </c>
      <c r="B61" s="19" t="s">
        <v>34</v>
      </c>
      <c r="C61" s="85">
        <v>50731.340100000001</v>
      </c>
      <c r="D61" s="85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-4.142353267090601E-2</v>
      </c>
      <c r="P61">
        <f t="shared" si="14"/>
        <v>-3.8489408479018709E-2</v>
      </c>
      <c r="Q61" s="2">
        <f t="shared" si="15"/>
        <v>35712.840100000001</v>
      </c>
      <c r="S61">
        <f t="shared" si="10"/>
        <v>4.8309332396145454E-5</v>
      </c>
      <c r="T61">
        <v>1</v>
      </c>
      <c r="U61">
        <f t="shared" si="16"/>
        <v>4.8309332396145454E-5</v>
      </c>
    </row>
    <row r="62" spans="1:21" x14ac:dyDescent="0.2">
      <c r="A62" s="41" t="s">
        <v>40</v>
      </c>
      <c r="B62" s="89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S62">
        <f t="shared" si="10"/>
        <v>4.7893202965673623E-5</v>
      </c>
      <c r="T62">
        <v>1</v>
      </c>
      <c r="U62">
        <f t="shared" si="16"/>
        <v>4.7893202965673623E-5</v>
      </c>
    </row>
    <row r="63" spans="1:21" x14ac:dyDescent="0.2">
      <c r="A63" s="10" t="s">
        <v>313</v>
      </c>
      <c r="B63" s="19" t="s">
        <v>34</v>
      </c>
      <c r="C63" s="85">
        <v>50758.272599999997</v>
      </c>
      <c r="D63" s="85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-4.1655766840798795E-2</v>
      </c>
      <c r="P63">
        <f t="shared" si="14"/>
        <v>-3.8812446595329168E-2</v>
      </c>
      <c r="Q63" s="2">
        <f t="shared" si="15"/>
        <v>35739.772599999997</v>
      </c>
      <c r="S63">
        <f t="shared" si="10"/>
        <v>1.7433151215674678E-6</v>
      </c>
      <c r="T63">
        <v>1</v>
      </c>
      <c r="U63">
        <f t="shared" si="16"/>
        <v>1.7433151215674678E-6</v>
      </c>
    </row>
    <row r="64" spans="1:21" x14ac:dyDescent="0.2">
      <c r="A64" s="106" t="s">
        <v>40</v>
      </c>
      <c r="B64" s="107" t="s">
        <v>36</v>
      </c>
      <c r="C64" s="108">
        <v>50758.27261</v>
      </c>
      <c r="D64" s="108">
        <v>9.1E-4</v>
      </c>
      <c r="E64" s="98">
        <f t="shared" si="13"/>
        <v>8156.8969834157551</v>
      </c>
      <c r="F64" s="98">
        <f t="shared" si="17"/>
        <v>8157</v>
      </c>
      <c r="G64" s="98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S64">
        <f t="shared" si="10"/>
        <v>1.7698220624039703E-6</v>
      </c>
      <c r="T64">
        <v>1</v>
      </c>
      <c r="U64">
        <f t="shared" si="16"/>
        <v>1.7698220624039703E-6</v>
      </c>
    </row>
    <row r="65" spans="1:21" x14ac:dyDescent="0.2">
      <c r="A65" s="106" t="s">
        <v>72</v>
      </c>
      <c r="B65" s="107"/>
      <c r="C65" s="108">
        <v>51000.225700000003</v>
      </c>
      <c r="D65" s="108"/>
      <c r="E65" s="98">
        <f t="shared" si="13"/>
        <v>8821.8858949119403</v>
      </c>
      <c r="F65" s="98">
        <f t="shared" si="17"/>
        <v>8822</v>
      </c>
      <c r="G65" s="98">
        <f t="shared" ref="G65:G96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S65">
        <f t="shared" ref="S65:S96" si="19">+(P65-G65)^2</f>
        <v>2.4179550725521661E-8</v>
      </c>
      <c r="T65">
        <v>1</v>
      </c>
      <c r="U65">
        <f t="shared" si="16"/>
        <v>2.4179550725521661E-8</v>
      </c>
    </row>
    <row r="66" spans="1:21" x14ac:dyDescent="0.2">
      <c r="A66" s="99" t="s">
        <v>46</v>
      </c>
      <c r="B66" s="100" t="s">
        <v>34</v>
      </c>
      <c r="C66" s="101">
        <v>52134.498299999999</v>
      </c>
      <c r="D66" s="101">
        <v>2.0000000000000001E-4</v>
      </c>
      <c r="E66" s="98">
        <f t="shared" si="13"/>
        <v>11939.344331230883</v>
      </c>
      <c r="F66" s="98">
        <f t="shared" si="17"/>
        <v>11939.5</v>
      </c>
      <c r="G66" s="98">
        <f t="shared" si="18"/>
        <v>-5.6639349997567479E-2</v>
      </c>
      <c r="J66">
        <f t="shared" si="11"/>
        <v>-5.6639349997567479E-2</v>
      </c>
      <c r="P66">
        <f t="shared" si="14"/>
        <v>-5.4038440034281494E-2</v>
      </c>
      <c r="Q66" s="2">
        <f t="shared" si="15"/>
        <v>37115.998299999999</v>
      </c>
      <c r="S66">
        <f t="shared" si="19"/>
        <v>6.7647326371202993E-6</v>
      </c>
      <c r="T66">
        <v>1</v>
      </c>
      <c r="U66">
        <f t="shared" si="16"/>
        <v>6.7647326371202993E-6</v>
      </c>
    </row>
    <row r="67" spans="1:21" x14ac:dyDescent="0.2">
      <c r="A67" s="99" t="s">
        <v>46</v>
      </c>
      <c r="B67" s="100" t="s">
        <v>36</v>
      </c>
      <c r="C67" s="101">
        <v>52136.5</v>
      </c>
      <c r="D67" s="101">
        <v>2.0000000000000001E-4</v>
      </c>
      <c r="E67" s="98">
        <f t="shared" si="13"/>
        <v>11944.845845198497</v>
      </c>
      <c r="F67" s="98">
        <f t="shared" si="17"/>
        <v>11945</v>
      </c>
      <c r="G67" s="98">
        <f t="shared" si="18"/>
        <v>-5.6088500001351349E-2</v>
      </c>
      <c r="J67">
        <f t="shared" si="11"/>
        <v>-5.6088500001351349E-2</v>
      </c>
      <c r="P67">
        <f t="shared" si="14"/>
        <v>-5.4058742821422985E-2</v>
      </c>
      <c r="Q67" s="2">
        <f t="shared" si="15"/>
        <v>37118</v>
      </c>
      <c r="S67">
        <f t="shared" si="19"/>
        <v>4.1199142094707448E-6</v>
      </c>
      <c r="T67">
        <v>1</v>
      </c>
      <c r="U67">
        <f t="shared" si="16"/>
        <v>4.1199142094707448E-6</v>
      </c>
    </row>
    <row r="68" spans="1:2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J68">
        <f t="shared" si="11"/>
        <v>-5.4038649999711197E-2</v>
      </c>
      <c r="P68">
        <f t="shared" si="14"/>
        <v>-5.4703785751722148E-2</v>
      </c>
      <c r="Q68" s="2">
        <f t="shared" si="15"/>
        <v>37181.856899999999</v>
      </c>
      <c r="S68">
        <f t="shared" si="19"/>
        <v>4.4240556860317297E-7</v>
      </c>
      <c r="T68">
        <v>1</v>
      </c>
      <c r="U68">
        <f t="shared" si="16"/>
        <v>4.4240556860317297E-7</v>
      </c>
    </row>
    <row r="69" spans="1:2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J69">
        <f t="shared" si="11"/>
        <v>-6.1239900001964998E-2</v>
      </c>
      <c r="P69">
        <f t="shared" si="14"/>
        <v>-5.8144846925967102E-2</v>
      </c>
      <c r="Q69" s="2">
        <f t="shared" si="15"/>
        <v>37532.050799999997</v>
      </c>
      <c r="S69">
        <f t="shared" si="19"/>
        <v>9.5793535432440368E-6</v>
      </c>
      <c r="T69">
        <v>1</v>
      </c>
      <c r="U69">
        <f t="shared" si="16"/>
        <v>9.5793535432440368E-6</v>
      </c>
    </row>
    <row r="70" spans="1:21" x14ac:dyDescent="0.2">
      <c r="A70" s="11" t="s">
        <v>57</v>
      </c>
      <c r="B70" s="89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J70">
        <f t="shared" si="11"/>
        <v>-3.7712149998696987E-2</v>
      </c>
      <c r="P70">
        <f t="shared" si="14"/>
        <v>-5.825818762228465E-2</v>
      </c>
      <c r="Q70" s="2">
        <f t="shared" si="15"/>
        <v>37543.899299999997</v>
      </c>
      <c r="S70">
        <f t="shared" si="19"/>
        <v>4.2213966202987979E-4</v>
      </c>
      <c r="T70">
        <v>1</v>
      </c>
      <c r="U70">
        <f t="shared" si="16"/>
        <v>4.2213966202987979E-4</v>
      </c>
    </row>
    <row r="71" spans="1:21" x14ac:dyDescent="0.2">
      <c r="A71" s="128" t="s">
        <v>500</v>
      </c>
      <c r="B71" s="129" t="s">
        <v>36</v>
      </c>
      <c r="C71" s="130">
        <v>52734.832999999999</v>
      </c>
      <c r="D71" s="130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>+G71</f>
        <v>-6.668435000028694E-2</v>
      </c>
      <c r="O71">
        <f ca="1">+C$11+C$12*$F71</f>
        <v>-5.8704579380563213E-2</v>
      </c>
      <c r="P71">
        <f t="shared" si="14"/>
        <v>-5.989005175983006E-2</v>
      </c>
      <c r="Q71" s="2">
        <f t="shared" si="15"/>
        <v>37716.332999999999</v>
      </c>
      <c r="S71">
        <f t="shared" si="19"/>
        <v>4.616248858027547E-5</v>
      </c>
      <c r="T71">
        <v>1</v>
      </c>
      <c r="U71">
        <f t="shared" si="16"/>
        <v>4.616248858027547E-5</v>
      </c>
    </row>
    <row r="72" spans="1:21" x14ac:dyDescent="0.2">
      <c r="A72" s="90" t="s">
        <v>44</v>
      </c>
      <c r="B72" s="91" t="s">
        <v>36</v>
      </c>
      <c r="C72" s="92">
        <v>52808.512999999999</v>
      </c>
      <c r="D72" s="93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J72">
        <f t="shared" ref="J72:J97" si="20">+G72</f>
        <v>-6.535759999678703E-2</v>
      </c>
      <c r="P72">
        <f t="shared" si="14"/>
        <v>-6.0575131310839886E-2</v>
      </c>
      <c r="Q72" s="2">
        <f t="shared" si="15"/>
        <v>37790.012999999999</v>
      </c>
      <c r="S72">
        <f t="shared" si="19"/>
        <v>2.2872006732065006E-5</v>
      </c>
      <c r="T72">
        <v>1</v>
      </c>
      <c r="U72">
        <f t="shared" si="16"/>
        <v>2.2872006732065006E-5</v>
      </c>
    </row>
    <row r="73" spans="1:21" x14ac:dyDescent="0.2">
      <c r="A73" s="41" t="s">
        <v>37</v>
      </c>
      <c r="B73" s="91" t="s">
        <v>34</v>
      </c>
      <c r="C73" s="92">
        <v>52854.902399999999</v>
      </c>
      <c r="D73" s="92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J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S73">
        <f t="shared" si="19"/>
        <v>2.7358985706181423E-5</v>
      </c>
      <c r="T73">
        <v>1</v>
      </c>
      <c r="U73">
        <f t="shared" si="16"/>
        <v>2.7358985706181423E-5</v>
      </c>
    </row>
    <row r="74" spans="1:21" x14ac:dyDescent="0.2">
      <c r="A74" s="41" t="s">
        <v>37</v>
      </c>
      <c r="B74" s="91" t="s">
        <v>36</v>
      </c>
      <c r="C74" s="92">
        <v>52855.092400000001</v>
      </c>
      <c r="D74" s="92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J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S74">
        <f t="shared" si="19"/>
        <v>8.1136081047168079E-6</v>
      </c>
      <c r="T74">
        <v>1</v>
      </c>
      <c r="U74">
        <f t="shared" si="16"/>
        <v>8.1136081047168079E-6</v>
      </c>
    </row>
    <row r="75" spans="1:21" x14ac:dyDescent="0.2">
      <c r="A75" s="11" t="s">
        <v>45</v>
      </c>
      <c r="B75" s="91" t="s">
        <v>36</v>
      </c>
      <c r="C75" s="92">
        <v>52952.6005</v>
      </c>
      <c r="D75" s="94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J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S75">
        <f t="shared" si="19"/>
        <v>1.6836287633122031E-6</v>
      </c>
      <c r="T75">
        <v>1</v>
      </c>
      <c r="U75">
        <f t="shared" si="16"/>
        <v>1.6836287633122031E-6</v>
      </c>
    </row>
    <row r="76" spans="1:21" x14ac:dyDescent="0.2">
      <c r="A76" s="14" t="s">
        <v>49</v>
      </c>
      <c r="B76" s="91" t="s">
        <v>36</v>
      </c>
      <c r="C76" s="92">
        <v>53229.48</v>
      </c>
      <c r="D76" s="94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J76">
        <f t="shared" si="20"/>
        <v>-6.7369699994742405E-2</v>
      </c>
      <c r="O76">
        <f t="shared" ref="O76:O104" ca="1" si="21">+C$11+C$12*$F76</f>
        <v>-6.2971097677444882E-2</v>
      </c>
      <c r="P76">
        <f t="shared" si="14"/>
        <v>-6.4350712637216229E-2</v>
      </c>
      <c r="Q76" s="2">
        <f t="shared" si="15"/>
        <v>38210.980000000003</v>
      </c>
      <c r="S76">
        <f t="shared" si="19"/>
        <v>9.1142846649028842E-6</v>
      </c>
      <c r="T76">
        <v>1</v>
      </c>
      <c r="U76">
        <f t="shared" si="16"/>
        <v>9.1142846649028842E-6</v>
      </c>
    </row>
    <row r="77" spans="1:21" x14ac:dyDescent="0.2">
      <c r="A77" s="11" t="s">
        <v>57</v>
      </c>
      <c r="B77" s="89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J77">
        <f t="shared" si="20"/>
        <v>-6.4019850004115142E-2</v>
      </c>
      <c r="O77">
        <f t="shared" ca="1" si="21"/>
        <v>-6.3521869256041974E-2</v>
      </c>
      <c r="P77">
        <f t="shared" si="14"/>
        <v>-6.49027958645301E-2</v>
      </c>
      <c r="Q77" s="2">
        <f t="shared" si="15"/>
        <v>38274.838199999998</v>
      </c>
      <c r="S77">
        <f t="shared" si="19"/>
        <v>7.7959339242390979E-7</v>
      </c>
      <c r="T77">
        <v>1</v>
      </c>
      <c r="U77">
        <f t="shared" si="16"/>
        <v>7.7959339242390979E-7</v>
      </c>
    </row>
    <row r="78" spans="1:21" x14ac:dyDescent="0.2">
      <c r="A78" s="14" t="s">
        <v>48</v>
      </c>
      <c r="B78" s="91" t="s">
        <v>36</v>
      </c>
      <c r="C78" s="92">
        <v>53302.2526</v>
      </c>
      <c r="D78" s="92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J78">
        <f t="shared" si="20"/>
        <v>-6.3829699996858835E-2</v>
      </c>
      <c r="O78">
        <f t="shared" ca="1" si="21"/>
        <v>-6.3598757596074043E-2</v>
      </c>
      <c r="P78">
        <f t="shared" si="14"/>
        <v>-6.4979435312202016E-2</v>
      </c>
      <c r="Q78" s="2">
        <f t="shared" si="15"/>
        <v>38283.7526</v>
      </c>
      <c r="S78">
        <f t="shared" si="19"/>
        <v>1.321891295347284E-6</v>
      </c>
      <c r="T78">
        <v>1</v>
      </c>
      <c r="U78">
        <f t="shared" si="16"/>
        <v>1.321891295347284E-6</v>
      </c>
    </row>
    <row r="79" spans="1:21" x14ac:dyDescent="0.2">
      <c r="A79" s="14" t="s">
        <v>48</v>
      </c>
      <c r="B79" s="91" t="s">
        <v>36</v>
      </c>
      <c r="C79" s="92">
        <v>53303.341800000002</v>
      </c>
      <c r="D79" s="92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J79">
        <f t="shared" si="20"/>
        <v>-6.6165599993837532E-2</v>
      </c>
      <c r="O79">
        <f t="shared" ca="1" si="21"/>
        <v>-6.3608172494853482E-2</v>
      </c>
      <c r="P79">
        <f t="shared" si="14"/>
        <v>-6.4988812460896273E-2</v>
      </c>
      <c r="Q79" s="2">
        <f t="shared" si="15"/>
        <v>38284.841800000002</v>
      </c>
      <c r="S79">
        <f t="shared" si="19"/>
        <v>1.3848288976859751E-6</v>
      </c>
      <c r="T79">
        <v>1</v>
      </c>
      <c r="U79">
        <f t="shared" si="16"/>
        <v>1.3848288976859751E-6</v>
      </c>
    </row>
    <row r="80" spans="1:21" x14ac:dyDescent="0.2">
      <c r="A80" s="14" t="s">
        <v>48</v>
      </c>
      <c r="B80" s="91" t="s">
        <v>34</v>
      </c>
      <c r="C80" s="92">
        <v>53304.250099999997</v>
      </c>
      <c r="D80" s="92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J80">
        <f t="shared" si="20"/>
        <v>-6.7478850003681146E-2</v>
      </c>
      <c r="O80">
        <f t="shared" ca="1" si="21"/>
        <v>-6.361601824383635E-2</v>
      </c>
      <c r="P80">
        <f t="shared" si="14"/>
        <v>-6.4996625539229885E-2</v>
      </c>
      <c r="Q80" s="2">
        <f t="shared" si="15"/>
        <v>38285.750099999997</v>
      </c>
      <c r="S80">
        <f t="shared" si="19"/>
        <v>6.1614382919203463E-6</v>
      </c>
      <c r="T80">
        <v>1</v>
      </c>
      <c r="U80">
        <f t="shared" si="16"/>
        <v>6.1614382919203463E-6</v>
      </c>
    </row>
    <row r="81" spans="1:21" x14ac:dyDescent="0.2">
      <c r="A81" s="11" t="s">
        <v>57</v>
      </c>
      <c r="B81" s="89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J81">
        <f t="shared" si="20"/>
        <v>-7.3420900000201073E-2</v>
      </c>
      <c r="O81">
        <f t="shared" ca="1" si="21"/>
        <v>-6.5808120509648668E-2</v>
      </c>
      <c r="P81">
        <f t="shared" si="14"/>
        <v>-6.7136430613450676E-2</v>
      </c>
      <c r="Q81" s="2">
        <f t="shared" si="15"/>
        <v>38539.890099999997</v>
      </c>
      <c r="S81">
        <f t="shared" si="19"/>
        <v>3.9494555473002906E-5</v>
      </c>
      <c r="T81">
        <v>1</v>
      </c>
      <c r="U81">
        <f t="shared" si="16"/>
        <v>3.9494555473002906E-5</v>
      </c>
    </row>
    <row r="82" spans="1:21" x14ac:dyDescent="0.2">
      <c r="A82" s="14" t="s">
        <v>49</v>
      </c>
      <c r="B82" s="91" t="s">
        <v>36</v>
      </c>
      <c r="C82" s="92">
        <v>53559.481399999997</v>
      </c>
      <c r="D82" s="94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J82">
        <f t="shared" si="20"/>
        <v>-7.3656799999298528E-2</v>
      </c>
      <c r="O82">
        <f t="shared" ca="1" si="21"/>
        <v>-6.5817535408428107E-2</v>
      </c>
      <c r="P82">
        <f t="shared" si="14"/>
        <v>-6.714543536049869E-2</v>
      </c>
      <c r="Q82" s="2">
        <f t="shared" si="15"/>
        <v>38540.981399999997</v>
      </c>
      <c r="S82">
        <f t="shared" si="19"/>
        <v>4.2397869459412949E-5</v>
      </c>
      <c r="T82">
        <v>1</v>
      </c>
      <c r="U82">
        <f t="shared" si="16"/>
        <v>4.2397869459412949E-5</v>
      </c>
    </row>
    <row r="83" spans="1:21" x14ac:dyDescent="0.2">
      <c r="A83" s="11" t="s">
        <v>57</v>
      </c>
      <c r="B83" s="89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J83">
        <f t="shared" si="20"/>
        <v>-6.2070050000329502E-2</v>
      </c>
      <c r="O83">
        <f t="shared" ca="1" si="21"/>
        <v>-6.5825381157410975E-2</v>
      </c>
      <c r="P83">
        <f t="shared" si="14"/>
        <v>-6.7152938104127091E-2</v>
      </c>
      <c r="Q83" s="2">
        <f t="shared" si="15"/>
        <v>38541.902600000001</v>
      </c>
      <c r="S83">
        <f t="shared" si="19"/>
        <v>2.5835751475727053E-5</v>
      </c>
      <c r="T83">
        <v>1</v>
      </c>
      <c r="U83">
        <f t="shared" si="16"/>
        <v>2.5835751475727053E-5</v>
      </c>
    </row>
    <row r="84" spans="1:21" x14ac:dyDescent="0.2">
      <c r="A84" s="11" t="s">
        <v>57</v>
      </c>
      <c r="B84" s="89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J84">
        <f t="shared" si="20"/>
        <v>-6.4571399998385459E-2</v>
      </c>
      <c r="O84">
        <f t="shared" ca="1" si="21"/>
        <v>-6.6074875975066061E-2</v>
      </c>
      <c r="P84">
        <f t="shared" si="14"/>
        <v>-6.739095061516262E-2</v>
      </c>
      <c r="Q84" s="2">
        <f t="shared" si="15"/>
        <v>38570.825799999999</v>
      </c>
      <c r="S84">
        <f t="shared" si="19"/>
        <v>7.94986568056847E-6</v>
      </c>
      <c r="T84">
        <v>1</v>
      </c>
      <c r="U84">
        <f t="shared" si="16"/>
        <v>7.94986568056847E-6</v>
      </c>
    </row>
    <row r="85" spans="1:21" x14ac:dyDescent="0.2">
      <c r="A85" s="11" t="s">
        <v>57</v>
      </c>
      <c r="B85" s="89" t="s">
        <v>34</v>
      </c>
      <c r="C85" s="11">
        <v>53589.507400000002</v>
      </c>
      <c r="D85" s="11">
        <v>8.9999999999999998E-4</v>
      </c>
      <c r="E85">
        <f t="shared" ref="E85:E104" si="22">+(C85-C$7)/C$8</f>
        <v>15938.321643841498</v>
      </c>
      <c r="F85">
        <f t="shared" si="17"/>
        <v>15938.5</v>
      </c>
      <c r="G85">
        <f t="shared" si="18"/>
        <v>-6.4894049995928071E-2</v>
      </c>
      <c r="J85">
        <f t="shared" si="20"/>
        <v>-6.4894049995928071E-2</v>
      </c>
      <c r="O85">
        <f t="shared" ca="1" si="21"/>
        <v>-6.6076445124862632E-2</v>
      </c>
      <c r="P85">
        <f t="shared" ref="P85:P104" si="23">+D$11+D$12*F85+D$13*F85^2</f>
        <v>-6.7392444022663561E-2</v>
      </c>
      <c r="Q85" s="2">
        <f t="shared" ref="Q85:Q104" si="24">+C85-15018.5</f>
        <v>38571.007400000002</v>
      </c>
      <c r="S85">
        <f t="shared" si="19"/>
        <v>6.2419727128275756E-6</v>
      </c>
      <c r="T85">
        <v>1</v>
      </c>
      <c r="U85">
        <f t="shared" ref="U85:U104" si="25">+T85*S85</f>
        <v>6.2419727128275756E-6</v>
      </c>
    </row>
    <row r="86" spans="1:21" x14ac:dyDescent="0.2">
      <c r="A86" s="11" t="s">
        <v>57</v>
      </c>
      <c r="B86" s="89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si="18"/>
        <v>-6.7200500001490582E-2</v>
      </c>
      <c r="J86">
        <f t="shared" si="20"/>
        <v>-6.7200500001490582E-2</v>
      </c>
      <c r="O86">
        <f t="shared" ca="1" si="21"/>
        <v>-6.6222376055943916E-2</v>
      </c>
      <c r="P86">
        <f t="shared" si="23"/>
        <v>-6.753113823942658E-2</v>
      </c>
      <c r="Q86" s="2">
        <f t="shared" si="24"/>
        <v>38587.923900000002</v>
      </c>
      <c r="S86">
        <f t="shared" si="19"/>
        <v>1.0932164438542192E-7</v>
      </c>
      <c r="T86">
        <v>1</v>
      </c>
      <c r="U86">
        <f t="shared" si="25"/>
        <v>1.0932164438542192E-7</v>
      </c>
    </row>
    <row r="87" spans="1:21" x14ac:dyDescent="0.2">
      <c r="A87" s="14" t="s">
        <v>48</v>
      </c>
      <c r="B87" s="91" t="s">
        <v>36</v>
      </c>
      <c r="C87" s="92">
        <v>53613.340900000003</v>
      </c>
      <c r="D87" s="92">
        <v>4.0000000000000002E-4</v>
      </c>
      <c r="E87">
        <f t="shared" si="22"/>
        <v>16003.826131600446</v>
      </c>
      <c r="F87">
        <f t="shared" si="26"/>
        <v>16004</v>
      </c>
      <c r="G87">
        <f t="shared" si="18"/>
        <v>-6.3261199997214135E-2</v>
      </c>
      <c r="J87">
        <f t="shared" si="20"/>
        <v>-6.3261199997214135E-2</v>
      </c>
      <c r="O87">
        <f t="shared" ca="1" si="21"/>
        <v>-6.6282003748213691E-2</v>
      </c>
      <c r="P87">
        <f t="shared" si="23"/>
        <v>-6.7587699275475421E-2</v>
      </c>
      <c r="Q87" s="2">
        <f t="shared" si="24"/>
        <v>38594.840900000003</v>
      </c>
      <c r="S87">
        <f t="shared" si="19"/>
        <v>1.8718596004795433E-5</v>
      </c>
      <c r="T87">
        <v>1</v>
      </c>
      <c r="U87">
        <f t="shared" si="25"/>
        <v>1.8718596004795433E-5</v>
      </c>
    </row>
    <row r="88" spans="1:21" x14ac:dyDescent="0.2">
      <c r="A88" s="90" t="s">
        <v>56</v>
      </c>
      <c r="B88" s="91" t="s">
        <v>36</v>
      </c>
      <c r="C88" s="95">
        <v>53937.53</v>
      </c>
      <c r="D88" s="94">
        <v>3.0000000000000001E-3</v>
      </c>
      <c r="E88">
        <f t="shared" si="22"/>
        <v>16894.834205636296</v>
      </c>
      <c r="F88">
        <f t="shared" si="26"/>
        <v>16895</v>
      </c>
      <c r="G88">
        <f t="shared" si="18"/>
        <v>-6.0323500001686625E-2</v>
      </c>
      <c r="J88">
        <f t="shared" si="20"/>
        <v>-6.0323500001686625E-2</v>
      </c>
      <c r="O88">
        <f t="shared" ca="1" si="21"/>
        <v>-6.9078228685706566E-2</v>
      </c>
      <c r="P88">
        <f t="shared" si="23"/>
        <v>-7.0168630516749916E-2</v>
      </c>
      <c r="Q88" s="2">
        <f t="shared" si="24"/>
        <v>38919.03</v>
      </c>
      <c r="S88">
        <f t="shared" si="19"/>
        <v>9.6926594858630385E-5</v>
      </c>
      <c r="T88">
        <v>1</v>
      </c>
      <c r="U88">
        <f t="shared" si="25"/>
        <v>9.6926594858630385E-5</v>
      </c>
    </row>
    <row r="89" spans="1:21" x14ac:dyDescent="0.2">
      <c r="A89" s="90" t="s">
        <v>56</v>
      </c>
      <c r="B89" s="91" t="s">
        <v>34</v>
      </c>
      <c r="C89" s="92">
        <v>53938.430500000002</v>
      </c>
      <c r="D89" s="94">
        <v>2.9999999999999997E-4</v>
      </c>
      <c r="E89">
        <f t="shared" si="22"/>
        <v>16897.309158590211</v>
      </c>
      <c r="F89">
        <f t="shared" si="26"/>
        <v>16897.5</v>
      </c>
      <c r="G89">
        <f t="shared" si="18"/>
        <v>-6.9436749996384606E-2</v>
      </c>
      <c r="J89">
        <f t="shared" si="20"/>
        <v>-6.9436749996384606E-2</v>
      </c>
      <c r="O89">
        <f t="shared" ca="1" si="21"/>
        <v>-6.9086074434689421E-2</v>
      </c>
      <c r="P89">
        <f t="shared" si="23"/>
        <v>-7.0175675252198338E-2</v>
      </c>
      <c r="Q89" s="2">
        <f t="shared" si="24"/>
        <v>38919.930500000002</v>
      </c>
      <c r="S89">
        <f t="shared" si="19"/>
        <v>5.4601053367939034E-7</v>
      </c>
      <c r="T89">
        <v>1</v>
      </c>
      <c r="U89">
        <f t="shared" si="25"/>
        <v>5.4601053367939034E-7</v>
      </c>
    </row>
    <row r="90" spans="1:21" x14ac:dyDescent="0.2">
      <c r="A90" s="92" t="s">
        <v>58</v>
      </c>
      <c r="B90" s="91" t="s">
        <v>34</v>
      </c>
      <c r="C90" s="92">
        <v>54650.469899999996</v>
      </c>
      <c r="D90" s="92">
        <v>5.0000000000000001E-4</v>
      </c>
      <c r="E90">
        <f t="shared" si="22"/>
        <v>18854.293074556677</v>
      </c>
      <c r="F90">
        <f t="shared" si="26"/>
        <v>18854.5</v>
      </c>
      <c r="G90">
        <f t="shared" si="18"/>
        <v>-7.5288849999196827E-2</v>
      </c>
      <c r="J90">
        <f t="shared" si="20"/>
        <v>-7.5288849999196827E-2</v>
      </c>
      <c r="O90">
        <f t="shared" ca="1" si="21"/>
        <v>-7.522772673847572E-2</v>
      </c>
      <c r="P90">
        <f t="shared" si="23"/>
        <v>-7.535221081662942E-2</v>
      </c>
      <c r="Q90" s="2">
        <f t="shared" si="24"/>
        <v>39631.969899999996</v>
      </c>
      <c r="S90">
        <f t="shared" si="19"/>
        <v>4.0145931857262864E-9</v>
      </c>
      <c r="T90">
        <v>1</v>
      </c>
      <c r="U90">
        <f t="shared" si="25"/>
        <v>4.0145931857262864E-9</v>
      </c>
    </row>
    <row r="91" spans="1:21" x14ac:dyDescent="0.2">
      <c r="A91" s="41" t="s">
        <v>168</v>
      </c>
      <c r="B91" s="32" t="s">
        <v>36</v>
      </c>
      <c r="C91" s="110">
        <v>55050.5164</v>
      </c>
      <c r="D91" s="110">
        <v>6.9999999999999999E-4</v>
      </c>
      <c r="E91">
        <f t="shared" si="22"/>
        <v>19953.789206566642</v>
      </c>
      <c r="F91">
        <f t="shared" si="26"/>
        <v>19954</v>
      </c>
      <c r="G91">
        <f t="shared" si="18"/>
        <v>-7.6696199997968506E-2</v>
      </c>
      <c r="J91">
        <f t="shared" si="20"/>
        <v>-7.6696199997968506E-2</v>
      </c>
      <c r="O91">
        <f t="shared" ca="1" si="21"/>
        <v>-7.8678287141139489E-2</v>
      </c>
      <c r="P91">
        <f t="shared" si="23"/>
        <v>-7.7964256929908105E-2</v>
      </c>
      <c r="Q91" s="2">
        <f t="shared" si="24"/>
        <v>40032.0164</v>
      </c>
      <c r="S91">
        <f t="shared" si="19"/>
        <v>1.6079683826400674E-6</v>
      </c>
      <c r="T91">
        <v>1</v>
      </c>
      <c r="U91">
        <f t="shared" si="25"/>
        <v>1.6079683826400674E-6</v>
      </c>
    </row>
    <row r="92" spans="1:21" x14ac:dyDescent="0.2">
      <c r="A92" s="41" t="s">
        <v>168</v>
      </c>
      <c r="B92" s="5" t="s">
        <v>34</v>
      </c>
      <c r="C92" s="110">
        <v>55059.4202</v>
      </c>
      <c r="D92" s="110">
        <v>5.9999999999999995E-4</v>
      </c>
      <c r="E92">
        <f t="shared" si="22"/>
        <v>19978.260595918106</v>
      </c>
      <c r="F92">
        <f t="shared" si="26"/>
        <v>19978.5</v>
      </c>
      <c r="G92">
        <f t="shared" si="18"/>
        <v>-8.7106049999420065E-2</v>
      </c>
      <c r="J92">
        <f t="shared" si="20"/>
        <v>-8.7106049999420065E-2</v>
      </c>
      <c r="O92">
        <f t="shared" ca="1" si="21"/>
        <v>-7.8755175481171558E-2</v>
      </c>
      <c r="P92">
        <f t="shared" si="23"/>
        <v>-7.8020032936818431E-2</v>
      </c>
      <c r="Q92" s="2">
        <f t="shared" si="24"/>
        <v>40040.9202</v>
      </c>
      <c r="S92">
        <f t="shared" si="19"/>
        <v>8.2555706061888031E-5</v>
      </c>
      <c r="T92">
        <v>1</v>
      </c>
      <c r="U92">
        <f t="shared" si="25"/>
        <v>8.2555706061888031E-5</v>
      </c>
    </row>
    <row r="93" spans="1:21" x14ac:dyDescent="0.2">
      <c r="A93" s="41" t="s">
        <v>168</v>
      </c>
      <c r="B93" s="5" t="s">
        <v>36</v>
      </c>
      <c r="C93" s="110">
        <v>55059.613100000002</v>
      </c>
      <c r="D93" s="110">
        <v>6.9999999999999999E-4</v>
      </c>
      <c r="E93">
        <f t="shared" si="22"/>
        <v>19978.790766295464</v>
      </c>
      <c r="F93">
        <f t="shared" si="26"/>
        <v>19979</v>
      </c>
      <c r="G93">
        <f t="shared" si="18"/>
        <v>-7.6128699998662341E-2</v>
      </c>
      <c r="J93">
        <f t="shared" si="20"/>
        <v>-7.6128699998662341E-2</v>
      </c>
      <c r="O93">
        <f t="shared" ca="1" si="21"/>
        <v>-7.8756744630968128E-2</v>
      </c>
      <c r="P93">
        <f t="shared" si="23"/>
        <v>-7.8021170120632893E-2</v>
      </c>
      <c r="Q93" s="2">
        <f t="shared" si="24"/>
        <v>40041.113100000002</v>
      </c>
      <c r="S93">
        <f t="shared" si="19"/>
        <v>3.5814431625512357E-6</v>
      </c>
      <c r="T93">
        <v>1</v>
      </c>
      <c r="U93">
        <f t="shared" si="25"/>
        <v>3.5814431625512357E-6</v>
      </c>
    </row>
    <row r="94" spans="1:21" x14ac:dyDescent="0.2">
      <c r="A94" s="109" t="s">
        <v>166</v>
      </c>
      <c r="B94" s="91" t="s">
        <v>36</v>
      </c>
      <c r="C94" s="92">
        <v>55401.4395</v>
      </c>
      <c r="D94" s="92">
        <v>8.0000000000000004E-4</v>
      </c>
      <c r="E94">
        <f t="shared" si="22"/>
        <v>20918.273562967563</v>
      </c>
      <c r="F94">
        <f t="shared" si="26"/>
        <v>20918.5</v>
      </c>
      <c r="G94">
        <f t="shared" si="18"/>
        <v>-8.2388049995643087E-2</v>
      </c>
      <c r="J94">
        <f t="shared" si="20"/>
        <v>-8.2388049995643087E-2</v>
      </c>
      <c r="O94">
        <f t="shared" ca="1" si="21"/>
        <v>-8.1705177098728585E-2</v>
      </c>
      <c r="P94">
        <f t="shared" si="23"/>
        <v>-8.0080078880663347E-2</v>
      </c>
      <c r="Q94" s="2">
        <f t="shared" si="24"/>
        <v>40382.9395</v>
      </c>
      <c r="S94">
        <f t="shared" si="19"/>
        <v>5.3267306675808238E-6</v>
      </c>
      <c r="T94">
        <v>1</v>
      </c>
      <c r="U94">
        <f t="shared" si="25"/>
        <v>5.3267306675808238E-6</v>
      </c>
    </row>
    <row r="95" spans="1:21" x14ac:dyDescent="0.2">
      <c r="A95" s="109" t="s">
        <v>166</v>
      </c>
      <c r="B95" s="91" t="s">
        <v>36</v>
      </c>
      <c r="C95" s="92">
        <v>55463.294300000001</v>
      </c>
      <c r="D95" s="92">
        <v>8.0000000000000004E-4</v>
      </c>
      <c r="E95">
        <f t="shared" si="22"/>
        <v>21088.276583482053</v>
      </c>
      <c r="F95">
        <f t="shared" si="26"/>
        <v>21088.5</v>
      </c>
      <c r="G95">
        <f t="shared" si="18"/>
        <v>-8.1289049994666129E-2</v>
      </c>
      <c r="J95">
        <f t="shared" si="20"/>
        <v>-8.1289049994666129E-2</v>
      </c>
      <c r="O95">
        <f t="shared" ca="1" si="21"/>
        <v>-8.223868802956337E-2</v>
      </c>
      <c r="P95">
        <f t="shared" si="23"/>
        <v>-8.0436003972375353E-2</v>
      </c>
      <c r="Q95" s="2">
        <f t="shared" si="24"/>
        <v>40444.794300000001</v>
      </c>
      <c r="S95">
        <f t="shared" si="19"/>
        <v>7.27687516146116E-7</v>
      </c>
      <c r="T95">
        <v>1</v>
      </c>
      <c r="U95">
        <f t="shared" si="25"/>
        <v>7.27687516146116E-7</v>
      </c>
    </row>
    <row r="96" spans="1:21" x14ac:dyDescent="0.2">
      <c r="A96" s="109" t="s">
        <v>166</v>
      </c>
      <c r="B96" s="91" t="s">
        <v>36</v>
      </c>
      <c r="C96" s="92">
        <v>55476.393700000001</v>
      </c>
      <c r="D96" s="92">
        <v>5.9999999999999995E-4</v>
      </c>
      <c r="E96">
        <f t="shared" si="22"/>
        <v>21124.279247251514</v>
      </c>
      <c r="F96">
        <f t="shared" si="26"/>
        <v>21124.5</v>
      </c>
      <c r="G96">
        <f t="shared" si="18"/>
        <v>-8.0319849999796133E-2</v>
      </c>
      <c r="J96">
        <f t="shared" si="20"/>
        <v>-8.0319849999796133E-2</v>
      </c>
      <c r="O96">
        <f t="shared" ca="1" si="21"/>
        <v>-8.235166681491661E-2</v>
      </c>
      <c r="P96">
        <f t="shared" si="23"/>
        <v>-8.0510722525938522E-2</v>
      </c>
      <c r="Q96" s="2">
        <f t="shared" si="24"/>
        <v>40457.893700000001</v>
      </c>
      <c r="S96">
        <f t="shared" si="19"/>
        <v>3.6432321235976687E-8</v>
      </c>
      <c r="T96">
        <v>1</v>
      </c>
      <c r="U96">
        <f t="shared" si="25"/>
        <v>3.6432321235976687E-8</v>
      </c>
    </row>
    <row r="97" spans="1:21" x14ac:dyDescent="0.2">
      <c r="A97" s="102" t="s">
        <v>167</v>
      </c>
      <c r="B97" s="32" t="s">
        <v>36</v>
      </c>
      <c r="C97" s="31">
        <v>55735.449699999997</v>
      </c>
      <c r="D97" s="31">
        <v>2.9999999999999997E-4</v>
      </c>
      <c r="E97">
        <f t="shared" si="22"/>
        <v>21836.274152778664</v>
      </c>
      <c r="F97">
        <f t="shared" si="26"/>
        <v>21836.5</v>
      </c>
      <c r="G97">
        <f t="shared" ref="G97:G104" si="27">+C97-(C$7+F97*C$8)</f>
        <v>-8.2173449998663273E-2</v>
      </c>
      <c r="J97">
        <f t="shared" si="20"/>
        <v>-8.2173449998663273E-2</v>
      </c>
      <c r="O97">
        <f t="shared" ca="1" si="21"/>
        <v>-8.4586136125236411E-2</v>
      </c>
      <c r="P97">
        <f t="shared" si="23"/>
        <v>-8.1941535833290141E-2</v>
      </c>
      <c r="Q97" s="2">
        <f t="shared" si="24"/>
        <v>40716.949699999997</v>
      </c>
      <c r="S97">
        <f t="shared" ref="S97:S104" si="28">+(P97-G97)^2</f>
        <v>5.3784180100716226E-8</v>
      </c>
      <c r="T97">
        <v>1</v>
      </c>
      <c r="U97">
        <f t="shared" si="25"/>
        <v>5.3784180100716226E-8</v>
      </c>
    </row>
    <row r="98" spans="1:21" x14ac:dyDescent="0.2">
      <c r="A98" s="10" t="s">
        <v>454</v>
      </c>
      <c r="B98" s="19" t="s">
        <v>36</v>
      </c>
      <c r="C98" s="85">
        <v>56105.477200000001</v>
      </c>
      <c r="D98" s="85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ref="K98:K104" si="29">+G98</f>
        <v>-8.5343549995741341E-2</v>
      </c>
      <c r="O98">
        <f t="shared" ca="1" si="21"/>
        <v>-8.7777786811465655E-2</v>
      </c>
      <c r="P98">
        <f t="shared" si="23"/>
        <v>-8.3830242088240164E-2</v>
      </c>
      <c r="Q98" s="2">
        <f t="shared" si="24"/>
        <v>41086.977200000001</v>
      </c>
      <c r="S98">
        <f t="shared" si="28"/>
        <v>2.2901008229055906E-6</v>
      </c>
      <c r="T98">
        <v>1</v>
      </c>
      <c r="U98">
        <f t="shared" si="25"/>
        <v>2.2901008229055906E-6</v>
      </c>
    </row>
    <row r="99" spans="1:21" x14ac:dyDescent="0.2">
      <c r="A99" s="10" t="s">
        <v>454</v>
      </c>
      <c r="B99" s="19" t="s">
        <v>36</v>
      </c>
      <c r="C99" s="85">
        <v>56105.477299999999</v>
      </c>
      <c r="D99" s="85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9"/>
        <v>-8.5243549998267554E-2</v>
      </c>
      <c r="O99">
        <f t="shared" ca="1" si="21"/>
        <v>-8.7777786811465655E-2</v>
      </c>
      <c r="P99">
        <f t="shared" si="23"/>
        <v>-8.3830242088240164E-2</v>
      </c>
      <c r="Q99" s="2">
        <f t="shared" si="24"/>
        <v>41086.977299999999</v>
      </c>
      <c r="S99">
        <f t="shared" si="28"/>
        <v>1.9974392485459871E-6</v>
      </c>
      <c r="T99">
        <v>1</v>
      </c>
      <c r="U99">
        <f t="shared" si="25"/>
        <v>1.9974392485459871E-6</v>
      </c>
    </row>
    <row r="100" spans="1:21" x14ac:dyDescent="0.2">
      <c r="A100" s="10" t="s">
        <v>454</v>
      </c>
      <c r="B100" s="19" t="s">
        <v>36</v>
      </c>
      <c r="C100" s="85">
        <v>56180.432099999998</v>
      </c>
      <c r="D100" s="85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9"/>
        <v>-8.257535000302596E-2</v>
      </c>
      <c r="O100">
        <f t="shared" ca="1" si="21"/>
        <v>-8.8424276527653695E-2</v>
      </c>
      <c r="P100">
        <f t="shared" si="23"/>
        <v>-8.4190600212582234E-2</v>
      </c>
      <c r="Q100" s="2">
        <f t="shared" si="24"/>
        <v>41161.932099999998</v>
      </c>
      <c r="S100">
        <f t="shared" si="28"/>
        <v>2.6090332394715863E-6</v>
      </c>
      <c r="T100">
        <v>1</v>
      </c>
      <c r="U100">
        <f t="shared" si="25"/>
        <v>2.6090332394715863E-6</v>
      </c>
    </row>
    <row r="101" spans="1:21" x14ac:dyDescent="0.2">
      <c r="A101" s="111" t="s">
        <v>535</v>
      </c>
      <c r="C101" s="110">
        <v>56852.811900000001</v>
      </c>
      <c r="D101" s="110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9"/>
        <v>-8.8889749997179024E-2</v>
      </c>
      <c r="O101">
        <f t="shared" ca="1" si="21"/>
        <v>-9.4223854175787075E-2</v>
      </c>
      <c r="P101">
        <f t="shared" si="23"/>
        <v>-8.7088678034602657E-2</v>
      </c>
      <c r="Q101" s="2">
        <f t="shared" si="24"/>
        <v>41834.311900000001</v>
      </c>
      <c r="S101">
        <f t="shared" si="28"/>
        <v>3.2438602143786867E-6</v>
      </c>
      <c r="T101">
        <v>1</v>
      </c>
      <c r="U101">
        <f t="shared" si="25"/>
        <v>3.2438602143786867E-6</v>
      </c>
    </row>
    <row r="102" spans="1:21" x14ac:dyDescent="0.2">
      <c r="A102" s="111" t="s">
        <v>535</v>
      </c>
      <c r="C102" s="112">
        <v>56866.819000000003</v>
      </c>
      <c r="D102" s="110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9"/>
        <v>-8.9833799996995367E-2</v>
      </c>
      <c r="O102">
        <f t="shared" ca="1" si="21"/>
        <v>-9.4344678710123198E-2</v>
      </c>
      <c r="P102">
        <f t="shared" si="23"/>
        <v>-8.7142651335660987E-2</v>
      </c>
      <c r="Q102" s="2">
        <f t="shared" si="24"/>
        <v>41848.319000000003</v>
      </c>
      <c r="S102">
        <f t="shared" si="28"/>
        <v>7.2422811174018283E-6</v>
      </c>
      <c r="T102">
        <v>1</v>
      </c>
      <c r="U102">
        <f t="shared" si="25"/>
        <v>7.2422811174018283E-6</v>
      </c>
    </row>
    <row r="103" spans="1:21" x14ac:dyDescent="0.2">
      <c r="A103" s="131" t="s">
        <v>536</v>
      </c>
      <c r="B103" s="132" t="s">
        <v>36</v>
      </c>
      <c r="C103" s="133">
        <v>57608.50793</v>
      </c>
      <c r="D103" s="133">
        <v>1.1000000000000001E-3</v>
      </c>
      <c r="E103">
        <f t="shared" si="22"/>
        <v>26984.226400615869</v>
      </c>
      <c r="F103" s="134">
        <f>ROUND(2*E103,0)/2+0.5</f>
        <v>26984.5</v>
      </c>
      <c r="G103">
        <f t="shared" si="27"/>
        <v>-9.9547849997179583E-2</v>
      </c>
      <c r="K103">
        <f t="shared" si="29"/>
        <v>-9.9547849997179583E-2</v>
      </c>
      <c r="O103">
        <f t="shared" ca="1" si="21"/>
        <v>-0.10074210243075085</v>
      </c>
      <c r="P103">
        <f t="shared" si="23"/>
        <v>-8.9627152334769186E-2</v>
      </c>
      <c r="Q103" s="2">
        <f t="shared" si="24"/>
        <v>42590.00793</v>
      </c>
      <c r="S103">
        <f t="shared" si="28"/>
        <v>9.84202421089551E-5</v>
      </c>
      <c r="T103">
        <v>1</v>
      </c>
      <c r="U103">
        <f t="shared" si="25"/>
        <v>9.84202421089551E-5</v>
      </c>
    </row>
    <row r="104" spans="1:21" x14ac:dyDescent="0.2">
      <c r="A104" s="131" t="s">
        <v>536</v>
      </c>
      <c r="B104" s="132" t="s">
        <v>36</v>
      </c>
      <c r="C104" s="133">
        <v>57704.561739999997</v>
      </c>
      <c r="D104" s="133">
        <v>5.9999999999999995E-4</v>
      </c>
      <c r="E104">
        <f t="shared" si="22"/>
        <v>27248.222692446481</v>
      </c>
      <c r="F104" s="134">
        <f>ROUND(2*E104,0)/2+0.5</f>
        <v>27248.5</v>
      </c>
      <c r="G104">
        <f t="shared" si="27"/>
        <v>-0.10089705000427784</v>
      </c>
      <c r="K104">
        <f t="shared" si="29"/>
        <v>-0.10089705000427784</v>
      </c>
      <c r="O104">
        <f t="shared" ca="1" si="21"/>
        <v>-0.10157061352334133</v>
      </c>
      <c r="P104">
        <f t="shared" si="23"/>
        <v>-8.9895321657489022E-2</v>
      </c>
      <c r="Q104" s="2">
        <f t="shared" si="24"/>
        <v>42686.061739999997</v>
      </c>
      <c r="S104">
        <f t="shared" si="28"/>
        <v>1.2103802661653671E-4</v>
      </c>
      <c r="T104">
        <v>1</v>
      </c>
      <c r="U104">
        <f t="shared" si="25"/>
        <v>1.2103802661653671E-4</v>
      </c>
    </row>
    <row r="105" spans="1:21" x14ac:dyDescent="0.2">
      <c r="A105" s="142" t="s">
        <v>538</v>
      </c>
      <c r="B105" s="143" t="s">
        <v>36</v>
      </c>
      <c r="C105" s="144">
        <v>57613.417800000003</v>
      </c>
      <c r="D105" s="144">
        <v>2.0000000000000001E-4</v>
      </c>
      <c r="E105">
        <f t="shared" ref="E105:E112" si="30">+(C105-C$7)/C$8</f>
        <v>26997.720789577339</v>
      </c>
      <c r="F105" s="134">
        <f t="shared" ref="F105:F112" si="31">ROUND(2*E105,0)/2+0.5</f>
        <v>26998</v>
      </c>
      <c r="G105">
        <f t="shared" ref="G105:G112" si="32">+C105-(C$7+F105*C$8)</f>
        <v>-0.1015893999938271</v>
      </c>
      <c r="K105">
        <f t="shared" ref="K105:K112" si="33">+G105</f>
        <v>-0.1015893999938271</v>
      </c>
      <c r="O105">
        <f t="shared" ref="O105:O112" ca="1" si="34">+C$11+C$12*$F105</f>
        <v>-0.10078446947525832</v>
      </c>
      <c r="P105">
        <f t="shared" ref="P105:P112" si="35">+D$11+D$12*F105+D$13*F105^2</f>
        <v>-8.9641163684905253E-2</v>
      </c>
      <c r="Q105" s="2">
        <f t="shared" ref="Q105:Q112" si="36">+C105-15018.5</f>
        <v>42594.917800000003</v>
      </c>
      <c r="S105">
        <f t="shared" ref="S105:S112" si="37">+(P105-G105)^2</f>
        <v>1.4276035089383837E-4</v>
      </c>
      <c r="T105">
        <v>1</v>
      </c>
      <c r="U105">
        <f t="shared" ref="U105:U112" si="38">+T105*S105</f>
        <v>1.4276035089383837E-4</v>
      </c>
    </row>
    <row r="106" spans="1:21" x14ac:dyDescent="0.2">
      <c r="A106" s="142" t="s">
        <v>538</v>
      </c>
      <c r="B106" s="143" t="s">
        <v>36</v>
      </c>
      <c r="C106" s="144">
        <v>57636.705999999998</v>
      </c>
      <c r="D106" s="144">
        <v>4.0000000000000002E-4</v>
      </c>
      <c r="E106">
        <f t="shared" si="30"/>
        <v>27061.726563459797</v>
      </c>
      <c r="F106" s="134">
        <f t="shared" si="31"/>
        <v>27062</v>
      </c>
      <c r="G106">
        <f t="shared" si="32"/>
        <v>-9.948860000440618E-2</v>
      </c>
      <c r="K106">
        <f t="shared" si="33"/>
        <v>-9.948860000440618E-2</v>
      </c>
      <c r="O106">
        <f t="shared" ca="1" si="34"/>
        <v>-0.10098532064921965</v>
      </c>
      <c r="P106">
        <f t="shared" si="35"/>
        <v>-8.9707150573516123E-2</v>
      </c>
      <c r="Q106" s="2">
        <f t="shared" si="36"/>
        <v>42618.205999999998</v>
      </c>
      <c r="S106">
        <f t="shared" si="37"/>
        <v>9.5676752969059428E-5</v>
      </c>
      <c r="T106">
        <v>1</v>
      </c>
      <c r="U106">
        <f t="shared" si="38"/>
        <v>9.5676752969059428E-5</v>
      </c>
    </row>
    <row r="107" spans="1:21" x14ac:dyDescent="0.2">
      <c r="A107" s="136" t="s">
        <v>536</v>
      </c>
      <c r="B107" s="137" t="s">
        <v>36</v>
      </c>
      <c r="C107" s="138">
        <v>57704.561739999997</v>
      </c>
      <c r="D107" s="138">
        <v>5.9999999999999995E-4</v>
      </c>
      <c r="E107">
        <f t="shared" si="30"/>
        <v>27248.222692446481</v>
      </c>
      <c r="F107" s="134">
        <f t="shared" si="31"/>
        <v>27248.5</v>
      </c>
      <c r="G107">
        <f t="shared" si="32"/>
        <v>-0.10089705000427784</v>
      </c>
      <c r="K107">
        <f t="shared" si="33"/>
        <v>-0.10089705000427784</v>
      </c>
      <c r="O107">
        <f t="shared" ca="1" si="34"/>
        <v>-0.10157061352334133</v>
      </c>
      <c r="P107">
        <f t="shared" si="35"/>
        <v>-8.9895321657489022E-2</v>
      </c>
      <c r="Q107" s="2">
        <f t="shared" si="36"/>
        <v>42686.061739999997</v>
      </c>
      <c r="S107">
        <f t="shared" si="37"/>
        <v>1.2103802661653671E-4</v>
      </c>
      <c r="T107">
        <v>1</v>
      </c>
      <c r="U107">
        <f t="shared" si="38"/>
        <v>1.2103802661653671E-4</v>
      </c>
    </row>
    <row r="108" spans="1:21" x14ac:dyDescent="0.2">
      <c r="A108" s="145" t="s">
        <v>539</v>
      </c>
      <c r="B108" s="146" t="s">
        <v>34</v>
      </c>
      <c r="C108" s="30">
        <v>58262.50834</v>
      </c>
      <c r="D108" s="30">
        <v>3.0000000000000001E-5</v>
      </c>
      <c r="E108">
        <f t="shared" si="30"/>
        <v>28781.694747740319</v>
      </c>
      <c r="F108" s="134">
        <f t="shared" si="31"/>
        <v>28782</v>
      </c>
      <c r="G108">
        <f t="shared" si="32"/>
        <v>-0.11106460000155494</v>
      </c>
      <c r="K108">
        <f t="shared" si="33"/>
        <v>-0.11106460000155494</v>
      </c>
      <c r="O108">
        <f t="shared" ca="1" si="34"/>
        <v>-0.10638319594943038</v>
      </c>
      <c r="P108">
        <f t="shared" si="35"/>
        <v>-9.1210020978731446E-2</v>
      </c>
      <c r="Q108" s="2">
        <f t="shared" si="36"/>
        <v>43244.00834</v>
      </c>
      <c r="S108">
        <f t="shared" si="37"/>
        <v>3.9420430817354256E-4</v>
      </c>
      <c r="T108">
        <v>1</v>
      </c>
      <c r="U108">
        <f t="shared" si="38"/>
        <v>3.9420430817354256E-4</v>
      </c>
    </row>
    <row r="109" spans="1:21" x14ac:dyDescent="0.2">
      <c r="A109" s="145" t="s">
        <v>539</v>
      </c>
      <c r="B109" s="146" t="s">
        <v>34</v>
      </c>
      <c r="C109" s="30">
        <v>57974.354039999998</v>
      </c>
      <c r="D109" s="30">
        <v>3.8000000000000002E-4</v>
      </c>
      <c r="E109">
        <f t="shared" si="30"/>
        <v>27989.725468488941</v>
      </c>
      <c r="F109" s="134">
        <f t="shared" si="31"/>
        <v>27990</v>
      </c>
      <c r="G109">
        <f t="shared" si="32"/>
        <v>-9.9886999996670056E-2</v>
      </c>
      <c r="K109">
        <f t="shared" si="33"/>
        <v>-9.9886999996670056E-2</v>
      </c>
      <c r="O109">
        <f t="shared" ca="1" si="34"/>
        <v>-0.10389766267165892</v>
      </c>
      <c r="P109">
        <f t="shared" si="35"/>
        <v>-9.0582799469288655E-2</v>
      </c>
      <c r="Q109" s="2">
        <f t="shared" si="36"/>
        <v>42955.854039999998</v>
      </c>
      <c r="S109">
        <f t="shared" si="37"/>
        <v>8.6568147453724336E-5</v>
      </c>
      <c r="T109">
        <v>1</v>
      </c>
      <c r="U109">
        <f t="shared" si="38"/>
        <v>8.6568147453724336E-5</v>
      </c>
    </row>
    <row r="110" spans="1:21" x14ac:dyDescent="0.2">
      <c r="A110" s="147" t="s">
        <v>539</v>
      </c>
      <c r="B110" s="148" t="s">
        <v>34</v>
      </c>
      <c r="C110" s="149">
        <v>57974.354039999998</v>
      </c>
      <c r="D110" s="149">
        <v>3.8000000000000002E-4</v>
      </c>
      <c r="E110">
        <f t="shared" si="30"/>
        <v>27989.725468488941</v>
      </c>
      <c r="F110" s="134">
        <f t="shared" si="31"/>
        <v>27990</v>
      </c>
      <c r="G110">
        <f t="shared" si="32"/>
        <v>-9.9886999996670056E-2</v>
      </c>
      <c r="K110">
        <f t="shared" si="33"/>
        <v>-9.9886999996670056E-2</v>
      </c>
      <c r="O110">
        <f t="shared" ca="1" si="34"/>
        <v>-0.10389766267165892</v>
      </c>
      <c r="P110">
        <f t="shared" si="35"/>
        <v>-9.0582799469288655E-2</v>
      </c>
      <c r="Q110" s="2">
        <f t="shared" si="36"/>
        <v>42955.854039999998</v>
      </c>
      <c r="S110">
        <f t="shared" si="37"/>
        <v>8.6568147453724336E-5</v>
      </c>
      <c r="T110">
        <v>1</v>
      </c>
      <c r="U110">
        <f t="shared" si="38"/>
        <v>8.6568147453724336E-5</v>
      </c>
    </row>
    <row r="111" spans="1:21" ht="12" customHeight="1" x14ac:dyDescent="0.2">
      <c r="A111" s="147" t="s">
        <v>539</v>
      </c>
      <c r="B111" s="148" t="s">
        <v>34</v>
      </c>
      <c r="C111" s="149">
        <v>58262.50834</v>
      </c>
      <c r="D111" s="149">
        <v>3.0000000000000001E-5</v>
      </c>
      <c r="E111">
        <f t="shared" si="30"/>
        <v>28781.694747740319</v>
      </c>
      <c r="F111" s="134">
        <f t="shared" si="31"/>
        <v>28782</v>
      </c>
      <c r="G111">
        <f t="shared" si="32"/>
        <v>-0.11106460000155494</v>
      </c>
      <c r="K111">
        <f t="shared" si="33"/>
        <v>-0.11106460000155494</v>
      </c>
      <c r="O111">
        <f t="shared" ca="1" si="34"/>
        <v>-0.10638319594943038</v>
      </c>
      <c r="P111">
        <f t="shared" si="35"/>
        <v>-9.1210020978731446E-2</v>
      </c>
      <c r="Q111" s="2">
        <f t="shared" si="36"/>
        <v>43244.00834</v>
      </c>
      <c r="S111">
        <f t="shared" si="37"/>
        <v>3.9420430817354256E-4</v>
      </c>
      <c r="T111">
        <v>1</v>
      </c>
      <c r="U111">
        <f t="shared" si="38"/>
        <v>3.9420430817354256E-4</v>
      </c>
    </row>
    <row r="112" spans="1:21" ht="12" customHeight="1" x14ac:dyDescent="0.2">
      <c r="A112" s="150" t="s">
        <v>540</v>
      </c>
      <c r="B112" s="151" t="s">
        <v>36</v>
      </c>
      <c r="C112" s="152">
        <v>59049.500399999997</v>
      </c>
      <c r="D112" s="152">
        <v>8.9999999999999998E-4</v>
      </c>
      <c r="E112">
        <f t="shared" si="30"/>
        <v>30944.680115422674</v>
      </c>
      <c r="F112" s="134">
        <f t="shared" si="31"/>
        <v>30945</v>
      </c>
      <c r="G112">
        <f t="shared" si="32"/>
        <v>-0.11638850000599632</v>
      </c>
      <c r="K112">
        <f t="shared" si="33"/>
        <v>-0.11638850000599632</v>
      </c>
      <c r="O112">
        <f t="shared" ca="1" si="34"/>
        <v>-0.11317133796940469</v>
      </c>
      <c r="P112">
        <f t="shared" si="35"/>
        <v>-9.2359490856730911E-2</v>
      </c>
      <c r="Q112" s="2">
        <f t="shared" si="36"/>
        <v>44031.000399999997</v>
      </c>
      <c r="S112">
        <f t="shared" si="37"/>
        <v>5.7739328069548079E-4</v>
      </c>
      <c r="T112">
        <v>1</v>
      </c>
      <c r="U112">
        <f t="shared" si="38"/>
        <v>5.7739328069548079E-4</v>
      </c>
    </row>
    <row r="113" spans="1:21" ht="12" customHeight="1" x14ac:dyDescent="0.2">
      <c r="A113" s="153" t="s">
        <v>541</v>
      </c>
      <c r="B113" s="154" t="s">
        <v>36</v>
      </c>
      <c r="C113" s="155">
        <v>59049.500399999997</v>
      </c>
      <c r="D113" s="153">
        <v>8.9999999999999998E-4</v>
      </c>
      <c r="E113">
        <f t="shared" ref="E113:E115" si="39">+(C113-C$7)/C$8</f>
        <v>30944.680115422674</v>
      </c>
      <c r="F113" s="134">
        <f t="shared" ref="F113:F115" si="40">ROUND(2*E113,0)/2+0.5</f>
        <v>30945</v>
      </c>
      <c r="G113">
        <f t="shared" ref="G113:G115" si="41">+C113-(C$7+F113*C$8)</f>
        <v>-0.11638850000599632</v>
      </c>
      <c r="K113">
        <f t="shared" ref="K113:K115" si="42">+G113</f>
        <v>-0.11638850000599632</v>
      </c>
      <c r="O113">
        <f t="shared" ref="O113:O115" ca="1" si="43">+C$11+C$12*$F113</f>
        <v>-0.11317133796940469</v>
      </c>
      <c r="P113">
        <f t="shared" ref="P113:P115" si="44">+D$11+D$12*F113+D$13*F113^2</f>
        <v>-9.2359490856730911E-2</v>
      </c>
      <c r="Q113" s="2">
        <f t="shared" ref="Q113:Q115" si="45">+C113-15018.5</f>
        <v>44031.000399999997</v>
      </c>
      <c r="S113">
        <f t="shared" ref="S113:S115" si="46">+(P113-G113)^2</f>
        <v>5.7739328069548079E-4</v>
      </c>
      <c r="T113">
        <v>1</v>
      </c>
      <c r="U113">
        <f t="shared" ref="U113:U115" si="47">+T113*S113</f>
        <v>5.7739328069548079E-4</v>
      </c>
    </row>
    <row r="114" spans="1:21" ht="12" customHeight="1" x14ac:dyDescent="0.2">
      <c r="A114" s="156" t="s">
        <v>542</v>
      </c>
      <c r="B114" s="154" t="s">
        <v>34</v>
      </c>
      <c r="C114" s="155">
        <v>59440.4447</v>
      </c>
      <c r="D114" s="153">
        <v>5.0000000000000001E-4</v>
      </c>
      <c r="E114">
        <f t="shared" si="39"/>
        <v>32019.159571389271</v>
      </c>
      <c r="F114" s="134">
        <f t="shared" si="40"/>
        <v>32019.5</v>
      </c>
      <c r="G114">
        <f t="shared" si="41"/>
        <v>-0.12386334999609971</v>
      </c>
      <c r="K114">
        <f t="shared" si="42"/>
        <v>-0.12386334999609971</v>
      </c>
      <c r="O114">
        <f t="shared" ca="1" si="43"/>
        <v>-0.11654344088223982</v>
      </c>
      <c r="P114">
        <f t="shared" si="44"/>
        <v>-9.2623812817292192E-2</v>
      </c>
      <c r="Q114" s="2">
        <f t="shared" si="45"/>
        <v>44421.9447</v>
      </c>
      <c r="S114">
        <f t="shared" si="46"/>
        <v>9.7590868314609747E-4</v>
      </c>
      <c r="T114">
        <v>1</v>
      </c>
      <c r="U114">
        <f t="shared" si="47"/>
        <v>9.7590868314609747E-4</v>
      </c>
    </row>
    <row r="115" spans="1:21" ht="12" customHeight="1" x14ac:dyDescent="0.2">
      <c r="A115" s="153" t="s">
        <v>543</v>
      </c>
      <c r="B115" s="154" t="s">
        <v>36</v>
      </c>
      <c r="C115" s="155">
        <v>59784.465199999999</v>
      </c>
      <c r="D115" s="153">
        <v>8.9999999999999998E-4</v>
      </c>
      <c r="E115">
        <f t="shared" si="39"/>
        <v>32964.672678195922</v>
      </c>
      <c r="F115" s="134">
        <f t="shared" si="40"/>
        <v>32965</v>
      </c>
      <c r="G115">
        <f t="shared" si="41"/>
        <v>-0.11909449999802746</v>
      </c>
      <c r="K115">
        <f t="shared" si="42"/>
        <v>-0.11909449999802746</v>
      </c>
      <c r="O115">
        <f t="shared" ca="1" si="43"/>
        <v>-0.11951070314755916</v>
      </c>
      <c r="P115">
        <f t="shared" si="44"/>
        <v>-9.2688017474679918E-2</v>
      </c>
      <c r="Q115" s="2">
        <f t="shared" si="45"/>
        <v>44765.965199999999</v>
      </c>
      <c r="S115">
        <f t="shared" si="46"/>
        <v>6.9730231925585907E-4</v>
      </c>
      <c r="T115">
        <v>1</v>
      </c>
      <c r="U115">
        <f t="shared" si="47"/>
        <v>6.9730231925585907E-4</v>
      </c>
    </row>
    <row r="116" spans="1:21" ht="12" customHeight="1" x14ac:dyDescent="0.2"/>
    <row r="117" spans="1:21" ht="12" customHeight="1" x14ac:dyDescent="0.2"/>
  </sheetData>
  <protectedRanges>
    <protectedRange sqref="A108:D112" name="Range1"/>
  </protectedRanges>
  <phoneticPr fontId="8" type="noConversion"/>
  <hyperlinks>
    <hyperlink ref="L84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338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7" t="s">
        <v>76</v>
      </c>
      <c r="D1" s="22" t="s">
        <v>145</v>
      </c>
      <c r="M1" s="48" t="s">
        <v>77</v>
      </c>
      <c r="N1" s="16" t="s">
        <v>78</v>
      </c>
      <c r="O1" s="16">
        <f ca="1">H18*J18-I18*I18</f>
        <v>6952.1120689798699</v>
      </c>
      <c r="P1" s="16" t="s">
        <v>158</v>
      </c>
      <c r="U1" s="8" t="s">
        <v>133</v>
      </c>
      <c r="V1" s="78" t="s">
        <v>135</v>
      </c>
      <c r="AA1" s="16">
        <v>1</v>
      </c>
      <c r="AB1" s="16" t="s">
        <v>79</v>
      </c>
    </row>
    <row r="2" spans="1:28" x14ac:dyDescent="0.2">
      <c r="M2" s="48" t="s">
        <v>80</v>
      </c>
      <c r="N2" s="16" t="s">
        <v>81</v>
      </c>
      <c r="O2" s="16">
        <f ca="1">+F18*J18-H18*I18</f>
        <v>1267.0505115920896</v>
      </c>
      <c r="P2" s="16" t="s">
        <v>159</v>
      </c>
      <c r="U2" s="16">
        <v>-1.6</v>
      </c>
      <c r="V2" s="16">
        <f t="shared" ref="V2:V20" ca="1" si="0">+E$4+E$5*U2+E$6*U2^2</f>
        <v>0.11529163629156799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49" t="s">
        <v>84</v>
      </c>
      <c r="F3" s="49" t="s">
        <v>85</v>
      </c>
      <c r="G3" s="49" t="s">
        <v>86</v>
      </c>
      <c r="H3" s="49" t="s">
        <v>87</v>
      </c>
      <c r="M3" s="48" t="s">
        <v>88</v>
      </c>
      <c r="N3" s="16" t="s">
        <v>89</v>
      </c>
      <c r="O3" s="16">
        <f ca="1">+F18*I18-H18*H18</f>
        <v>-1310.8699488146085</v>
      </c>
      <c r="P3" s="16" t="s">
        <v>160</v>
      </c>
      <c r="U3" s="16">
        <v>-1.4</v>
      </c>
      <c r="V3" s="16">
        <f t="shared" ca="1" si="0"/>
        <v>9.8972133330835432E-2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50" t="s">
        <v>93</v>
      </c>
      <c r="E4" s="51">
        <f ca="1">(G18*O1-K18*O2+L18*O3)/O7</f>
        <v>3.0051037411602866E-3</v>
      </c>
      <c r="F4" s="52">
        <f ca="1">+E7/O7*O18</f>
        <v>6.8897171512487601E-4</v>
      </c>
      <c r="G4" s="53">
        <f>+B18</f>
        <v>1</v>
      </c>
      <c r="H4" s="54">
        <f ca="1">ABS(F4/E4)</f>
        <v>0.2292671982295228</v>
      </c>
      <c r="M4" s="48" t="s">
        <v>94</v>
      </c>
      <c r="N4" s="16" t="s">
        <v>95</v>
      </c>
      <c r="O4" s="16">
        <f ca="1">+C18*J18-H18*H18</f>
        <v>20859.267861913475</v>
      </c>
      <c r="P4" s="16" t="s">
        <v>161</v>
      </c>
      <c r="U4" s="16">
        <v>-1.2</v>
      </c>
      <c r="V4" s="16">
        <f t="shared" ca="1" si="0"/>
        <v>8.3305112196369047E-2</v>
      </c>
      <c r="AA4" s="16">
        <v>4</v>
      </c>
      <c r="AB4" s="16" t="s">
        <v>96</v>
      </c>
    </row>
    <row r="5" spans="1:28" x14ac:dyDescent="0.2">
      <c r="A5" s="16" t="s">
        <v>97</v>
      </c>
      <c r="B5" s="55">
        <v>40323</v>
      </c>
      <c r="D5" s="56" t="s">
        <v>98</v>
      </c>
      <c r="E5" s="57">
        <f ca="1">+(-G18*O2+K18*O4-L18*O5)/O7</f>
        <v>-5.7129446318681443E-2</v>
      </c>
      <c r="F5" s="58">
        <f ca="1">P18*E7/O7</f>
        <v>1.1874147886017335E-3</v>
      </c>
      <c r="G5" s="59">
        <f>+B18/A18</f>
        <v>1E-4</v>
      </c>
      <c r="H5" s="54">
        <f ca="1">ABS(F5/E5)</f>
        <v>2.0784636734934477E-2</v>
      </c>
      <c r="M5" s="48" t="s">
        <v>99</v>
      </c>
      <c r="N5" s="16" t="s">
        <v>100</v>
      </c>
      <c r="O5" s="16">
        <f ca="1">+C18*I18-F18*H18</f>
        <v>10009.128207252725</v>
      </c>
      <c r="P5" s="16" t="s">
        <v>162</v>
      </c>
      <c r="U5" s="16">
        <v>-0.999999999999999</v>
      </c>
      <c r="V5" s="16">
        <f t="shared" ca="1" si="0"/>
        <v>6.8290572888168768E-2</v>
      </c>
      <c r="AA5" s="16">
        <v>5</v>
      </c>
      <c r="AB5" s="16" t="s">
        <v>101</v>
      </c>
    </row>
    <row r="6" spans="1:28" ht="13.5" thickBot="1" x14ac:dyDescent="0.25">
      <c r="D6" s="60" t="s">
        <v>102</v>
      </c>
      <c r="E6" s="61">
        <f ca="1">+(G18*O3-K18*O5+L18*O6)/O7</f>
        <v>8.1560228283271089E-3</v>
      </c>
      <c r="F6" s="62">
        <f ca="1">Q18*E7/O7</f>
        <v>6.6717521085675404E-4</v>
      </c>
      <c r="G6" s="63">
        <f>+B18/A18^2</f>
        <v>1E-8</v>
      </c>
      <c r="H6" s="54">
        <f ca="1">ABS(F6/E6)</f>
        <v>8.1801537943169189E-2</v>
      </c>
      <c r="M6" s="64" t="s">
        <v>103</v>
      </c>
      <c r="N6" s="65" t="s">
        <v>104</v>
      </c>
      <c r="O6" s="65">
        <f ca="1">+C18*H18-F18*F18</f>
        <v>6004.5404933867485</v>
      </c>
      <c r="P6" s="16" t="s">
        <v>163</v>
      </c>
      <c r="U6" s="16">
        <v>-0.79999999999999905</v>
      </c>
      <c r="V6" s="16">
        <f t="shared" ca="1" si="0"/>
        <v>5.392851540623473E-2</v>
      </c>
      <c r="AA6" s="16">
        <v>6</v>
      </c>
      <c r="AB6" s="16" t="s">
        <v>105</v>
      </c>
    </row>
    <row r="7" spans="1:28" x14ac:dyDescent="0.2">
      <c r="D7" s="67" t="s">
        <v>106</v>
      </c>
      <c r="E7" s="68">
        <f ca="1">SQRT(N18/(B15-3))</f>
        <v>4.5573116415739386E-3</v>
      </c>
      <c r="G7" s="69">
        <f>+B22</f>
        <v>5.0060850000591017E-2</v>
      </c>
      <c r="M7" s="48" t="s">
        <v>107</v>
      </c>
      <c r="N7" s="70" t="s">
        <v>108</v>
      </c>
      <c r="O7" s="16">
        <f ca="1">+C18*O1-F18*O2+H18*O3</f>
        <v>309095.82083894138</v>
      </c>
      <c r="U7" s="16">
        <v>-0.6</v>
      </c>
      <c r="V7" s="16">
        <f t="shared" ca="1" si="0"/>
        <v>4.0218939750566916E-2</v>
      </c>
      <c r="AA7" s="16">
        <v>7</v>
      </c>
      <c r="AB7" s="16" t="s">
        <v>109</v>
      </c>
    </row>
    <row r="8" spans="1:28" x14ac:dyDescent="0.2">
      <c r="A8" s="66">
        <v>21</v>
      </c>
      <c r="B8" s="16" t="s">
        <v>113</v>
      </c>
      <c r="C8" s="82">
        <v>21</v>
      </c>
      <c r="D8" s="67" t="s">
        <v>148</v>
      </c>
      <c r="F8" s="83">
        <f ca="1">CORREL(INDIRECT(E12):INDIRECT(E13),INDIRECT(M12):INDIRECT(M13))</f>
        <v>0.99475112724971138</v>
      </c>
      <c r="G8" s="68"/>
      <c r="K8" s="69"/>
      <c r="N8" s="70"/>
      <c r="U8" s="16">
        <v>-0.4</v>
      </c>
      <c r="V8" s="16">
        <f t="shared" ca="1" si="0"/>
        <v>2.7161845921165204E-2</v>
      </c>
      <c r="AA8" s="16">
        <v>8</v>
      </c>
      <c r="AB8" s="16" t="s">
        <v>110</v>
      </c>
    </row>
    <row r="9" spans="1:28" x14ac:dyDescent="0.2">
      <c r="A9" s="66">
        <f>20+COUNT(A21:A1445)</f>
        <v>101</v>
      </c>
      <c r="B9" s="16" t="s">
        <v>115</v>
      </c>
      <c r="C9" s="82">
        <f>A9</f>
        <v>101</v>
      </c>
      <c r="E9" s="96">
        <f ca="1">E6*G6</f>
        <v>8.1560228283271093E-11</v>
      </c>
      <c r="F9" s="71">
        <f ca="1">H6</f>
        <v>8.1801537943169189E-2</v>
      </c>
      <c r="G9" s="72">
        <f ca="1">F8</f>
        <v>0.99475112724971138</v>
      </c>
      <c r="K9" s="69"/>
      <c r="N9" s="70"/>
      <c r="U9" s="16">
        <v>-0.2</v>
      </c>
      <c r="V9" s="16">
        <f t="shared" ca="1" si="0"/>
        <v>1.4757233918029661E-2</v>
      </c>
      <c r="AA9" s="16">
        <v>9</v>
      </c>
      <c r="AB9" s="16" t="s">
        <v>36</v>
      </c>
    </row>
    <row r="10" spans="1:28" x14ac:dyDescent="0.2">
      <c r="A10" s="102" t="s">
        <v>6</v>
      </c>
      <c r="B10" s="30">
        <f>+'Active 1'!C8</f>
        <v>0.36384529999999998</v>
      </c>
      <c r="D10" s="16" t="s">
        <v>149</v>
      </c>
      <c r="E10" s="16">
        <f ca="1">2*E9*365.2422/B10</f>
        <v>1.6374671988718369E-7</v>
      </c>
      <c r="F10" s="16">
        <f ca="1">+F9*E10</f>
        <v>1.3394733519920954E-8</v>
      </c>
      <c r="G10" s="16" t="s">
        <v>147</v>
      </c>
      <c r="U10" s="16">
        <v>0</v>
      </c>
      <c r="V10" s="16">
        <f t="shared" ca="1" si="0"/>
        <v>3.0051037411602866E-3</v>
      </c>
      <c r="AA10" s="16">
        <v>10</v>
      </c>
      <c r="AB10" s="16" t="s">
        <v>111</v>
      </c>
    </row>
    <row r="11" spans="1:28" x14ac:dyDescent="0.2">
      <c r="A11" s="73"/>
      <c r="B11" s="73"/>
      <c r="U11" s="16">
        <v>0.2</v>
      </c>
      <c r="V11" s="16">
        <f t="shared" ca="1" si="0"/>
        <v>-8.0945446094429184E-3</v>
      </c>
      <c r="AA11" s="16">
        <v>11</v>
      </c>
      <c r="AB11" s="16" t="s">
        <v>112</v>
      </c>
    </row>
    <row r="12" spans="1:28" x14ac:dyDescent="0.2"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-1.8541711133779955E-2</v>
      </c>
      <c r="AA12" s="16">
        <v>12</v>
      </c>
      <c r="AB12" s="16" t="s">
        <v>114</v>
      </c>
    </row>
    <row r="13" spans="1:28" x14ac:dyDescent="0.2">
      <c r="C13" s="5" t="str">
        <f t="shared" si="1"/>
        <v>C101</v>
      </c>
      <c r="D13" s="5" t="str">
        <f t="shared" si="1"/>
        <v>D101</v>
      </c>
      <c r="E13" s="5" t="str">
        <f t="shared" si="1"/>
        <v>E101</v>
      </c>
      <c r="F13" s="5" t="str">
        <f t="shared" si="1"/>
        <v>F101</v>
      </c>
      <c r="G13" s="5" t="str">
        <f t="shared" si="1"/>
        <v>G101</v>
      </c>
      <c r="H13" s="5" t="str">
        <f t="shared" si="1"/>
        <v>H101</v>
      </c>
      <c r="I13" s="5" t="str">
        <f t="shared" si="1"/>
        <v>I101</v>
      </c>
      <c r="J13" s="5" t="str">
        <f t="shared" si="1"/>
        <v>J101</v>
      </c>
      <c r="K13" s="5" t="str">
        <f t="shared" si="1"/>
        <v>K101</v>
      </c>
      <c r="L13" s="5" t="str">
        <f t="shared" si="1"/>
        <v>L101</v>
      </c>
      <c r="M13" s="5" t="str">
        <f t="shared" si="1"/>
        <v>M101</v>
      </c>
      <c r="N13" s="5" t="str">
        <f t="shared" si="1"/>
        <v>N101</v>
      </c>
      <c r="O13" s="5" t="str">
        <f t="shared" si="1"/>
        <v>O101</v>
      </c>
      <c r="P13" s="5" t="str">
        <f t="shared" si="1"/>
        <v>P101</v>
      </c>
      <c r="Q13" s="5" t="str">
        <f t="shared" si="1"/>
        <v>Q101</v>
      </c>
      <c r="U13" s="16">
        <v>0.6</v>
      </c>
      <c r="V13" s="16">
        <f t="shared" ca="1" si="0"/>
        <v>-2.8336395831850821E-2</v>
      </c>
      <c r="AA13" s="16">
        <v>13</v>
      </c>
      <c r="AB13" s="16" t="s">
        <v>116</v>
      </c>
    </row>
    <row r="14" spans="1:28" x14ac:dyDescent="0.2">
      <c r="O14" s="70"/>
      <c r="U14" s="16">
        <v>0.8</v>
      </c>
      <c r="V14" s="16">
        <f t="shared" ca="1" si="0"/>
        <v>-3.7478598703655518E-2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81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 s="16">
        <v>1</v>
      </c>
      <c r="V15" s="16">
        <f t="shared" ca="1" si="0"/>
        <v>-4.5968319749194048E-2</v>
      </c>
      <c r="AA15" s="16">
        <v>15</v>
      </c>
      <c r="AB15" s="16" t="s">
        <v>118</v>
      </c>
    </row>
    <row r="16" spans="1:28" x14ac:dyDescent="0.2">
      <c r="A16" s="5"/>
      <c r="B16" s="73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-5.3805558968466415E-2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-6.0990316361472598E-2</v>
      </c>
      <c r="AA17" s="16">
        <v>17</v>
      </c>
      <c r="AB17" s="16" t="s">
        <v>122</v>
      </c>
    </row>
    <row r="18" spans="1:28" x14ac:dyDescent="0.2">
      <c r="A18" s="74">
        <v>10000</v>
      </c>
      <c r="B18" s="74">
        <v>1</v>
      </c>
      <c r="C18" s="16">
        <f ca="1">SUM(INDIRECT(C12):INDIRECT(C13))</f>
        <v>81.099999999999994</v>
      </c>
      <c r="D18" s="84">
        <f ca="1">SUM(INDIRECT(D12):INDIRECT(D13))</f>
        <v>63.305549999999997</v>
      </c>
      <c r="E18" s="84">
        <f ca="1">SUM(INDIRECT(E12):INDIRECT(E13))</f>
        <v>-2.3458941499702632</v>
      </c>
      <c r="F18" s="22">
        <f ca="1">SUM(INDIRECT(F12):INDIRECT(F13))</f>
        <v>67.062445000000011</v>
      </c>
      <c r="G18" s="22">
        <f ca="1">SUM(INDIRECT(G12):INDIRECT(G13))</f>
        <v>-2.5313755849667361</v>
      </c>
      <c r="H18" s="22">
        <f ca="1">SUM(INDIRECT(H12):INDIRECT(H13))</f>
        <v>129.49336649525</v>
      </c>
      <c r="I18" s="22">
        <f ca="1">SUM(INDIRECT(I12):INDIRECT(I13))</f>
        <v>230.49654717269141</v>
      </c>
      <c r="J18" s="22">
        <f ca="1">SUM(INDIRECT(J12):INDIRECT(J13))</f>
        <v>463.96793869527266</v>
      </c>
      <c r="K18" s="22">
        <f ca="1">SUM(INDIRECT(K12):INDIRECT(K13))</f>
        <v>-5.3164196248638209</v>
      </c>
      <c r="L18" s="22">
        <f ca="1">SUM(INDIRECT(L12):INDIRECT(L13))</f>
        <v>-8.9948660186228597</v>
      </c>
      <c r="N18" s="16">
        <f ca="1">SUM(INDIRECT(N12):INDIRECT(N13))</f>
        <v>1.6199889730771769E-3</v>
      </c>
      <c r="O18" s="16">
        <f ca="1">SQRT(SUM(INDIRECT(O12):INDIRECT(O13)))</f>
        <v>46728.925860288189</v>
      </c>
      <c r="P18" s="16">
        <f ca="1">SQRT(SUM(INDIRECT(P12):INDIRECT(P13)))</f>
        <v>80535.407192911007</v>
      </c>
      <c r="Q18" s="16">
        <f ca="1">SQRT(SUM(INDIRECT(Q12):INDIRECT(Q13)))</f>
        <v>45250.596330063687</v>
      </c>
      <c r="U18" s="16">
        <v>1.6</v>
      </c>
      <c r="V18" s="16">
        <f t="shared" ca="1" si="0"/>
        <v>-6.7522591928212639E-2</v>
      </c>
      <c r="AA18" s="16">
        <v>18</v>
      </c>
      <c r="AB18" s="16" t="s">
        <v>123</v>
      </c>
    </row>
    <row r="19" spans="1:28" x14ac:dyDescent="0.2">
      <c r="A19" s="75" t="s">
        <v>124</v>
      </c>
      <c r="F19" s="76" t="s">
        <v>125</v>
      </c>
      <c r="G19" s="76" t="s">
        <v>126</v>
      </c>
      <c r="H19" s="76" t="s">
        <v>127</v>
      </c>
      <c r="I19" s="76" t="s">
        <v>128</v>
      </c>
      <c r="J19" s="76" t="s">
        <v>129</v>
      </c>
      <c r="K19" s="76" t="s">
        <v>130</v>
      </c>
      <c r="L19" s="76" t="s">
        <v>131</v>
      </c>
      <c r="M19" s="77"/>
      <c r="N19" s="77"/>
      <c r="O19" s="77"/>
      <c r="P19" s="77"/>
      <c r="Q19" s="77"/>
      <c r="U19" s="16">
        <v>1.8</v>
      </c>
      <c r="V19" s="16">
        <f t="shared" ca="1" si="0"/>
        <v>-7.3402385668686482E-2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46" t="s">
        <v>156</v>
      </c>
      <c r="L20" s="8" t="s">
        <v>157</v>
      </c>
      <c r="M20" s="78" t="s">
        <v>135</v>
      </c>
      <c r="N20" s="46" t="s">
        <v>146</v>
      </c>
      <c r="O20" s="46" t="s">
        <v>136</v>
      </c>
      <c r="P20" s="46" t="s">
        <v>137</v>
      </c>
      <c r="Q20" s="46" t="s">
        <v>138</v>
      </c>
      <c r="R20" s="38" t="s">
        <v>139</v>
      </c>
      <c r="U20" s="16">
        <v>2</v>
      </c>
      <c r="V20" s="16">
        <f t="shared" ca="1" si="0"/>
        <v>-7.8629697582894176E-2</v>
      </c>
      <c r="AA20" s="16">
        <v>20</v>
      </c>
      <c r="AB20" s="16" t="s">
        <v>140</v>
      </c>
    </row>
    <row r="21" spans="1:28" x14ac:dyDescent="0.2">
      <c r="A21" s="79">
        <v>-14025.5</v>
      </c>
      <c r="B21" s="79">
        <v>0.10627514999941923</v>
      </c>
      <c r="C21" s="81">
        <v>0.1</v>
      </c>
      <c r="D21" s="80">
        <f>A21/A$18</f>
        <v>-1.40255</v>
      </c>
      <c r="E21" s="80">
        <f>B21/B$18</f>
        <v>0.10627514999941923</v>
      </c>
      <c r="F21" s="28">
        <f>$C21*D21</f>
        <v>-0.14025499999999999</v>
      </c>
      <c r="G21" s="28">
        <f>$C21*E21</f>
        <v>1.0627514999941924E-2</v>
      </c>
      <c r="H21" s="28">
        <f>C21*D21*D21</f>
        <v>0.19671465024999998</v>
      </c>
      <c r="I21" s="28">
        <f>C21*D21*D21*D21</f>
        <v>-0.27590213270813746</v>
      </c>
      <c r="J21" s="28">
        <f>C21*D21*D21*D21*D21</f>
        <v>0.38696653622979821</v>
      </c>
      <c r="K21" s="28">
        <f>C21*E21*D21</f>
        <v>-1.4905621163168545E-2</v>
      </c>
      <c r="L21" s="28">
        <f>C21*E21*D21*D21</f>
        <v>2.0905878962402043E-2</v>
      </c>
      <c r="M21" s="28">
        <f t="shared" ref="M21:M81" ca="1" si="4">+E$4+E$5*D21+E$6*D21^2</f>
        <v>9.9176100456480759E-2</v>
      </c>
      <c r="N21" s="28">
        <f ca="1">C21*(M21-E21)^2</f>
        <v>5.0396504413094875E-6</v>
      </c>
      <c r="O21" s="85">
        <f ca="1">(C21*O$1-O$2*F21+O$3*H21)^2</f>
        <v>378291.48798506806</v>
      </c>
      <c r="P21" s="28">
        <f ca="1">(-C21*O$2+O$4*F21-O$5*H21)^2</f>
        <v>25213090.347319592</v>
      </c>
      <c r="Q21" s="28">
        <f ca="1">+(C21*O$3-F21*O$5+H21*O$6)^2</f>
        <v>6021744.788626831</v>
      </c>
      <c r="R21" s="16">
        <f t="shared" ref="R21:R80" ca="1" si="5">+E21-M21</f>
        <v>7.0990495429384681E-3</v>
      </c>
      <c r="U21" s="16">
        <v>2.2000000000000002</v>
      </c>
      <c r="V21" s="16">
        <f ca="1">+E$4+E$5*U21+E$6*U21^2</f>
        <v>-8.3204527670835693E-2</v>
      </c>
      <c r="AA21" s="16">
        <v>21</v>
      </c>
      <c r="AB21" s="16" t="s">
        <v>141</v>
      </c>
    </row>
    <row r="22" spans="1:28" x14ac:dyDescent="0.2">
      <c r="A22" s="79">
        <v>-7294.5</v>
      </c>
      <c r="B22" s="79">
        <v>5.0060850000591017E-2</v>
      </c>
      <c r="C22" s="79">
        <v>1</v>
      </c>
      <c r="D22" s="80">
        <f t="shared" ref="D22:E81" si="6">A22/A$18</f>
        <v>-0.72945000000000004</v>
      </c>
      <c r="E22" s="80">
        <f t="shared" si="6"/>
        <v>5.0060850000591017E-2</v>
      </c>
      <c r="F22" s="28">
        <f t="shared" ref="F22:G81" si="7">$C22*D22</f>
        <v>-0.72945000000000004</v>
      </c>
      <c r="G22" s="28">
        <f t="shared" si="7"/>
        <v>5.0060850000591017E-2</v>
      </c>
      <c r="H22" s="28">
        <f t="shared" ref="H22:H81" si="8">C22*D22*D22</f>
        <v>0.53209730250000009</v>
      </c>
      <c r="I22" s="28">
        <f t="shared" ref="I22:I81" si="9">C22*D22*D22*D22</f>
        <v>-0.3881383773086251</v>
      </c>
      <c r="J22" s="28">
        <f t="shared" ref="J22:J81" si="10">C22*D22*D22*D22*D22</f>
        <v>0.28312753932777662</v>
      </c>
      <c r="K22" s="28">
        <f t="shared" ref="K22:K81" si="11">C22*E22*D22</f>
        <v>-3.6516887032931121E-2</v>
      </c>
      <c r="L22" s="28">
        <f t="shared" ref="L22:L81" si="12">C22*E22*D22*D22</f>
        <v>2.6637243246171609E-2</v>
      </c>
      <c r="M22" s="28">
        <f t="shared" ca="1" si="4"/>
        <v>4.901797610440374E-2</v>
      </c>
      <c r="N22" s="28">
        <f t="shared" ref="N22:N81" ca="1" si="13">C22*(M22-E22)^2</f>
        <v>1.0875859633488312E-6</v>
      </c>
      <c r="O22" s="85">
        <f t="shared" ref="O22:O81" ca="1" si="14">(C22*O$1-O$2*F22+O$3*H22)^2</f>
        <v>51535911.74449335</v>
      </c>
      <c r="P22" s="28">
        <f t="shared" ref="P22:P81" ca="1" si="15">(-C22*O$2+O$4*F22-O$5*H22)^2</f>
        <v>475618243.01021034</v>
      </c>
      <c r="Q22" s="28">
        <f t="shared" ref="Q22:Q81" ca="1" si="16">+(C22*O$3-F22*O$5+H22*O$6)^2</f>
        <v>84369523.381530955</v>
      </c>
      <c r="R22" s="16">
        <f t="shared" ca="1" si="5"/>
        <v>1.0428738961872769E-3</v>
      </c>
      <c r="AA22" s="16">
        <v>22</v>
      </c>
      <c r="AB22" s="16" t="s">
        <v>142</v>
      </c>
    </row>
    <row r="23" spans="1:28" x14ac:dyDescent="0.2">
      <c r="A23" s="79">
        <v>-7269.5</v>
      </c>
      <c r="B23" s="79">
        <v>4.8928349999187049E-2</v>
      </c>
      <c r="C23" s="79">
        <v>1</v>
      </c>
      <c r="D23" s="80">
        <f t="shared" si="6"/>
        <v>-0.72694999999999999</v>
      </c>
      <c r="E23" s="80">
        <f t="shared" si="6"/>
        <v>4.8928349999187049E-2</v>
      </c>
      <c r="F23" s="28">
        <f t="shared" si="7"/>
        <v>-0.72694999999999999</v>
      </c>
      <c r="G23" s="28">
        <f t="shared" si="7"/>
        <v>4.8928349999187049E-2</v>
      </c>
      <c r="H23" s="28">
        <f t="shared" si="8"/>
        <v>0.52845630249999997</v>
      </c>
      <c r="I23" s="28">
        <f t="shared" si="9"/>
        <v>-0.38416130910237495</v>
      </c>
      <c r="J23" s="28">
        <f t="shared" si="10"/>
        <v>0.27926606365197149</v>
      </c>
      <c r="K23" s="28">
        <f t="shared" si="11"/>
        <v>-3.5568464031909025E-2</v>
      </c>
      <c r="L23" s="28">
        <f t="shared" si="12"/>
        <v>2.5856494927996264E-2</v>
      </c>
      <c r="M23" s="28">
        <f t="shared" ca="1" si="4"/>
        <v>4.8845456409489098E-2</v>
      </c>
      <c r="N23" s="28">
        <f t="shared" ca="1" si="13"/>
        <v>6.8713472130122051E-9</v>
      </c>
      <c r="O23" s="85">
        <f t="shared" ca="1" si="14"/>
        <v>51558962.042006798</v>
      </c>
      <c r="P23" s="28">
        <f t="shared" ca="1" si="15"/>
        <v>471761969.36135805</v>
      </c>
      <c r="Q23" s="28">
        <f t="shared" ca="1" si="16"/>
        <v>83510410.647751763</v>
      </c>
      <c r="R23" s="16">
        <f t="shared" ca="1" si="5"/>
        <v>8.2893589697950743E-5</v>
      </c>
      <c r="AA23" s="16">
        <v>23</v>
      </c>
      <c r="AB23" s="16" t="s">
        <v>143</v>
      </c>
    </row>
    <row r="24" spans="1:28" x14ac:dyDescent="0.2">
      <c r="A24" s="79">
        <v>-7267</v>
      </c>
      <c r="B24" s="79">
        <v>4.5615100003487896E-2</v>
      </c>
      <c r="C24" s="79">
        <v>1</v>
      </c>
      <c r="D24" s="80">
        <f t="shared" si="6"/>
        <v>-0.72670000000000001</v>
      </c>
      <c r="E24" s="80">
        <f t="shared" si="6"/>
        <v>4.5615100003487896E-2</v>
      </c>
      <c r="F24" s="28">
        <f t="shared" si="7"/>
        <v>-0.72670000000000001</v>
      </c>
      <c r="G24" s="28">
        <f t="shared" si="7"/>
        <v>4.5615100003487896E-2</v>
      </c>
      <c r="H24" s="28">
        <f t="shared" si="8"/>
        <v>0.52809289000000004</v>
      </c>
      <c r="I24" s="28">
        <f t="shared" si="9"/>
        <v>-0.38376510316300005</v>
      </c>
      <c r="J24" s="28">
        <f t="shared" si="10"/>
        <v>0.27888210046855216</v>
      </c>
      <c r="K24" s="28">
        <f t="shared" si="11"/>
        <v>-3.3148493172534654E-2</v>
      </c>
      <c r="L24" s="28">
        <f t="shared" si="12"/>
        <v>2.4089009988480934E-2</v>
      </c>
      <c r="M24" s="28">
        <f t="shared" ca="1" si="4"/>
        <v>4.8828210047263336E-2</v>
      </c>
      <c r="N24" s="28">
        <f t="shared" ca="1" si="13"/>
        <v>1.0324076153410609E-5</v>
      </c>
      <c r="O24" s="85">
        <f t="shared" ca="1" si="14"/>
        <v>51561254.412533879</v>
      </c>
      <c r="P24" s="28">
        <f t="shared" ca="1" si="15"/>
        <v>471377504.12642384</v>
      </c>
      <c r="Q24" s="28">
        <f t="shared" ca="1" si="16"/>
        <v>83424816.590549424</v>
      </c>
      <c r="R24" s="16">
        <f t="shared" ca="1" si="5"/>
        <v>-3.2131100437754398E-3</v>
      </c>
      <c r="AA24" s="16">
        <v>24</v>
      </c>
      <c r="AB24" s="16" t="s">
        <v>133</v>
      </c>
    </row>
    <row r="25" spans="1:28" x14ac:dyDescent="0.2">
      <c r="A25" s="79">
        <v>-7258.5</v>
      </c>
      <c r="B25" s="79">
        <v>5.2430049996473826E-2</v>
      </c>
      <c r="C25" s="79">
        <v>1</v>
      </c>
      <c r="D25" s="80">
        <f t="shared" si="6"/>
        <v>-0.72585</v>
      </c>
      <c r="E25" s="80">
        <f t="shared" si="6"/>
        <v>5.2430049996473826E-2</v>
      </c>
      <c r="F25" s="28">
        <f t="shared" si="7"/>
        <v>-0.72585</v>
      </c>
      <c r="G25" s="28">
        <f t="shared" si="7"/>
        <v>5.2430049996473826E-2</v>
      </c>
      <c r="H25" s="28">
        <f t="shared" si="8"/>
        <v>0.52685822250000003</v>
      </c>
      <c r="I25" s="28">
        <f t="shared" si="9"/>
        <v>-0.38242004080162501</v>
      </c>
      <c r="J25" s="28">
        <f t="shared" si="10"/>
        <v>0.27757958661585952</v>
      </c>
      <c r="K25" s="28">
        <f t="shared" si="11"/>
        <v>-3.8056351789940525E-2</v>
      </c>
      <c r="L25" s="28">
        <f t="shared" si="12"/>
        <v>2.7623202946728331E-2</v>
      </c>
      <c r="M25" s="28">
        <f t="shared" ca="1" si="4"/>
        <v>4.8769580041577054E-2</v>
      </c>
      <c r="N25" s="28">
        <f t="shared" ca="1" si="13"/>
        <v>1.3399040290701978E-5</v>
      </c>
      <c r="O25" s="85">
        <f t="shared" ca="1" si="14"/>
        <v>51569031.2501368</v>
      </c>
      <c r="P25" s="28">
        <f t="shared" ca="1" si="15"/>
        <v>470071900.43791229</v>
      </c>
      <c r="Q25" s="28">
        <f t="shared" ca="1" si="16"/>
        <v>83134227.452436998</v>
      </c>
      <c r="R25" s="16">
        <f t="shared" ca="1" si="5"/>
        <v>3.6604699548967723E-3</v>
      </c>
      <c r="AA25" s="16">
        <v>25</v>
      </c>
      <c r="AB25" s="16" t="s">
        <v>134</v>
      </c>
    </row>
    <row r="26" spans="1:28" x14ac:dyDescent="0.2">
      <c r="A26" s="79">
        <v>-7256</v>
      </c>
      <c r="B26" s="79">
        <v>4.5716799999354407E-2</v>
      </c>
      <c r="C26" s="79">
        <v>1</v>
      </c>
      <c r="D26" s="80">
        <f t="shared" si="6"/>
        <v>-0.72560000000000002</v>
      </c>
      <c r="E26" s="80">
        <f t="shared" si="6"/>
        <v>4.5716799999354407E-2</v>
      </c>
      <c r="F26" s="28">
        <f t="shared" si="7"/>
        <v>-0.72560000000000002</v>
      </c>
      <c r="G26" s="28">
        <f t="shared" si="7"/>
        <v>4.5716799999354407E-2</v>
      </c>
      <c r="H26" s="28">
        <f t="shared" si="8"/>
        <v>0.52649536000000008</v>
      </c>
      <c r="I26" s="28">
        <f t="shared" si="9"/>
        <v>-0.38202503321600007</v>
      </c>
      <c r="J26" s="28">
        <f t="shared" si="10"/>
        <v>0.27719736410152968</v>
      </c>
      <c r="K26" s="28">
        <f t="shared" si="11"/>
        <v>-3.317211007953156E-2</v>
      </c>
      <c r="L26" s="28">
        <f t="shared" si="12"/>
        <v>2.40696830737081E-2</v>
      </c>
      <c r="M26" s="28">
        <f t="shared" ca="1" si="4"/>
        <v>4.8752338165163847E-2</v>
      </c>
      <c r="N26" s="28">
        <f t="shared" ca="1" si="13"/>
        <v>9.2144919560857389E-6</v>
      </c>
      <c r="O26" s="85">
        <f t="shared" ca="1" si="14"/>
        <v>51571313.489344321</v>
      </c>
      <c r="P26" s="28">
        <f t="shared" ca="1" si="15"/>
        <v>469688363.24006373</v>
      </c>
      <c r="Q26" s="28">
        <f t="shared" ca="1" si="16"/>
        <v>83048886.639004499</v>
      </c>
      <c r="R26" s="16">
        <f t="shared" ca="1" si="5"/>
        <v>-3.0355381658094399E-3</v>
      </c>
      <c r="AA26" s="16">
        <v>26</v>
      </c>
      <c r="AB26" s="16" t="s">
        <v>144</v>
      </c>
    </row>
    <row r="27" spans="1:28" x14ac:dyDescent="0.2">
      <c r="A27" s="79">
        <v>-7182</v>
      </c>
      <c r="B27" s="79">
        <v>4.8664600006304681E-2</v>
      </c>
      <c r="C27" s="79">
        <v>1</v>
      </c>
      <c r="D27" s="80">
        <f t="shared" si="6"/>
        <v>-0.71819999999999995</v>
      </c>
      <c r="E27" s="80">
        <f t="shared" si="6"/>
        <v>4.8664600006304681E-2</v>
      </c>
      <c r="F27" s="28">
        <f t="shared" si="7"/>
        <v>-0.71819999999999995</v>
      </c>
      <c r="G27" s="28">
        <f t="shared" si="7"/>
        <v>4.8664600006304681E-2</v>
      </c>
      <c r="H27" s="28">
        <f t="shared" si="8"/>
        <v>0.51581123999999989</v>
      </c>
      <c r="I27" s="28">
        <f t="shared" si="9"/>
        <v>-0.3704556325679999</v>
      </c>
      <c r="J27" s="28">
        <f t="shared" si="10"/>
        <v>0.26606123531033748</v>
      </c>
      <c r="K27" s="28">
        <f t="shared" si="11"/>
        <v>-3.495091572452802E-2</v>
      </c>
      <c r="L27" s="28">
        <f t="shared" si="12"/>
        <v>2.5101747673356021E-2</v>
      </c>
      <c r="M27" s="28">
        <f t="shared" ca="1" si="4"/>
        <v>4.8242440335785008E-2</v>
      </c>
      <c r="N27" s="28">
        <f t="shared" ca="1" si="13"/>
        <v>1.7821878741327874E-7</v>
      </c>
      <c r="O27" s="85">
        <f t="shared" ca="1" si="14"/>
        <v>51637824.120541409</v>
      </c>
      <c r="P27" s="28">
        <f t="shared" ca="1" si="15"/>
        <v>458430814.88367945</v>
      </c>
      <c r="Q27" s="28">
        <f t="shared" ca="1" si="16"/>
        <v>80548747.569431663</v>
      </c>
      <c r="R27" s="16">
        <f t="shared" ca="1" si="5"/>
        <v>4.2215967051967285E-4</v>
      </c>
    </row>
    <row r="28" spans="1:28" x14ac:dyDescent="0.2">
      <c r="A28" s="79">
        <v>-7181.5</v>
      </c>
      <c r="B28" s="79">
        <v>4.9441950002801605E-2</v>
      </c>
      <c r="C28" s="79">
        <v>1</v>
      </c>
      <c r="D28" s="80">
        <f t="shared" si="6"/>
        <v>-0.71814999999999996</v>
      </c>
      <c r="E28" s="80">
        <f t="shared" si="6"/>
        <v>4.9441950002801605E-2</v>
      </c>
      <c r="F28" s="28">
        <f t="shared" si="7"/>
        <v>-0.71814999999999996</v>
      </c>
      <c r="G28" s="28">
        <f t="shared" si="7"/>
        <v>4.9441950002801605E-2</v>
      </c>
      <c r="H28" s="28">
        <f t="shared" si="8"/>
        <v>0.51573942249999993</v>
      </c>
      <c r="I28" s="28">
        <f t="shared" si="9"/>
        <v>-0.37037826626837494</v>
      </c>
      <c r="J28" s="28">
        <f t="shared" si="10"/>
        <v>0.26598715192063344</v>
      </c>
      <c r="K28" s="28">
        <f t="shared" si="11"/>
        <v>-3.5506736394511969E-2</v>
      </c>
      <c r="L28" s="28">
        <f t="shared" si="12"/>
        <v>2.5499162741718769E-2</v>
      </c>
      <c r="M28" s="28">
        <f t="shared" ca="1" si="4"/>
        <v>4.8238998118299597E-2</v>
      </c>
      <c r="N28" s="28">
        <f t="shared" ca="1" si="13"/>
        <v>1.4470932364269301E-6</v>
      </c>
      <c r="O28" s="85">
        <f t="shared" ca="1" si="14"/>
        <v>51638266.644665904</v>
      </c>
      <c r="P28" s="28">
        <f t="shared" ca="1" si="15"/>
        <v>458355374.45545447</v>
      </c>
      <c r="Q28" s="28">
        <f t="shared" ca="1" si="16"/>
        <v>80532024.841793358</v>
      </c>
      <c r="R28" s="16">
        <f t="shared" ca="1" si="5"/>
        <v>1.2029518845020071E-3</v>
      </c>
    </row>
    <row r="29" spans="1:28" x14ac:dyDescent="0.2">
      <c r="A29" s="79">
        <v>-3084.5</v>
      </c>
      <c r="B29" s="79">
        <v>1.774785000452539E-2</v>
      </c>
      <c r="C29" s="79">
        <v>1</v>
      </c>
      <c r="D29" s="80">
        <f t="shared" si="6"/>
        <v>-0.30845</v>
      </c>
      <c r="E29" s="80">
        <f t="shared" si="6"/>
        <v>1.774785000452539E-2</v>
      </c>
      <c r="F29" s="28">
        <f t="shared" si="7"/>
        <v>-0.30845</v>
      </c>
      <c r="G29" s="28">
        <f t="shared" si="7"/>
        <v>1.774785000452539E-2</v>
      </c>
      <c r="H29" s="28">
        <f t="shared" si="8"/>
        <v>9.51414025E-2</v>
      </c>
      <c r="I29" s="28">
        <f t="shared" si="9"/>
        <v>-2.9346365601125E-2</v>
      </c>
      <c r="J29" s="28">
        <f t="shared" si="10"/>
        <v>9.051886469667007E-3</v>
      </c>
      <c r="K29" s="28">
        <f t="shared" si="11"/>
        <v>-5.4743243338958563E-3</v>
      </c>
      <c r="L29" s="28">
        <f t="shared" si="12"/>
        <v>1.6885553407901769E-3</v>
      </c>
      <c r="M29" s="28">
        <f t="shared" ca="1" si="4"/>
        <v>2.1402656908866637E-2</v>
      </c>
      <c r="N29" s="28">
        <f t="shared" ca="1" si="13"/>
        <v>1.3357613508020454E-5</v>
      </c>
      <c r="O29" s="85">
        <f t="shared" ca="1" si="14"/>
        <v>52102639.246659577</v>
      </c>
      <c r="P29" s="28">
        <f t="shared" ca="1" si="15"/>
        <v>74880884.68246989</v>
      </c>
      <c r="Q29" s="28">
        <f t="shared" ca="1" si="16"/>
        <v>5511817.6087661311</v>
      </c>
      <c r="R29" s="16">
        <f t="shared" ca="1" si="5"/>
        <v>-3.6548069043412477E-3</v>
      </c>
    </row>
    <row r="30" spans="1:28" x14ac:dyDescent="0.2">
      <c r="A30" s="79">
        <v>-3079</v>
      </c>
      <c r="B30" s="79">
        <v>2.4298699994687922E-2</v>
      </c>
      <c r="C30" s="79">
        <v>1</v>
      </c>
      <c r="D30" s="80">
        <f t="shared" si="6"/>
        <v>-0.30790000000000001</v>
      </c>
      <c r="E30" s="80">
        <f t="shared" si="6"/>
        <v>2.4298699994687922E-2</v>
      </c>
      <c r="F30" s="28">
        <f t="shared" si="7"/>
        <v>-0.30790000000000001</v>
      </c>
      <c r="G30" s="28">
        <f t="shared" si="7"/>
        <v>2.4298699994687922E-2</v>
      </c>
      <c r="H30" s="28">
        <f t="shared" si="8"/>
        <v>9.4802410000000004E-2</v>
      </c>
      <c r="I30" s="28">
        <f t="shared" si="9"/>
        <v>-2.9189662039000003E-2</v>
      </c>
      <c r="J30" s="28">
        <f t="shared" si="10"/>
        <v>8.9874969418081013E-3</v>
      </c>
      <c r="K30" s="28">
        <f t="shared" si="11"/>
        <v>-7.4815697283644117E-3</v>
      </c>
      <c r="L30" s="28">
        <f t="shared" si="12"/>
        <v>2.3035753193634025E-3</v>
      </c>
      <c r="M30" s="28">
        <f t="shared" ca="1" si="4"/>
        <v>2.1368470882822729E-2</v>
      </c>
      <c r="N30" s="28">
        <f t="shared" ca="1" si="13"/>
        <v>8.586242648022281E-6</v>
      </c>
      <c r="O30" s="85">
        <f t="shared" ca="1" si="14"/>
        <v>52098994.07245928</v>
      </c>
      <c r="P30" s="28">
        <f t="shared" ca="1" si="15"/>
        <v>74623830.181306809</v>
      </c>
      <c r="Q30" s="28">
        <f t="shared" ca="1" si="16"/>
        <v>5476468.3425018359</v>
      </c>
      <c r="R30" s="16">
        <f t="shared" ca="1" si="5"/>
        <v>2.9302291118651937E-3</v>
      </c>
    </row>
    <row r="31" spans="1:28" x14ac:dyDescent="0.2">
      <c r="A31" s="79">
        <v>-3076.5</v>
      </c>
      <c r="B31" s="79">
        <v>2.0485449997067917E-2</v>
      </c>
      <c r="C31" s="79">
        <v>1</v>
      </c>
      <c r="D31" s="80">
        <f t="shared" si="6"/>
        <v>-0.30764999999999998</v>
      </c>
      <c r="E31" s="80">
        <f t="shared" si="6"/>
        <v>2.0485449997067917E-2</v>
      </c>
      <c r="F31" s="28">
        <f t="shared" si="7"/>
        <v>-0.30764999999999998</v>
      </c>
      <c r="G31" s="28">
        <f t="shared" si="7"/>
        <v>2.0485449997067917E-2</v>
      </c>
      <c r="H31" s="28">
        <f t="shared" si="8"/>
        <v>9.4648522499999985E-2</v>
      </c>
      <c r="I31" s="28">
        <f t="shared" si="9"/>
        <v>-2.9118617947124992E-2</v>
      </c>
      <c r="J31" s="28">
        <f t="shared" si="10"/>
        <v>8.9583428114330035E-3</v>
      </c>
      <c r="K31" s="28">
        <f t="shared" si="11"/>
        <v>-6.302348691597944E-3</v>
      </c>
      <c r="L31" s="28">
        <f t="shared" si="12"/>
        <v>1.9389175749701074E-3</v>
      </c>
      <c r="M31" s="28">
        <f t="shared" ca="1" si="4"/>
        <v>2.1352933411280067E-2</v>
      </c>
      <c r="N31" s="28">
        <f t="shared" ca="1" si="13"/>
        <v>7.5252747393316764E-7</v>
      </c>
      <c r="O31" s="85">
        <f t="shared" ca="1" si="14"/>
        <v>52097333.432585098</v>
      </c>
      <c r="P31" s="28">
        <f t="shared" ca="1" si="15"/>
        <v>74507167.89157632</v>
      </c>
      <c r="Q31" s="28">
        <f t="shared" ca="1" si="16"/>
        <v>5460443.6996312533</v>
      </c>
      <c r="R31" s="16">
        <f t="shared" ca="1" si="5"/>
        <v>-8.6748341421214945E-4</v>
      </c>
    </row>
    <row r="32" spans="1:28" x14ac:dyDescent="0.2">
      <c r="A32" s="79">
        <v>-2094.5</v>
      </c>
      <c r="B32" s="79">
        <v>1.2000850001641084E-2</v>
      </c>
      <c r="C32" s="79">
        <v>1</v>
      </c>
      <c r="D32" s="80">
        <f t="shared" si="6"/>
        <v>-0.20945</v>
      </c>
      <c r="E32" s="80">
        <f t="shared" si="6"/>
        <v>1.2000850001641084E-2</v>
      </c>
      <c r="F32" s="28">
        <f t="shared" si="7"/>
        <v>-0.20945</v>
      </c>
      <c r="G32" s="28">
        <f t="shared" si="7"/>
        <v>1.2000850001641084E-2</v>
      </c>
      <c r="H32" s="28">
        <f t="shared" si="8"/>
        <v>4.3869302499999999E-2</v>
      </c>
      <c r="I32" s="28">
        <f t="shared" si="9"/>
        <v>-9.1884254086250002E-3</v>
      </c>
      <c r="J32" s="28">
        <f t="shared" si="10"/>
        <v>1.9245157018365064E-3</v>
      </c>
      <c r="K32" s="28">
        <f t="shared" si="11"/>
        <v>-2.513578032843725E-3</v>
      </c>
      <c r="L32" s="28">
        <f t="shared" si="12"/>
        <v>5.2646891897911816E-4</v>
      </c>
      <c r="M32" s="28">
        <f t="shared" ca="1" si="4"/>
        <v>1.5328665305260902E-2</v>
      </c>
      <c r="N32" s="28">
        <f t="shared" ca="1" si="13"/>
        <v>1.1074354695006262E-5</v>
      </c>
      <c r="O32" s="85">
        <f t="shared" ca="1" si="14"/>
        <v>51265440.307925351</v>
      </c>
      <c r="P32" s="28">
        <f t="shared" ca="1" si="15"/>
        <v>36907054.319853477</v>
      </c>
      <c r="Q32" s="28">
        <f t="shared" ca="1" si="16"/>
        <v>1100310.6986296647</v>
      </c>
      <c r="R32" s="16">
        <f t="shared" ca="1" si="5"/>
        <v>-3.3278153036198181E-3</v>
      </c>
    </row>
    <row r="33" spans="1:18" x14ac:dyDescent="0.2">
      <c r="A33" s="79">
        <v>-1858.5</v>
      </c>
      <c r="B33" s="79">
        <v>2.1310049996827729E-2</v>
      </c>
      <c r="C33" s="79">
        <v>1</v>
      </c>
      <c r="D33" s="80">
        <f t="shared" si="6"/>
        <v>-0.18584999999999999</v>
      </c>
      <c r="E33" s="80">
        <f t="shared" si="6"/>
        <v>2.1310049996827729E-2</v>
      </c>
      <c r="F33" s="28">
        <f t="shared" si="7"/>
        <v>-0.18584999999999999</v>
      </c>
      <c r="G33" s="28">
        <f t="shared" si="7"/>
        <v>2.1310049996827729E-2</v>
      </c>
      <c r="H33" s="28">
        <f t="shared" si="8"/>
        <v>3.4540222499999995E-2</v>
      </c>
      <c r="I33" s="28">
        <f t="shared" si="9"/>
        <v>-6.4193003516249984E-3</v>
      </c>
      <c r="J33" s="28">
        <f t="shared" si="10"/>
        <v>1.1930269703495059E-3</v>
      </c>
      <c r="K33" s="28">
        <f t="shared" si="11"/>
        <v>-3.9604727919104335E-3</v>
      </c>
      <c r="L33" s="28">
        <f t="shared" si="12"/>
        <v>7.3605386837655401E-4</v>
      </c>
      <c r="M33" s="28">
        <f t="shared" ca="1" si="4"/>
        <v>1.3904322182692729E-2</v>
      </c>
      <c r="N33" s="28">
        <f t="shared" ca="1" si="13"/>
        <v>5.4844804457052763E-5</v>
      </c>
      <c r="O33" s="85">
        <f t="shared" ca="1" si="14"/>
        <v>51012673.085054375</v>
      </c>
      <c r="P33" s="28">
        <f t="shared" ca="1" si="15"/>
        <v>30134203.578652911</v>
      </c>
      <c r="Q33" s="28">
        <f t="shared" ca="1" si="16"/>
        <v>572632.26123075339</v>
      </c>
      <c r="R33" s="16">
        <f t="shared" ca="1" si="5"/>
        <v>7.4057278141349998E-3</v>
      </c>
    </row>
    <row r="34" spans="1:18" x14ac:dyDescent="0.2">
      <c r="A34" s="79">
        <v>-1110</v>
      </c>
      <c r="B34" s="79">
        <v>1.0303000002750196E-2</v>
      </c>
      <c r="C34" s="79">
        <v>1</v>
      </c>
      <c r="D34" s="80">
        <f t="shared" si="6"/>
        <v>-0.111</v>
      </c>
      <c r="E34" s="80">
        <f t="shared" si="6"/>
        <v>1.0303000002750196E-2</v>
      </c>
      <c r="F34" s="28">
        <f t="shared" si="7"/>
        <v>-0.111</v>
      </c>
      <c r="G34" s="28">
        <f t="shared" si="7"/>
        <v>1.0303000002750196E-2</v>
      </c>
      <c r="H34" s="28">
        <f t="shared" si="8"/>
        <v>1.2321E-2</v>
      </c>
      <c r="I34" s="28">
        <f t="shared" si="9"/>
        <v>-1.367631E-3</v>
      </c>
      <c r="J34" s="28">
        <f t="shared" si="10"/>
        <v>1.51807041E-4</v>
      </c>
      <c r="K34" s="28">
        <f t="shared" si="11"/>
        <v>-1.1436330003052717E-3</v>
      </c>
      <c r="L34" s="28">
        <f t="shared" si="12"/>
        <v>1.2694326303388517E-4</v>
      </c>
      <c r="M34" s="28">
        <f t="shared" ca="1" si="4"/>
        <v>9.4469626398017443E-3</v>
      </c>
      <c r="N34" s="28">
        <f t="shared" ca="1" si="13"/>
        <v>7.3279996676373846E-7</v>
      </c>
      <c r="O34" s="85">
        <f t="shared" ca="1" si="14"/>
        <v>50078316.347893246</v>
      </c>
      <c r="P34" s="28">
        <f t="shared" ca="1" si="15"/>
        <v>13732595.757706095</v>
      </c>
      <c r="Q34" s="28">
        <f t="shared" ca="1" si="16"/>
        <v>15844.458827868839</v>
      </c>
      <c r="R34" s="16">
        <f t="shared" ca="1" si="5"/>
        <v>8.5603736294845127E-4</v>
      </c>
    </row>
    <row r="35" spans="1:18" x14ac:dyDescent="0.2">
      <c r="A35" s="79">
        <v>-167.5</v>
      </c>
      <c r="B35" s="79">
        <v>6.1077499995008111E-3</v>
      </c>
      <c r="C35" s="79">
        <v>1</v>
      </c>
      <c r="D35" s="80">
        <f t="shared" si="6"/>
        <v>-1.6750000000000001E-2</v>
      </c>
      <c r="E35" s="80">
        <f t="shared" si="6"/>
        <v>6.1077499995008111E-3</v>
      </c>
      <c r="F35" s="28">
        <f t="shared" si="7"/>
        <v>-1.6750000000000001E-2</v>
      </c>
      <c r="G35" s="28">
        <f t="shared" si="7"/>
        <v>6.1077499995008111E-3</v>
      </c>
      <c r="H35" s="28">
        <f t="shared" si="8"/>
        <v>2.8056250000000005E-4</v>
      </c>
      <c r="I35" s="28">
        <f t="shared" si="9"/>
        <v>-4.699421875000001E-6</v>
      </c>
      <c r="J35" s="28">
        <f t="shared" si="10"/>
        <v>7.871531640625002E-8</v>
      </c>
      <c r="K35" s="28">
        <f t="shared" si="11"/>
        <v>-1.0230481249163859E-4</v>
      </c>
      <c r="L35" s="28">
        <f t="shared" si="12"/>
        <v>1.7136056092349465E-6</v>
      </c>
      <c r="M35" s="28">
        <f t="shared" ca="1" si="4"/>
        <v>3.964310241152973E-3</v>
      </c>
      <c r="N35" s="28">
        <f t="shared" ca="1" si="13"/>
        <v>4.5943339976662386E-6</v>
      </c>
      <c r="O35" s="85">
        <f t="shared" ca="1" si="14"/>
        <v>48622274.13970878</v>
      </c>
      <c r="P35" s="28">
        <f t="shared" ca="1" si="15"/>
        <v>2621975.207520782</v>
      </c>
      <c r="Q35" s="28">
        <f t="shared" ca="1" si="16"/>
        <v>1303096.2258454368</v>
      </c>
      <c r="R35" s="16">
        <f t="shared" ca="1" si="5"/>
        <v>2.1434397583478381E-3</v>
      </c>
    </row>
    <row r="36" spans="1:18" x14ac:dyDescent="0.2">
      <c r="A36" s="79">
        <v>-145.5</v>
      </c>
      <c r="B36" s="79">
        <v>5.5111499968916178E-3</v>
      </c>
      <c r="C36" s="79">
        <v>1</v>
      </c>
      <c r="D36" s="80">
        <f t="shared" si="6"/>
        <v>-1.455E-2</v>
      </c>
      <c r="E36" s="80">
        <f t="shared" si="6"/>
        <v>5.5111499968916178E-3</v>
      </c>
      <c r="F36" s="28">
        <f t="shared" si="7"/>
        <v>-1.455E-2</v>
      </c>
      <c r="G36" s="28">
        <f t="shared" si="7"/>
        <v>5.5111499968916178E-3</v>
      </c>
      <c r="H36" s="28">
        <f t="shared" si="8"/>
        <v>2.1170250000000001E-4</v>
      </c>
      <c r="I36" s="28">
        <f t="shared" si="9"/>
        <v>-3.080271375E-6</v>
      </c>
      <c r="J36" s="28">
        <f t="shared" si="10"/>
        <v>4.4817948506250001E-8</v>
      </c>
      <c r="K36" s="28">
        <f t="shared" si="11"/>
        <v>-8.0187232454773037E-5</v>
      </c>
      <c r="L36" s="28">
        <f t="shared" si="12"/>
        <v>1.1667242322169478E-6</v>
      </c>
      <c r="M36" s="28">
        <f t="shared" ca="1" si="4"/>
        <v>3.8380638355199155E-3</v>
      </c>
      <c r="N36" s="28">
        <f t="shared" ca="1" si="13"/>
        <v>2.7992173033734979E-6</v>
      </c>
      <c r="O36" s="85">
        <f t="shared" ca="1" si="14"/>
        <v>48584665.817301393</v>
      </c>
      <c r="P36" s="28">
        <f t="shared" ca="1" si="15"/>
        <v>2473296.6422474189</v>
      </c>
      <c r="Q36" s="28">
        <f t="shared" ca="1" si="16"/>
        <v>1354816.7494396865</v>
      </c>
      <c r="R36" s="16">
        <f t="shared" ca="1" si="5"/>
        <v>1.6730861613717023E-3</v>
      </c>
    </row>
    <row r="37" spans="1:18" x14ac:dyDescent="0.2">
      <c r="A37" s="79">
        <v>-134.5</v>
      </c>
      <c r="B37" s="79">
        <v>-8.8715000310912728E-4</v>
      </c>
      <c r="C37" s="79">
        <v>1</v>
      </c>
      <c r="D37" s="80">
        <f t="shared" si="6"/>
        <v>-1.345E-2</v>
      </c>
      <c r="E37" s="80">
        <f t="shared" si="6"/>
        <v>-8.8715000310912728E-4</v>
      </c>
      <c r="F37" s="28">
        <f t="shared" si="7"/>
        <v>-1.345E-2</v>
      </c>
      <c r="G37" s="28">
        <f t="shared" si="7"/>
        <v>-8.8715000310912728E-4</v>
      </c>
      <c r="H37" s="28">
        <f t="shared" si="8"/>
        <v>1.8090249999999999E-4</v>
      </c>
      <c r="I37" s="28">
        <f t="shared" si="9"/>
        <v>-2.4331386249999999E-6</v>
      </c>
      <c r="J37" s="28">
        <f t="shared" si="10"/>
        <v>3.2725714506249999E-8</v>
      </c>
      <c r="K37" s="28">
        <f t="shared" si="11"/>
        <v>1.1932167541817763E-5</v>
      </c>
      <c r="L37" s="28">
        <f t="shared" si="12"/>
        <v>-1.6048765343744891E-7</v>
      </c>
      <c r="M37" s="28">
        <f t="shared" ca="1" si="4"/>
        <v>3.7749702390662532E-3</v>
      </c>
      <c r="N37" s="28">
        <f t="shared" ca="1" si="13"/>
        <v>2.1735365152501434E-5</v>
      </c>
      <c r="O37" s="85">
        <f t="shared" ca="1" si="14"/>
        <v>48565800.789827257</v>
      </c>
      <c r="P37" s="28">
        <f t="shared" ca="1" si="15"/>
        <v>2400697.1943436484</v>
      </c>
      <c r="Q37" s="28">
        <f t="shared" ca="1" si="16"/>
        <v>1381003.2302961205</v>
      </c>
      <c r="R37" s="16">
        <f t="shared" ca="1" si="5"/>
        <v>-4.6621202421753809E-3</v>
      </c>
    </row>
    <row r="38" spans="1:18" x14ac:dyDescent="0.2">
      <c r="A38" s="79">
        <v>-123.5</v>
      </c>
      <c r="B38" s="79">
        <v>9.1455000074347481E-4</v>
      </c>
      <c r="C38" s="79">
        <v>1</v>
      </c>
      <c r="D38" s="80">
        <f t="shared" si="6"/>
        <v>-1.235E-2</v>
      </c>
      <c r="E38" s="80">
        <f t="shared" si="6"/>
        <v>9.1455000074347481E-4</v>
      </c>
      <c r="F38" s="28">
        <f t="shared" si="7"/>
        <v>-1.235E-2</v>
      </c>
      <c r="G38" s="28">
        <f t="shared" si="7"/>
        <v>9.1455000074347481E-4</v>
      </c>
      <c r="H38" s="28">
        <f t="shared" si="8"/>
        <v>1.525225E-4</v>
      </c>
      <c r="I38" s="28">
        <f t="shared" si="9"/>
        <v>-1.8836528749999999E-6</v>
      </c>
      <c r="J38" s="28">
        <f t="shared" si="10"/>
        <v>2.3263113006249999E-8</v>
      </c>
      <c r="K38" s="28">
        <f t="shared" si="11"/>
        <v>-1.1294692509181913E-5</v>
      </c>
      <c r="L38" s="28">
        <f t="shared" si="12"/>
        <v>1.3948945248839664E-7</v>
      </c>
      <c r="M38" s="28">
        <f t="shared" ca="1" si="4"/>
        <v>3.7118963801878362E-3</v>
      </c>
      <c r="N38" s="28">
        <f t="shared" ca="1" si="13"/>
        <v>7.8251467665904771E-6</v>
      </c>
      <c r="O38" s="85">
        <f t="shared" ca="1" si="14"/>
        <v>48546895.219166055</v>
      </c>
      <c r="P38" s="28">
        <f t="shared" ca="1" si="15"/>
        <v>2329253.1291060806</v>
      </c>
      <c r="Q38" s="28">
        <f t="shared" ca="1" si="16"/>
        <v>1407405.8887100667</v>
      </c>
      <c r="R38" s="16">
        <f t="shared" ca="1" si="5"/>
        <v>-2.7973463794443614E-3</v>
      </c>
    </row>
    <row r="39" spans="1:18" x14ac:dyDescent="0.2">
      <c r="A39" s="79">
        <v>-49.5</v>
      </c>
      <c r="B39" s="79">
        <v>1.0623499983921647E-3</v>
      </c>
      <c r="C39" s="79">
        <v>1</v>
      </c>
      <c r="D39" s="80">
        <f t="shared" si="6"/>
        <v>-4.9500000000000004E-3</v>
      </c>
      <c r="E39" s="80">
        <f t="shared" si="6"/>
        <v>1.0623499983921647E-3</v>
      </c>
      <c r="F39" s="28">
        <f t="shared" si="7"/>
        <v>-4.9500000000000004E-3</v>
      </c>
      <c r="G39" s="28">
        <f t="shared" si="7"/>
        <v>1.0623499983921647E-3</v>
      </c>
      <c r="H39" s="28">
        <f t="shared" si="8"/>
        <v>2.4502500000000005E-5</v>
      </c>
      <c r="I39" s="28">
        <f t="shared" si="9"/>
        <v>-1.2128737500000003E-7</v>
      </c>
      <c r="J39" s="28">
        <f t="shared" si="10"/>
        <v>6.0037250625000025E-10</v>
      </c>
      <c r="K39" s="28">
        <f t="shared" si="11"/>
        <v>-5.2586324920412154E-6</v>
      </c>
      <c r="L39" s="28">
        <f t="shared" si="12"/>
        <v>2.6030230835604017E-8</v>
      </c>
      <c r="M39" s="28">
        <f t="shared" ca="1" si="4"/>
        <v>3.2880943433871109E-3</v>
      </c>
      <c r="N39" s="28">
        <f t="shared" ca="1" si="13"/>
        <v>4.9539378892769821E-6</v>
      </c>
      <c r="O39" s="85">
        <f t="shared" ca="1" si="14"/>
        <v>48418660.460345238</v>
      </c>
      <c r="P39" s="28">
        <f t="shared" ca="1" si="15"/>
        <v>1878404.9346630746</v>
      </c>
      <c r="Q39" s="28">
        <f t="shared" ca="1" si="16"/>
        <v>1590569.034427983</v>
      </c>
      <c r="R39" s="16">
        <f t="shared" ca="1" si="5"/>
        <v>-2.2257443449949462E-3</v>
      </c>
    </row>
    <row r="40" spans="1:18" x14ac:dyDescent="0.2">
      <c r="A40" s="79">
        <v>-33</v>
      </c>
      <c r="B40" s="79">
        <v>3.9149000003817491E-3</v>
      </c>
      <c r="C40" s="79">
        <v>1</v>
      </c>
      <c r="D40" s="80">
        <f t="shared" si="6"/>
        <v>-3.3E-3</v>
      </c>
      <c r="E40" s="80">
        <f t="shared" si="6"/>
        <v>3.9149000003817491E-3</v>
      </c>
      <c r="F40" s="28">
        <f t="shared" si="7"/>
        <v>-3.3E-3</v>
      </c>
      <c r="G40" s="28">
        <f t="shared" si="7"/>
        <v>3.9149000003817491E-3</v>
      </c>
      <c r="H40" s="28">
        <f t="shared" si="8"/>
        <v>1.0889999999999999E-5</v>
      </c>
      <c r="I40" s="28">
        <f t="shared" si="9"/>
        <v>-3.5936999999999999E-8</v>
      </c>
      <c r="J40" s="28">
        <f t="shared" si="10"/>
        <v>1.185921E-10</v>
      </c>
      <c r="K40" s="28">
        <f t="shared" si="11"/>
        <v>-1.2919170001259771E-5</v>
      </c>
      <c r="L40" s="28">
        <f t="shared" si="12"/>
        <v>4.2633261004157247E-8</v>
      </c>
      <c r="M40" s="28">
        <f t="shared" ca="1" si="4"/>
        <v>3.1937197331005358E-3</v>
      </c>
      <c r="N40" s="28">
        <f t="shared" ca="1" si="13"/>
        <v>5.2010097791580223E-7</v>
      </c>
      <c r="O40" s="85">
        <f t="shared" ca="1" si="14"/>
        <v>48389818.36469008</v>
      </c>
      <c r="P40" s="28">
        <f t="shared" ca="1" si="15"/>
        <v>1784882.8937106363</v>
      </c>
      <c r="Q40" s="28">
        <f t="shared" ca="1" si="16"/>
        <v>1632707.5100226868</v>
      </c>
      <c r="R40" s="16">
        <f t="shared" ca="1" si="5"/>
        <v>7.2118026728121331E-4</v>
      </c>
    </row>
    <row r="41" spans="1:18" x14ac:dyDescent="0.2">
      <c r="A41" s="79">
        <v>0</v>
      </c>
      <c r="B41" s="79">
        <v>-9.799999970709905E-4</v>
      </c>
      <c r="C41" s="79">
        <v>1</v>
      </c>
      <c r="D41" s="80">
        <f t="shared" si="6"/>
        <v>0</v>
      </c>
      <c r="E41" s="80">
        <f t="shared" si="6"/>
        <v>-9.799999970709905E-4</v>
      </c>
      <c r="F41" s="28">
        <f t="shared" si="7"/>
        <v>0</v>
      </c>
      <c r="G41" s="28">
        <f t="shared" si="7"/>
        <v>-9.799999970709905E-4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ca="1" si="4"/>
        <v>3.0051037411602866E-3</v>
      </c>
      <c r="N41" s="28">
        <f t="shared" ca="1" si="13"/>
        <v>1.5881051804464895E-5</v>
      </c>
      <c r="O41" s="85">
        <f t="shared" ca="1" si="14"/>
        <v>48331862.219655566</v>
      </c>
      <c r="P41" s="28">
        <f t="shared" ca="1" si="15"/>
        <v>1605416.998925776</v>
      </c>
      <c r="Q41" s="28">
        <f t="shared" ca="1" si="16"/>
        <v>1718380.0227052143</v>
      </c>
      <c r="R41" s="16">
        <f t="shared" ca="1" si="5"/>
        <v>-3.9851037382312767E-3</v>
      </c>
    </row>
    <row r="42" spans="1:18" x14ac:dyDescent="0.2">
      <c r="A42" s="79">
        <v>0</v>
      </c>
      <c r="B42" s="79">
        <v>1.1999999696854502E-4</v>
      </c>
      <c r="C42" s="79">
        <v>1</v>
      </c>
      <c r="D42" s="80">
        <f t="shared" si="6"/>
        <v>0</v>
      </c>
      <c r="E42" s="80">
        <f t="shared" si="6"/>
        <v>1.1999999696854502E-4</v>
      </c>
      <c r="F42" s="28">
        <f t="shared" si="7"/>
        <v>0</v>
      </c>
      <c r="G42" s="28">
        <f t="shared" si="7"/>
        <v>1.1999999696854502E-4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ca="1" si="4"/>
        <v>3.0051037411602866E-3</v>
      </c>
      <c r="N42" s="28">
        <f t="shared" ca="1" si="13"/>
        <v>8.3238236147492059E-6</v>
      </c>
      <c r="O42" s="85">
        <f t="shared" ca="1" si="14"/>
        <v>48331862.219655566</v>
      </c>
      <c r="P42" s="28">
        <f t="shared" ca="1" si="15"/>
        <v>1605416.998925776</v>
      </c>
      <c r="Q42" s="28">
        <f t="shared" ca="1" si="16"/>
        <v>1718380.0227052143</v>
      </c>
      <c r="R42" s="16">
        <f t="shared" ca="1" si="5"/>
        <v>-2.8851037441917416E-3</v>
      </c>
    </row>
    <row r="43" spans="1:18" x14ac:dyDescent="0.2">
      <c r="A43" s="79">
        <v>87.5</v>
      </c>
      <c r="B43" s="79">
        <v>-8.4375000005820766E-4</v>
      </c>
      <c r="C43" s="79">
        <v>1</v>
      </c>
      <c r="D43" s="80">
        <f t="shared" si="6"/>
        <v>8.7500000000000008E-3</v>
      </c>
      <c r="E43" s="80">
        <f t="shared" si="6"/>
        <v>-8.4375000005820766E-4</v>
      </c>
      <c r="F43" s="28">
        <f t="shared" si="7"/>
        <v>8.7500000000000008E-3</v>
      </c>
      <c r="G43" s="28">
        <f t="shared" si="7"/>
        <v>-8.4375000005820766E-4</v>
      </c>
      <c r="H43" s="28">
        <f t="shared" si="8"/>
        <v>7.6562500000000011E-5</v>
      </c>
      <c r="I43" s="28">
        <f t="shared" si="9"/>
        <v>6.6992187500000019E-7</v>
      </c>
      <c r="J43" s="28">
        <f t="shared" si="10"/>
        <v>5.8618164062500022E-9</v>
      </c>
      <c r="K43" s="28">
        <f t="shared" si="11"/>
        <v>-7.3828125005093174E-6</v>
      </c>
      <c r="L43" s="28">
        <f t="shared" si="12"/>
        <v>-6.459960937945654E-8</v>
      </c>
      <c r="M43" s="28">
        <f t="shared" ca="1" si="4"/>
        <v>2.5058455313696176E-3</v>
      </c>
      <c r="N43" s="28">
        <f t="shared" ca="1" si="13"/>
        <v>1.1219790224161255E-5</v>
      </c>
      <c r="O43" s="85">
        <f t="shared" ca="1" si="14"/>
        <v>48176440.043349013</v>
      </c>
      <c r="P43" s="28">
        <f t="shared" ca="1" si="15"/>
        <v>1177872.2733909094</v>
      </c>
      <c r="Q43" s="28">
        <f t="shared" ca="1" si="16"/>
        <v>1954376.3140963889</v>
      </c>
      <c r="R43" s="16">
        <f t="shared" ca="1" si="5"/>
        <v>-3.3495955314278253E-3</v>
      </c>
    </row>
    <row r="44" spans="1:18" x14ac:dyDescent="0.2">
      <c r="A44" s="79">
        <v>904.5</v>
      </c>
      <c r="B44" s="79">
        <v>-1.3538499988499098E-3</v>
      </c>
      <c r="C44" s="79">
        <v>1</v>
      </c>
      <c r="D44" s="80">
        <f t="shared" si="6"/>
        <v>9.0450000000000003E-2</v>
      </c>
      <c r="E44" s="80">
        <f t="shared" si="6"/>
        <v>-1.3538499988499098E-3</v>
      </c>
      <c r="F44" s="28">
        <f t="shared" si="7"/>
        <v>9.0450000000000003E-2</v>
      </c>
      <c r="G44" s="28">
        <f t="shared" si="7"/>
        <v>-1.3538499988499098E-3</v>
      </c>
      <c r="H44" s="28">
        <f t="shared" si="8"/>
        <v>8.1812025E-3</v>
      </c>
      <c r="I44" s="28">
        <f t="shared" si="9"/>
        <v>7.3998976612500006E-4</v>
      </c>
      <c r="J44" s="28">
        <f t="shared" si="10"/>
        <v>6.6932074346006255E-5</v>
      </c>
      <c r="K44" s="28">
        <f t="shared" si="11"/>
        <v>-1.2245573239597434E-4</v>
      </c>
      <c r="L44" s="28">
        <f t="shared" si="12"/>
        <v>-1.107612099521588E-5</v>
      </c>
      <c r="M44" s="28">
        <f t="shared" ca="1" si="4"/>
        <v>-2.095528604011283E-3</v>
      </c>
      <c r="N44" s="28">
        <f t="shared" ca="1" si="13"/>
        <v>5.5008715335412014E-7</v>
      </c>
      <c r="O44" s="85">
        <f t="shared" ca="1" si="14"/>
        <v>46604964.186240487</v>
      </c>
      <c r="P44" s="28">
        <f t="shared" ca="1" si="15"/>
        <v>289211.15934873448</v>
      </c>
      <c r="Q44" s="28">
        <f t="shared" ca="1" si="16"/>
        <v>4696197.7309105219</v>
      </c>
      <c r="R44" s="16">
        <f t="shared" ca="1" si="5"/>
        <v>7.4167860516137323E-4</v>
      </c>
    </row>
    <row r="45" spans="1:18" x14ac:dyDescent="0.2">
      <c r="A45" s="79">
        <v>904.5</v>
      </c>
      <c r="B45" s="79">
        <v>4.9461500020697713E-3</v>
      </c>
      <c r="C45" s="79">
        <v>1</v>
      </c>
      <c r="D45" s="80">
        <f t="shared" si="6"/>
        <v>9.0450000000000003E-2</v>
      </c>
      <c r="E45" s="80">
        <f t="shared" si="6"/>
        <v>4.9461500020697713E-3</v>
      </c>
      <c r="F45" s="28">
        <f t="shared" si="7"/>
        <v>9.0450000000000003E-2</v>
      </c>
      <c r="G45" s="28">
        <f t="shared" si="7"/>
        <v>4.9461500020697713E-3</v>
      </c>
      <c r="H45" s="28">
        <f t="shared" si="8"/>
        <v>8.1812025E-3</v>
      </c>
      <c r="I45" s="28">
        <f t="shared" si="9"/>
        <v>7.3998976612500006E-4</v>
      </c>
      <c r="J45" s="28">
        <f t="shared" si="10"/>
        <v>6.6932074346006255E-5</v>
      </c>
      <c r="K45" s="28">
        <f t="shared" si="11"/>
        <v>4.473792676872108E-4</v>
      </c>
      <c r="L45" s="28">
        <f t="shared" si="12"/>
        <v>4.0465454762308221E-5</v>
      </c>
      <c r="M45" s="28">
        <f t="shared" ca="1" si="4"/>
        <v>-2.095528604011283E-3</v>
      </c>
      <c r="N45" s="28">
        <f t="shared" ca="1" si="13"/>
        <v>4.9585237591339622E-5</v>
      </c>
      <c r="O45" s="85">
        <f t="shared" ca="1" si="14"/>
        <v>46604964.186240487</v>
      </c>
      <c r="P45" s="28">
        <f t="shared" ca="1" si="15"/>
        <v>289211.15934873448</v>
      </c>
      <c r="Q45" s="28">
        <f t="shared" ca="1" si="16"/>
        <v>4696197.7309105219</v>
      </c>
      <c r="R45" s="16">
        <f t="shared" ca="1" si="5"/>
        <v>7.0416786060810543E-3</v>
      </c>
    </row>
    <row r="46" spans="1:18" x14ac:dyDescent="0.2">
      <c r="A46" s="79">
        <v>912.5</v>
      </c>
      <c r="B46" s="79">
        <v>1.8374999490333721E-4</v>
      </c>
      <c r="C46" s="79">
        <v>1</v>
      </c>
      <c r="D46" s="80">
        <f t="shared" si="6"/>
        <v>9.1249999999999998E-2</v>
      </c>
      <c r="E46" s="80">
        <f t="shared" si="6"/>
        <v>1.8374999490333721E-4</v>
      </c>
      <c r="F46" s="28">
        <f t="shared" si="7"/>
        <v>9.1249999999999998E-2</v>
      </c>
      <c r="G46" s="28">
        <f t="shared" si="7"/>
        <v>1.8374999490333721E-4</v>
      </c>
      <c r="H46" s="28">
        <f t="shared" si="8"/>
        <v>8.3265624999999989E-3</v>
      </c>
      <c r="I46" s="28">
        <f t="shared" si="9"/>
        <v>7.5979882812499989E-4</v>
      </c>
      <c r="J46" s="28">
        <f t="shared" si="10"/>
        <v>6.9331643066406241E-5</v>
      </c>
      <c r="K46" s="28">
        <f t="shared" si="11"/>
        <v>1.676718703492952E-5</v>
      </c>
      <c r="L46" s="28">
        <f t="shared" si="12"/>
        <v>1.5300058169373187E-6</v>
      </c>
      <c r="M46" s="28">
        <f t="shared" ca="1" si="4"/>
        <v>-2.1400466015879024E-3</v>
      </c>
      <c r="N46" s="28">
        <f t="shared" ca="1" si="13"/>
        <v>5.4000306218642692E-6</v>
      </c>
      <c r="O46" s="85">
        <f t="shared" ca="1" si="14"/>
        <v>46588524.169969276</v>
      </c>
      <c r="P46" s="28">
        <f t="shared" ca="1" si="15"/>
        <v>305826.75069413672</v>
      </c>
      <c r="Q46" s="28">
        <f t="shared" ca="1" si="16"/>
        <v>4727170.4955934091</v>
      </c>
      <c r="R46" s="16">
        <f t="shared" ca="1" si="5"/>
        <v>2.3237965964912396E-3</v>
      </c>
    </row>
    <row r="47" spans="1:18" x14ac:dyDescent="0.2">
      <c r="A47" s="79">
        <v>912.5</v>
      </c>
      <c r="B47" s="79">
        <v>2.283750000060536E-3</v>
      </c>
      <c r="C47" s="79">
        <v>1</v>
      </c>
      <c r="D47" s="80">
        <f t="shared" si="6"/>
        <v>9.1249999999999998E-2</v>
      </c>
      <c r="E47" s="80">
        <f t="shared" si="6"/>
        <v>2.283750000060536E-3</v>
      </c>
      <c r="F47" s="28">
        <f t="shared" si="7"/>
        <v>9.1249999999999998E-2</v>
      </c>
      <c r="G47" s="28">
        <f t="shared" si="7"/>
        <v>2.283750000060536E-3</v>
      </c>
      <c r="H47" s="28">
        <f t="shared" si="8"/>
        <v>8.3265624999999989E-3</v>
      </c>
      <c r="I47" s="28">
        <f t="shared" si="9"/>
        <v>7.5979882812499989E-4</v>
      </c>
      <c r="J47" s="28">
        <f t="shared" si="10"/>
        <v>6.9331643066406241E-5</v>
      </c>
      <c r="K47" s="28">
        <f t="shared" si="11"/>
        <v>2.0839218750552389E-4</v>
      </c>
      <c r="L47" s="28">
        <f t="shared" si="12"/>
        <v>1.9015787109879055E-5</v>
      </c>
      <c r="M47" s="28">
        <f t="shared" ca="1" si="4"/>
        <v>-2.1400466015879024E-3</v>
      </c>
      <c r="N47" s="28">
        <f t="shared" ca="1" si="13"/>
        <v>1.9569976372756271E-5</v>
      </c>
      <c r="O47" s="85">
        <f t="shared" ca="1" si="14"/>
        <v>46588524.169969276</v>
      </c>
      <c r="P47" s="28">
        <f t="shared" ca="1" si="15"/>
        <v>305826.75069413672</v>
      </c>
      <c r="Q47" s="28">
        <f t="shared" ca="1" si="16"/>
        <v>4727170.4955934091</v>
      </c>
      <c r="R47" s="16">
        <f t="shared" ca="1" si="5"/>
        <v>4.4237966016484383E-3</v>
      </c>
    </row>
    <row r="48" spans="1:18" x14ac:dyDescent="0.2">
      <c r="A48" s="79">
        <v>915</v>
      </c>
      <c r="B48" s="79">
        <v>-3.9295000024139881E-3</v>
      </c>
      <c r="C48" s="79">
        <v>1</v>
      </c>
      <c r="D48" s="80">
        <f t="shared" si="6"/>
        <v>9.1499999999999998E-2</v>
      </c>
      <c r="E48" s="80">
        <f t="shared" si="6"/>
        <v>-3.9295000024139881E-3</v>
      </c>
      <c r="F48" s="28">
        <f t="shared" si="7"/>
        <v>9.1499999999999998E-2</v>
      </c>
      <c r="G48" s="28">
        <f t="shared" si="7"/>
        <v>-3.9295000024139881E-3</v>
      </c>
      <c r="H48" s="28">
        <f t="shared" si="8"/>
        <v>8.3722499999999995E-3</v>
      </c>
      <c r="I48" s="28">
        <f t="shared" si="9"/>
        <v>7.6606087499999991E-4</v>
      </c>
      <c r="J48" s="28">
        <f t="shared" si="10"/>
        <v>7.0094570062499996E-5</v>
      </c>
      <c r="K48" s="28">
        <f t="shared" si="11"/>
        <v>-3.595492502208799E-4</v>
      </c>
      <c r="L48" s="28">
        <f t="shared" si="12"/>
        <v>-3.2898756395210513E-5</v>
      </c>
      <c r="M48" s="28">
        <f t="shared" ca="1" si="4"/>
        <v>-2.153956334874604E-3</v>
      </c>
      <c r="N48" s="28">
        <f t="shared" ca="1" si="13"/>
        <v>3.1525553153392069E-6</v>
      </c>
      <c r="O48" s="85">
        <f t="shared" ca="1" si="14"/>
        <v>46583382.562489718</v>
      </c>
      <c r="P48" s="28">
        <f t="shared" ca="1" si="15"/>
        <v>311111.36000871117</v>
      </c>
      <c r="Q48" s="28">
        <f t="shared" ca="1" si="16"/>
        <v>4736863.5008984152</v>
      </c>
      <c r="R48" s="16">
        <f t="shared" ca="1" si="5"/>
        <v>-1.7755436675393841E-3</v>
      </c>
    </row>
    <row r="49" spans="1:18" x14ac:dyDescent="0.2">
      <c r="A49" s="79">
        <v>915</v>
      </c>
      <c r="B49" s="79">
        <v>-2.2295000017038547E-3</v>
      </c>
      <c r="C49" s="79">
        <v>1</v>
      </c>
      <c r="D49" s="80">
        <f t="shared" si="6"/>
        <v>9.1499999999999998E-2</v>
      </c>
      <c r="E49" s="80">
        <f t="shared" si="6"/>
        <v>-2.2295000017038547E-3</v>
      </c>
      <c r="F49" s="28">
        <f t="shared" si="7"/>
        <v>9.1499999999999998E-2</v>
      </c>
      <c r="G49" s="28">
        <f t="shared" si="7"/>
        <v>-2.2295000017038547E-3</v>
      </c>
      <c r="H49" s="28">
        <f t="shared" si="8"/>
        <v>8.3722499999999995E-3</v>
      </c>
      <c r="I49" s="28">
        <f t="shared" si="9"/>
        <v>7.6606087499999991E-4</v>
      </c>
      <c r="J49" s="28">
        <f t="shared" si="10"/>
        <v>7.0094570062499996E-5</v>
      </c>
      <c r="K49" s="28">
        <f t="shared" si="11"/>
        <v>-2.039992501559027E-4</v>
      </c>
      <c r="L49" s="28">
        <f t="shared" si="12"/>
        <v>-1.8665931389265096E-5</v>
      </c>
      <c r="M49" s="28">
        <f t="shared" ca="1" si="4"/>
        <v>-2.153956334874604E-3</v>
      </c>
      <c r="N49" s="28">
        <f t="shared" ca="1" si="13"/>
        <v>5.7068455980088231E-9</v>
      </c>
      <c r="O49" s="85">
        <f t="shared" ca="1" si="14"/>
        <v>46583382.562489718</v>
      </c>
      <c r="P49" s="28">
        <f t="shared" ca="1" si="15"/>
        <v>311111.36000871117</v>
      </c>
      <c r="Q49" s="28">
        <f t="shared" ca="1" si="16"/>
        <v>4736863.5008984152</v>
      </c>
      <c r="R49" s="16">
        <f t="shared" ca="1" si="5"/>
        <v>-7.5543666829250636E-5</v>
      </c>
    </row>
    <row r="50" spans="1:18" x14ac:dyDescent="0.2">
      <c r="A50" s="79">
        <v>931.5</v>
      </c>
      <c r="B50" s="79">
        <v>1.0230499974568374E-3</v>
      </c>
      <c r="C50" s="79">
        <v>1</v>
      </c>
      <c r="D50" s="80">
        <f t="shared" si="6"/>
        <v>9.3149999999999997E-2</v>
      </c>
      <c r="E50" s="80">
        <f t="shared" si="6"/>
        <v>1.0230499974568374E-3</v>
      </c>
      <c r="F50" s="28">
        <f t="shared" si="7"/>
        <v>9.3149999999999997E-2</v>
      </c>
      <c r="G50" s="28">
        <f t="shared" si="7"/>
        <v>1.0230499974568374E-3</v>
      </c>
      <c r="H50" s="28">
        <f t="shared" si="8"/>
        <v>8.6769224999999998E-3</v>
      </c>
      <c r="I50" s="28">
        <f t="shared" si="9"/>
        <v>8.0825533087499994E-4</v>
      </c>
      <c r="J50" s="28">
        <f t="shared" si="10"/>
        <v>7.5288984071006243E-5</v>
      </c>
      <c r="K50" s="28">
        <f t="shared" si="11"/>
        <v>9.529710726310441E-5</v>
      </c>
      <c r="L50" s="28">
        <f t="shared" si="12"/>
        <v>8.8769255415581751E-6</v>
      </c>
      <c r="M50" s="28">
        <f t="shared" ca="1" si="4"/>
        <v>-2.2457350054352647E-3</v>
      </c>
      <c r="N50" s="28">
        <f t="shared" ca="1" si="13"/>
        <v>1.068495539513232E-5</v>
      </c>
      <c r="O50" s="85">
        <f t="shared" ca="1" si="14"/>
        <v>46549398.992255971</v>
      </c>
      <c r="P50" s="28">
        <f t="shared" ca="1" si="15"/>
        <v>347088.13120220305</v>
      </c>
      <c r="Q50" s="28">
        <f t="shared" ca="1" si="16"/>
        <v>4801003.8254442681</v>
      </c>
      <c r="R50" s="16">
        <f t="shared" ca="1" si="5"/>
        <v>3.2687850028921021E-3</v>
      </c>
    </row>
    <row r="51" spans="1:18" x14ac:dyDescent="0.2">
      <c r="A51" s="79">
        <v>931.5</v>
      </c>
      <c r="B51" s="79">
        <v>2.6230500006931834E-3</v>
      </c>
      <c r="C51" s="79">
        <v>1</v>
      </c>
      <c r="D51" s="80">
        <f t="shared" si="6"/>
        <v>9.3149999999999997E-2</v>
      </c>
      <c r="E51" s="80">
        <f t="shared" si="6"/>
        <v>2.6230500006931834E-3</v>
      </c>
      <c r="F51" s="28">
        <f t="shared" si="7"/>
        <v>9.3149999999999997E-2</v>
      </c>
      <c r="G51" s="28">
        <f t="shared" si="7"/>
        <v>2.6230500006931834E-3</v>
      </c>
      <c r="H51" s="28">
        <f t="shared" si="8"/>
        <v>8.6769224999999998E-3</v>
      </c>
      <c r="I51" s="28">
        <f t="shared" si="9"/>
        <v>8.0825533087499994E-4</v>
      </c>
      <c r="J51" s="28">
        <f t="shared" si="10"/>
        <v>7.5288984071006243E-5</v>
      </c>
      <c r="K51" s="28">
        <f t="shared" si="11"/>
        <v>2.4433710756457001E-4</v>
      </c>
      <c r="L51" s="28">
        <f t="shared" si="12"/>
        <v>2.2760001569639694E-5</v>
      </c>
      <c r="M51" s="28">
        <f t="shared" ca="1" si="4"/>
        <v>-2.2457350054352647E-3</v>
      </c>
      <c r="N51" s="28">
        <f t="shared" ca="1" si="13"/>
        <v>2.3705067435901191E-5</v>
      </c>
      <c r="O51" s="85">
        <f t="shared" ca="1" si="14"/>
        <v>46549398.992255971</v>
      </c>
      <c r="P51" s="28">
        <f t="shared" ca="1" si="15"/>
        <v>347088.13120220305</v>
      </c>
      <c r="Q51" s="28">
        <f t="shared" ca="1" si="16"/>
        <v>4801003.8254442681</v>
      </c>
      <c r="R51" s="16">
        <f t="shared" ca="1" si="5"/>
        <v>4.868785006128448E-3</v>
      </c>
    </row>
    <row r="52" spans="1:18" x14ac:dyDescent="0.2">
      <c r="A52" s="79">
        <v>937</v>
      </c>
      <c r="B52" s="79">
        <v>-3.9260999983525835E-3</v>
      </c>
      <c r="C52" s="79">
        <v>1</v>
      </c>
      <c r="D52" s="80">
        <f t="shared" si="6"/>
        <v>9.3700000000000006E-2</v>
      </c>
      <c r="E52" s="80">
        <f t="shared" si="6"/>
        <v>-3.9260999983525835E-3</v>
      </c>
      <c r="F52" s="28">
        <f t="shared" si="7"/>
        <v>9.3700000000000006E-2</v>
      </c>
      <c r="G52" s="28">
        <f t="shared" si="7"/>
        <v>-3.9260999983525835E-3</v>
      </c>
      <c r="H52" s="28">
        <f t="shared" si="8"/>
        <v>8.7796900000000015E-3</v>
      </c>
      <c r="I52" s="28">
        <f t="shared" si="9"/>
        <v>8.2265695300000016E-4</v>
      </c>
      <c r="J52" s="28">
        <f t="shared" si="10"/>
        <v>7.7082956496100021E-5</v>
      </c>
      <c r="K52" s="28">
        <f t="shared" si="11"/>
        <v>-3.6787556984563708E-4</v>
      </c>
      <c r="L52" s="28">
        <f t="shared" si="12"/>
        <v>-3.4469940894536198E-5</v>
      </c>
      <c r="M52" s="28">
        <f t="shared" ca="1" si="4"/>
        <v>-2.2763180268345297E-3</v>
      </c>
      <c r="N52" s="28">
        <f t="shared" ca="1" si="13"/>
        <v>2.7217805535459966E-6</v>
      </c>
      <c r="O52" s="85">
        <f t="shared" ca="1" si="14"/>
        <v>46538052.250064559</v>
      </c>
      <c r="P52" s="28">
        <f t="shared" ca="1" si="15"/>
        <v>359503.18461211631</v>
      </c>
      <c r="Q52" s="28">
        <f t="shared" ca="1" si="16"/>
        <v>4822447.8759141434</v>
      </c>
      <c r="R52" s="16">
        <f t="shared" ca="1" si="5"/>
        <v>-1.6497819715180538E-3</v>
      </c>
    </row>
    <row r="53" spans="1:18" x14ac:dyDescent="0.2">
      <c r="A53" s="79">
        <v>937</v>
      </c>
      <c r="B53" s="79">
        <v>-1.3260999985504895E-3</v>
      </c>
      <c r="C53" s="79">
        <v>1</v>
      </c>
      <c r="D53" s="80">
        <f t="shared" si="6"/>
        <v>9.3700000000000006E-2</v>
      </c>
      <c r="E53" s="80">
        <f t="shared" si="6"/>
        <v>-1.3260999985504895E-3</v>
      </c>
      <c r="F53" s="28">
        <f t="shared" si="7"/>
        <v>9.3700000000000006E-2</v>
      </c>
      <c r="G53" s="28">
        <f t="shared" si="7"/>
        <v>-1.3260999985504895E-3</v>
      </c>
      <c r="H53" s="28">
        <f t="shared" si="8"/>
        <v>8.7796900000000015E-3</v>
      </c>
      <c r="I53" s="28">
        <f t="shared" si="9"/>
        <v>8.2265695300000016E-4</v>
      </c>
      <c r="J53" s="28">
        <f t="shared" si="10"/>
        <v>7.7082956496100021E-5</v>
      </c>
      <c r="K53" s="28">
        <f t="shared" si="11"/>
        <v>-1.2425556986418089E-4</v>
      </c>
      <c r="L53" s="28">
        <f t="shared" si="12"/>
        <v>-1.1642746896273749E-5</v>
      </c>
      <c r="M53" s="28">
        <f t="shared" ca="1" si="4"/>
        <v>-2.2763180268345297E-3</v>
      </c>
      <c r="N53" s="28">
        <f t="shared" ca="1" si="13"/>
        <v>9.0291430127600882E-7</v>
      </c>
      <c r="O53" s="85">
        <f t="shared" ca="1" si="14"/>
        <v>46538052.250064559</v>
      </c>
      <c r="P53" s="28">
        <f t="shared" ca="1" si="15"/>
        <v>359503.18461211631</v>
      </c>
      <c r="Q53" s="28">
        <f t="shared" ca="1" si="16"/>
        <v>4822447.8759141434</v>
      </c>
      <c r="R53" s="16">
        <f t="shared" ca="1" si="5"/>
        <v>9.5021802828404011E-4</v>
      </c>
    </row>
    <row r="54" spans="1:18" x14ac:dyDescent="0.2">
      <c r="A54" s="79">
        <v>1874.5</v>
      </c>
      <c r="B54" s="79">
        <v>-1.5194849998806603E-2</v>
      </c>
      <c r="C54" s="79">
        <v>1</v>
      </c>
      <c r="D54" s="80">
        <f t="shared" si="6"/>
        <v>0.18745000000000001</v>
      </c>
      <c r="E54" s="80">
        <f t="shared" si="6"/>
        <v>-1.5194849998806603E-2</v>
      </c>
      <c r="F54" s="28">
        <f t="shared" si="7"/>
        <v>0.18745000000000001</v>
      </c>
      <c r="G54" s="28">
        <f t="shared" si="7"/>
        <v>-1.5194849998806603E-2</v>
      </c>
      <c r="H54" s="28">
        <f t="shared" si="8"/>
        <v>3.5137502500000001E-2</v>
      </c>
      <c r="I54" s="28">
        <f t="shared" si="9"/>
        <v>6.5865248436250004E-3</v>
      </c>
      <c r="J54" s="28">
        <f t="shared" si="10"/>
        <v>1.2346440819375063E-3</v>
      </c>
      <c r="K54" s="28">
        <f t="shared" si="11"/>
        <v>-2.8482746322762978E-3</v>
      </c>
      <c r="L54" s="28">
        <f t="shared" si="12"/>
        <v>-5.3390907982019207E-4</v>
      </c>
      <c r="M54" s="28">
        <f t="shared" ca="1" si="4"/>
        <v>-7.4172286987561498E-3</v>
      </c>
      <c r="N54" s="28">
        <f t="shared" ca="1" si="13"/>
        <v>6.0491393086998506E-5</v>
      </c>
      <c r="O54" s="85">
        <f t="shared" ca="1" si="14"/>
        <v>44469462.46830482</v>
      </c>
      <c r="P54" s="28">
        <f t="shared" ca="1" si="15"/>
        <v>5250163.2978742588</v>
      </c>
      <c r="Q54" s="28">
        <f t="shared" ca="1" si="16"/>
        <v>8857150.2265217956</v>
      </c>
      <c r="R54" s="16">
        <f t="shared" ca="1" si="5"/>
        <v>-7.7776213000504534E-3</v>
      </c>
    </row>
    <row r="55" spans="1:18" x14ac:dyDescent="0.2">
      <c r="A55" s="79">
        <v>1874.5</v>
      </c>
      <c r="B55" s="79">
        <v>-1.5184850002697203E-2</v>
      </c>
      <c r="C55" s="79">
        <v>1</v>
      </c>
      <c r="D55" s="80">
        <f t="shared" si="6"/>
        <v>0.18745000000000001</v>
      </c>
      <c r="E55" s="80">
        <f t="shared" si="6"/>
        <v>-1.5184850002697203E-2</v>
      </c>
      <c r="F55" s="28">
        <f t="shared" si="7"/>
        <v>0.18745000000000001</v>
      </c>
      <c r="G55" s="28">
        <f t="shared" si="7"/>
        <v>-1.5184850002697203E-2</v>
      </c>
      <c r="H55" s="28">
        <f t="shared" si="8"/>
        <v>3.5137502500000001E-2</v>
      </c>
      <c r="I55" s="28">
        <f t="shared" si="9"/>
        <v>6.5865248436250004E-3</v>
      </c>
      <c r="J55" s="28">
        <f t="shared" si="10"/>
        <v>1.2346440819375063E-3</v>
      </c>
      <c r="K55" s="28">
        <f t="shared" si="11"/>
        <v>-2.8464001330055907E-3</v>
      </c>
      <c r="L55" s="28">
        <f t="shared" si="12"/>
        <v>-5.3355770493189794E-4</v>
      </c>
      <c r="M55" s="28">
        <f t="shared" ca="1" si="4"/>
        <v>-7.4172286987561498E-3</v>
      </c>
      <c r="N55" s="28">
        <f t="shared" ca="1" si="13"/>
        <v>6.0335940721438909E-5</v>
      </c>
      <c r="O55" s="85">
        <f t="shared" ca="1" si="14"/>
        <v>44469462.46830482</v>
      </c>
      <c r="P55" s="28">
        <f t="shared" ca="1" si="15"/>
        <v>5250163.2978742588</v>
      </c>
      <c r="Q55" s="28">
        <f t="shared" ca="1" si="16"/>
        <v>8857150.2265217956</v>
      </c>
      <c r="R55" s="16">
        <f t="shared" ca="1" si="5"/>
        <v>-7.7676213039410535E-3</v>
      </c>
    </row>
    <row r="56" spans="1:18" x14ac:dyDescent="0.2">
      <c r="A56" s="79">
        <v>4941.5</v>
      </c>
      <c r="B56" s="79">
        <v>-2.2429950004152488E-2</v>
      </c>
      <c r="C56" s="79">
        <v>1</v>
      </c>
      <c r="D56" s="80">
        <f t="shared" si="6"/>
        <v>0.49414999999999998</v>
      </c>
      <c r="E56" s="80">
        <f t="shared" si="6"/>
        <v>-2.2429950004152488E-2</v>
      </c>
      <c r="F56" s="28">
        <f t="shared" si="7"/>
        <v>0.49414999999999998</v>
      </c>
      <c r="G56" s="28">
        <f t="shared" si="7"/>
        <v>-2.2429950004152488E-2</v>
      </c>
      <c r="H56" s="28">
        <f t="shared" si="8"/>
        <v>0.24418422249999999</v>
      </c>
      <c r="I56" s="28">
        <f t="shared" si="9"/>
        <v>0.12066363354837499</v>
      </c>
      <c r="J56" s="28">
        <f t="shared" si="10"/>
        <v>5.9625934517929496E-2</v>
      </c>
      <c r="K56" s="28">
        <f t="shared" si="11"/>
        <v>-1.1083759794551951E-2</v>
      </c>
      <c r="L56" s="28">
        <f t="shared" si="12"/>
        <v>-5.4770399024778463E-3</v>
      </c>
      <c r="M56" s="28">
        <f t="shared" ca="1" si="4"/>
        <v>-2.323384006418884E-2</v>
      </c>
      <c r="N56" s="28">
        <f t="shared" ca="1" si="13"/>
        <v>6.4623922862525034E-7</v>
      </c>
      <c r="O56" s="85">
        <f t="shared" ca="1" si="14"/>
        <v>36070898.46568206</v>
      </c>
      <c r="P56" s="28">
        <f t="shared" ca="1" si="15"/>
        <v>43513621.125615105</v>
      </c>
      <c r="Q56" s="28">
        <f t="shared" ca="1" si="16"/>
        <v>22950486.47792358</v>
      </c>
      <c r="R56" s="16">
        <f t="shared" ca="1" si="5"/>
        <v>8.0389006003635244E-4</v>
      </c>
    </row>
    <row r="57" spans="1:18" x14ac:dyDescent="0.2">
      <c r="A57" s="79">
        <v>4941.5</v>
      </c>
      <c r="B57" s="79">
        <v>-2.0429950003745034E-2</v>
      </c>
      <c r="C57" s="79">
        <v>1</v>
      </c>
      <c r="D57" s="80">
        <f t="shared" si="6"/>
        <v>0.49414999999999998</v>
      </c>
      <c r="E57" s="80">
        <f t="shared" si="6"/>
        <v>-2.0429950003745034E-2</v>
      </c>
      <c r="F57" s="28">
        <f t="shared" si="7"/>
        <v>0.49414999999999998</v>
      </c>
      <c r="G57" s="28">
        <f t="shared" si="7"/>
        <v>-2.0429950003745034E-2</v>
      </c>
      <c r="H57" s="28">
        <f t="shared" si="8"/>
        <v>0.24418422249999999</v>
      </c>
      <c r="I57" s="28">
        <f t="shared" si="9"/>
        <v>0.12066363354837499</v>
      </c>
      <c r="J57" s="28">
        <f t="shared" si="10"/>
        <v>5.9625934517929496E-2</v>
      </c>
      <c r="K57" s="28">
        <f t="shared" si="11"/>
        <v>-1.0095459794350609E-2</v>
      </c>
      <c r="L57" s="28">
        <f t="shared" si="12"/>
        <v>-4.9886714573783532E-3</v>
      </c>
      <c r="M57" s="28">
        <f t="shared" ca="1" si="4"/>
        <v>-2.323384006418884E-2</v>
      </c>
      <c r="N57" s="28">
        <f t="shared" ca="1" si="13"/>
        <v>7.8617994710555697E-6</v>
      </c>
      <c r="O57" s="85">
        <f t="shared" ca="1" si="14"/>
        <v>36070898.46568206</v>
      </c>
      <c r="P57" s="28">
        <f t="shared" ca="1" si="15"/>
        <v>43513621.125615105</v>
      </c>
      <c r="Q57" s="28">
        <f t="shared" ca="1" si="16"/>
        <v>22950486.47792358</v>
      </c>
      <c r="R57" s="16">
        <f t="shared" ca="1" si="5"/>
        <v>2.8038900604438061E-3</v>
      </c>
    </row>
    <row r="58" spans="1:18" x14ac:dyDescent="0.2">
      <c r="A58" s="79">
        <v>6901.5</v>
      </c>
      <c r="B58" s="79">
        <v>-2.406794999842532E-2</v>
      </c>
      <c r="C58" s="79">
        <v>1</v>
      </c>
      <c r="D58" s="80">
        <f t="shared" si="6"/>
        <v>0.69015000000000004</v>
      </c>
      <c r="E58" s="80">
        <f t="shared" si="6"/>
        <v>-2.406794999842532E-2</v>
      </c>
      <c r="F58" s="28">
        <f t="shared" si="7"/>
        <v>0.69015000000000004</v>
      </c>
      <c r="G58" s="28">
        <f t="shared" si="7"/>
        <v>-2.406794999842532E-2</v>
      </c>
      <c r="H58" s="28">
        <f t="shared" si="8"/>
        <v>0.47630702250000007</v>
      </c>
      <c r="I58" s="28">
        <f t="shared" si="9"/>
        <v>0.32872329157837504</v>
      </c>
      <c r="J58" s="28">
        <f t="shared" si="10"/>
        <v>0.22686837968281556</v>
      </c>
      <c r="K58" s="28">
        <f t="shared" si="11"/>
        <v>-1.6610495691413235E-2</v>
      </c>
      <c r="L58" s="28">
        <f t="shared" si="12"/>
        <v>-1.1463733601428844E-2</v>
      </c>
      <c r="M58" s="28">
        <f t="shared" ca="1" si="4"/>
        <v>-3.2538012686875201E-2</v>
      </c>
      <c r="N58" s="28">
        <f t="shared" ca="1" si="13"/>
        <v>7.1741961946270824E-5</v>
      </c>
      <c r="O58" s="85">
        <f t="shared" ca="1" si="14"/>
        <v>29738269.260891162</v>
      </c>
      <c r="P58" s="28">
        <f t="shared" ca="1" si="15"/>
        <v>69915604.511276618</v>
      </c>
      <c r="Q58" s="28">
        <f t="shared" ca="1" si="16"/>
        <v>28715290.337487839</v>
      </c>
      <c r="R58" s="16">
        <f t="shared" ca="1" si="5"/>
        <v>8.4700626884498809E-3</v>
      </c>
    </row>
    <row r="59" spans="1:18" x14ac:dyDescent="0.2">
      <c r="A59" s="79">
        <v>6901.5</v>
      </c>
      <c r="B59" s="79">
        <v>-2.4017949996050447E-2</v>
      </c>
      <c r="C59" s="79">
        <v>1</v>
      </c>
      <c r="D59" s="80">
        <f t="shared" si="6"/>
        <v>0.69015000000000004</v>
      </c>
      <c r="E59" s="80">
        <f t="shared" si="6"/>
        <v>-2.4017949996050447E-2</v>
      </c>
      <c r="F59" s="28">
        <f t="shared" si="7"/>
        <v>0.69015000000000004</v>
      </c>
      <c r="G59" s="28">
        <f t="shared" si="7"/>
        <v>-2.4017949996050447E-2</v>
      </c>
      <c r="H59" s="28">
        <f t="shared" si="8"/>
        <v>0.47630702250000007</v>
      </c>
      <c r="I59" s="28">
        <f t="shared" si="9"/>
        <v>0.32872329157837504</v>
      </c>
      <c r="J59" s="28">
        <f t="shared" si="10"/>
        <v>0.22686837968281556</v>
      </c>
      <c r="K59" s="28">
        <f t="shared" si="11"/>
        <v>-1.6575988189774217E-2</v>
      </c>
      <c r="L59" s="28">
        <f t="shared" si="12"/>
        <v>-1.1439918249172676E-2</v>
      </c>
      <c r="M59" s="28">
        <f t="shared" ca="1" si="4"/>
        <v>-3.2538012686875201E-2</v>
      </c>
      <c r="N59" s="28">
        <f t="shared" ca="1" si="13"/>
        <v>7.2591468255583935E-5</v>
      </c>
      <c r="O59" s="85">
        <f t="shared" ca="1" si="14"/>
        <v>29738269.260891162</v>
      </c>
      <c r="P59" s="28">
        <f t="shared" ca="1" si="15"/>
        <v>69915604.511276618</v>
      </c>
      <c r="Q59" s="28">
        <f t="shared" ca="1" si="16"/>
        <v>28715290.337487839</v>
      </c>
      <c r="R59" s="16">
        <f t="shared" ca="1" si="5"/>
        <v>8.5200626908247534E-3</v>
      </c>
    </row>
    <row r="60" spans="1:18" x14ac:dyDescent="0.2">
      <c r="A60" s="79">
        <v>8083</v>
      </c>
      <c r="B60" s="79">
        <v>-4.5439900000928901E-2</v>
      </c>
      <c r="C60" s="79">
        <v>1</v>
      </c>
      <c r="D60" s="80">
        <f t="shared" si="6"/>
        <v>0.80830000000000002</v>
      </c>
      <c r="E60" s="80">
        <f t="shared" si="6"/>
        <v>-4.5439900000928901E-2</v>
      </c>
      <c r="F60" s="28">
        <f t="shared" si="7"/>
        <v>0.80830000000000002</v>
      </c>
      <c r="G60" s="28">
        <f t="shared" si="7"/>
        <v>-4.5439900000928901E-2</v>
      </c>
      <c r="H60" s="28">
        <f t="shared" si="8"/>
        <v>0.65334889000000007</v>
      </c>
      <c r="I60" s="28">
        <f t="shared" si="9"/>
        <v>0.52810190778700006</v>
      </c>
      <c r="J60" s="28">
        <f t="shared" si="10"/>
        <v>0.42686477206423218</v>
      </c>
      <c r="K60" s="28">
        <f t="shared" si="11"/>
        <v>-3.6729071170750832E-2</v>
      </c>
      <c r="L60" s="28">
        <f t="shared" si="12"/>
        <v>-2.9688108227317898E-2</v>
      </c>
      <c r="M60" s="28">
        <f t="shared" ca="1" si="4"/>
        <v>-3.7843899256527744E-2</v>
      </c>
      <c r="N60" s="28">
        <f t="shared" ca="1" si="13"/>
        <v>5.7699227308942933E-5</v>
      </c>
      <c r="O60" s="85">
        <f t="shared" ca="1" si="14"/>
        <v>25720109.353844974</v>
      </c>
      <c r="P60" s="28">
        <f t="shared" ca="1" si="15"/>
        <v>81975692.782822385</v>
      </c>
      <c r="Q60" s="28">
        <f t="shared" ca="1" si="16"/>
        <v>30010548.28200236</v>
      </c>
      <c r="R60" s="16">
        <f t="shared" ca="1" si="5"/>
        <v>-7.5960007444011574E-3</v>
      </c>
    </row>
    <row r="61" spans="1:18" x14ac:dyDescent="0.2">
      <c r="A61" s="79">
        <v>8083</v>
      </c>
      <c r="B61" s="79">
        <v>-4.5409900005324744E-2</v>
      </c>
      <c r="C61" s="79">
        <v>1</v>
      </c>
      <c r="D61" s="80">
        <f t="shared" si="6"/>
        <v>0.80830000000000002</v>
      </c>
      <c r="E61" s="80">
        <f t="shared" si="6"/>
        <v>-4.5409900005324744E-2</v>
      </c>
      <c r="F61" s="28">
        <f t="shared" si="7"/>
        <v>0.80830000000000002</v>
      </c>
      <c r="G61" s="28">
        <f t="shared" si="7"/>
        <v>-4.5409900005324744E-2</v>
      </c>
      <c r="H61" s="28">
        <f t="shared" si="8"/>
        <v>0.65334889000000007</v>
      </c>
      <c r="I61" s="28">
        <f t="shared" si="9"/>
        <v>0.52810190778700006</v>
      </c>
      <c r="J61" s="28">
        <f t="shared" si="10"/>
        <v>0.42686477206423218</v>
      </c>
      <c r="K61" s="28">
        <f t="shared" si="11"/>
        <v>-3.6704822174303993E-2</v>
      </c>
      <c r="L61" s="28">
        <f t="shared" si="12"/>
        <v>-2.9668507763489917E-2</v>
      </c>
      <c r="M61" s="28">
        <f t="shared" ca="1" si="4"/>
        <v>-3.7843899256527744E-2</v>
      </c>
      <c r="N61" s="28">
        <f t="shared" ca="1" si="13"/>
        <v>5.7244367330796764E-5</v>
      </c>
      <c r="O61" s="85">
        <f t="shared" ca="1" si="14"/>
        <v>25720109.353844974</v>
      </c>
      <c r="P61" s="28">
        <f t="shared" ca="1" si="15"/>
        <v>81975692.782822385</v>
      </c>
      <c r="Q61" s="28">
        <f t="shared" ca="1" si="16"/>
        <v>30010548.28200236</v>
      </c>
      <c r="R61" s="16">
        <f t="shared" ca="1" si="5"/>
        <v>-7.5660007487969999E-3</v>
      </c>
    </row>
    <row r="62" spans="1:18" x14ac:dyDescent="0.2">
      <c r="A62" s="79">
        <v>8157</v>
      </c>
      <c r="B62" s="79">
        <v>-3.7492100003873929E-2</v>
      </c>
      <c r="C62" s="79">
        <v>1</v>
      </c>
      <c r="D62" s="80">
        <f t="shared" si="6"/>
        <v>0.81569999999999998</v>
      </c>
      <c r="E62" s="80">
        <f t="shared" si="6"/>
        <v>-3.7492100003873929E-2</v>
      </c>
      <c r="F62" s="28">
        <f t="shared" si="7"/>
        <v>0.81569999999999998</v>
      </c>
      <c r="G62" s="28">
        <f t="shared" si="7"/>
        <v>-3.7492100003873929E-2</v>
      </c>
      <c r="H62" s="28">
        <f t="shared" si="8"/>
        <v>0.66536648999999992</v>
      </c>
      <c r="I62" s="28">
        <f t="shared" si="9"/>
        <v>0.54273944589299994</v>
      </c>
      <c r="J62" s="28">
        <f t="shared" si="10"/>
        <v>0.44271256601492004</v>
      </c>
      <c r="K62" s="28">
        <f t="shared" si="11"/>
        <v>-3.0582305973159963E-2</v>
      </c>
      <c r="L62" s="28">
        <f t="shared" si="12"/>
        <v>-2.494598698230658E-2</v>
      </c>
      <c r="M62" s="28">
        <f t="shared" ca="1" si="4"/>
        <v>-3.8168641339344285E-2</v>
      </c>
      <c r="N62" s="28">
        <f t="shared" ca="1" si="13"/>
        <v>4.5770817860001225E-7</v>
      </c>
      <c r="O62" s="85">
        <f t="shared" ca="1" si="14"/>
        <v>25465850.479530267</v>
      </c>
      <c r="P62" s="28">
        <f t="shared" ca="1" si="15"/>
        <v>82593848.433429524</v>
      </c>
      <c r="Q62" s="28">
        <f t="shared" ca="1" si="16"/>
        <v>30031449.925917331</v>
      </c>
      <c r="R62" s="16">
        <f t="shared" ca="1" si="5"/>
        <v>6.7654133547035561E-4</v>
      </c>
    </row>
    <row r="63" spans="1:18" x14ac:dyDescent="0.2">
      <c r="A63" s="79">
        <v>8157</v>
      </c>
      <c r="B63" s="79">
        <v>-3.7482100000488572E-2</v>
      </c>
      <c r="C63" s="79">
        <v>1</v>
      </c>
      <c r="D63" s="80">
        <f t="shared" si="6"/>
        <v>0.81569999999999998</v>
      </c>
      <c r="E63" s="80">
        <f t="shared" si="6"/>
        <v>-3.7482100000488572E-2</v>
      </c>
      <c r="F63" s="28">
        <f t="shared" si="7"/>
        <v>0.81569999999999998</v>
      </c>
      <c r="G63" s="28">
        <f t="shared" si="7"/>
        <v>-3.7482100000488572E-2</v>
      </c>
      <c r="H63" s="28">
        <f t="shared" si="8"/>
        <v>0.66536648999999992</v>
      </c>
      <c r="I63" s="28">
        <f t="shared" si="9"/>
        <v>0.54273944589299994</v>
      </c>
      <c r="J63" s="28">
        <f t="shared" si="10"/>
        <v>0.44271256601492004</v>
      </c>
      <c r="K63" s="28">
        <f t="shared" si="11"/>
        <v>-3.0574148970398528E-2</v>
      </c>
      <c r="L63" s="28">
        <f t="shared" si="12"/>
        <v>-2.4939333315154077E-2</v>
      </c>
      <c r="M63" s="28">
        <f t="shared" ca="1" si="4"/>
        <v>-3.8168641339344285E-2</v>
      </c>
      <c r="N63" s="28">
        <f t="shared" ca="1" si="13"/>
        <v>4.7133900995779515E-7</v>
      </c>
      <c r="O63" s="85">
        <f t="shared" ca="1" si="14"/>
        <v>25465850.479530267</v>
      </c>
      <c r="P63" s="28">
        <f t="shared" ca="1" si="15"/>
        <v>82593848.433429524</v>
      </c>
      <c r="Q63" s="28">
        <f t="shared" ca="1" si="16"/>
        <v>30031449.925917331</v>
      </c>
      <c r="R63" s="16">
        <f t="shared" ca="1" si="5"/>
        <v>6.8654133885571317E-4</v>
      </c>
    </row>
    <row r="64" spans="1:18" x14ac:dyDescent="0.2">
      <c r="A64" s="79">
        <v>8822</v>
      </c>
      <c r="B64" s="79">
        <v>-4.1516599994793069E-2</v>
      </c>
      <c r="C64" s="79">
        <v>1</v>
      </c>
      <c r="D64" s="80">
        <f t="shared" si="6"/>
        <v>0.88219999999999998</v>
      </c>
      <c r="E64" s="80">
        <f t="shared" si="6"/>
        <v>-4.1516599994793069E-2</v>
      </c>
      <c r="F64" s="28">
        <f t="shared" si="7"/>
        <v>0.88219999999999998</v>
      </c>
      <c r="G64" s="28">
        <f t="shared" si="7"/>
        <v>-4.1516599994793069E-2</v>
      </c>
      <c r="H64" s="28">
        <f t="shared" si="8"/>
        <v>0.77827683999999997</v>
      </c>
      <c r="I64" s="28">
        <f t="shared" si="9"/>
        <v>0.68659582824799992</v>
      </c>
      <c r="J64" s="28">
        <f t="shared" si="10"/>
        <v>0.60571483968038553</v>
      </c>
      <c r="K64" s="28">
        <f t="shared" si="11"/>
        <v>-3.6625944515406447E-2</v>
      </c>
      <c r="L64" s="28">
        <f t="shared" si="12"/>
        <v>-3.231140825149157E-2</v>
      </c>
      <c r="M64" s="28">
        <f t="shared" ca="1" si="4"/>
        <v>-4.1046850127382198E-2</v>
      </c>
      <c r="N64" s="28">
        <f t="shared" ca="1" si="13"/>
        <v>2.2066493793253066E-7</v>
      </c>
      <c r="O64" s="85">
        <f t="shared" ca="1" si="14"/>
        <v>23175562.528785847</v>
      </c>
      <c r="P64" s="28">
        <f t="shared" ca="1" si="15"/>
        <v>87331322.462660447</v>
      </c>
      <c r="Q64" s="28">
        <f t="shared" ca="1" si="16"/>
        <v>29896050.055088095</v>
      </c>
      <c r="R64" s="16">
        <f t="shared" ca="1" si="5"/>
        <v>-4.6974986741087077E-4</v>
      </c>
    </row>
    <row r="65" spans="1:18" x14ac:dyDescent="0.2">
      <c r="A65" s="79">
        <v>11939.5</v>
      </c>
      <c r="B65" s="79">
        <v>-5.6639349997567479E-2</v>
      </c>
      <c r="C65" s="79">
        <v>1</v>
      </c>
      <c r="D65" s="80">
        <f t="shared" si="6"/>
        <v>1.1939500000000001</v>
      </c>
      <c r="E65" s="80">
        <f t="shared" si="6"/>
        <v>-5.6639349997567479E-2</v>
      </c>
      <c r="F65" s="28">
        <f t="shared" si="7"/>
        <v>1.1939500000000001</v>
      </c>
      <c r="G65" s="28">
        <f t="shared" si="7"/>
        <v>-5.6639349997567479E-2</v>
      </c>
      <c r="H65" s="28">
        <f t="shared" si="8"/>
        <v>1.4255166025000001</v>
      </c>
      <c r="I65" s="28">
        <f t="shared" si="9"/>
        <v>1.7019955475548751</v>
      </c>
      <c r="J65" s="28">
        <f t="shared" si="10"/>
        <v>2.0320975840031434</v>
      </c>
      <c r="K65" s="28">
        <f t="shared" si="11"/>
        <v>-6.7624551929595697E-2</v>
      </c>
      <c r="L65" s="28">
        <f t="shared" si="12"/>
        <v>-8.0740333776340781E-2</v>
      </c>
      <c r="M65" s="28">
        <f t="shared" ca="1" si="4"/>
        <v>-5.3578052738880125E-2</v>
      </c>
      <c r="N65" s="28">
        <f t="shared" ca="1" si="13"/>
        <v>9.3715409060467079E-6</v>
      </c>
      <c r="O65" s="85">
        <f t="shared" ca="1" si="14"/>
        <v>12749543.100069588</v>
      </c>
      <c r="P65" s="28">
        <f t="shared" ca="1" si="15"/>
        <v>87791164.082332388</v>
      </c>
      <c r="Q65" s="28">
        <f t="shared" ca="1" si="16"/>
        <v>22105949.114482529</v>
      </c>
      <c r="R65" s="16">
        <f t="shared" ca="1" si="5"/>
        <v>-3.0612972586873538E-3</v>
      </c>
    </row>
    <row r="66" spans="1:18" x14ac:dyDescent="0.2">
      <c r="A66" s="79">
        <v>11945</v>
      </c>
      <c r="B66" s="79">
        <v>-5.6088500001351349E-2</v>
      </c>
      <c r="C66" s="79">
        <v>1</v>
      </c>
      <c r="D66" s="80">
        <f t="shared" si="6"/>
        <v>1.1944999999999999</v>
      </c>
      <c r="E66" s="80">
        <f t="shared" si="6"/>
        <v>-5.6088500001351349E-2</v>
      </c>
      <c r="F66" s="28">
        <f t="shared" si="7"/>
        <v>1.1944999999999999</v>
      </c>
      <c r="G66" s="28">
        <f t="shared" si="7"/>
        <v>-5.6088500001351349E-2</v>
      </c>
      <c r="H66" s="28">
        <f t="shared" si="8"/>
        <v>1.4268302499999999</v>
      </c>
      <c r="I66" s="28">
        <f t="shared" si="9"/>
        <v>1.7043487336249996</v>
      </c>
      <c r="J66" s="28">
        <f t="shared" si="10"/>
        <v>2.0358445623150621</v>
      </c>
      <c r="K66" s="28">
        <f t="shared" si="11"/>
        <v>-6.6997713251614174E-2</v>
      </c>
      <c r="L66" s="28">
        <f t="shared" si="12"/>
        <v>-8.0028768479053131E-2</v>
      </c>
      <c r="M66" s="28">
        <f t="shared" ca="1" si="4"/>
        <v>-5.3598759795357019E-2</v>
      </c>
      <c r="N66" s="28">
        <f t="shared" ca="1" si="13"/>
        <v>6.1988062933446887E-6</v>
      </c>
      <c r="O66" s="85">
        <f t="shared" ca="1" si="14"/>
        <v>12732274.867915168</v>
      </c>
      <c r="P66" s="28">
        <f t="shared" ca="1" si="15"/>
        <v>87759762.133172616</v>
      </c>
      <c r="Q66" s="28">
        <f t="shared" ca="1" si="16"/>
        <v>22083548.114373889</v>
      </c>
      <c r="R66" s="16">
        <f t="shared" ca="1" si="5"/>
        <v>-2.4897402059943299E-3</v>
      </c>
    </row>
    <row r="67" spans="1:18" x14ac:dyDescent="0.2">
      <c r="A67" s="79">
        <v>12120.5</v>
      </c>
      <c r="B67" s="79">
        <v>-5.4038649999711197E-2</v>
      </c>
      <c r="C67" s="79">
        <v>1</v>
      </c>
      <c r="D67" s="80">
        <f t="shared" si="6"/>
        <v>1.2120500000000001</v>
      </c>
      <c r="E67" s="80">
        <f t="shared" si="6"/>
        <v>-5.4038649999711197E-2</v>
      </c>
      <c r="F67" s="28">
        <f t="shared" si="7"/>
        <v>1.2120500000000001</v>
      </c>
      <c r="G67" s="28">
        <f t="shared" si="7"/>
        <v>-5.4038649999711197E-2</v>
      </c>
      <c r="H67" s="28">
        <f t="shared" si="8"/>
        <v>1.4690652025000002</v>
      </c>
      <c r="I67" s="28">
        <f t="shared" si="9"/>
        <v>1.7805804786901254</v>
      </c>
      <c r="J67" s="28">
        <f t="shared" si="10"/>
        <v>2.1581525691963668</v>
      </c>
      <c r="K67" s="28">
        <f t="shared" si="11"/>
        <v>-6.5497545732149956E-2</v>
      </c>
      <c r="L67" s="28">
        <f t="shared" si="12"/>
        <v>-7.9386300304652366E-2</v>
      </c>
      <c r="M67" s="28">
        <f t="shared" ca="1" si="4"/>
        <v>-5.4256912341506577E-2</v>
      </c>
      <c r="N67" s="28">
        <f t="shared" ca="1" si="13"/>
        <v>4.7638449846003505E-8</v>
      </c>
      <c r="O67" s="85">
        <f t="shared" ca="1" si="14"/>
        <v>12184498.282782994</v>
      </c>
      <c r="P67" s="28">
        <f t="shared" ca="1" si="15"/>
        <v>86701483.59579058</v>
      </c>
      <c r="Q67" s="28">
        <f t="shared" ca="1" si="16"/>
        <v>21357081.903584331</v>
      </c>
      <c r="R67" s="16">
        <f t="shared" ca="1" si="5"/>
        <v>2.1826234179538051E-4</v>
      </c>
    </row>
    <row r="68" spans="1:18" x14ac:dyDescent="0.2">
      <c r="A68" s="79">
        <v>13083</v>
      </c>
      <c r="B68" s="79">
        <v>-6.1239900001964998E-2</v>
      </c>
      <c r="C68" s="79">
        <v>1</v>
      </c>
      <c r="D68" s="80">
        <f t="shared" si="6"/>
        <v>1.3083</v>
      </c>
      <c r="E68" s="80">
        <f t="shared" si="6"/>
        <v>-6.1239900001964998E-2</v>
      </c>
      <c r="F68" s="28">
        <f t="shared" si="7"/>
        <v>1.3083</v>
      </c>
      <c r="G68" s="28">
        <f t="shared" si="7"/>
        <v>-6.1239900001964998E-2</v>
      </c>
      <c r="H68" s="28">
        <f t="shared" si="8"/>
        <v>1.71164889</v>
      </c>
      <c r="I68" s="28">
        <f t="shared" si="9"/>
        <v>2.2393502427869998</v>
      </c>
      <c r="J68" s="28">
        <f t="shared" si="10"/>
        <v>2.929741922638232</v>
      </c>
      <c r="K68" s="28">
        <f t="shared" si="11"/>
        <v>-8.0120161172570814E-2</v>
      </c>
      <c r="L68" s="28">
        <f t="shared" si="12"/>
        <v>-0.1048212068620744</v>
      </c>
      <c r="M68" s="28">
        <f t="shared" ca="1" si="4"/>
        <v>-5.7777103456649888E-2</v>
      </c>
      <c r="N68" s="28">
        <f t="shared" ca="1" si="13"/>
        <v>1.1990959914246259E-5</v>
      </c>
      <c r="O68" s="85">
        <f t="shared" ca="1" si="14"/>
        <v>9306653.2937079854</v>
      </c>
      <c r="P68" s="28">
        <f t="shared" ca="1" si="15"/>
        <v>79050173.449043781</v>
      </c>
      <c r="Q68" s="28">
        <f t="shared" ca="1" si="16"/>
        <v>17041600.228729594</v>
      </c>
      <c r="R68" s="16">
        <f t="shared" ca="1" si="5"/>
        <v>-3.4627965453151097E-3</v>
      </c>
    </row>
    <row r="69" spans="1:18" x14ac:dyDescent="0.2">
      <c r="A69" s="79">
        <v>13115.5</v>
      </c>
      <c r="B69" s="79">
        <v>-3.7712149998696987E-2</v>
      </c>
      <c r="C69" s="79">
        <v>1</v>
      </c>
      <c r="D69" s="80">
        <f t="shared" si="6"/>
        <v>1.31155</v>
      </c>
      <c r="E69" s="80">
        <f t="shared" si="6"/>
        <v>-3.7712149998696987E-2</v>
      </c>
      <c r="F69" s="28">
        <f t="shared" si="7"/>
        <v>1.31155</v>
      </c>
      <c r="G69" s="28">
        <f t="shared" si="7"/>
        <v>-3.7712149998696987E-2</v>
      </c>
      <c r="H69" s="28">
        <f t="shared" si="8"/>
        <v>1.7201634024999999</v>
      </c>
      <c r="I69" s="28">
        <f t="shared" si="9"/>
        <v>2.2560803105488749</v>
      </c>
      <c r="J69" s="28">
        <f t="shared" si="10"/>
        <v>2.9589621313003769</v>
      </c>
      <c r="K69" s="28">
        <f t="shared" si="11"/>
        <v>-4.9461370330791031E-2</v>
      </c>
      <c r="L69" s="28">
        <f t="shared" si="12"/>
        <v>-6.487106025734897E-2</v>
      </c>
      <c r="M69" s="28">
        <f t="shared" ca="1" si="4"/>
        <v>-5.7893329598863529E-2</v>
      </c>
      <c r="N69" s="28">
        <f t="shared" ca="1" si="13"/>
        <v>4.0728001005417818E-4</v>
      </c>
      <c r="O69" s="85">
        <f t="shared" ca="1" si="14"/>
        <v>9213662.0179873165</v>
      </c>
      <c r="P69" s="28">
        <f t="shared" ca="1" si="15"/>
        <v>78740532.397632658</v>
      </c>
      <c r="Q69" s="28">
        <f t="shared" ca="1" si="16"/>
        <v>16888411.422818769</v>
      </c>
      <c r="R69" s="16">
        <f t="shared" ca="1" si="5"/>
        <v>2.0181179600166542E-2</v>
      </c>
    </row>
    <row r="70" spans="1:18" x14ac:dyDescent="0.2">
      <c r="A70" s="79">
        <v>13589.5</v>
      </c>
      <c r="B70" s="79">
        <v>-6.668435000028694E-2</v>
      </c>
      <c r="C70" s="79">
        <v>1</v>
      </c>
      <c r="D70" s="80">
        <f t="shared" si="6"/>
        <v>1.3589500000000001</v>
      </c>
      <c r="E70" s="80">
        <f t="shared" si="6"/>
        <v>-6.668435000028694E-2</v>
      </c>
      <c r="F70" s="28">
        <f t="shared" si="7"/>
        <v>1.3589500000000001</v>
      </c>
      <c r="G70" s="28">
        <f t="shared" si="7"/>
        <v>-6.668435000028694E-2</v>
      </c>
      <c r="H70" s="28">
        <f t="shared" si="8"/>
        <v>1.8467451025000003</v>
      </c>
      <c r="I70" s="28">
        <f t="shared" si="9"/>
        <v>2.5096342570423755</v>
      </c>
      <c r="J70" s="28">
        <f t="shared" si="10"/>
        <v>3.4104674736077363</v>
      </c>
      <c r="K70" s="28">
        <f t="shared" si="11"/>
        <v>-9.0620697432889946E-2</v>
      </c>
      <c r="L70" s="28">
        <f t="shared" si="12"/>
        <v>-0.1231489967764258</v>
      </c>
      <c r="M70" s="28">
        <f t="shared" ca="1" si="4"/>
        <v>-5.9568862119520581E-2</v>
      </c>
      <c r="N70" s="28">
        <f t="shared" ca="1" si="13"/>
        <v>5.0630167781332937E-5</v>
      </c>
      <c r="O70" s="85">
        <f t="shared" ca="1" si="14"/>
        <v>7892790.8314253502</v>
      </c>
      <c r="P70" s="28">
        <f t="shared" ca="1" si="15"/>
        <v>73879922.187008098</v>
      </c>
      <c r="Q70" s="28">
        <f t="shared" ca="1" si="16"/>
        <v>14622356.343699189</v>
      </c>
      <c r="R70" s="16">
        <f t="shared" ca="1" si="5"/>
        <v>-7.1154878807663594E-3</v>
      </c>
    </row>
    <row r="71" spans="1:18" x14ac:dyDescent="0.2">
      <c r="A71" s="79">
        <v>13792</v>
      </c>
      <c r="B71" s="79">
        <v>-6.535759999678703E-2</v>
      </c>
      <c r="C71" s="79">
        <v>1</v>
      </c>
      <c r="D71" s="80">
        <f t="shared" si="6"/>
        <v>1.3792</v>
      </c>
      <c r="E71" s="80">
        <f t="shared" si="6"/>
        <v>-6.535759999678703E-2</v>
      </c>
      <c r="F71" s="28">
        <f t="shared" si="7"/>
        <v>1.3792</v>
      </c>
      <c r="G71" s="28">
        <f t="shared" si="7"/>
        <v>-6.535759999678703E-2</v>
      </c>
      <c r="H71" s="28">
        <f t="shared" si="8"/>
        <v>1.90219264</v>
      </c>
      <c r="I71" s="28">
        <f t="shared" si="9"/>
        <v>2.6235040890880001</v>
      </c>
      <c r="J71" s="28">
        <f t="shared" si="10"/>
        <v>3.6183368396701696</v>
      </c>
      <c r="K71" s="28">
        <f t="shared" si="11"/>
        <v>-9.0141201915568667E-2</v>
      </c>
      <c r="L71" s="28">
        <f t="shared" si="12"/>
        <v>-0.1243227456819523</v>
      </c>
      <c r="M71" s="28">
        <f t="shared" ca="1" si="4"/>
        <v>-6.027350202584935E-2</v>
      </c>
      <c r="N71" s="28">
        <f t="shared" ca="1" si="13"/>
        <v>2.5848052178092637E-5</v>
      </c>
      <c r="O71" s="85">
        <f t="shared" ca="1" si="14"/>
        <v>7349894.2268055081</v>
      </c>
      <c r="P71" s="28">
        <f t="shared" ca="1" si="15"/>
        <v>71618335.84328635</v>
      </c>
      <c r="Q71" s="28">
        <f t="shared" ca="1" si="16"/>
        <v>13643174.718675688</v>
      </c>
      <c r="R71" s="16">
        <f t="shared" ca="1" si="5"/>
        <v>-5.0840979709376802E-3</v>
      </c>
    </row>
    <row r="72" spans="1:18" x14ac:dyDescent="0.2">
      <c r="A72" s="79">
        <v>13919.5</v>
      </c>
      <c r="B72" s="79">
        <v>-6.6233350000402424E-2</v>
      </c>
      <c r="C72" s="79">
        <v>1</v>
      </c>
      <c r="D72" s="80">
        <f t="shared" si="6"/>
        <v>1.39195</v>
      </c>
      <c r="E72" s="80">
        <f t="shared" si="6"/>
        <v>-6.6233350000402424E-2</v>
      </c>
      <c r="F72" s="28">
        <f t="shared" si="7"/>
        <v>1.39195</v>
      </c>
      <c r="G72" s="28">
        <f t="shared" si="7"/>
        <v>-6.6233350000402424E-2</v>
      </c>
      <c r="H72" s="28">
        <f t="shared" si="8"/>
        <v>1.9375248025</v>
      </c>
      <c r="I72" s="28">
        <f t="shared" si="9"/>
        <v>2.6969376488398753</v>
      </c>
      <c r="J72" s="28">
        <f t="shared" si="10"/>
        <v>3.7540023603026644</v>
      </c>
      <c r="K72" s="28">
        <f t="shared" si="11"/>
        <v>-9.2193511533060157E-2</v>
      </c>
      <c r="L72" s="28">
        <f t="shared" si="12"/>
        <v>-0.1283287583784431</v>
      </c>
      <c r="M72" s="28">
        <f t="shared" ca="1" si="4"/>
        <v>-6.071373254248838E-2</v>
      </c>
      <c r="N72" s="28">
        <f t="shared" ca="1" si="13"/>
        <v>3.0466176881709498E-5</v>
      </c>
      <c r="O72" s="85">
        <f t="shared" ca="1" si="14"/>
        <v>7015071.7400577627</v>
      </c>
      <c r="P72" s="28">
        <f t="shared" ca="1" si="15"/>
        <v>70141851.705748051</v>
      </c>
      <c r="Q72" s="28">
        <f t="shared" ca="1" si="16"/>
        <v>13025818.081777269</v>
      </c>
      <c r="R72" s="16">
        <f t="shared" ca="1" si="5"/>
        <v>-5.5196174579140445E-3</v>
      </c>
    </row>
    <row r="73" spans="1:18" x14ac:dyDescent="0.2">
      <c r="A73" s="79">
        <v>13920</v>
      </c>
      <c r="B73" s="79">
        <v>-5.8155999999144115E-2</v>
      </c>
      <c r="C73" s="79">
        <v>1</v>
      </c>
      <c r="D73" s="80">
        <f t="shared" si="6"/>
        <v>1.3919999999999999</v>
      </c>
      <c r="E73" s="80">
        <f t="shared" si="6"/>
        <v>-5.8155999999144115E-2</v>
      </c>
      <c r="F73" s="28">
        <f t="shared" si="7"/>
        <v>1.3919999999999999</v>
      </c>
      <c r="G73" s="28">
        <f t="shared" si="7"/>
        <v>-5.8155999999144115E-2</v>
      </c>
      <c r="H73" s="28">
        <f t="shared" si="8"/>
        <v>1.9376639999999998</v>
      </c>
      <c r="I73" s="28">
        <f t="shared" si="9"/>
        <v>2.6972282879999994</v>
      </c>
      <c r="J73" s="28">
        <f t="shared" si="10"/>
        <v>3.7545417768959988</v>
      </c>
      <c r="K73" s="28">
        <f t="shared" si="11"/>
        <v>-8.0953151998808606E-2</v>
      </c>
      <c r="L73" s="28">
        <f t="shared" si="12"/>
        <v>-0.11268678758234157</v>
      </c>
      <c r="M73" s="28">
        <f t="shared" ca="1" si="4"/>
        <v>-6.0715453716816664E-2</v>
      </c>
      <c r="N73" s="28">
        <f t="shared" ca="1" si="13"/>
        <v>6.5508033329078353E-6</v>
      </c>
      <c r="O73" s="85">
        <f t="shared" ca="1" si="14"/>
        <v>7013769.6313075135</v>
      </c>
      <c r="P73" s="28">
        <f t="shared" ca="1" si="15"/>
        <v>70135984.549777865</v>
      </c>
      <c r="Q73" s="28">
        <f t="shared" ca="1" si="16"/>
        <v>13023397.474249918</v>
      </c>
      <c r="R73" s="16">
        <f t="shared" ca="1" si="5"/>
        <v>2.5594537176725496E-3</v>
      </c>
    </row>
    <row r="74" spans="1:18" x14ac:dyDescent="0.2">
      <c r="A74" s="79">
        <v>14188</v>
      </c>
      <c r="B74" s="79">
        <v>-6.0596399998757988E-2</v>
      </c>
      <c r="C74" s="79">
        <v>1</v>
      </c>
      <c r="D74" s="80">
        <f t="shared" si="6"/>
        <v>1.4188000000000001</v>
      </c>
      <c r="E74" s="80">
        <f t="shared" si="6"/>
        <v>-6.0596399998757988E-2</v>
      </c>
      <c r="F74" s="28">
        <f t="shared" si="7"/>
        <v>1.4188000000000001</v>
      </c>
      <c r="G74" s="28">
        <f t="shared" si="7"/>
        <v>-6.0596399998757988E-2</v>
      </c>
      <c r="H74" s="28">
        <f t="shared" si="8"/>
        <v>2.0129934400000002</v>
      </c>
      <c r="I74" s="28">
        <f t="shared" si="9"/>
        <v>2.8560350926720006</v>
      </c>
      <c r="J74" s="28">
        <f t="shared" si="10"/>
        <v>4.0521425894830347</v>
      </c>
      <c r="K74" s="28">
        <f t="shared" si="11"/>
        <v>-8.597417231823784E-2</v>
      </c>
      <c r="L74" s="28">
        <f t="shared" si="12"/>
        <v>-0.12198015568511586</v>
      </c>
      <c r="M74" s="28">
        <f t="shared" ca="1" si="4"/>
        <v>-6.163213424587223E-2</v>
      </c>
      <c r="N74" s="28">
        <f t="shared" ca="1" si="13"/>
        <v>1.0727454306453061E-6</v>
      </c>
      <c r="O74" s="85">
        <f t="shared" ca="1" si="14"/>
        <v>6328485.8434020057</v>
      </c>
      <c r="P74" s="28">
        <f t="shared" ca="1" si="15"/>
        <v>66908625.957816869</v>
      </c>
      <c r="Q74" s="28">
        <f t="shared" ca="1" si="16"/>
        <v>11728709.995322457</v>
      </c>
      <c r="R74" s="16">
        <f t="shared" ca="1" si="5"/>
        <v>1.0357342471142422E-3</v>
      </c>
    </row>
    <row r="75" spans="1:18" x14ac:dyDescent="0.2">
      <c r="A75" s="79">
        <v>14949</v>
      </c>
      <c r="B75" s="79">
        <v>-6.7369699994742405E-2</v>
      </c>
      <c r="C75" s="79">
        <v>1</v>
      </c>
      <c r="D75" s="80">
        <f t="shared" si="6"/>
        <v>1.4948999999999999</v>
      </c>
      <c r="E75" s="80">
        <f t="shared" si="6"/>
        <v>-6.7369699994742405E-2</v>
      </c>
      <c r="F75" s="28">
        <f t="shared" si="7"/>
        <v>1.4948999999999999</v>
      </c>
      <c r="G75" s="28">
        <f t="shared" si="7"/>
        <v>-6.7369699994742405E-2</v>
      </c>
      <c r="H75" s="28">
        <f t="shared" si="8"/>
        <v>2.2347260099999997</v>
      </c>
      <c r="I75" s="28">
        <f t="shared" si="9"/>
        <v>3.3406919123489995</v>
      </c>
      <c r="J75" s="28">
        <f t="shared" si="10"/>
        <v>4.994000339770519</v>
      </c>
      <c r="K75" s="28">
        <f t="shared" si="11"/>
        <v>-0.10071096452214041</v>
      </c>
      <c r="L75" s="28">
        <f t="shared" si="12"/>
        <v>-0.1505528208641477</v>
      </c>
      <c r="M75" s="28">
        <f t="shared" ca="1" si="4"/>
        <v>-6.4171229208020264E-2</v>
      </c>
      <c r="N75" s="28">
        <f t="shared" ca="1" si="13"/>
        <v>1.023021537351495E-5</v>
      </c>
      <c r="O75" s="85">
        <f t="shared" ca="1" si="14"/>
        <v>4530780.8232465023</v>
      </c>
      <c r="P75" s="28">
        <f t="shared" ca="1" si="15"/>
        <v>56969433.879107714</v>
      </c>
      <c r="Q75" s="28">
        <f t="shared" ca="1" si="16"/>
        <v>8151098.5858902643</v>
      </c>
      <c r="R75" s="16">
        <f t="shared" ca="1" si="5"/>
        <v>-3.1984707867221407E-3</v>
      </c>
    </row>
    <row r="76" spans="1:18" x14ac:dyDescent="0.2">
      <c r="A76" s="79">
        <v>15124.5</v>
      </c>
      <c r="B76" s="79">
        <v>-6.4019850004115142E-2</v>
      </c>
      <c r="C76" s="79">
        <v>1</v>
      </c>
      <c r="D76" s="80">
        <f t="shared" si="6"/>
        <v>1.5124500000000001</v>
      </c>
      <c r="E76" s="80">
        <f t="shared" si="6"/>
        <v>-6.4019850004115142E-2</v>
      </c>
      <c r="F76" s="28">
        <f t="shared" si="7"/>
        <v>1.5124500000000001</v>
      </c>
      <c r="G76" s="28">
        <f t="shared" si="7"/>
        <v>-6.4019850004115142E-2</v>
      </c>
      <c r="H76" s="28">
        <f t="shared" si="8"/>
        <v>2.2875050025000001</v>
      </c>
      <c r="I76" s="28">
        <f t="shared" si="9"/>
        <v>3.4597369410311254</v>
      </c>
      <c r="J76" s="28">
        <f t="shared" si="10"/>
        <v>5.2326791364625258</v>
      </c>
      <c r="K76" s="28">
        <f t="shared" si="11"/>
        <v>-9.6826822138723956E-2</v>
      </c>
      <c r="L76" s="28">
        <f t="shared" si="12"/>
        <v>-0.14644572714371307</v>
      </c>
      <c r="M76" s="28">
        <f t="shared" ca="1" si="4"/>
        <v>-6.4743384323227002E-2</v>
      </c>
      <c r="N76" s="28">
        <f t="shared" ca="1" si="13"/>
        <v>5.2350191093266267E-7</v>
      </c>
      <c r="O76" s="85">
        <f t="shared" ca="1" si="14"/>
        <v>4149939.2051477986</v>
      </c>
      <c r="P76" s="28">
        <f t="shared" ca="1" si="15"/>
        <v>54547357.989465572</v>
      </c>
      <c r="Q76" s="28">
        <f t="shared" ca="1" si="16"/>
        <v>7364490.5670574708</v>
      </c>
      <c r="R76" s="16">
        <f t="shared" ca="1" si="5"/>
        <v>7.2353431911185984E-4</v>
      </c>
    </row>
    <row r="77" spans="1:18" x14ac:dyDescent="0.2">
      <c r="A77" s="79">
        <v>15149</v>
      </c>
      <c r="B77" s="79">
        <v>-6.3829699996858835E-2</v>
      </c>
      <c r="C77" s="79">
        <v>1</v>
      </c>
      <c r="D77" s="80">
        <f t="shared" si="6"/>
        <v>1.5148999999999999</v>
      </c>
      <c r="E77" s="80">
        <f t="shared" si="6"/>
        <v>-6.3829699996858835E-2</v>
      </c>
      <c r="F77" s="28">
        <f t="shared" si="7"/>
        <v>1.5148999999999999</v>
      </c>
      <c r="G77" s="28">
        <f t="shared" si="7"/>
        <v>-6.3829699996858835E-2</v>
      </c>
      <c r="H77" s="28">
        <f t="shared" si="8"/>
        <v>2.2949220099999996</v>
      </c>
      <c r="I77" s="28">
        <f t="shared" si="9"/>
        <v>3.4765773529489992</v>
      </c>
      <c r="J77" s="28">
        <f t="shared" si="10"/>
        <v>5.2666670319824389</v>
      </c>
      <c r="K77" s="28">
        <f t="shared" si="11"/>
        <v>-9.6695612525241448E-2</v>
      </c>
      <c r="L77" s="28">
        <f t="shared" si="12"/>
        <v>-0.14648418341448827</v>
      </c>
      <c r="M77" s="28">
        <f t="shared" ca="1" si="4"/>
        <v>-6.48228581842199E-2</v>
      </c>
      <c r="N77" s="28">
        <f t="shared" ca="1" si="13"/>
        <v>9.8636318512231639E-7</v>
      </c>
      <c r="O77" s="85">
        <f t="shared" ca="1" si="14"/>
        <v>4097842.9243425936</v>
      </c>
      <c r="P77" s="28">
        <f t="shared" ca="1" si="15"/>
        <v>54206196.399582565</v>
      </c>
      <c r="Q77" s="28">
        <f t="shared" ca="1" si="16"/>
        <v>7256268.2224379797</v>
      </c>
      <c r="R77" s="16">
        <f t="shared" ca="1" si="5"/>
        <v>9.9315818736106509E-4</v>
      </c>
    </row>
    <row r="78" spans="1:18" x14ac:dyDescent="0.2">
      <c r="A78" s="79">
        <v>15152</v>
      </c>
      <c r="B78" s="79">
        <v>-6.6165599993837532E-2</v>
      </c>
      <c r="C78" s="79">
        <v>1</v>
      </c>
      <c r="D78" s="80">
        <f t="shared" si="6"/>
        <v>1.5152000000000001</v>
      </c>
      <c r="E78" s="80">
        <f t="shared" si="6"/>
        <v>-6.6165599993837532E-2</v>
      </c>
      <c r="F78" s="28">
        <f t="shared" si="7"/>
        <v>1.5152000000000001</v>
      </c>
      <c r="G78" s="28">
        <f t="shared" si="7"/>
        <v>-6.6165599993837532E-2</v>
      </c>
      <c r="H78" s="28">
        <f t="shared" si="8"/>
        <v>2.2958310400000004</v>
      </c>
      <c r="I78" s="28">
        <f t="shared" si="9"/>
        <v>3.478643191808001</v>
      </c>
      <c r="J78" s="28">
        <f t="shared" si="10"/>
        <v>5.2708401642274838</v>
      </c>
      <c r="K78" s="28">
        <f t="shared" si="11"/>
        <v>-0.10025411711066264</v>
      </c>
      <c r="L78" s="28">
        <f t="shared" si="12"/>
        <v>-0.15190503824607604</v>
      </c>
      <c r="M78" s="28">
        <f t="shared" ca="1" si="4"/>
        <v>-6.4832582948683881E-2</v>
      </c>
      <c r="N78" s="28">
        <f t="shared" ca="1" si="13"/>
        <v>1.7769344426701694E-6</v>
      </c>
      <c r="O78" s="85">
        <f t="shared" ca="1" si="14"/>
        <v>4091482.0265966728</v>
      </c>
      <c r="P78" s="28">
        <f t="shared" ca="1" si="15"/>
        <v>54164373.513762444</v>
      </c>
      <c r="Q78" s="28">
        <f t="shared" ca="1" si="16"/>
        <v>7243044.8933610367</v>
      </c>
      <c r="R78" s="16">
        <f t="shared" ca="1" si="5"/>
        <v>-1.3330170451536505E-3</v>
      </c>
    </row>
    <row r="79" spans="1:18" x14ac:dyDescent="0.2">
      <c r="A79" s="79">
        <v>15154.5</v>
      </c>
      <c r="B79" s="79">
        <v>-6.7478850003681146E-2</v>
      </c>
      <c r="C79" s="79">
        <v>1</v>
      </c>
      <c r="D79" s="80">
        <f t="shared" si="6"/>
        <v>1.51545</v>
      </c>
      <c r="E79" s="80">
        <f t="shared" si="6"/>
        <v>-6.7478850003681146E-2</v>
      </c>
      <c r="F79" s="28">
        <f t="shared" si="7"/>
        <v>1.51545</v>
      </c>
      <c r="G79" s="28">
        <f t="shared" si="7"/>
        <v>-6.7478850003681146E-2</v>
      </c>
      <c r="H79" s="28">
        <f t="shared" si="8"/>
        <v>2.2965887024999998</v>
      </c>
      <c r="I79" s="28">
        <f t="shared" si="9"/>
        <v>3.4803653492036246</v>
      </c>
      <c r="J79" s="28">
        <f t="shared" si="10"/>
        <v>5.2743196684506328</v>
      </c>
      <c r="K79" s="28">
        <f t="shared" si="11"/>
        <v>-0.10226082323807859</v>
      </c>
      <c r="L79" s="28">
        <f t="shared" si="12"/>
        <v>-0.15497116457614618</v>
      </c>
      <c r="M79" s="28">
        <f t="shared" ca="1" si="4"/>
        <v>-6.484068579761737E-2</v>
      </c>
      <c r="N79" s="28">
        <f t="shared" ca="1" si="13"/>
        <v>6.9599103781561109E-6</v>
      </c>
      <c r="O79" s="85">
        <f t="shared" ca="1" si="14"/>
        <v>4086184.3239193275</v>
      </c>
      <c r="P79" s="28">
        <f t="shared" ca="1" si="15"/>
        <v>54129513.187471487</v>
      </c>
      <c r="Q79" s="28">
        <f t="shared" ca="1" si="16"/>
        <v>7232030.2240768932</v>
      </c>
      <c r="R79" s="16">
        <f t="shared" ca="1" si="5"/>
        <v>-2.6381642060637756E-3</v>
      </c>
    </row>
    <row r="80" spans="1:18" x14ac:dyDescent="0.2">
      <c r="A80" s="79">
        <v>15853</v>
      </c>
      <c r="B80" s="79">
        <v>-7.3420900000201073E-2</v>
      </c>
      <c r="C80" s="79">
        <v>1</v>
      </c>
      <c r="D80" s="80">
        <f t="shared" si="6"/>
        <v>1.5852999999999999</v>
      </c>
      <c r="E80" s="80">
        <f t="shared" si="6"/>
        <v>-7.3420900000201073E-2</v>
      </c>
      <c r="F80" s="28">
        <f t="shared" si="7"/>
        <v>1.5852999999999999</v>
      </c>
      <c r="G80" s="28">
        <f t="shared" si="7"/>
        <v>-7.3420900000201073E-2</v>
      </c>
      <c r="H80" s="28">
        <f t="shared" si="8"/>
        <v>2.51317609</v>
      </c>
      <c r="I80" s="28">
        <f t="shared" si="9"/>
        <v>3.9841380554769996</v>
      </c>
      <c r="J80" s="28">
        <f t="shared" si="10"/>
        <v>6.316054059347687</v>
      </c>
      <c r="K80" s="28">
        <f t="shared" si="11"/>
        <v>-0.11639415277031875</v>
      </c>
      <c r="L80" s="28">
        <f t="shared" si="12"/>
        <v>-0.1845196503867863</v>
      </c>
      <c r="M80" s="28">
        <f t="shared" ca="1" si="4"/>
        <v>-6.7064685946199548E-2</v>
      </c>
      <c r="N80" s="28">
        <f t="shared" ca="1" si="13"/>
        <v>4.0401457100286497E-5</v>
      </c>
      <c r="O80" s="85">
        <f t="shared" ca="1" si="14"/>
        <v>2719233.5859619961</v>
      </c>
      <c r="P80" s="28">
        <f t="shared" ca="1" si="15"/>
        <v>44175232.968286239</v>
      </c>
      <c r="Q80" s="28">
        <f t="shared" ca="1" si="16"/>
        <v>4359214.9016363537</v>
      </c>
      <c r="R80" s="16">
        <f t="shared" ca="1" si="5"/>
        <v>-6.3562140540015244E-3</v>
      </c>
    </row>
    <row r="81" spans="1:18" x14ac:dyDescent="0.2">
      <c r="A81" s="79">
        <v>15856</v>
      </c>
      <c r="B81" s="79">
        <v>-7.3656799999298528E-2</v>
      </c>
      <c r="C81" s="79">
        <v>1</v>
      </c>
      <c r="D81" s="80">
        <f t="shared" si="6"/>
        <v>1.5855999999999999</v>
      </c>
      <c r="E81" s="80">
        <f t="shared" si="6"/>
        <v>-7.3656799999298528E-2</v>
      </c>
      <c r="F81" s="28">
        <f t="shared" si="7"/>
        <v>1.5855999999999999</v>
      </c>
      <c r="G81" s="28">
        <f t="shared" si="7"/>
        <v>-7.3656799999298528E-2</v>
      </c>
      <c r="H81" s="28">
        <f t="shared" si="8"/>
        <v>2.5141273599999998</v>
      </c>
      <c r="I81" s="28">
        <f t="shared" si="9"/>
        <v>3.9864003420159992</v>
      </c>
      <c r="J81" s="28">
        <f t="shared" si="10"/>
        <v>6.320836382300568</v>
      </c>
      <c r="K81" s="28">
        <f t="shared" si="11"/>
        <v>-0.11679022207888774</v>
      </c>
      <c r="L81" s="28">
        <f t="shared" si="12"/>
        <v>-0.1851825761282844</v>
      </c>
      <c r="M81" s="28">
        <f t="shared" ca="1" si="4"/>
        <v>-6.7074066200259241E-2</v>
      </c>
      <c r="N81" s="28">
        <f t="shared" ca="1" si="13"/>
        <v>4.3332384269014196E-5</v>
      </c>
      <c r="O81" s="85">
        <f t="shared" ca="1" si="14"/>
        <v>2713870.0043448964</v>
      </c>
      <c r="P81" s="28">
        <f t="shared" ca="1" si="15"/>
        <v>44131860.902395651</v>
      </c>
      <c r="Q81" s="28">
        <f t="shared" ca="1" si="16"/>
        <v>4347909.3055085037</v>
      </c>
      <c r="R81" s="16">
        <f t="shared" ref="R81:R144" ca="1" si="17">+E81-M81</f>
        <v>-6.5827337990392865E-3</v>
      </c>
    </row>
    <row r="82" spans="1:18" x14ac:dyDescent="0.2">
      <c r="A82" s="79">
        <v>15858.5</v>
      </c>
      <c r="B82" s="79">
        <v>-6.2070050000329502E-2</v>
      </c>
      <c r="C82" s="79">
        <v>1</v>
      </c>
      <c r="D82" s="80">
        <f t="shared" ref="D82:E145" si="18">A82/A$18</f>
        <v>1.58585</v>
      </c>
      <c r="E82" s="80">
        <f t="shared" si="18"/>
        <v>-6.2070050000329502E-2</v>
      </c>
      <c r="F82" s="28">
        <f t="shared" ref="F82:G145" si="19">$C82*D82</f>
        <v>1.58585</v>
      </c>
      <c r="G82" s="28">
        <f t="shared" si="19"/>
        <v>-6.2070050000329502E-2</v>
      </c>
      <c r="H82" s="28">
        <f t="shared" ref="H82:H145" si="20">C82*D82*D82</f>
        <v>2.5149202224999998</v>
      </c>
      <c r="I82" s="28">
        <f t="shared" ref="I82:I145" si="21">C82*D82*D82*D82</f>
        <v>3.9882862348516248</v>
      </c>
      <c r="J82" s="28">
        <f t="shared" ref="J82:J145" si="22">C82*D82*D82*D82*D82</f>
        <v>6.3248237255394493</v>
      </c>
      <c r="K82" s="28">
        <f t="shared" ref="K82:K145" si="23">C82*E82*D82</f>
        <v>-9.8433788793022545E-2</v>
      </c>
      <c r="L82" s="28">
        <f t="shared" ref="L82:L145" si="24">C82*E82*D82*D82</f>
        <v>-0.1561012239574148</v>
      </c>
      <c r="M82" s="28">
        <f t="shared" ref="M82:M145" ca="1" si="25">+E$4+E$5*D82+E$6*D82^2</f>
        <v>-6.7081881957189199E-2</v>
      </c>
      <c r="N82" s="28">
        <f t="shared" ref="N82:N145" ca="1" si="26">C82*(M82-E82)^2</f>
        <v>2.51184595638001E-5</v>
      </c>
      <c r="O82" s="85">
        <f t="shared" ref="O82:O145" ca="1" si="27">(C82*O$1-O$2*F82+O$3*H82)^2</f>
        <v>2709403.8043762585</v>
      </c>
      <c r="P82" s="28">
        <f t="shared" ref="P82:P145" ca="1" si="28">(-C82*O$2+O$4*F82-O$5*H82)^2</f>
        <v>44095715.508737125</v>
      </c>
      <c r="Q82" s="28">
        <f t="shared" ref="Q82:Q145" ca="1" si="29">+(C82*O$3-F82*O$5+H82*O$6)^2</f>
        <v>4338495.7495419402</v>
      </c>
      <c r="R82" s="16">
        <f t="shared" ca="1" si="17"/>
        <v>5.011831956859697E-3</v>
      </c>
    </row>
    <row r="83" spans="1:18" x14ac:dyDescent="0.2">
      <c r="A83" s="79">
        <v>15938</v>
      </c>
      <c r="B83" s="79">
        <v>-6.4571399998385459E-2</v>
      </c>
      <c r="C83" s="79">
        <v>1</v>
      </c>
      <c r="D83" s="80">
        <f t="shared" si="18"/>
        <v>1.5938000000000001</v>
      </c>
      <c r="E83" s="80">
        <f t="shared" si="18"/>
        <v>-6.4571399998385459E-2</v>
      </c>
      <c r="F83" s="28">
        <f t="shared" si="19"/>
        <v>1.5938000000000001</v>
      </c>
      <c r="G83" s="28">
        <f t="shared" si="19"/>
        <v>-6.4571399998385459E-2</v>
      </c>
      <c r="H83" s="28">
        <f t="shared" si="20"/>
        <v>2.5401984400000002</v>
      </c>
      <c r="I83" s="28">
        <f t="shared" si="21"/>
        <v>4.0485682736720001</v>
      </c>
      <c r="J83" s="28">
        <f t="shared" si="22"/>
        <v>6.4526081145784344</v>
      </c>
      <c r="K83" s="28">
        <f t="shared" si="23"/>
        <v>-0.10291389731742676</v>
      </c>
      <c r="L83" s="28">
        <f t="shared" si="24"/>
        <v>-0.16402416954451476</v>
      </c>
      <c r="M83" s="28">
        <f t="shared" ca="1" si="25"/>
        <v>-6.7329891336433301E-2</v>
      </c>
      <c r="N83" s="28">
        <f t="shared" ca="1" si="26"/>
        <v>7.609274462084971E-6</v>
      </c>
      <c r="O83" s="85">
        <f t="shared" ca="1" si="27"/>
        <v>2569022.8630807619</v>
      </c>
      <c r="P83" s="28">
        <f t="shared" ca="1" si="28"/>
        <v>42945462.360813677</v>
      </c>
      <c r="Q83" s="28">
        <f t="shared" ca="1" si="29"/>
        <v>4042890.7288536881</v>
      </c>
      <c r="R83" s="16">
        <f t="shared" ca="1" si="17"/>
        <v>2.7584913380478415E-3</v>
      </c>
    </row>
    <row r="84" spans="1:18" x14ac:dyDescent="0.2">
      <c r="A84" s="79">
        <v>15938.5</v>
      </c>
      <c r="B84" s="79">
        <v>-6.4894049995928071E-2</v>
      </c>
      <c r="C84" s="79">
        <v>1</v>
      </c>
      <c r="D84" s="80">
        <f t="shared" si="18"/>
        <v>1.59385</v>
      </c>
      <c r="E84" s="80">
        <f t="shared" si="18"/>
        <v>-6.4894049995928071E-2</v>
      </c>
      <c r="F84" s="28">
        <f t="shared" si="19"/>
        <v>1.59385</v>
      </c>
      <c r="G84" s="28">
        <f t="shared" si="19"/>
        <v>-6.4894049995928071E-2</v>
      </c>
      <c r="H84" s="28">
        <f t="shared" si="20"/>
        <v>2.5403578224999999</v>
      </c>
      <c r="I84" s="28">
        <f t="shared" si="21"/>
        <v>4.0489493153916252</v>
      </c>
      <c r="J84" s="28">
        <f t="shared" si="22"/>
        <v>6.4534178663369417</v>
      </c>
      <c r="K84" s="28">
        <f t="shared" si="23"/>
        <v>-0.10343138158600995</v>
      </c>
      <c r="L84" s="28">
        <f t="shared" si="24"/>
        <v>-0.16485410754086197</v>
      </c>
      <c r="M84" s="28">
        <f t="shared" ca="1" si="25"/>
        <v>-6.7331447881440798E-2</v>
      </c>
      <c r="N84" s="28">
        <f t="shared" ca="1" si="26"/>
        <v>5.9409084523019104E-6</v>
      </c>
      <c r="O84" s="85">
        <f t="shared" ca="1" si="27"/>
        <v>2568150.0998739079</v>
      </c>
      <c r="P84" s="28">
        <f t="shared" ca="1" si="28"/>
        <v>42938223.698120542</v>
      </c>
      <c r="Q84" s="28">
        <f t="shared" ca="1" si="29"/>
        <v>4041054.9232063969</v>
      </c>
      <c r="R84" s="16">
        <f t="shared" ca="1" si="17"/>
        <v>2.4373978855127265E-3</v>
      </c>
    </row>
    <row r="85" spans="1:18" x14ac:dyDescent="0.2">
      <c r="A85" s="79">
        <v>15985</v>
      </c>
      <c r="B85" s="79">
        <v>-6.7200500001490582E-2</v>
      </c>
      <c r="C85" s="79">
        <v>1</v>
      </c>
      <c r="D85" s="80">
        <f t="shared" si="18"/>
        <v>1.5985</v>
      </c>
      <c r="E85" s="80">
        <f t="shared" si="18"/>
        <v>-6.7200500001490582E-2</v>
      </c>
      <c r="F85" s="28">
        <f t="shared" si="19"/>
        <v>1.5985</v>
      </c>
      <c r="G85" s="28">
        <f t="shared" si="19"/>
        <v>-6.7200500001490582E-2</v>
      </c>
      <c r="H85" s="28">
        <f t="shared" si="20"/>
        <v>2.5552022500000002</v>
      </c>
      <c r="I85" s="28">
        <f t="shared" si="21"/>
        <v>4.0844907966250004</v>
      </c>
      <c r="J85" s="28">
        <f t="shared" si="22"/>
        <v>6.5290585384050628</v>
      </c>
      <c r="K85" s="28">
        <f t="shared" si="23"/>
        <v>-0.1074199992523827</v>
      </c>
      <c r="L85" s="28">
        <f t="shared" si="24"/>
        <v>-0.17171086880493375</v>
      </c>
      <c r="M85" s="28">
        <f t="shared" ca="1" si="25"/>
        <v>-6.7476028317259212E-2</v>
      </c>
      <c r="N85" s="28">
        <f t="shared" ca="1" si="26"/>
        <v>7.5915852790298199E-8</v>
      </c>
      <c r="O85" s="85">
        <f t="shared" ca="1" si="27"/>
        <v>2487540.8616877771</v>
      </c>
      <c r="P85" s="28">
        <f t="shared" ca="1" si="28"/>
        <v>42264850.55429256</v>
      </c>
      <c r="Q85" s="28">
        <f t="shared" ca="1" si="29"/>
        <v>3871630.8174819523</v>
      </c>
      <c r="R85" s="16">
        <f t="shared" ca="1" si="17"/>
        <v>2.7552831576863057E-4</v>
      </c>
    </row>
    <row r="86" spans="1:18" x14ac:dyDescent="0.2">
      <c r="A86" s="79">
        <v>16004</v>
      </c>
      <c r="B86" s="79">
        <v>-6.3261199997214135E-2</v>
      </c>
      <c r="C86" s="79">
        <v>1</v>
      </c>
      <c r="D86" s="80">
        <f t="shared" si="18"/>
        <v>1.6004</v>
      </c>
      <c r="E86" s="80">
        <f t="shared" si="18"/>
        <v>-6.3261199997214135E-2</v>
      </c>
      <c r="F86" s="28">
        <f t="shared" si="19"/>
        <v>1.6004</v>
      </c>
      <c r="G86" s="28">
        <f t="shared" si="19"/>
        <v>-6.3261199997214135E-2</v>
      </c>
      <c r="H86" s="28">
        <f t="shared" si="20"/>
        <v>2.5612801600000004</v>
      </c>
      <c r="I86" s="28">
        <f t="shared" si="21"/>
        <v>4.0990727680640004</v>
      </c>
      <c r="J86" s="28">
        <f t="shared" si="22"/>
        <v>6.5601560580096265</v>
      </c>
      <c r="K86" s="28">
        <f t="shared" si="23"/>
        <v>-0.1012432244755415</v>
      </c>
      <c r="L86" s="28">
        <f t="shared" si="24"/>
        <v>-0.16202965645065662</v>
      </c>
      <c r="M86" s="28">
        <f t="shared" ca="1" si="25"/>
        <v>-6.753500269255619E-2</v>
      </c>
      <c r="N86" s="28">
        <f t="shared" ca="1" si="26"/>
        <v>1.8265389478713013E-5</v>
      </c>
      <c r="O86" s="85">
        <f t="shared" ca="1" si="27"/>
        <v>2454922.524531858</v>
      </c>
      <c r="P86" s="28">
        <f t="shared" ca="1" si="28"/>
        <v>41989626.012686372</v>
      </c>
      <c r="Q86" s="28">
        <f t="shared" ca="1" si="29"/>
        <v>3803156.3830113029</v>
      </c>
      <c r="R86" s="16">
        <f t="shared" ca="1" si="17"/>
        <v>4.2738026953420549E-3</v>
      </c>
    </row>
    <row r="87" spans="1:18" x14ac:dyDescent="0.2">
      <c r="A87" s="79">
        <v>16895</v>
      </c>
      <c r="B87" s="79">
        <v>-6.0323500001686625E-2</v>
      </c>
      <c r="C87" s="79">
        <v>1</v>
      </c>
      <c r="D87" s="80">
        <f t="shared" si="18"/>
        <v>1.6895</v>
      </c>
      <c r="E87" s="80">
        <f t="shared" si="18"/>
        <v>-6.0323500001686625E-2</v>
      </c>
      <c r="F87" s="28">
        <f t="shared" si="19"/>
        <v>1.6895</v>
      </c>
      <c r="G87" s="28">
        <f t="shared" si="19"/>
        <v>-6.0323500001686625E-2</v>
      </c>
      <c r="H87" s="28">
        <f t="shared" si="20"/>
        <v>2.8544102499999999</v>
      </c>
      <c r="I87" s="28">
        <f t="shared" si="21"/>
        <v>4.8225261173750003</v>
      </c>
      <c r="J87" s="28">
        <f t="shared" si="22"/>
        <v>8.1476578753050628</v>
      </c>
      <c r="K87" s="28">
        <f t="shared" si="23"/>
        <v>-0.10191655325284955</v>
      </c>
      <c r="L87" s="28">
        <f t="shared" si="24"/>
        <v>-0.17218801672068931</v>
      </c>
      <c r="M87" s="28">
        <f t="shared" ca="1" si="25"/>
        <v>-7.0234460653841133E-2</v>
      </c>
      <c r="N87" s="28">
        <f t="shared" ca="1" si="26"/>
        <v>9.8227141048554895E-5</v>
      </c>
      <c r="O87" s="85">
        <f t="shared" ca="1" si="27"/>
        <v>1144193.0774063843</v>
      </c>
      <c r="P87" s="28">
        <f t="shared" ca="1" si="28"/>
        <v>29208883.911985688</v>
      </c>
      <c r="Q87" s="28">
        <f t="shared" ca="1" si="29"/>
        <v>1170442.9654307405</v>
      </c>
      <c r="R87" s="16">
        <f t="shared" ca="1" si="17"/>
        <v>9.9109606521545074E-3</v>
      </c>
    </row>
    <row r="88" spans="1:18" x14ac:dyDescent="0.2">
      <c r="A88" s="79">
        <v>16897.5</v>
      </c>
      <c r="B88" s="79">
        <v>-6.9436749996384606E-2</v>
      </c>
      <c r="C88" s="79">
        <v>1</v>
      </c>
      <c r="D88" s="80">
        <f t="shared" si="18"/>
        <v>1.6897500000000001</v>
      </c>
      <c r="E88" s="80">
        <f t="shared" si="18"/>
        <v>-6.9436749996384606E-2</v>
      </c>
      <c r="F88" s="28">
        <f t="shared" si="19"/>
        <v>1.6897500000000001</v>
      </c>
      <c r="G88" s="28">
        <f t="shared" si="19"/>
        <v>-6.9436749996384606E-2</v>
      </c>
      <c r="H88" s="28">
        <f t="shared" si="20"/>
        <v>2.8552550625000004</v>
      </c>
      <c r="I88" s="28">
        <f t="shared" si="21"/>
        <v>4.8246672418593759</v>
      </c>
      <c r="J88" s="28">
        <f t="shared" si="22"/>
        <v>8.1524814719318801</v>
      </c>
      <c r="K88" s="28">
        <f t="shared" si="23"/>
        <v>-0.1173307483063909</v>
      </c>
      <c r="L88" s="28">
        <f t="shared" si="24"/>
        <v>-0.19825963195072402</v>
      </c>
      <c r="M88" s="28">
        <f t="shared" ca="1" si="25"/>
        <v>-7.0241852705385147E-2</v>
      </c>
      <c r="N88" s="28">
        <f t="shared" ca="1" si="26"/>
        <v>6.481903720400095E-7</v>
      </c>
      <c r="O88" s="85">
        <f t="shared" ca="1" si="27"/>
        <v>1141148.2546723587</v>
      </c>
      <c r="P88" s="28">
        <f t="shared" ca="1" si="28"/>
        <v>29173862.076594651</v>
      </c>
      <c r="Q88" s="28">
        <f t="shared" ca="1" si="29"/>
        <v>1164887.8322555355</v>
      </c>
      <c r="R88" s="16">
        <f t="shared" ca="1" si="17"/>
        <v>8.0510270900054082E-4</v>
      </c>
    </row>
    <row r="89" spans="1:18" x14ac:dyDescent="0.2">
      <c r="A89" s="79">
        <v>18854.5</v>
      </c>
      <c r="B89" s="79">
        <v>-7.5288849999196827E-2</v>
      </c>
      <c r="C89" s="79">
        <v>1</v>
      </c>
      <c r="D89" s="80">
        <f t="shared" si="18"/>
        <v>1.8854500000000001</v>
      </c>
      <c r="E89" s="80">
        <f t="shared" si="18"/>
        <v>-7.5288849999196827E-2</v>
      </c>
      <c r="F89" s="28">
        <f t="shared" si="19"/>
        <v>1.8854500000000001</v>
      </c>
      <c r="G89" s="28">
        <f t="shared" si="19"/>
        <v>-7.5288849999196827E-2</v>
      </c>
      <c r="H89" s="28">
        <f t="shared" si="20"/>
        <v>3.5549217025000002</v>
      </c>
      <c r="I89" s="28">
        <f t="shared" si="21"/>
        <v>6.7026271239786253</v>
      </c>
      <c r="J89" s="28">
        <f t="shared" si="22"/>
        <v>12.637468310905499</v>
      </c>
      <c r="K89" s="28">
        <f t="shared" si="23"/>
        <v>-0.14195336223098567</v>
      </c>
      <c r="L89" s="28">
        <f t="shared" si="24"/>
        <v>-0.26764596681841196</v>
      </c>
      <c r="M89" s="28">
        <f t="shared" ca="1" si="25"/>
        <v>-7.5715588261892175E-2</v>
      </c>
      <c r="N89" s="28">
        <f t="shared" ca="1" si="26"/>
        <v>1.8210554484824345E-7</v>
      </c>
      <c r="O89" s="85">
        <f t="shared" ca="1" si="27"/>
        <v>9387.352035827671</v>
      </c>
      <c r="P89" s="28">
        <f t="shared" ca="1" si="28"/>
        <v>6152329.5495762769</v>
      </c>
      <c r="Q89" s="28">
        <f t="shared" ca="1" si="29"/>
        <v>1352779.7119428276</v>
      </c>
      <c r="R89" s="16">
        <f t="shared" ca="1" si="17"/>
        <v>4.2673826269534754E-4</v>
      </c>
    </row>
    <row r="90" spans="1:18" x14ac:dyDescent="0.2">
      <c r="A90" s="79">
        <v>19954</v>
      </c>
      <c r="B90" s="79">
        <v>-7.6696199997968506E-2</v>
      </c>
      <c r="C90" s="79">
        <v>1</v>
      </c>
      <c r="D90" s="80">
        <f t="shared" si="18"/>
        <v>1.9954000000000001</v>
      </c>
      <c r="E90" s="80">
        <f t="shared" si="18"/>
        <v>-7.6696199997968506E-2</v>
      </c>
      <c r="F90" s="28">
        <f t="shared" si="19"/>
        <v>1.9954000000000001</v>
      </c>
      <c r="G90" s="28">
        <f t="shared" si="19"/>
        <v>-7.6696199997968506E-2</v>
      </c>
      <c r="H90" s="28">
        <f t="shared" si="20"/>
        <v>3.9816211600000004</v>
      </c>
      <c r="I90" s="28">
        <f t="shared" si="21"/>
        <v>7.9449268626640013</v>
      </c>
      <c r="J90" s="28">
        <f t="shared" si="22"/>
        <v>15.853307061759748</v>
      </c>
      <c r="K90" s="28">
        <f t="shared" si="23"/>
        <v>-0.15303959747594637</v>
      </c>
      <c r="L90" s="28">
        <f t="shared" si="24"/>
        <v>-0.30537521280350338</v>
      </c>
      <c r="M90" s="28">
        <f t="shared" ca="1" si="25"/>
        <v>-7.8516800368426398E-2</v>
      </c>
      <c r="N90" s="28">
        <f t="shared" ca="1" si="26"/>
        <v>3.314585708911414E-6</v>
      </c>
      <c r="O90" s="85">
        <f t="shared" ca="1" si="27"/>
        <v>632896.69677103986</v>
      </c>
      <c r="P90" s="28">
        <f t="shared" ca="1" si="28"/>
        <v>252984.77300125553</v>
      </c>
      <c r="Q90" s="28">
        <f t="shared" ca="1" si="29"/>
        <v>6889160.9104179032</v>
      </c>
      <c r="R90" s="16">
        <f t="shared" ca="1" si="17"/>
        <v>1.8206003704578921E-3</v>
      </c>
    </row>
    <row r="91" spans="1:18" x14ac:dyDescent="0.2">
      <c r="A91" s="79">
        <v>19978.5</v>
      </c>
      <c r="B91" s="79">
        <v>-8.7106049999420065E-2</v>
      </c>
      <c r="C91" s="79">
        <v>1</v>
      </c>
      <c r="D91" s="80">
        <f t="shared" si="18"/>
        <v>1.9978499999999999</v>
      </c>
      <c r="E91" s="80">
        <f t="shared" si="18"/>
        <v>-8.7106049999420065E-2</v>
      </c>
      <c r="F91" s="28">
        <f t="shared" si="19"/>
        <v>1.9978499999999999</v>
      </c>
      <c r="G91" s="28">
        <f t="shared" si="19"/>
        <v>-8.7106049999420065E-2</v>
      </c>
      <c r="H91" s="28">
        <f t="shared" si="20"/>
        <v>3.9914046224999997</v>
      </c>
      <c r="I91" s="28">
        <f t="shared" si="21"/>
        <v>7.974227725061624</v>
      </c>
      <c r="J91" s="28">
        <f t="shared" si="22"/>
        <v>15.931310860514365</v>
      </c>
      <c r="K91" s="28">
        <f t="shared" si="23"/>
        <v>-0.17402482199134137</v>
      </c>
      <c r="L91" s="28">
        <f t="shared" si="24"/>
        <v>-0.34767549061540132</v>
      </c>
      <c r="M91" s="28">
        <f t="shared" ca="1" si="25"/>
        <v>-7.8576973368417097E-2</v>
      </c>
      <c r="N91" s="28">
        <f t="shared" ca="1" si="26"/>
        <v>7.2745148177520949E-5</v>
      </c>
      <c r="O91" s="85">
        <f t="shared" ca="1" si="27"/>
        <v>658495.19548261282</v>
      </c>
      <c r="P91" s="28">
        <f t="shared" ca="1" si="28"/>
        <v>208079.38445932342</v>
      </c>
      <c r="Q91" s="28">
        <f t="shared" ca="1" si="29"/>
        <v>7069982.895301952</v>
      </c>
      <c r="R91" s="16">
        <f t="shared" ca="1" si="17"/>
        <v>-8.5290766310029686E-3</v>
      </c>
    </row>
    <row r="92" spans="1:18" x14ac:dyDescent="0.2">
      <c r="A92" s="79">
        <v>19979</v>
      </c>
      <c r="B92" s="79">
        <v>-7.6128699998662341E-2</v>
      </c>
      <c r="C92" s="79">
        <v>1</v>
      </c>
      <c r="D92" s="80">
        <f t="shared" si="18"/>
        <v>1.9979</v>
      </c>
      <c r="E92" s="80">
        <f t="shared" si="18"/>
        <v>-7.6128699998662341E-2</v>
      </c>
      <c r="F92" s="28">
        <f t="shared" si="19"/>
        <v>1.9979</v>
      </c>
      <c r="G92" s="28">
        <f t="shared" si="19"/>
        <v>-7.6128699998662341E-2</v>
      </c>
      <c r="H92" s="28">
        <f t="shared" si="20"/>
        <v>3.9916044099999999</v>
      </c>
      <c r="I92" s="28">
        <f t="shared" si="21"/>
        <v>7.9748264507390001</v>
      </c>
      <c r="J92" s="28">
        <f t="shared" si="22"/>
        <v>15.932905765931448</v>
      </c>
      <c r="K92" s="28">
        <f t="shared" si="23"/>
        <v>-0.15209752972732749</v>
      </c>
      <c r="L92" s="28">
        <f t="shared" si="24"/>
        <v>-0.3038756546422276</v>
      </c>
      <c r="M92" s="28">
        <f t="shared" ca="1" si="25"/>
        <v>-7.8578200369322199E-2</v>
      </c>
      <c r="N92" s="28">
        <f t="shared" ca="1" si="26"/>
        <v>6.000052065862778E-6</v>
      </c>
      <c r="O92" s="85">
        <f t="shared" ca="1" si="27"/>
        <v>659023.1638489844</v>
      </c>
      <c r="P92" s="28">
        <f t="shared" ca="1" si="28"/>
        <v>207207.45641669416</v>
      </c>
      <c r="Q92" s="28">
        <f t="shared" ca="1" si="29"/>
        <v>7073701.5222594868</v>
      </c>
      <c r="R92" s="16">
        <f t="shared" ca="1" si="17"/>
        <v>2.4495003706598573E-3</v>
      </c>
    </row>
    <row r="93" spans="1:18" x14ac:dyDescent="0.2">
      <c r="A93" s="79">
        <v>20918.5</v>
      </c>
      <c r="B93" s="79">
        <v>-8.2388049995643087E-2</v>
      </c>
      <c r="C93" s="79">
        <v>1</v>
      </c>
      <c r="D93" s="80">
        <f t="shared" si="18"/>
        <v>2.09185</v>
      </c>
      <c r="E93" s="80">
        <f t="shared" si="18"/>
        <v>-8.2388049995643087E-2</v>
      </c>
      <c r="F93" s="28">
        <f t="shared" si="19"/>
        <v>2.09185</v>
      </c>
      <c r="G93" s="28">
        <f t="shared" si="19"/>
        <v>-8.2388049995643087E-2</v>
      </c>
      <c r="H93" s="28">
        <f t="shared" si="20"/>
        <v>4.3758364224999999</v>
      </c>
      <c r="I93" s="28">
        <f t="shared" si="21"/>
        <v>9.153593420406624</v>
      </c>
      <c r="J93" s="28">
        <f t="shared" si="22"/>
        <v>19.147944396477598</v>
      </c>
      <c r="K93" s="28">
        <f t="shared" si="23"/>
        <v>-0.172343442383386</v>
      </c>
      <c r="L93" s="28">
        <f t="shared" si="24"/>
        <v>-0.36051662994968603</v>
      </c>
      <c r="M93" s="28">
        <f t="shared" ca="1" si="25"/>
        <v>-8.0811706785638274E-2</v>
      </c>
      <c r="N93" s="28">
        <f t="shared" ca="1" si="26"/>
        <v>2.4848579157282781E-6</v>
      </c>
      <c r="O93" s="85">
        <f t="shared" ca="1" si="27"/>
        <v>2057847.6616086056</v>
      </c>
      <c r="P93" s="28">
        <f t="shared" ca="1" si="28"/>
        <v>2047471.3798965733</v>
      </c>
      <c r="Q93" s="28">
        <f t="shared" ca="1" si="29"/>
        <v>16212075.750221206</v>
      </c>
      <c r="R93" s="16">
        <f t="shared" ca="1" si="17"/>
        <v>-1.576343210004813E-3</v>
      </c>
    </row>
    <row r="94" spans="1:18" x14ac:dyDescent="0.2">
      <c r="A94" s="79">
        <v>21088.5</v>
      </c>
      <c r="B94" s="79">
        <v>-8.1289049994666129E-2</v>
      </c>
      <c r="C94" s="79">
        <v>1</v>
      </c>
      <c r="D94" s="80">
        <f t="shared" si="18"/>
        <v>2.1088499999999999</v>
      </c>
      <c r="E94" s="80">
        <f t="shared" si="18"/>
        <v>-8.1289049994666129E-2</v>
      </c>
      <c r="F94" s="28">
        <f t="shared" si="19"/>
        <v>2.1088499999999999</v>
      </c>
      <c r="G94" s="28">
        <f t="shared" si="19"/>
        <v>-8.1289049994666129E-2</v>
      </c>
      <c r="H94" s="28">
        <f t="shared" si="20"/>
        <v>4.4472483224999992</v>
      </c>
      <c r="I94" s="28">
        <f t="shared" si="21"/>
        <v>9.3785796249041233</v>
      </c>
      <c r="J94" s="28">
        <f t="shared" si="22"/>
        <v>19.778017641979059</v>
      </c>
      <c r="K94" s="28">
        <f t="shared" si="23"/>
        <v>-0.17142641308125167</v>
      </c>
      <c r="L94" s="28">
        <f t="shared" si="24"/>
        <v>-0.36151259122639756</v>
      </c>
      <c r="M94" s="28">
        <f t="shared" ca="1" si="25"/>
        <v>-8.1200470286441645E-2</v>
      </c>
      <c r="N94" s="28">
        <f t="shared" ca="1" si="26"/>
        <v>7.8463647091347805E-9</v>
      </c>
      <c r="O94" s="85">
        <f t="shared" ca="1" si="27"/>
        <v>2401482.0160024078</v>
      </c>
      <c r="P94" s="28">
        <f t="shared" ca="1" si="28"/>
        <v>3207903.4832673999</v>
      </c>
      <c r="Q94" s="28">
        <f t="shared" ca="1" si="29"/>
        <v>18361762.067984704</v>
      </c>
      <c r="R94" s="16">
        <f t="shared" ca="1" si="17"/>
        <v>-8.8579708224484355E-5</v>
      </c>
    </row>
    <row r="95" spans="1:18" x14ac:dyDescent="0.2">
      <c r="A95" s="79">
        <v>21124.5</v>
      </c>
      <c r="B95" s="79">
        <v>-8.0319849999796133E-2</v>
      </c>
      <c r="C95" s="79">
        <v>1</v>
      </c>
      <c r="D95" s="80">
        <f t="shared" si="18"/>
        <v>2.1124499999999999</v>
      </c>
      <c r="E95" s="80">
        <f t="shared" si="18"/>
        <v>-8.0319849999796133E-2</v>
      </c>
      <c r="F95" s="28">
        <f t="shared" si="19"/>
        <v>2.1124499999999999</v>
      </c>
      <c r="G95" s="28">
        <f t="shared" si="19"/>
        <v>-8.0319849999796133E-2</v>
      </c>
      <c r="H95" s="28">
        <f t="shared" si="20"/>
        <v>4.4624450025</v>
      </c>
      <c r="I95" s="28">
        <f t="shared" si="21"/>
        <v>9.4266919455311253</v>
      </c>
      <c r="J95" s="28">
        <f t="shared" si="22"/>
        <v>19.913415400337225</v>
      </c>
      <c r="K95" s="28">
        <f t="shared" si="23"/>
        <v>-0.16967166713206933</v>
      </c>
      <c r="L95" s="28">
        <f t="shared" si="24"/>
        <v>-0.35842291323313985</v>
      </c>
      <c r="M95" s="28">
        <f t="shared" ca="1" si="25"/>
        <v>-8.1282191824194105E-2</v>
      </c>
      <c r="N95" s="28">
        <f t="shared" ca="1" si="26"/>
        <v>9.2610178698561721E-7</v>
      </c>
      <c r="O95" s="85">
        <f t="shared" ca="1" si="27"/>
        <v>2477960.3001743597</v>
      </c>
      <c r="P95" s="28">
        <f t="shared" ca="1" si="28"/>
        <v>3489701.4577980964</v>
      </c>
      <c r="Q95" s="28">
        <f t="shared" ca="1" si="29"/>
        <v>18838020.815175407</v>
      </c>
      <c r="R95" s="16">
        <f t="shared" ca="1" si="17"/>
        <v>9.62341824397972E-4</v>
      </c>
    </row>
    <row r="96" spans="1:18" x14ac:dyDescent="0.2">
      <c r="A96" s="79">
        <v>21836.5</v>
      </c>
      <c r="B96" s="79">
        <v>-8.2173449998663273E-2</v>
      </c>
      <c r="C96" s="79">
        <v>1</v>
      </c>
      <c r="D96" s="80">
        <f t="shared" si="18"/>
        <v>2.1836500000000001</v>
      </c>
      <c r="E96" s="80">
        <f t="shared" si="18"/>
        <v>-8.2173449998663273E-2</v>
      </c>
      <c r="F96" s="28">
        <f t="shared" si="19"/>
        <v>2.1836500000000001</v>
      </c>
      <c r="G96" s="28">
        <f t="shared" si="19"/>
        <v>-8.2173449998663273E-2</v>
      </c>
      <c r="H96" s="28">
        <f t="shared" si="20"/>
        <v>4.7683273225000002</v>
      </c>
      <c r="I96" s="28">
        <f t="shared" si="21"/>
        <v>10.412357957777125</v>
      </c>
      <c r="J96" s="28">
        <f t="shared" si="22"/>
        <v>22.73694545450002</v>
      </c>
      <c r="K96" s="28">
        <f t="shared" si="23"/>
        <v>-0.17943805408958105</v>
      </c>
      <c r="L96" s="28">
        <f t="shared" si="24"/>
        <v>-0.39182990681271368</v>
      </c>
      <c r="M96" s="28">
        <f t="shared" ca="1" si="25"/>
        <v>-8.2855025217382583E-2</v>
      </c>
      <c r="N96" s="28">
        <f t="shared" ca="1" si="26"/>
        <v>4.6454477877227564E-7</v>
      </c>
      <c r="O96" s="85">
        <f t="shared" ca="1" si="27"/>
        <v>4265628.3813851038</v>
      </c>
      <c r="P96" s="28">
        <f t="shared" ca="1" si="28"/>
        <v>11864647.417661389</v>
      </c>
      <c r="Q96" s="28">
        <f t="shared" ca="1" si="29"/>
        <v>29858702.738260251</v>
      </c>
      <c r="R96" s="16">
        <f t="shared" ca="1" si="17"/>
        <v>6.8157521871931026E-4</v>
      </c>
    </row>
    <row r="97" spans="1:18" x14ac:dyDescent="0.2">
      <c r="A97" s="79">
        <v>22853.5</v>
      </c>
      <c r="B97" s="79">
        <v>-8.5343549995741341E-2</v>
      </c>
      <c r="C97" s="79">
        <v>1</v>
      </c>
      <c r="D97" s="80">
        <f t="shared" si="18"/>
        <v>2.2853500000000002</v>
      </c>
      <c r="E97" s="80">
        <f t="shared" si="18"/>
        <v>-8.5343549995741341E-2</v>
      </c>
      <c r="F97" s="28">
        <f t="shared" si="19"/>
        <v>2.2853500000000002</v>
      </c>
      <c r="G97" s="28">
        <f t="shared" si="19"/>
        <v>-8.5343549995741341E-2</v>
      </c>
      <c r="H97" s="28">
        <f t="shared" si="20"/>
        <v>5.222824622500001</v>
      </c>
      <c r="I97" s="28">
        <f t="shared" si="21"/>
        <v>11.935982251030378</v>
      </c>
      <c r="J97" s="28">
        <f t="shared" si="22"/>
        <v>27.277897037392275</v>
      </c>
      <c r="K97" s="28">
        <f t="shared" si="23"/>
        <v>-0.1950398819827675</v>
      </c>
      <c r="L97" s="28">
        <f t="shared" si="24"/>
        <v>-0.44573439428931777</v>
      </c>
      <c r="M97" s="28">
        <f t="shared" ca="1" si="25"/>
        <v>-8.4958199553779451E-2</v>
      </c>
      <c r="N97" s="28">
        <f t="shared" ca="1" si="26"/>
        <v>1.4849496312022416E-7</v>
      </c>
      <c r="O97" s="85">
        <f t="shared" ca="1" si="27"/>
        <v>7784020.0011481596</v>
      </c>
      <c r="P97" s="28">
        <f t="shared" ca="1" si="28"/>
        <v>34483249.054901406</v>
      </c>
      <c r="Q97" s="28">
        <f t="shared" ca="1" si="29"/>
        <v>51486807.71664726</v>
      </c>
      <c r="R97" s="16">
        <f t="shared" ca="1" si="17"/>
        <v>-3.8535044196189028E-4</v>
      </c>
    </row>
    <row r="98" spans="1:18" x14ac:dyDescent="0.2">
      <c r="A98" s="79">
        <v>22853.5</v>
      </c>
      <c r="B98" s="79">
        <v>-8.5243549998267554E-2</v>
      </c>
      <c r="C98" s="79">
        <v>1</v>
      </c>
      <c r="D98" s="80">
        <f t="shared" si="18"/>
        <v>2.2853500000000002</v>
      </c>
      <c r="E98" s="80">
        <f t="shared" si="18"/>
        <v>-8.5243549998267554E-2</v>
      </c>
      <c r="F98" s="28">
        <f t="shared" si="19"/>
        <v>2.2853500000000002</v>
      </c>
      <c r="G98" s="28">
        <f t="shared" si="19"/>
        <v>-8.5243549998267554E-2</v>
      </c>
      <c r="H98" s="28">
        <f t="shared" si="20"/>
        <v>5.222824622500001</v>
      </c>
      <c r="I98" s="28">
        <f t="shared" si="21"/>
        <v>11.935982251030378</v>
      </c>
      <c r="J98" s="28">
        <f t="shared" si="22"/>
        <v>27.277897037392275</v>
      </c>
      <c r="K98" s="28">
        <f t="shared" si="23"/>
        <v>-0.19481134698854077</v>
      </c>
      <c r="L98" s="28">
        <f t="shared" si="24"/>
        <v>-0.44521211184026172</v>
      </c>
      <c r="M98" s="28">
        <f t="shared" ca="1" si="25"/>
        <v>-8.4958199553779451E-2</v>
      </c>
      <c r="N98" s="28">
        <f t="shared" ca="1" si="26"/>
        <v>8.1424876169557814E-8</v>
      </c>
      <c r="O98" s="85">
        <f t="shared" ca="1" si="27"/>
        <v>7784020.0011481596</v>
      </c>
      <c r="P98" s="28">
        <f t="shared" ca="1" si="28"/>
        <v>34483249.054901406</v>
      </c>
      <c r="Q98" s="28">
        <f t="shared" ca="1" si="29"/>
        <v>51486807.71664726</v>
      </c>
      <c r="R98" s="16">
        <f t="shared" ca="1" si="17"/>
        <v>-2.8535044448810276E-4</v>
      </c>
    </row>
    <row r="99" spans="1:18" x14ac:dyDescent="0.2">
      <c r="A99" s="79">
        <v>23059.5</v>
      </c>
      <c r="B99" s="79">
        <v>-8.257535000302596E-2</v>
      </c>
      <c r="C99" s="79">
        <v>1</v>
      </c>
      <c r="D99" s="80">
        <f t="shared" si="18"/>
        <v>2.3059500000000002</v>
      </c>
      <c r="E99" s="80">
        <f t="shared" si="18"/>
        <v>-8.257535000302596E-2</v>
      </c>
      <c r="F99" s="28">
        <f t="shared" si="19"/>
        <v>2.3059500000000002</v>
      </c>
      <c r="G99" s="28">
        <f t="shared" si="19"/>
        <v>-8.257535000302596E-2</v>
      </c>
      <c r="H99" s="28">
        <f t="shared" si="20"/>
        <v>5.3174054025000004</v>
      </c>
      <c r="I99" s="28">
        <f t="shared" si="21"/>
        <v>12.261670987894878</v>
      </c>
      <c r="J99" s="28">
        <f t="shared" si="22"/>
        <v>28.274800214536196</v>
      </c>
      <c r="K99" s="28">
        <f t="shared" si="23"/>
        <v>-0.19041462833947773</v>
      </c>
      <c r="L99" s="28">
        <f t="shared" si="24"/>
        <v>-0.43908661221941869</v>
      </c>
      <c r="M99" s="28">
        <f t="shared" ca="1" si="25"/>
        <v>-8.536366314714329E-2</v>
      </c>
      <c r="N99" s="28">
        <f t="shared" ca="1" si="26"/>
        <v>7.7746901896574697E-6</v>
      </c>
      <c r="O99" s="85">
        <f t="shared" ca="1" si="27"/>
        <v>8644011.6403431799</v>
      </c>
      <c r="P99" s="28">
        <f t="shared" ca="1" si="28"/>
        <v>40822057.952580199</v>
      </c>
      <c r="Q99" s="28">
        <f t="shared" ca="1" si="29"/>
        <v>56808734.447793819</v>
      </c>
      <c r="R99" s="16">
        <f t="shared" ca="1" si="17"/>
        <v>2.7883131441173298E-3</v>
      </c>
    </row>
    <row r="100" spans="1:18" x14ac:dyDescent="0.2">
      <c r="A100" s="79">
        <v>24907.5</v>
      </c>
      <c r="B100" s="79">
        <v>-8.8889749997179024E-2</v>
      </c>
      <c r="C100" s="79">
        <v>1</v>
      </c>
      <c r="D100" s="80">
        <f t="shared" si="18"/>
        <v>2.4907499999999998</v>
      </c>
      <c r="E100" s="80">
        <f t="shared" si="18"/>
        <v>-8.8889749997179024E-2</v>
      </c>
      <c r="F100" s="28">
        <f t="shared" si="19"/>
        <v>2.4907499999999998</v>
      </c>
      <c r="G100" s="28">
        <f t="shared" si="19"/>
        <v>-8.8889749997179024E-2</v>
      </c>
      <c r="H100" s="28">
        <f t="shared" si="20"/>
        <v>6.2038355624999992</v>
      </c>
      <c r="I100" s="28">
        <f t="shared" si="21"/>
        <v>15.452203427296872</v>
      </c>
      <c r="J100" s="28">
        <f t="shared" si="22"/>
        <v>38.487575686539685</v>
      </c>
      <c r="K100" s="28">
        <f t="shared" si="23"/>
        <v>-0.22140214480547363</v>
      </c>
      <c r="L100" s="28">
        <f t="shared" si="24"/>
        <v>-0.5514573921742334</v>
      </c>
      <c r="M100" s="28">
        <f t="shared" ca="1" si="25"/>
        <v>-8.8691440206157962E-2</v>
      </c>
      <c r="N100" s="28">
        <f t="shared" ca="1" si="26"/>
        <v>3.9326773214817213E-8</v>
      </c>
      <c r="O100" s="85">
        <f t="shared" ca="1" si="27"/>
        <v>18802765.721329626</v>
      </c>
      <c r="P100" s="28">
        <f t="shared" ca="1" si="28"/>
        <v>130115419.46266839</v>
      </c>
      <c r="Q100" s="28">
        <f t="shared" ca="1" si="29"/>
        <v>121221769.52503748</v>
      </c>
      <c r="R100" s="16">
        <f t="shared" ca="1" si="17"/>
        <v>-1.9830979102106183E-4</v>
      </c>
    </row>
    <row r="101" spans="1:18" x14ac:dyDescent="0.2">
      <c r="A101" s="79">
        <v>24946</v>
      </c>
      <c r="B101" s="79">
        <v>-8.9833799996995367E-2</v>
      </c>
      <c r="C101" s="79">
        <v>2</v>
      </c>
      <c r="D101" s="80">
        <f t="shared" si="18"/>
        <v>2.4946000000000002</v>
      </c>
      <c r="E101" s="80">
        <f t="shared" si="18"/>
        <v>-8.9833799996995367E-2</v>
      </c>
      <c r="F101" s="28">
        <f t="shared" si="19"/>
        <v>4.9892000000000003</v>
      </c>
      <c r="G101" s="28">
        <f t="shared" si="19"/>
        <v>-0.17966759999399073</v>
      </c>
      <c r="H101" s="28">
        <f t="shared" si="20"/>
        <v>12.446058320000002</v>
      </c>
      <c r="I101" s="28">
        <f t="shared" si="21"/>
        <v>31.047937085072007</v>
      </c>
      <c r="J101" s="28">
        <f t="shared" si="22"/>
        <v>77.452183852420632</v>
      </c>
      <c r="K101" s="28">
        <f t="shared" si="23"/>
        <v>-0.4481987949450093</v>
      </c>
      <c r="L101" s="28">
        <f t="shared" si="24"/>
        <v>-1.1180767138698202</v>
      </c>
      <c r="M101" s="28">
        <f t="shared" ca="1" si="25"/>
        <v>-8.8754845155117168E-2</v>
      </c>
      <c r="N101" s="28">
        <f t="shared" ca="1" si="26"/>
        <v>2.3282871016248193E-6</v>
      </c>
      <c r="O101" s="85">
        <f t="shared" ca="1" si="27"/>
        <v>76256697.845065325</v>
      </c>
      <c r="P101" s="28">
        <f t="shared" ca="1" si="28"/>
        <v>530714205.95268923</v>
      </c>
      <c r="Q101" s="28">
        <f t="shared" ca="1" si="29"/>
        <v>491667597.5199427</v>
      </c>
      <c r="R101" s="16">
        <f t="shared" ca="1" si="17"/>
        <v>-1.0789548418781991E-3</v>
      </c>
    </row>
    <row r="102" spans="1:18" x14ac:dyDescent="0.2">
      <c r="A102" s="79"/>
      <c r="B102" s="79"/>
      <c r="C102" s="79"/>
      <c r="D102" s="80">
        <f t="shared" si="18"/>
        <v>0</v>
      </c>
      <c r="E102" s="80">
        <f t="shared" si="18"/>
        <v>0</v>
      </c>
      <c r="F102" s="28">
        <f t="shared" si="19"/>
        <v>0</v>
      </c>
      <c r="G102" s="28">
        <f t="shared" si="19"/>
        <v>0</v>
      </c>
      <c r="H102" s="28">
        <f t="shared" si="20"/>
        <v>0</v>
      </c>
      <c r="I102" s="28">
        <f t="shared" si="21"/>
        <v>0</v>
      </c>
      <c r="J102" s="28">
        <f t="shared" si="22"/>
        <v>0</v>
      </c>
      <c r="K102" s="28">
        <f t="shared" si="23"/>
        <v>0</v>
      </c>
      <c r="L102" s="28">
        <f t="shared" si="24"/>
        <v>0</v>
      </c>
      <c r="M102" s="28">
        <f t="shared" ca="1" si="25"/>
        <v>3.0051037411602866E-3</v>
      </c>
      <c r="N102" s="28">
        <f t="shared" ca="1" si="26"/>
        <v>0</v>
      </c>
      <c r="O102" s="85">
        <f t="shared" ca="1" si="27"/>
        <v>0</v>
      </c>
      <c r="P102" s="28">
        <f t="shared" ca="1" si="28"/>
        <v>0</v>
      </c>
      <c r="Q102" s="28">
        <f t="shared" ca="1" si="29"/>
        <v>0</v>
      </c>
      <c r="R102" s="16">
        <f t="shared" ca="1" si="17"/>
        <v>-3.0051037411602866E-3</v>
      </c>
    </row>
    <row r="103" spans="1:18" x14ac:dyDescent="0.2">
      <c r="A103" s="79"/>
      <c r="B103" s="79"/>
      <c r="C103" s="79"/>
      <c r="D103" s="80">
        <f t="shared" si="18"/>
        <v>0</v>
      </c>
      <c r="E103" s="80">
        <f t="shared" si="18"/>
        <v>0</v>
      </c>
      <c r="F103" s="28">
        <f t="shared" si="19"/>
        <v>0</v>
      </c>
      <c r="G103" s="28">
        <f t="shared" si="19"/>
        <v>0</v>
      </c>
      <c r="H103" s="28">
        <f t="shared" si="20"/>
        <v>0</v>
      </c>
      <c r="I103" s="28">
        <f t="shared" si="21"/>
        <v>0</v>
      </c>
      <c r="J103" s="28">
        <f t="shared" si="22"/>
        <v>0</v>
      </c>
      <c r="K103" s="28">
        <f t="shared" si="23"/>
        <v>0</v>
      </c>
      <c r="L103" s="28">
        <f t="shared" si="24"/>
        <v>0</v>
      </c>
      <c r="M103" s="28">
        <f t="shared" ca="1" si="25"/>
        <v>3.0051037411602866E-3</v>
      </c>
      <c r="N103" s="28">
        <f t="shared" ca="1" si="26"/>
        <v>0</v>
      </c>
      <c r="O103" s="85">
        <f t="shared" ca="1" si="27"/>
        <v>0</v>
      </c>
      <c r="P103" s="28">
        <f t="shared" ca="1" si="28"/>
        <v>0</v>
      </c>
      <c r="Q103" s="28">
        <f t="shared" ca="1" si="29"/>
        <v>0</v>
      </c>
      <c r="R103" s="16">
        <f t="shared" ca="1" si="17"/>
        <v>-3.0051037411602866E-3</v>
      </c>
    </row>
    <row r="104" spans="1:18" x14ac:dyDescent="0.2">
      <c r="A104" s="79"/>
      <c r="B104" s="79"/>
      <c r="C104" s="79"/>
      <c r="D104" s="80">
        <f t="shared" si="18"/>
        <v>0</v>
      </c>
      <c r="E104" s="80">
        <f t="shared" si="18"/>
        <v>0</v>
      </c>
      <c r="F104" s="28">
        <f t="shared" si="19"/>
        <v>0</v>
      </c>
      <c r="G104" s="28">
        <f t="shared" si="19"/>
        <v>0</v>
      </c>
      <c r="H104" s="28">
        <f t="shared" si="20"/>
        <v>0</v>
      </c>
      <c r="I104" s="28">
        <f t="shared" si="21"/>
        <v>0</v>
      </c>
      <c r="J104" s="28">
        <f t="shared" si="22"/>
        <v>0</v>
      </c>
      <c r="K104" s="28">
        <f t="shared" si="23"/>
        <v>0</v>
      </c>
      <c r="L104" s="28">
        <f t="shared" si="24"/>
        <v>0</v>
      </c>
      <c r="M104" s="28">
        <f t="shared" ca="1" si="25"/>
        <v>3.0051037411602866E-3</v>
      </c>
      <c r="N104" s="28">
        <f t="shared" ca="1" si="26"/>
        <v>0</v>
      </c>
      <c r="O104" s="85">
        <f t="shared" ca="1" si="27"/>
        <v>0</v>
      </c>
      <c r="P104" s="28">
        <f t="shared" ca="1" si="28"/>
        <v>0</v>
      </c>
      <c r="Q104" s="28">
        <f t="shared" ca="1" si="29"/>
        <v>0</v>
      </c>
      <c r="R104" s="16">
        <f t="shared" ca="1" si="17"/>
        <v>-3.0051037411602866E-3</v>
      </c>
    </row>
    <row r="105" spans="1:18" x14ac:dyDescent="0.2">
      <c r="A105" s="79"/>
      <c r="B105" s="79"/>
      <c r="C105" s="79"/>
      <c r="D105" s="80">
        <f t="shared" si="18"/>
        <v>0</v>
      </c>
      <c r="E105" s="80">
        <f t="shared" si="18"/>
        <v>0</v>
      </c>
      <c r="F105" s="28">
        <f t="shared" si="19"/>
        <v>0</v>
      </c>
      <c r="G105" s="28">
        <f t="shared" si="19"/>
        <v>0</v>
      </c>
      <c r="H105" s="28">
        <f t="shared" si="20"/>
        <v>0</v>
      </c>
      <c r="I105" s="28">
        <f t="shared" si="21"/>
        <v>0</v>
      </c>
      <c r="J105" s="28">
        <f t="shared" si="22"/>
        <v>0</v>
      </c>
      <c r="K105" s="28">
        <f t="shared" si="23"/>
        <v>0</v>
      </c>
      <c r="L105" s="28">
        <f t="shared" si="24"/>
        <v>0</v>
      </c>
      <c r="M105" s="28">
        <f t="shared" ca="1" si="25"/>
        <v>3.0051037411602866E-3</v>
      </c>
      <c r="N105" s="28">
        <f t="shared" ca="1" si="26"/>
        <v>0</v>
      </c>
      <c r="O105" s="85">
        <f t="shared" ca="1" si="27"/>
        <v>0</v>
      </c>
      <c r="P105" s="28">
        <f t="shared" ca="1" si="28"/>
        <v>0</v>
      </c>
      <c r="Q105" s="28">
        <f t="shared" ca="1" si="29"/>
        <v>0</v>
      </c>
      <c r="R105" s="16">
        <f t="shared" ca="1" si="17"/>
        <v>-3.0051037411602866E-3</v>
      </c>
    </row>
    <row r="106" spans="1:18" x14ac:dyDescent="0.2">
      <c r="A106" s="79"/>
      <c r="B106" s="79"/>
      <c r="C106" s="79"/>
      <c r="D106" s="80">
        <f t="shared" si="18"/>
        <v>0</v>
      </c>
      <c r="E106" s="80">
        <f t="shared" si="18"/>
        <v>0</v>
      </c>
      <c r="F106" s="28">
        <f t="shared" si="19"/>
        <v>0</v>
      </c>
      <c r="G106" s="28">
        <f t="shared" si="19"/>
        <v>0</v>
      </c>
      <c r="H106" s="28">
        <f t="shared" si="20"/>
        <v>0</v>
      </c>
      <c r="I106" s="28">
        <f t="shared" si="21"/>
        <v>0</v>
      </c>
      <c r="J106" s="28">
        <f t="shared" si="22"/>
        <v>0</v>
      </c>
      <c r="K106" s="28">
        <f t="shared" si="23"/>
        <v>0</v>
      </c>
      <c r="L106" s="28">
        <f t="shared" si="24"/>
        <v>0</v>
      </c>
      <c r="M106" s="28">
        <f t="shared" ca="1" si="25"/>
        <v>3.0051037411602866E-3</v>
      </c>
      <c r="N106" s="28">
        <f t="shared" ca="1" si="26"/>
        <v>0</v>
      </c>
      <c r="O106" s="85">
        <f t="shared" ca="1" si="27"/>
        <v>0</v>
      </c>
      <c r="P106" s="28">
        <f t="shared" ca="1" si="28"/>
        <v>0</v>
      </c>
      <c r="Q106" s="28">
        <f t="shared" ca="1" si="29"/>
        <v>0</v>
      </c>
      <c r="R106" s="16">
        <f t="shared" ca="1" si="17"/>
        <v>-3.0051037411602866E-3</v>
      </c>
    </row>
    <row r="107" spans="1:18" x14ac:dyDescent="0.2">
      <c r="A107" s="79"/>
      <c r="B107" s="79"/>
      <c r="C107" s="79"/>
      <c r="D107" s="80">
        <f t="shared" si="18"/>
        <v>0</v>
      </c>
      <c r="E107" s="80">
        <f t="shared" si="18"/>
        <v>0</v>
      </c>
      <c r="F107" s="28">
        <f t="shared" si="19"/>
        <v>0</v>
      </c>
      <c r="G107" s="28">
        <f t="shared" si="19"/>
        <v>0</v>
      </c>
      <c r="H107" s="28">
        <f t="shared" si="20"/>
        <v>0</v>
      </c>
      <c r="I107" s="28">
        <f t="shared" si="21"/>
        <v>0</v>
      </c>
      <c r="J107" s="28">
        <f t="shared" si="22"/>
        <v>0</v>
      </c>
      <c r="K107" s="28">
        <f t="shared" si="23"/>
        <v>0</v>
      </c>
      <c r="L107" s="28">
        <f t="shared" si="24"/>
        <v>0</v>
      </c>
      <c r="M107" s="28">
        <f t="shared" ca="1" si="25"/>
        <v>3.0051037411602866E-3</v>
      </c>
      <c r="N107" s="28">
        <f t="shared" ca="1" si="26"/>
        <v>0</v>
      </c>
      <c r="O107" s="85">
        <f t="shared" ca="1" si="27"/>
        <v>0</v>
      </c>
      <c r="P107" s="28">
        <f t="shared" ca="1" si="28"/>
        <v>0</v>
      </c>
      <c r="Q107" s="28">
        <f t="shared" ca="1" si="29"/>
        <v>0</v>
      </c>
      <c r="R107" s="16">
        <f t="shared" ca="1" si="17"/>
        <v>-3.0051037411602866E-3</v>
      </c>
    </row>
    <row r="108" spans="1:18" x14ac:dyDescent="0.2">
      <c r="A108" s="79"/>
      <c r="B108" s="79"/>
      <c r="C108" s="79"/>
      <c r="D108" s="80">
        <f t="shared" si="18"/>
        <v>0</v>
      </c>
      <c r="E108" s="80">
        <f t="shared" si="18"/>
        <v>0</v>
      </c>
      <c r="F108" s="28">
        <f t="shared" si="19"/>
        <v>0</v>
      </c>
      <c r="G108" s="28">
        <f t="shared" si="19"/>
        <v>0</v>
      </c>
      <c r="H108" s="28">
        <f t="shared" si="20"/>
        <v>0</v>
      </c>
      <c r="I108" s="28">
        <f t="shared" si="21"/>
        <v>0</v>
      </c>
      <c r="J108" s="28">
        <f t="shared" si="22"/>
        <v>0</v>
      </c>
      <c r="K108" s="28">
        <f t="shared" si="23"/>
        <v>0</v>
      </c>
      <c r="L108" s="28">
        <f t="shared" si="24"/>
        <v>0</v>
      </c>
      <c r="M108" s="28">
        <f t="shared" ca="1" si="25"/>
        <v>3.0051037411602866E-3</v>
      </c>
      <c r="N108" s="28">
        <f t="shared" ca="1" si="26"/>
        <v>0</v>
      </c>
      <c r="O108" s="85">
        <f t="shared" ca="1" si="27"/>
        <v>0</v>
      </c>
      <c r="P108" s="28">
        <f t="shared" ca="1" si="28"/>
        <v>0</v>
      </c>
      <c r="Q108" s="28">
        <f t="shared" ca="1" si="29"/>
        <v>0</v>
      </c>
      <c r="R108" s="16">
        <f t="shared" ca="1" si="17"/>
        <v>-3.0051037411602866E-3</v>
      </c>
    </row>
    <row r="109" spans="1:18" x14ac:dyDescent="0.2">
      <c r="A109" s="79"/>
      <c r="B109" s="79"/>
      <c r="C109" s="79"/>
      <c r="D109" s="80">
        <f t="shared" si="18"/>
        <v>0</v>
      </c>
      <c r="E109" s="80">
        <f t="shared" si="18"/>
        <v>0</v>
      </c>
      <c r="F109" s="28">
        <f t="shared" si="19"/>
        <v>0</v>
      </c>
      <c r="G109" s="28">
        <f t="shared" si="19"/>
        <v>0</v>
      </c>
      <c r="H109" s="28">
        <f t="shared" si="20"/>
        <v>0</v>
      </c>
      <c r="I109" s="28">
        <f t="shared" si="21"/>
        <v>0</v>
      </c>
      <c r="J109" s="28">
        <f t="shared" si="22"/>
        <v>0</v>
      </c>
      <c r="K109" s="28">
        <f t="shared" si="23"/>
        <v>0</v>
      </c>
      <c r="L109" s="28">
        <f t="shared" si="24"/>
        <v>0</v>
      </c>
      <c r="M109" s="28">
        <f t="shared" ca="1" si="25"/>
        <v>3.0051037411602866E-3</v>
      </c>
      <c r="N109" s="28">
        <f t="shared" ca="1" si="26"/>
        <v>0</v>
      </c>
      <c r="O109" s="85">
        <f t="shared" ca="1" si="27"/>
        <v>0</v>
      </c>
      <c r="P109" s="28">
        <f t="shared" ca="1" si="28"/>
        <v>0</v>
      </c>
      <c r="Q109" s="28">
        <f t="shared" ca="1" si="29"/>
        <v>0</v>
      </c>
      <c r="R109" s="16">
        <f t="shared" ca="1" si="17"/>
        <v>-3.0051037411602866E-3</v>
      </c>
    </row>
    <row r="110" spans="1:18" x14ac:dyDescent="0.2">
      <c r="A110" s="79"/>
      <c r="B110" s="79"/>
      <c r="C110" s="79"/>
      <c r="D110" s="80">
        <f t="shared" si="18"/>
        <v>0</v>
      </c>
      <c r="E110" s="80">
        <f t="shared" si="18"/>
        <v>0</v>
      </c>
      <c r="F110" s="28">
        <f t="shared" si="19"/>
        <v>0</v>
      </c>
      <c r="G110" s="28">
        <f t="shared" si="19"/>
        <v>0</v>
      </c>
      <c r="H110" s="28">
        <f t="shared" si="20"/>
        <v>0</v>
      </c>
      <c r="I110" s="28">
        <f t="shared" si="21"/>
        <v>0</v>
      </c>
      <c r="J110" s="28">
        <f t="shared" si="22"/>
        <v>0</v>
      </c>
      <c r="K110" s="28">
        <f t="shared" si="23"/>
        <v>0</v>
      </c>
      <c r="L110" s="28">
        <f t="shared" si="24"/>
        <v>0</v>
      </c>
      <c r="M110" s="28">
        <f t="shared" ca="1" si="25"/>
        <v>3.0051037411602866E-3</v>
      </c>
      <c r="N110" s="28">
        <f t="shared" ca="1" si="26"/>
        <v>0</v>
      </c>
      <c r="O110" s="85">
        <f t="shared" ca="1" si="27"/>
        <v>0</v>
      </c>
      <c r="P110" s="28">
        <f t="shared" ca="1" si="28"/>
        <v>0</v>
      </c>
      <c r="Q110" s="28">
        <f t="shared" ca="1" si="29"/>
        <v>0</v>
      </c>
      <c r="R110" s="16">
        <f t="shared" ca="1" si="17"/>
        <v>-3.0051037411602866E-3</v>
      </c>
    </row>
    <row r="111" spans="1:18" x14ac:dyDescent="0.2">
      <c r="A111" s="79"/>
      <c r="B111" s="79"/>
      <c r="C111" s="79"/>
      <c r="D111" s="80">
        <f t="shared" si="18"/>
        <v>0</v>
      </c>
      <c r="E111" s="80">
        <f t="shared" si="18"/>
        <v>0</v>
      </c>
      <c r="F111" s="28">
        <f t="shared" si="19"/>
        <v>0</v>
      </c>
      <c r="G111" s="28">
        <f t="shared" si="19"/>
        <v>0</v>
      </c>
      <c r="H111" s="28">
        <f t="shared" si="20"/>
        <v>0</v>
      </c>
      <c r="I111" s="28">
        <f t="shared" si="21"/>
        <v>0</v>
      </c>
      <c r="J111" s="28">
        <f t="shared" si="22"/>
        <v>0</v>
      </c>
      <c r="K111" s="28">
        <f t="shared" si="23"/>
        <v>0</v>
      </c>
      <c r="L111" s="28">
        <f t="shared" si="24"/>
        <v>0</v>
      </c>
      <c r="M111" s="28">
        <f t="shared" ca="1" si="25"/>
        <v>3.0051037411602866E-3</v>
      </c>
      <c r="N111" s="28">
        <f t="shared" ca="1" si="26"/>
        <v>0</v>
      </c>
      <c r="O111" s="85">
        <f t="shared" ca="1" si="27"/>
        <v>0</v>
      </c>
      <c r="P111" s="28">
        <f t="shared" ca="1" si="28"/>
        <v>0</v>
      </c>
      <c r="Q111" s="28">
        <f t="shared" ca="1" si="29"/>
        <v>0</v>
      </c>
      <c r="R111" s="16">
        <f t="shared" ca="1" si="17"/>
        <v>-3.0051037411602866E-3</v>
      </c>
    </row>
    <row r="112" spans="1:18" x14ac:dyDescent="0.2">
      <c r="A112" s="79"/>
      <c r="B112" s="79"/>
      <c r="C112" s="79"/>
      <c r="D112" s="80">
        <f t="shared" si="18"/>
        <v>0</v>
      </c>
      <c r="E112" s="80">
        <f t="shared" si="18"/>
        <v>0</v>
      </c>
      <c r="F112" s="28">
        <f t="shared" si="19"/>
        <v>0</v>
      </c>
      <c r="G112" s="28">
        <f t="shared" si="19"/>
        <v>0</v>
      </c>
      <c r="H112" s="28">
        <f t="shared" si="20"/>
        <v>0</v>
      </c>
      <c r="I112" s="28">
        <f t="shared" si="21"/>
        <v>0</v>
      </c>
      <c r="J112" s="28">
        <f t="shared" si="22"/>
        <v>0</v>
      </c>
      <c r="K112" s="28">
        <f t="shared" si="23"/>
        <v>0</v>
      </c>
      <c r="L112" s="28">
        <f t="shared" si="24"/>
        <v>0</v>
      </c>
      <c r="M112" s="28">
        <f t="shared" ca="1" si="25"/>
        <v>3.0051037411602866E-3</v>
      </c>
      <c r="N112" s="28">
        <f t="shared" ca="1" si="26"/>
        <v>0</v>
      </c>
      <c r="O112" s="85">
        <f t="shared" ca="1" si="27"/>
        <v>0</v>
      </c>
      <c r="P112" s="28">
        <f t="shared" ca="1" si="28"/>
        <v>0</v>
      </c>
      <c r="Q112" s="28">
        <f t="shared" ca="1" si="29"/>
        <v>0</v>
      </c>
      <c r="R112" s="16">
        <f t="shared" ca="1" si="17"/>
        <v>-3.0051037411602866E-3</v>
      </c>
    </row>
    <row r="113" spans="1:18" x14ac:dyDescent="0.2">
      <c r="A113" s="79"/>
      <c r="B113" s="79"/>
      <c r="C113" s="79"/>
      <c r="D113" s="80">
        <f t="shared" si="18"/>
        <v>0</v>
      </c>
      <c r="E113" s="80">
        <f t="shared" si="18"/>
        <v>0</v>
      </c>
      <c r="F113" s="28">
        <f t="shared" si="19"/>
        <v>0</v>
      </c>
      <c r="G113" s="28">
        <f t="shared" si="19"/>
        <v>0</v>
      </c>
      <c r="H113" s="28">
        <f t="shared" si="20"/>
        <v>0</v>
      </c>
      <c r="I113" s="28">
        <f t="shared" si="21"/>
        <v>0</v>
      </c>
      <c r="J113" s="28">
        <f t="shared" si="22"/>
        <v>0</v>
      </c>
      <c r="K113" s="28">
        <f t="shared" si="23"/>
        <v>0</v>
      </c>
      <c r="L113" s="28">
        <f t="shared" si="24"/>
        <v>0</v>
      </c>
      <c r="M113" s="28">
        <f t="shared" ca="1" si="25"/>
        <v>3.0051037411602866E-3</v>
      </c>
      <c r="N113" s="28">
        <f t="shared" ca="1" si="26"/>
        <v>0</v>
      </c>
      <c r="O113" s="85">
        <f t="shared" ca="1" si="27"/>
        <v>0</v>
      </c>
      <c r="P113" s="28">
        <f t="shared" ca="1" si="28"/>
        <v>0</v>
      </c>
      <c r="Q113" s="28">
        <f t="shared" ca="1" si="29"/>
        <v>0</v>
      </c>
      <c r="R113" s="16">
        <f t="shared" ca="1" si="17"/>
        <v>-3.0051037411602866E-3</v>
      </c>
    </row>
    <row r="114" spans="1:18" x14ac:dyDescent="0.2">
      <c r="A114" s="79"/>
      <c r="B114" s="79"/>
      <c r="C114" s="79"/>
      <c r="D114" s="80">
        <f t="shared" si="18"/>
        <v>0</v>
      </c>
      <c r="E114" s="80">
        <f t="shared" si="18"/>
        <v>0</v>
      </c>
      <c r="F114" s="28">
        <f t="shared" si="19"/>
        <v>0</v>
      </c>
      <c r="G114" s="28">
        <f t="shared" si="19"/>
        <v>0</v>
      </c>
      <c r="H114" s="28">
        <f t="shared" si="20"/>
        <v>0</v>
      </c>
      <c r="I114" s="28">
        <f t="shared" si="21"/>
        <v>0</v>
      </c>
      <c r="J114" s="28">
        <f t="shared" si="22"/>
        <v>0</v>
      </c>
      <c r="K114" s="28">
        <f t="shared" si="23"/>
        <v>0</v>
      </c>
      <c r="L114" s="28">
        <f t="shared" si="24"/>
        <v>0</v>
      </c>
      <c r="M114" s="28">
        <f t="shared" ca="1" si="25"/>
        <v>3.0051037411602866E-3</v>
      </c>
      <c r="N114" s="28">
        <f t="shared" ca="1" si="26"/>
        <v>0</v>
      </c>
      <c r="O114" s="85">
        <f t="shared" ca="1" si="27"/>
        <v>0</v>
      </c>
      <c r="P114" s="28">
        <f t="shared" ca="1" si="28"/>
        <v>0</v>
      </c>
      <c r="Q114" s="28">
        <f t="shared" ca="1" si="29"/>
        <v>0</v>
      </c>
      <c r="R114" s="16">
        <f t="shared" ca="1" si="17"/>
        <v>-3.0051037411602866E-3</v>
      </c>
    </row>
    <row r="115" spans="1:18" x14ac:dyDescent="0.2">
      <c r="A115" s="79"/>
      <c r="B115" s="79"/>
      <c r="C115" s="79"/>
      <c r="D115" s="80">
        <f t="shared" si="18"/>
        <v>0</v>
      </c>
      <c r="E115" s="80">
        <f t="shared" si="18"/>
        <v>0</v>
      </c>
      <c r="F115" s="28">
        <f t="shared" si="19"/>
        <v>0</v>
      </c>
      <c r="G115" s="28">
        <f t="shared" si="19"/>
        <v>0</v>
      </c>
      <c r="H115" s="28">
        <f t="shared" si="20"/>
        <v>0</v>
      </c>
      <c r="I115" s="28">
        <f t="shared" si="21"/>
        <v>0</v>
      </c>
      <c r="J115" s="28">
        <f t="shared" si="22"/>
        <v>0</v>
      </c>
      <c r="K115" s="28">
        <f t="shared" si="23"/>
        <v>0</v>
      </c>
      <c r="L115" s="28">
        <f t="shared" si="24"/>
        <v>0</v>
      </c>
      <c r="M115" s="28">
        <f t="shared" ca="1" si="25"/>
        <v>3.0051037411602866E-3</v>
      </c>
      <c r="N115" s="28">
        <f t="shared" ca="1" si="26"/>
        <v>0</v>
      </c>
      <c r="O115" s="85">
        <f t="shared" ca="1" si="27"/>
        <v>0</v>
      </c>
      <c r="P115" s="28">
        <f t="shared" ca="1" si="28"/>
        <v>0</v>
      </c>
      <c r="Q115" s="28">
        <f t="shared" ca="1" si="29"/>
        <v>0</v>
      </c>
      <c r="R115" s="16">
        <f t="shared" ca="1" si="17"/>
        <v>-3.0051037411602866E-3</v>
      </c>
    </row>
    <row r="116" spans="1:18" x14ac:dyDescent="0.2">
      <c r="A116" s="79"/>
      <c r="B116" s="79"/>
      <c r="C116" s="79"/>
      <c r="D116" s="80">
        <f t="shared" si="18"/>
        <v>0</v>
      </c>
      <c r="E116" s="80">
        <f t="shared" si="18"/>
        <v>0</v>
      </c>
      <c r="F116" s="28">
        <f t="shared" si="19"/>
        <v>0</v>
      </c>
      <c r="G116" s="28">
        <f t="shared" si="19"/>
        <v>0</v>
      </c>
      <c r="H116" s="28">
        <f t="shared" si="20"/>
        <v>0</v>
      </c>
      <c r="I116" s="28">
        <f t="shared" si="21"/>
        <v>0</v>
      </c>
      <c r="J116" s="28">
        <f t="shared" si="22"/>
        <v>0</v>
      </c>
      <c r="K116" s="28">
        <f t="shared" si="23"/>
        <v>0</v>
      </c>
      <c r="L116" s="28">
        <f t="shared" si="24"/>
        <v>0</v>
      </c>
      <c r="M116" s="28">
        <f t="shared" ca="1" si="25"/>
        <v>3.0051037411602866E-3</v>
      </c>
      <c r="N116" s="28">
        <f t="shared" ca="1" si="26"/>
        <v>0</v>
      </c>
      <c r="O116" s="85">
        <f t="shared" ca="1" si="27"/>
        <v>0</v>
      </c>
      <c r="P116" s="28">
        <f t="shared" ca="1" si="28"/>
        <v>0</v>
      </c>
      <c r="Q116" s="28">
        <f t="shared" ca="1" si="29"/>
        <v>0</v>
      </c>
      <c r="R116" s="16">
        <f t="shared" ca="1" si="17"/>
        <v>-3.0051037411602866E-3</v>
      </c>
    </row>
    <row r="117" spans="1:18" x14ac:dyDescent="0.2">
      <c r="A117" s="79"/>
      <c r="B117" s="79"/>
      <c r="C117" s="79"/>
      <c r="D117" s="80">
        <f t="shared" si="18"/>
        <v>0</v>
      </c>
      <c r="E117" s="80">
        <f t="shared" si="18"/>
        <v>0</v>
      </c>
      <c r="F117" s="28">
        <f t="shared" si="19"/>
        <v>0</v>
      </c>
      <c r="G117" s="28">
        <f t="shared" si="19"/>
        <v>0</v>
      </c>
      <c r="H117" s="28">
        <f t="shared" si="20"/>
        <v>0</v>
      </c>
      <c r="I117" s="28">
        <f t="shared" si="21"/>
        <v>0</v>
      </c>
      <c r="J117" s="28">
        <f t="shared" si="22"/>
        <v>0</v>
      </c>
      <c r="K117" s="28">
        <f t="shared" si="23"/>
        <v>0</v>
      </c>
      <c r="L117" s="28">
        <f t="shared" si="24"/>
        <v>0</v>
      </c>
      <c r="M117" s="28">
        <f t="shared" ca="1" si="25"/>
        <v>3.0051037411602866E-3</v>
      </c>
      <c r="N117" s="28">
        <f t="shared" ca="1" si="26"/>
        <v>0</v>
      </c>
      <c r="O117" s="85">
        <f t="shared" ca="1" si="27"/>
        <v>0</v>
      </c>
      <c r="P117" s="28">
        <f t="shared" ca="1" si="28"/>
        <v>0</v>
      </c>
      <c r="Q117" s="28">
        <f t="shared" ca="1" si="29"/>
        <v>0</v>
      </c>
      <c r="R117" s="16">
        <f t="shared" ca="1" si="17"/>
        <v>-3.0051037411602866E-3</v>
      </c>
    </row>
    <row r="118" spans="1:18" x14ac:dyDescent="0.2">
      <c r="A118" s="79"/>
      <c r="B118" s="79"/>
      <c r="C118" s="79"/>
      <c r="D118" s="80">
        <f t="shared" si="18"/>
        <v>0</v>
      </c>
      <c r="E118" s="80">
        <f t="shared" si="18"/>
        <v>0</v>
      </c>
      <c r="F118" s="28">
        <f t="shared" si="19"/>
        <v>0</v>
      </c>
      <c r="G118" s="28">
        <f t="shared" si="19"/>
        <v>0</v>
      </c>
      <c r="H118" s="28">
        <f t="shared" si="20"/>
        <v>0</v>
      </c>
      <c r="I118" s="28">
        <f t="shared" si="21"/>
        <v>0</v>
      </c>
      <c r="J118" s="28">
        <f t="shared" si="22"/>
        <v>0</v>
      </c>
      <c r="K118" s="28">
        <f t="shared" si="23"/>
        <v>0</v>
      </c>
      <c r="L118" s="28">
        <f t="shared" si="24"/>
        <v>0</v>
      </c>
      <c r="M118" s="28">
        <f t="shared" ca="1" si="25"/>
        <v>3.0051037411602866E-3</v>
      </c>
      <c r="N118" s="28">
        <f t="shared" ca="1" si="26"/>
        <v>0</v>
      </c>
      <c r="O118" s="85">
        <f t="shared" ca="1" si="27"/>
        <v>0</v>
      </c>
      <c r="P118" s="28">
        <f t="shared" ca="1" si="28"/>
        <v>0</v>
      </c>
      <c r="Q118" s="28">
        <f t="shared" ca="1" si="29"/>
        <v>0</v>
      </c>
      <c r="R118" s="16">
        <f t="shared" ca="1" si="17"/>
        <v>-3.0051037411602866E-3</v>
      </c>
    </row>
    <row r="119" spans="1:18" x14ac:dyDescent="0.2">
      <c r="A119" s="79"/>
      <c r="B119" s="79"/>
      <c r="C119" s="79"/>
      <c r="D119" s="80">
        <f t="shared" si="18"/>
        <v>0</v>
      </c>
      <c r="E119" s="80">
        <f t="shared" si="18"/>
        <v>0</v>
      </c>
      <c r="F119" s="28">
        <f t="shared" si="19"/>
        <v>0</v>
      </c>
      <c r="G119" s="28">
        <f t="shared" si="19"/>
        <v>0</v>
      </c>
      <c r="H119" s="28">
        <f t="shared" si="20"/>
        <v>0</v>
      </c>
      <c r="I119" s="28">
        <f t="shared" si="21"/>
        <v>0</v>
      </c>
      <c r="J119" s="28">
        <f t="shared" si="22"/>
        <v>0</v>
      </c>
      <c r="K119" s="28">
        <f t="shared" si="23"/>
        <v>0</v>
      </c>
      <c r="L119" s="28">
        <f t="shared" si="24"/>
        <v>0</v>
      </c>
      <c r="M119" s="28">
        <f t="shared" ca="1" si="25"/>
        <v>3.0051037411602866E-3</v>
      </c>
      <c r="N119" s="28">
        <f t="shared" ca="1" si="26"/>
        <v>0</v>
      </c>
      <c r="O119" s="85">
        <f t="shared" ca="1" si="27"/>
        <v>0</v>
      </c>
      <c r="P119" s="28">
        <f t="shared" ca="1" si="28"/>
        <v>0</v>
      </c>
      <c r="Q119" s="28">
        <f t="shared" ca="1" si="29"/>
        <v>0</v>
      </c>
      <c r="R119" s="16">
        <f t="shared" ca="1" si="17"/>
        <v>-3.0051037411602866E-3</v>
      </c>
    </row>
    <row r="120" spans="1:18" x14ac:dyDescent="0.2">
      <c r="A120" s="79"/>
      <c r="B120" s="79"/>
      <c r="C120" s="79"/>
      <c r="D120" s="80">
        <f t="shared" si="18"/>
        <v>0</v>
      </c>
      <c r="E120" s="80">
        <f t="shared" si="18"/>
        <v>0</v>
      </c>
      <c r="F120" s="28">
        <f t="shared" si="19"/>
        <v>0</v>
      </c>
      <c r="G120" s="28">
        <f t="shared" si="19"/>
        <v>0</v>
      </c>
      <c r="H120" s="28">
        <f t="shared" si="20"/>
        <v>0</v>
      </c>
      <c r="I120" s="28">
        <f t="shared" si="21"/>
        <v>0</v>
      </c>
      <c r="J120" s="28">
        <f t="shared" si="22"/>
        <v>0</v>
      </c>
      <c r="K120" s="28">
        <f t="shared" si="23"/>
        <v>0</v>
      </c>
      <c r="L120" s="28">
        <f t="shared" si="24"/>
        <v>0</v>
      </c>
      <c r="M120" s="28">
        <f t="shared" ca="1" si="25"/>
        <v>3.0051037411602866E-3</v>
      </c>
      <c r="N120" s="28">
        <f t="shared" ca="1" si="26"/>
        <v>0</v>
      </c>
      <c r="O120" s="85">
        <f t="shared" ca="1" si="27"/>
        <v>0</v>
      </c>
      <c r="P120" s="28">
        <f t="shared" ca="1" si="28"/>
        <v>0</v>
      </c>
      <c r="Q120" s="28">
        <f t="shared" ca="1" si="29"/>
        <v>0</v>
      </c>
      <c r="R120" s="16">
        <f t="shared" ca="1" si="17"/>
        <v>-3.0051037411602866E-3</v>
      </c>
    </row>
    <row r="121" spans="1:18" x14ac:dyDescent="0.2">
      <c r="A121" s="79"/>
      <c r="B121" s="79"/>
      <c r="C121" s="79"/>
      <c r="D121" s="80">
        <f t="shared" si="18"/>
        <v>0</v>
      </c>
      <c r="E121" s="80">
        <f t="shared" si="18"/>
        <v>0</v>
      </c>
      <c r="F121" s="28">
        <f t="shared" si="19"/>
        <v>0</v>
      </c>
      <c r="G121" s="28">
        <f t="shared" si="19"/>
        <v>0</v>
      </c>
      <c r="H121" s="28">
        <f t="shared" si="20"/>
        <v>0</v>
      </c>
      <c r="I121" s="28">
        <f t="shared" si="21"/>
        <v>0</v>
      </c>
      <c r="J121" s="28">
        <f t="shared" si="22"/>
        <v>0</v>
      </c>
      <c r="K121" s="28">
        <f t="shared" si="23"/>
        <v>0</v>
      </c>
      <c r="L121" s="28">
        <f t="shared" si="24"/>
        <v>0</v>
      </c>
      <c r="M121" s="28">
        <f t="shared" ca="1" si="25"/>
        <v>3.0051037411602866E-3</v>
      </c>
      <c r="N121" s="28">
        <f t="shared" ca="1" si="26"/>
        <v>0</v>
      </c>
      <c r="O121" s="85">
        <f t="shared" ca="1" si="27"/>
        <v>0</v>
      </c>
      <c r="P121" s="28">
        <f t="shared" ca="1" si="28"/>
        <v>0</v>
      </c>
      <c r="Q121" s="28">
        <f t="shared" ca="1" si="29"/>
        <v>0</v>
      </c>
      <c r="R121" s="16">
        <f t="shared" ca="1" si="17"/>
        <v>-3.0051037411602866E-3</v>
      </c>
    </row>
    <row r="122" spans="1:18" x14ac:dyDescent="0.2">
      <c r="A122" s="79"/>
      <c r="B122" s="79"/>
      <c r="C122" s="79"/>
      <c r="D122" s="80">
        <f t="shared" si="18"/>
        <v>0</v>
      </c>
      <c r="E122" s="80">
        <f t="shared" si="18"/>
        <v>0</v>
      </c>
      <c r="F122" s="28">
        <f t="shared" si="19"/>
        <v>0</v>
      </c>
      <c r="G122" s="28">
        <f t="shared" si="19"/>
        <v>0</v>
      </c>
      <c r="H122" s="28">
        <f t="shared" si="20"/>
        <v>0</v>
      </c>
      <c r="I122" s="28">
        <f t="shared" si="21"/>
        <v>0</v>
      </c>
      <c r="J122" s="28">
        <f t="shared" si="22"/>
        <v>0</v>
      </c>
      <c r="K122" s="28">
        <f t="shared" si="23"/>
        <v>0</v>
      </c>
      <c r="L122" s="28">
        <f t="shared" si="24"/>
        <v>0</v>
      </c>
      <c r="M122" s="28">
        <f t="shared" ca="1" si="25"/>
        <v>3.0051037411602866E-3</v>
      </c>
      <c r="N122" s="28">
        <f t="shared" ca="1" si="26"/>
        <v>0</v>
      </c>
      <c r="O122" s="85">
        <f t="shared" ca="1" si="27"/>
        <v>0</v>
      </c>
      <c r="P122" s="28">
        <f t="shared" ca="1" si="28"/>
        <v>0</v>
      </c>
      <c r="Q122" s="28">
        <f t="shared" ca="1" si="29"/>
        <v>0</v>
      </c>
      <c r="R122" s="16">
        <f t="shared" ca="1" si="17"/>
        <v>-3.0051037411602866E-3</v>
      </c>
    </row>
    <row r="123" spans="1:18" x14ac:dyDescent="0.2">
      <c r="A123" s="79"/>
      <c r="B123" s="79"/>
      <c r="C123" s="79"/>
      <c r="D123" s="80">
        <f t="shared" si="18"/>
        <v>0</v>
      </c>
      <c r="E123" s="80">
        <f t="shared" si="18"/>
        <v>0</v>
      </c>
      <c r="F123" s="28">
        <f t="shared" si="19"/>
        <v>0</v>
      </c>
      <c r="G123" s="28">
        <f t="shared" si="19"/>
        <v>0</v>
      </c>
      <c r="H123" s="28">
        <f t="shared" si="20"/>
        <v>0</v>
      </c>
      <c r="I123" s="28">
        <f t="shared" si="21"/>
        <v>0</v>
      </c>
      <c r="J123" s="28">
        <f t="shared" si="22"/>
        <v>0</v>
      </c>
      <c r="K123" s="28">
        <f t="shared" si="23"/>
        <v>0</v>
      </c>
      <c r="L123" s="28">
        <f t="shared" si="24"/>
        <v>0</v>
      </c>
      <c r="M123" s="28">
        <f t="shared" ca="1" si="25"/>
        <v>3.0051037411602866E-3</v>
      </c>
      <c r="N123" s="28">
        <f t="shared" ca="1" si="26"/>
        <v>0</v>
      </c>
      <c r="O123" s="85">
        <f t="shared" ca="1" si="27"/>
        <v>0</v>
      </c>
      <c r="P123" s="28">
        <f t="shared" ca="1" si="28"/>
        <v>0</v>
      </c>
      <c r="Q123" s="28">
        <f t="shared" ca="1" si="29"/>
        <v>0</v>
      </c>
      <c r="R123" s="16">
        <f t="shared" ca="1" si="17"/>
        <v>-3.0051037411602866E-3</v>
      </c>
    </row>
    <row r="124" spans="1:18" x14ac:dyDescent="0.2">
      <c r="A124" s="79"/>
      <c r="B124" s="79"/>
      <c r="C124" s="79"/>
      <c r="D124" s="80">
        <f t="shared" si="18"/>
        <v>0</v>
      </c>
      <c r="E124" s="80">
        <f t="shared" si="18"/>
        <v>0</v>
      </c>
      <c r="F124" s="28">
        <f t="shared" si="19"/>
        <v>0</v>
      </c>
      <c r="G124" s="28">
        <f t="shared" si="19"/>
        <v>0</v>
      </c>
      <c r="H124" s="28">
        <f t="shared" si="20"/>
        <v>0</v>
      </c>
      <c r="I124" s="28">
        <f t="shared" si="21"/>
        <v>0</v>
      </c>
      <c r="J124" s="28">
        <f t="shared" si="22"/>
        <v>0</v>
      </c>
      <c r="K124" s="28">
        <f t="shared" si="23"/>
        <v>0</v>
      </c>
      <c r="L124" s="28">
        <f t="shared" si="24"/>
        <v>0</v>
      </c>
      <c r="M124" s="28">
        <f t="shared" ca="1" si="25"/>
        <v>3.0051037411602866E-3</v>
      </c>
      <c r="N124" s="28">
        <f t="shared" ca="1" si="26"/>
        <v>0</v>
      </c>
      <c r="O124" s="85">
        <f t="shared" ca="1" si="27"/>
        <v>0</v>
      </c>
      <c r="P124" s="28">
        <f t="shared" ca="1" si="28"/>
        <v>0</v>
      </c>
      <c r="Q124" s="28">
        <f t="shared" ca="1" si="29"/>
        <v>0</v>
      </c>
      <c r="R124" s="16">
        <f t="shared" ca="1" si="17"/>
        <v>-3.0051037411602866E-3</v>
      </c>
    </row>
    <row r="125" spans="1:18" x14ac:dyDescent="0.2">
      <c r="A125" s="79"/>
      <c r="B125" s="79"/>
      <c r="C125" s="79"/>
      <c r="D125" s="80">
        <f t="shared" si="18"/>
        <v>0</v>
      </c>
      <c r="E125" s="80">
        <f t="shared" si="18"/>
        <v>0</v>
      </c>
      <c r="F125" s="28">
        <f t="shared" si="19"/>
        <v>0</v>
      </c>
      <c r="G125" s="28">
        <f t="shared" si="19"/>
        <v>0</v>
      </c>
      <c r="H125" s="28">
        <f t="shared" si="20"/>
        <v>0</v>
      </c>
      <c r="I125" s="28">
        <f t="shared" si="21"/>
        <v>0</v>
      </c>
      <c r="J125" s="28">
        <f t="shared" si="22"/>
        <v>0</v>
      </c>
      <c r="K125" s="28">
        <f t="shared" si="23"/>
        <v>0</v>
      </c>
      <c r="L125" s="28">
        <f t="shared" si="24"/>
        <v>0</v>
      </c>
      <c r="M125" s="28">
        <f t="shared" ca="1" si="25"/>
        <v>3.0051037411602866E-3</v>
      </c>
      <c r="N125" s="28">
        <f t="shared" ca="1" si="26"/>
        <v>0</v>
      </c>
      <c r="O125" s="85">
        <f t="shared" ca="1" si="27"/>
        <v>0</v>
      </c>
      <c r="P125" s="28">
        <f t="shared" ca="1" si="28"/>
        <v>0</v>
      </c>
      <c r="Q125" s="28">
        <f t="shared" ca="1" si="29"/>
        <v>0</v>
      </c>
      <c r="R125" s="16">
        <f t="shared" ca="1" si="17"/>
        <v>-3.0051037411602866E-3</v>
      </c>
    </row>
    <row r="126" spans="1:18" x14ac:dyDescent="0.2">
      <c r="A126" s="79"/>
      <c r="B126" s="79"/>
      <c r="C126" s="79"/>
      <c r="D126" s="80">
        <f t="shared" si="18"/>
        <v>0</v>
      </c>
      <c r="E126" s="80">
        <f t="shared" si="18"/>
        <v>0</v>
      </c>
      <c r="F126" s="28">
        <f t="shared" si="19"/>
        <v>0</v>
      </c>
      <c r="G126" s="28">
        <f t="shared" si="19"/>
        <v>0</v>
      </c>
      <c r="H126" s="28">
        <f t="shared" si="20"/>
        <v>0</v>
      </c>
      <c r="I126" s="28">
        <f t="shared" si="21"/>
        <v>0</v>
      </c>
      <c r="J126" s="28">
        <f t="shared" si="22"/>
        <v>0</v>
      </c>
      <c r="K126" s="28">
        <f t="shared" si="23"/>
        <v>0</v>
      </c>
      <c r="L126" s="28">
        <f t="shared" si="24"/>
        <v>0</v>
      </c>
      <c r="M126" s="28">
        <f t="shared" ca="1" si="25"/>
        <v>3.0051037411602866E-3</v>
      </c>
      <c r="N126" s="28">
        <f t="shared" ca="1" si="26"/>
        <v>0</v>
      </c>
      <c r="O126" s="85">
        <f t="shared" ca="1" si="27"/>
        <v>0</v>
      </c>
      <c r="P126" s="28">
        <f t="shared" ca="1" si="28"/>
        <v>0</v>
      </c>
      <c r="Q126" s="28">
        <f t="shared" ca="1" si="29"/>
        <v>0</v>
      </c>
      <c r="R126" s="16">
        <f t="shared" ca="1" si="17"/>
        <v>-3.0051037411602866E-3</v>
      </c>
    </row>
    <row r="127" spans="1:18" x14ac:dyDescent="0.2">
      <c r="A127" s="79"/>
      <c r="B127" s="79"/>
      <c r="C127" s="79"/>
      <c r="D127" s="80">
        <f t="shared" si="18"/>
        <v>0</v>
      </c>
      <c r="E127" s="80">
        <f t="shared" si="18"/>
        <v>0</v>
      </c>
      <c r="F127" s="28">
        <f t="shared" si="19"/>
        <v>0</v>
      </c>
      <c r="G127" s="28">
        <f t="shared" si="19"/>
        <v>0</v>
      </c>
      <c r="H127" s="28">
        <f t="shared" si="20"/>
        <v>0</v>
      </c>
      <c r="I127" s="28">
        <f t="shared" si="21"/>
        <v>0</v>
      </c>
      <c r="J127" s="28">
        <f t="shared" si="22"/>
        <v>0</v>
      </c>
      <c r="K127" s="28">
        <f t="shared" si="23"/>
        <v>0</v>
      </c>
      <c r="L127" s="28">
        <f t="shared" si="24"/>
        <v>0</v>
      </c>
      <c r="M127" s="28">
        <f t="shared" ca="1" si="25"/>
        <v>3.0051037411602866E-3</v>
      </c>
      <c r="N127" s="28">
        <f t="shared" ca="1" si="26"/>
        <v>0</v>
      </c>
      <c r="O127" s="85">
        <f t="shared" ca="1" si="27"/>
        <v>0</v>
      </c>
      <c r="P127" s="28">
        <f t="shared" ca="1" si="28"/>
        <v>0</v>
      </c>
      <c r="Q127" s="28">
        <f t="shared" ca="1" si="29"/>
        <v>0</v>
      </c>
      <c r="R127" s="16">
        <f t="shared" ca="1" si="17"/>
        <v>-3.0051037411602866E-3</v>
      </c>
    </row>
    <row r="128" spans="1:18" x14ac:dyDescent="0.2">
      <c r="A128" s="79"/>
      <c r="B128" s="79"/>
      <c r="C128" s="79"/>
      <c r="D128" s="80">
        <f t="shared" si="18"/>
        <v>0</v>
      </c>
      <c r="E128" s="80">
        <f t="shared" si="18"/>
        <v>0</v>
      </c>
      <c r="F128" s="28">
        <f t="shared" si="19"/>
        <v>0</v>
      </c>
      <c r="G128" s="28">
        <f t="shared" si="19"/>
        <v>0</v>
      </c>
      <c r="H128" s="28">
        <f t="shared" si="20"/>
        <v>0</v>
      </c>
      <c r="I128" s="28">
        <f t="shared" si="21"/>
        <v>0</v>
      </c>
      <c r="J128" s="28">
        <f t="shared" si="22"/>
        <v>0</v>
      </c>
      <c r="K128" s="28">
        <f t="shared" si="23"/>
        <v>0</v>
      </c>
      <c r="L128" s="28">
        <f t="shared" si="24"/>
        <v>0</v>
      </c>
      <c r="M128" s="28">
        <f t="shared" ca="1" si="25"/>
        <v>3.0051037411602866E-3</v>
      </c>
      <c r="N128" s="28">
        <f t="shared" ca="1" si="26"/>
        <v>0</v>
      </c>
      <c r="O128" s="85">
        <f t="shared" ca="1" si="27"/>
        <v>0</v>
      </c>
      <c r="P128" s="28">
        <f t="shared" ca="1" si="28"/>
        <v>0</v>
      </c>
      <c r="Q128" s="28">
        <f t="shared" ca="1" si="29"/>
        <v>0</v>
      </c>
      <c r="R128" s="16">
        <f t="shared" ca="1" si="17"/>
        <v>-3.0051037411602866E-3</v>
      </c>
    </row>
    <row r="129" spans="1:18" x14ac:dyDescent="0.2">
      <c r="A129" s="79"/>
      <c r="B129" s="79"/>
      <c r="C129" s="79"/>
      <c r="D129" s="80">
        <f t="shared" si="18"/>
        <v>0</v>
      </c>
      <c r="E129" s="80">
        <f t="shared" si="18"/>
        <v>0</v>
      </c>
      <c r="F129" s="28">
        <f t="shared" si="19"/>
        <v>0</v>
      </c>
      <c r="G129" s="28">
        <f t="shared" si="19"/>
        <v>0</v>
      </c>
      <c r="H129" s="28">
        <f t="shared" si="20"/>
        <v>0</v>
      </c>
      <c r="I129" s="28">
        <f t="shared" si="21"/>
        <v>0</v>
      </c>
      <c r="J129" s="28">
        <f t="shared" si="22"/>
        <v>0</v>
      </c>
      <c r="K129" s="28">
        <f t="shared" si="23"/>
        <v>0</v>
      </c>
      <c r="L129" s="28">
        <f t="shared" si="24"/>
        <v>0</v>
      </c>
      <c r="M129" s="28">
        <f t="shared" ca="1" si="25"/>
        <v>3.0051037411602866E-3</v>
      </c>
      <c r="N129" s="28">
        <f t="shared" ca="1" si="26"/>
        <v>0</v>
      </c>
      <c r="O129" s="85">
        <f t="shared" ca="1" si="27"/>
        <v>0</v>
      </c>
      <c r="P129" s="28">
        <f t="shared" ca="1" si="28"/>
        <v>0</v>
      </c>
      <c r="Q129" s="28">
        <f t="shared" ca="1" si="29"/>
        <v>0</v>
      </c>
      <c r="R129" s="16">
        <f t="shared" ca="1" si="17"/>
        <v>-3.0051037411602866E-3</v>
      </c>
    </row>
    <row r="130" spans="1:18" x14ac:dyDescent="0.2">
      <c r="A130" s="79"/>
      <c r="B130" s="79"/>
      <c r="C130" s="79"/>
      <c r="D130" s="80">
        <f t="shared" si="18"/>
        <v>0</v>
      </c>
      <c r="E130" s="80">
        <f t="shared" si="18"/>
        <v>0</v>
      </c>
      <c r="F130" s="28">
        <f t="shared" si="19"/>
        <v>0</v>
      </c>
      <c r="G130" s="28">
        <f t="shared" si="19"/>
        <v>0</v>
      </c>
      <c r="H130" s="28">
        <f t="shared" si="20"/>
        <v>0</v>
      </c>
      <c r="I130" s="28">
        <f t="shared" si="21"/>
        <v>0</v>
      </c>
      <c r="J130" s="28">
        <f t="shared" si="22"/>
        <v>0</v>
      </c>
      <c r="K130" s="28">
        <f t="shared" si="23"/>
        <v>0</v>
      </c>
      <c r="L130" s="28">
        <f t="shared" si="24"/>
        <v>0</v>
      </c>
      <c r="M130" s="28">
        <f t="shared" ca="1" si="25"/>
        <v>3.0051037411602866E-3</v>
      </c>
      <c r="N130" s="28">
        <f t="shared" ca="1" si="26"/>
        <v>0</v>
      </c>
      <c r="O130" s="85">
        <f t="shared" ca="1" si="27"/>
        <v>0</v>
      </c>
      <c r="P130" s="28">
        <f t="shared" ca="1" si="28"/>
        <v>0</v>
      </c>
      <c r="Q130" s="28">
        <f t="shared" ca="1" si="29"/>
        <v>0</v>
      </c>
      <c r="R130" s="16">
        <f t="shared" ca="1" si="17"/>
        <v>-3.0051037411602866E-3</v>
      </c>
    </row>
    <row r="131" spans="1:18" x14ac:dyDescent="0.2">
      <c r="A131" s="79"/>
      <c r="B131" s="79"/>
      <c r="C131" s="79"/>
      <c r="D131" s="80">
        <f t="shared" si="18"/>
        <v>0</v>
      </c>
      <c r="E131" s="80">
        <f t="shared" si="18"/>
        <v>0</v>
      </c>
      <c r="F131" s="28">
        <f t="shared" si="19"/>
        <v>0</v>
      </c>
      <c r="G131" s="28">
        <f t="shared" si="19"/>
        <v>0</v>
      </c>
      <c r="H131" s="28">
        <f t="shared" si="20"/>
        <v>0</v>
      </c>
      <c r="I131" s="28">
        <f t="shared" si="21"/>
        <v>0</v>
      </c>
      <c r="J131" s="28">
        <f t="shared" si="22"/>
        <v>0</v>
      </c>
      <c r="K131" s="28">
        <f t="shared" si="23"/>
        <v>0</v>
      </c>
      <c r="L131" s="28">
        <f t="shared" si="24"/>
        <v>0</v>
      </c>
      <c r="M131" s="28">
        <f t="shared" ca="1" si="25"/>
        <v>3.0051037411602866E-3</v>
      </c>
      <c r="N131" s="28">
        <f t="shared" ca="1" si="26"/>
        <v>0</v>
      </c>
      <c r="O131" s="85">
        <f t="shared" ca="1" si="27"/>
        <v>0</v>
      </c>
      <c r="P131" s="28">
        <f t="shared" ca="1" si="28"/>
        <v>0</v>
      </c>
      <c r="Q131" s="28">
        <f t="shared" ca="1" si="29"/>
        <v>0</v>
      </c>
      <c r="R131" s="16">
        <f t="shared" ca="1" si="17"/>
        <v>-3.0051037411602866E-3</v>
      </c>
    </row>
    <row r="132" spans="1:18" x14ac:dyDescent="0.2">
      <c r="A132" s="79"/>
      <c r="B132" s="79"/>
      <c r="C132" s="79"/>
      <c r="D132" s="80">
        <f t="shared" si="18"/>
        <v>0</v>
      </c>
      <c r="E132" s="80">
        <f t="shared" si="18"/>
        <v>0</v>
      </c>
      <c r="F132" s="28">
        <f t="shared" si="19"/>
        <v>0</v>
      </c>
      <c r="G132" s="28">
        <f t="shared" si="19"/>
        <v>0</v>
      </c>
      <c r="H132" s="28">
        <f t="shared" si="20"/>
        <v>0</v>
      </c>
      <c r="I132" s="28">
        <f t="shared" si="21"/>
        <v>0</v>
      </c>
      <c r="J132" s="28">
        <f t="shared" si="22"/>
        <v>0</v>
      </c>
      <c r="K132" s="28">
        <f t="shared" si="23"/>
        <v>0</v>
      </c>
      <c r="L132" s="28">
        <f t="shared" si="24"/>
        <v>0</v>
      </c>
      <c r="M132" s="28">
        <f t="shared" ca="1" si="25"/>
        <v>3.0051037411602866E-3</v>
      </c>
      <c r="N132" s="28">
        <f t="shared" ca="1" si="26"/>
        <v>0</v>
      </c>
      <c r="O132" s="85">
        <f t="shared" ca="1" si="27"/>
        <v>0</v>
      </c>
      <c r="P132" s="28">
        <f t="shared" ca="1" si="28"/>
        <v>0</v>
      </c>
      <c r="Q132" s="28">
        <f t="shared" ca="1" si="29"/>
        <v>0</v>
      </c>
      <c r="R132" s="16">
        <f t="shared" ca="1" si="17"/>
        <v>-3.0051037411602866E-3</v>
      </c>
    </row>
    <row r="133" spans="1:18" x14ac:dyDescent="0.2">
      <c r="A133" s="79"/>
      <c r="B133" s="79"/>
      <c r="C133" s="79"/>
      <c r="D133" s="80">
        <f t="shared" si="18"/>
        <v>0</v>
      </c>
      <c r="E133" s="80">
        <f t="shared" si="18"/>
        <v>0</v>
      </c>
      <c r="F133" s="28">
        <f t="shared" si="19"/>
        <v>0</v>
      </c>
      <c r="G133" s="28">
        <f t="shared" si="19"/>
        <v>0</v>
      </c>
      <c r="H133" s="28">
        <f t="shared" si="20"/>
        <v>0</v>
      </c>
      <c r="I133" s="28">
        <f t="shared" si="21"/>
        <v>0</v>
      </c>
      <c r="J133" s="28">
        <f t="shared" si="22"/>
        <v>0</v>
      </c>
      <c r="K133" s="28">
        <f t="shared" si="23"/>
        <v>0</v>
      </c>
      <c r="L133" s="28">
        <f t="shared" si="24"/>
        <v>0</v>
      </c>
      <c r="M133" s="28">
        <f t="shared" ca="1" si="25"/>
        <v>3.0051037411602866E-3</v>
      </c>
      <c r="N133" s="28">
        <f t="shared" ca="1" si="26"/>
        <v>0</v>
      </c>
      <c r="O133" s="85">
        <f t="shared" ca="1" si="27"/>
        <v>0</v>
      </c>
      <c r="P133" s="28">
        <f t="shared" ca="1" si="28"/>
        <v>0</v>
      </c>
      <c r="Q133" s="28">
        <f t="shared" ca="1" si="29"/>
        <v>0</v>
      </c>
      <c r="R133" s="16">
        <f t="shared" ca="1" si="17"/>
        <v>-3.0051037411602866E-3</v>
      </c>
    </row>
    <row r="134" spans="1:18" x14ac:dyDescent="0.2">
      <c r="A134" s="79"/>
      <c r="B134" s="79"/>
      <c r="C134" s="79"/>
      <c r="D134" s="80">
        <f t="shared" si="18"/>
        <v>0</v>
      </c>
      <c r="E134" s="80">
        <f t="shared" si="18"/>
        <v>0</v>
      </c>
      <c r="F134" s="28">
        <f t="shared" si="19"/>
        <v>0</v>
      </c>
      <c r="G134" s="28">
        <f t="shared" si="19"/>
        <v>0</v>
      </c>
      <c r="H134" s="28">
        <f t="shared" si="20"/>
        <v>0</v>
      </c>
      <c r="I134" s="28">
        <f t="shared" si="21"/>
        <v>0</v>
      </c>
      <c r="J134" s="28">
        <f t="shared" si="22"/>
        <v>0</v>
      </c>
      <c r="K134" s="28">
        <f t="shared" si="23"/>
        <v>0</v>
      </c>
      <c r="L134" s="28">
        <f t="shared" si="24"/>
        <v>0</v>
      </c>
      <c r="M134" s="28">
        <f t="shared" ca="1" si="25"/>
        <v>3.0051037411602866E-3</v>
      </c>
      <c r="N134" s="28">
        <f t="shared" ca="1" si="26"/>
        <v>0</v>
      </c>
      <c r="O134" s="85">
        <f t="shared" ca="1" si="27"/>
        <v>0</v>
      </c>
      <c r="P134" s="28">
        <f t="shared" ca="1" si="28"/>
        <v>0</v>
      </c>
      <c r="Q134" s="28">
        <f t="shared" ca="1" si="29"/>
        <v>0</v>
      </c>
      <c r="R134" s="16">
        <f t="shared" ca="1" si="17"/>
        <v>-3.0051037411602866E-3</v>
      </c>
    </row>
    <row r="135" spans="1:18" x14ac:dyDescent="0.2">
      <c r="A135" s="79"/>
      <c r="B135" s="79"/>
      <c r="C135" s="79"/>
      <c r="D135" s="80">
        <f t="shared" si="18"/>
        <v>0</v>
      </c>
      <c r="E135" s="80">
        <f t="shared" si="18"/>
        <v>0</v>
      </c>
      <c r="F135" s="28">
        <f t="shared" si="19"/>
        <v>0</v>
      </c>
      <c r="G135" s="28">
        <f t="shared" si="19"/>
        <v>0</v>
      </c>
      <c r="H135" s="28">
        <f t="shared" si="20"/>
        <v>0</v>
      </c>
      <c r="I135" s="28">
        <f t="shared" si="21"/>
        <v>0</v>
      </c>
      <c r="J135" s="28">
        <f t="shared" si="22"/>
        <v>0</v>
      </c>
      <c r="K135" s="28">
        <f t="shared" si="23"/>
        <v>0</v>
      </c>
      <c r="L135" s="28">
        <f t="shared" si="24"/>
        <v>0</v>
      </c>
      <c r="M135" s="28">
        <f t="shared" ca="1" si="25"/>
        <v>3.0051037411602866E-3</v>
      </c>
      <c r="N135" s="28">
        <f t="shared" ca="1" si="26"/>
        <v>0</v>
      </c>
      <c r="O135" s="85">
        <f t="shared" ca="1" si="27"/>
        <v>0</v>
      </c>
      <c r="P135" s="28">
        <f t="shared" ca="1" si="28"/>
        <v>0</v>
      </c>
      <c r="Q135" s="28">
        <f t="shared" ca="1" si="29"/>
        <v>0</v>
      </c>
      <c r="R135" s="16">
        <f t="shared" ca="1" si="17"/>
        <v>-3.0051037411602866E-3</v>
      </c>
    </row>
    <row r="136" spans="1:18" x14ac:dyDescent="0.2">
      <c r="A136" s="79"/>
      <c r="B136" s="79"/>
      <c r="C136" s="79"/>
      <c r="D136" s="80">
        <f t="shared" si="18"/>
        <v>0</v>
      </c>
      <c r="E136" s="80">
        <f t="shared" si="18"/>
        <v>0</v>
      </c>
      <c r="F136" s="28">
        <f t="shared" si="19"/>
        <v>0</v>
      </c>
      <c r="G136" s="28">
        <f t="shared" si="19"/>
        <v>0</v>
      </c>
      <c r="H136" s="28">
        <f t="shared" si="20"/>
        <v>0</v>
      </c>
      <c r="I136" s="28">
        <f t="shared" si="21"/>
        <v>0</v>
      </c>
      <c r="J136" s="28">
        <f t="shared" si="22"/>
        <v>0</v>
      </c>
      <c r="K136" s="28">
        <f t="shared" si="23"/>
        <v>0</v>
      </c>
      <c r="L136" s="28">
        <f t="shared" si="24"/>
        <v>0</v>
      </c>
      <c r="M136" s="28">
        <f t="shared" ca="1" si="25"/>
        <v>3.0051037411602866E-3</v>
      </c>
      <c r="N136" s="28">
        <f t="shared" ca="1" si="26"/>
        <v>0</v>
      </c>
      <c r="O136" s="85">
        <f t="shared" ca="1" si="27"/>
        <v>0</v>
      </c>
      <c r="P136" s="28">
        <f t="shared" ca="1" si="28"/>
        <v>0</v>
      </c>
      <c r="Q136" s="28">
        <f t="shared" ca="1" si="29"/>
        <v>0</v>
      </c>
      <c r="R136" s="16">
        <f t="shared" ca="1" si="17"/>
        <v>-3.0051037411602866E-3</v>
      </c>
    </row>
    <row r="137" spans="1:18" x14ac:dyDescent="0.2">
      <c r="A137" s="79"/>
      <c r="B137" s="79"/>
      <c r="C137" s="79"/>
      <c r="D137" s="80">
        <f t="shared" si="18"/>
        <v>0</v>
      </c>
      <c r="E137" s="80">
        <f t="shared" si="18"/>
        <v>0</v>
      </c>
      <c r="F137" s="28">
        <f t="shared" si="19"/>
        <v>0</v>
      </c>
      <c r="G137" s="28">
        <f t="shared" si="19"/>
        <v>0</v>
      </c>
      <c r="H137" s="28">
        <f t="shared" si="20"/>
        <v>0</v>
      </c>
      <c r="I137" s="28">
        <f t="shared" si="21"/>
        <v>0</v>
      </c>
      <c r="J137" s="28">
        <f t="shared" si="22"/>
        <v>0</v>
      </c>
      <c r="K137" s="28">
        <f t="shared" si="23"/>
        <v>0</v>
      </c>
      <c r="L137" s="28">
        <f t="shared" si="24"/>
        <v>0</v>
      </c>
      <c r="M137" s="28">
        <f t="shared" ca="1" si="25"/>
        <v>3.0051037411602866E-3</v>
      </c>
      <c r="N137" s="28">
        <f t="shared" ca="1" si="26"/>
        <v>0</v>
      </c>
      <c r="O137" s="85">
        <f t="shared" ca="1" si="27"/>
        <v>0</v>
      </c>
      <c r="P137" s="28">
        <f t="shared" ca="1" si="28"/>
        <v>0</v>
      </c>
      <c r="Q137" s="28">
        <f t="shared" ca="1" si="29"/>
        <v>0</v>
      </c>
      <c r="R137" s="16">
        <f t="shared" ca="1" si="17"/>
        <v>-3.0051037411602866E-3</v>
      </c>
    </row>
    <row r="138" spans="1:18" x14ac:dyDescent="0.2">
      <c r="A138" s="79"/>
      <c r="B138" s="79"/>
      <c r="C138" s="79"/>
      <c r="D138" s="80">
        <f t="shared" si="18"/>
        <v>0</v>
      </c>
      <c r="E138" s="80">
        <f t="shared" si="18"/>
        <v>0</v>
      </c>
      <c r="F138" s="28">
        <f t="shared" si="19"/>
        <v>0</v>
      </c>
      <c r="G138" s="28">
        <f t="shared" si="19"/>
        <v>0</v>
      </c>
      <c r="H138" s="28">
        <f t="shared" si="20"/>
        <v>0</v>
      </c>
      <c r="I138" s="28">
        <f t="shared" si="21"/>
        <v>0</v>
      </c>
      <c r="J138" s="28">
        <f t="shared" si="22"/>
        <v>0</v>
      </c>
      <c r="K138" s="28">
        <f t="shared" si="23"/>
        <v>0</v>
      </c>
      <c r="L138" s="28">
        <f t="shared" si="24"/>
        <v>0</v>
      </c>
      <c r="M138" s="28">
        <f t="shared" ca="1" si="25"/>
        <v>3.0051037411602866E-3</v>
      </c>
      <c r="N138" s="28">
        <f t="shared" ca="1" si="26"/>
        <v>0</v>
      </c>
      <c r="O138" s="85">
        <f t="shared" ca="1" si="27"/>
        <v>0</v>
      </c>
      <c r="P138" s="28">
        <f t="shared" ca="1" si="28"/>
        <v>0</v>
      </c>
      <c r="Q138" s="28">
        <f t="shared" ca="1" si="29"/>
        <v>0</v>
      </c>
      <c r="R138" s="16">
        <f t="shared" ca="1" si="17"/>
        <v>-3.0051037411602866E-3</v>
      </c>
    </row>
    <row r="139" spans="1:18" x14ac:dyDescent="0.2">
      <c r="A139" s="79"/>
      <c r="B139" s="79"/>
      <c r="C139" s="79"/>
      <c r="D139" s="80">
        <f t="shared" si="18"/>
        <v>0</v>
      </c>
      <c r="E139" s="80">
        <f t="shared" si="18"/>
        <v>0</v>
      </c>
      <c r="F139" s="28">
        <f t="shared" si="19"/>
        <v>0</v>
      </c>
      <c r="G139" s="28">
        <f t="shared" si="19"/>
        <v>0</v>
      </c>
      <c r="H139" s="28">
        <f t="shared" si="20"/>
        <v>0</v>
      </c>
      <c r="I139" s="28">
        <f t="shared" si="21"/>
        <v>0</v>
      </c>
      <c r="J139" s="28">
        <f t="shared" si="22"/>
        <v>0</v>
      </c>
      <c r="K139" s="28">
        <f t="shared" si="23"/>
        <v>0</v>
      </c>
      <c r="L139" s="28">
        <f t="shared" si="24"/>
        <v>0</v>
      </c>
      <c r="M139" s="28">
        <f t="shared" ca="1" si="25"/>
        <v>3.0051037411602866E-3</v>
      </c>
      <c r="N139" s="28">
        <f t="shared" ca="1" si="26"/>
        <v>0</v>
      </c>
      <c r="O139" s="85">
        <f t="shared" ca="1" si="27"/>
        <v>0</v>
      </c>
      <c r="P139" s="28">
        <f t="shared" ca="1" si="28"/>
        <v>0</v>
      </c>
      <c r="Q139" s="28">
        <f t="shared" ca="1" si="29"/>
        <v>0</v>
      </c>
      <c r="R139" s="16">
        <f t="shared" ca="1" si="17"/>
        <v>-3.0051037411602866E-3</v>
      </c>
    </row>
    <row r="140" spans="1:18" x14ac:dyDescent="0.2">
      <c r="A140" s="79"/>
      <c r="B140" s="79"/>
      <c r="C140" s="79"/>
      <c r="D140" s="80">
        <f t="shared" si="18"/>
        <v>0</v>
      </c>
      <c r="E140" s="80">
        <f t="shared" si="18"/>
        <v>0</v>
      </c>
      <c r="F140" s="28">
        <f t="shared" si="19"/>
        <v>0</v>
      </c>
      <c r="G140" s="28">
        <f t="shared" si="19"/>
        <v>0</v>
      </c>
      <c r="H140" s="28">
        <f t="shared" si="20"/>
        <v>0</v>
      </c>
      <c r="I140" s="28">
        <f t="shared" si="21"/>
        <v>0</v>
      </c>
      <c r="J140" s="28">
        <f t="shared" si="22"/>
        <v>0</v>
      </c>
      <c r="K140" s="28">
        <f t="shared" si="23"/>
        <v>0</v>
      </c>
      <c r="L140" s="28">
        <f t="shared" si="24"/>
        <v>0</v>
      </c>
      <c r="M140" s="28">
        <f t="shared" ca="1" si="25"/>
        <v>3.0051037411602866E-3</v>
      </c>
      <c r="N140" s="28">
        <f t="shared" ca="1" si="26"/>
        <v>0</v>
      </c>
      <c r="O140" s="85">
        <f t="shared" ca="1" si="27"/>
        <v>0</v>
      </c>
      <c r="P140" s="28">
        <f t="shared" ca="1" si="28"/>
        <v>0</v>
      </c>
      <c r="Q140" s="28">
        <f t="shared" ca="1" si="29"/>
        <v>0</v>
      </c>
      <c r="R140" s="16">
        <f t="shared" ca="1" si="17"/>
        <v>-3.0051037411602866E-3</v>
      </c>
    </row>
    <row r="141" spans="1:18" x14ac:dyDescent="0.2">
      <c r="A141" s="79"/>
      <c r="B141" s="79"/>
      <c r="C141" s="79"/>
      <c r="D141" s="80">
        <f t="shared" si="18"/>
        <v>0</v>
      </c>
      <c r="E141" s="80">
        <f t="shared" si="18"/>
        <v>0</v>
      </c>
      <c r="F141" s="28">
        <f t="shared" si="19"/>
        <v>0</v>
      </c>
      <c r="G141" s="28">
        <f t="shared" si="19"/>
        <v>0</v>
      </c>
      <c r="H141" s="28">
        <f t="shared" si="20"/>
        <v>0</v>
      </c>
      <c r="I141" s="28">
        <f t="shared" si="21"/>
        <v>0</v>
      </c>
      <c r="J141" s="28">
        <f t="shared" si="22"/>
        <v>0</v>
      </c>
      <c r="K141" s="28">
        <f t="shared" si="23"/>
        <v>0</v>
      </c>
      <c r="L141" s="28">
        <f t="shared" si="24"/>
        <v>0</v>
      </c>
      <c r="M141" s="28">
        <f t="shared" ca="1" si="25"/>
        <v>3.0051037411602866E-3</v>
      </c>
      <c r="N141" s="28">
        <f t="shared" ca="1" si="26"/>
        <v>0</v>
      </c>
      <c r="O141" s="85">
        <f t="shared" ca="1" si="27"/>
        <v>0</v>
      </c>
      <c r="P141" s="28">
        <f t="shared" ca="1" si="28"/>
        <v>0</v>
      </c>
      <c r="Q141" s="28">
        <f t="shared" ca="1" si="29"/>
        <v>0</v>
      </c>
      <c r="R141" s="16">
        <f t="shared" ca="1" si="17"/>
        <v>-3.0051037411602866E-3</v>
      </c>
    </row>
    <row r="142" spans="1:18" x14ac:dyDescent="0.2">
      <c r="A142" s="79"/>
      <c r="B142" s="79"/>
      <c r="C142" s="79"/>
      <c r="D142" s="80">
        <f t="shared" si="18"/>
        <v>0</v>
      </c>
      <c r="E142" s="80">
        <f t="shared" si="18"/>
        <v>0</v>
      </c>
      <c r="F142" s="28">
        <f t="shared" si="19"/>
        <v>0</v>
      </c>
      <c r="G142" s="28">
        <f t="shared" si="19"/>
        <v>0</v>
      </c>
      <c r="H142" s="28">
        <f t="shared" si="20"/>
        <v>0</v>
      </c>
      <c r="I142" s="28">
        <f t="shared" si="21"/>
        <v>0</v>
      </c>
      <c r="J142" s="28">
        <f t="shared" si="22"/>
        <v>0</v>
      </c>
      <c r="K142" s="28">
        <f t="shared" si="23"/>
        <v>0</v>
      </c>
      <c r="L142" s="28">
        <f t="shared" si="24"/>
        <v>0</v>
      </c>
      <c r="M142" s="28">
        <f t="shared" ca="1" si="25"/>
        <v>3.0051037411602866E-3</v>
      </c>
      <c r="N142" s="28">
        <f t="shared" ca="1" si="26"/>
        <v>0</v>
      </c>
      <c r="O142" s="85">
        <f t="shared" ca="1" si="27"/>
        <v>0</v>
      </c>
      <c r="P142" s="28">
        <f t="shared" ca="1" si="28"/>
        <v>0</v>
      </c>
      <c r="Q142" s="28">
        <f t="shared" ca="1" si="29"/>
        <v>0</v>
      </c>
      <c r="R142" s="16">
        <f t="shared" ca="1" si="17"/>
        <v>-3.0051037411602866E-3</v>
      </c>
    </row>
    <row r="143" spans="1:18" x14ac:dyDescent="0.2">
      <c r="A143" s="79"/>
      <c r="B143" s="79"/>
      <c r="C143" s="79"/>
      <c r="D143" s="80">
        <f t="shared" si="18"/>
        <v>0</v>
      </c>
      <c r="E143" s="80">
        <f t="shared" si="18"/>
        <v>0</v>
      </c>
      <c r="F143" s="28">
        <f t="shared" si="19"/>
        <v>0</v>
      </c>
      <c r="G143" s="28">
        <f t="shared" si="19"/>
        <v>0</v>
      </c>
      <c r="H143" s="28">
        <f t="shared" si="20"/>
        <v>0</v>
      </c>
      <c r="I143" s="28">
        <f t="shared" si="21"/>
        <v>0</v>
      </c>
      <c r="J143" s="28">
        <f t="shared" si="22"/>
        <v>0</v>
      </c>
      <c r="K143" s="28">
        <f t="shared" si="23"/>
        <v>0</v>
      </c>
      <c r="L143" s="28">
        <f t="shared" si="24"/>
        <v>0</v>
      </c>
      <c r="M143" s="28">
        <f t="shared" ca="1" si="25"/>
        <v>3.0051037411602866E-3</v>
      </c>
      <c r="N143" s="28">
        <f t="shared" ca="1" si="26"/>
        <v>0</v>
      </c>
      <c r="O143" s="85">
        <f t="shared" ca="1" si="27"/>
        <v>0</v>
      </c>
      <c r="P143" s="28">
        <f t="shared" ca="1" si="28"/>
        <v>0</v>
      </c>
      <c r="Q143" s="28">
        <f t="shared" ca="1" si="29"/>
        <v>0</v>
      </c>
      <c r="R143" s="16">
        <f t="shared" ca="1" si="17"/>
        <v>-3.0051037411602866E-3</v>
      </c>
    </row>
    <row r="144" spans="1:18" x14ac:dyDescent="0.2">
      <c r="A144" s="79"/>
      <c r="B144" s="79"/>
      <c r="C144" s="79"/>
      <c r="D144" s="80">
        <f t="shared" si="18"/>
        <v>0</v>
      </c>
      <c r="E144" s="80">
        <f t="shared" si="18"/>
        <v>0</v>
      </c>
      <c r="F144" s="28">
        <f t="shared" si="19"/>
        <v>0</v>
      </c>
      <c r="G144" s="28">
        <f t="shared" si="19"/>
        <v>0</v>
      </c>
      <c r="H144" s="28">
        <f t="shared" si="20"/>
        <v>0</v>
      </c>
      <c r="I144" s="28">
        <f t="shared" si="21"/>
        <v>0</v>
      </c>
      <c r="J144" s="28">
        <f t="shared" si="22"/>
        <v>0</v>
      </c>
      <c r="K144" s="28">
        <f t="shared" si="23"/>
        <v>0</v>
      </c>
      <c r="L144" s="28">
        <f t="shared" si="24"/>
        <v>0</v>
      </c>
      <c r="M144" s="28">
        <f t="shared" ca="1" si="25"/>
        <v>3.0051037411602866E-3</v>
      </c>
      <c r="N144" s="28">
        <f t="shared" ca="1" si="26"/>
        <v>0</v>
      </c>
      <c r="O144" s="85">
        <f t="shared" ca="1" si="27"/>
        <v>0</v>
      </c>
      <c r="P144" s="28">
        <f t="shared" ca="1" si="28"/>
        <v>0</v>
      </c>
      <c r="Q144" s="28">
        <f t="shared" ca="1" si="29"/>
        <v>0</v>
      </c>
      <c r="R144" s="16">
        <f t="shared" ca="1" si="17"/>
        <v>-3.0051037411602866E-3</v>
      </c>
    </row>
    <row r="145" spans="1:18" x14ac:dyDescent="0.2">
      <c r="A145" s="79"/>
      <c r="B145" s="79"/>
      <c r="C145" s="79"/>
      <c r="D145" s="80">
        <f t="shared" si="18"/>
        <v>0</v>
      </c>
      <c r="E145" s="80">
        <f t="shared" si="18"/>
        <v>0</v>
      </c>
      <c r="F145" s="28">
        <f t="shared" si="19"/>
        <v>0</v>
      </c>
      <c r="G145" s="28">
        <f t="shared" si="19"/>
        <v>0</v>
      </c>
      <c r="H145" s="28">
        <f t="shared" si="20"/>
        <v>0</v>
      </c>
      <c r="I145" s="28">
        <f t="shared" si="21"/>
        <v>0</v>
      </c>
      <c r="J145" s="28">
        <f t="shared" si="22"/>
        <v>0</v>
      </c>
      <c r="K145" s="28">
        <f t="shared" si="23"/>
        <v>0</v>
      </c>
      <c r="L145" s="28">
        <f t="shared" si="24"/>
        <v>0</v>
      </c>
      <c r="M145" s="28">
        <f t="shared" ca="1" si="25"/>
        <v>3.0051037411602866E-3</v>
      </c>
      <c r="N145" s="28">
        <f t="shared" ca="1" si="26"/>
        <v>0</v>
      </c>
      <c r="O145" s="85">
        <f t="shared" ca="1" si="27"/>
        <v>0</v>
      </c>
      <c r="P145" s="28">
        <f t="shared" ca="1" si="28"/>
        <v>0</v>
      </c>
      <c r="Q145" s="28">
        <f t="shared" ca="1" si="29"/>
        <v>0</v>
      </c>
      <c r="R145" s="16">
        <f t="shared" ref="R145:R208" ca="1" si="30">+E145-M145</f>
        <v>-3.0051037411602866E-3</v>
      </c>
    </row>
    <row r="146" spans="1:18" x14ac:dyDescent="0.2">
      <c r="A146" s="79"/>
      <c r="B146" s="79"/>
      <c r="C146" s="79"/>
      <c r="D146" s="80">
        <f t="shared" ref="D146:E209" si="31">A146/A$18</f>
        <v>0</v>
      </c>
      <c r="E146" s="80">
        <f t="shared" si="31"/>
        <v>0</v>
      </c>
      <c r="F146" s="28">
        <f t="shared" ref="F146:G209" si="32">$C146*D146</f>
        <v>0</v>
      </c>
      <c r="G146" s="28">
        <f t="shared" si="32"/>
        <v>0</v>
      </c>
      <c r="H146" s="28">
        <f t="shared" ref="H146:H209" si="33">C146*D146*D146</f>
        <v>0</v>
      </c>
      <c r="I146" s="28">
        <f t="shared" ref="I146:I209" si="34">C146*D146*D146*D146</f>
        <v>0</v>
      </c>
      <c r="J146" s="28">
        <f t="shared" ref="J146:J209" si="35">C146*D146*D146*D146*D146</f>
        <v>0</v>
      </c>
      <c r="K146" s="28">
        <f t="shared" ref="K146:K209" si="36">C146*E146*D146</f>
        <v>0</v>
      </c>
      <c r="L146" s="28">
        <f t="shared" ref="L146:L209" si="37">C146*E146*D146*D146</f>
        <v>0</v>
      </c>
      <c r="M146" s="28">
        <f t="shared" ref="M146:M209" ca="1" si="38">+E$4+E$5*D146+E$6*D146^2</f>
        <v>3.0051037411602866E-3</v>
      </c>
      <c r="N146" s="28">
        <f t="shared" ref="N146:N209" ca="1" si="39">C146*(M146-E146)^2</f>
        <v>0</v>
      </c>
      <c r="O146" s="85">
        <f t="shared" ref="O146:O209" ca="1" si="40">(C146*O$1-O$2*F146+O$3*H146)^2</f>
        <v>0</v>
      </c>
      <c r="P146" s="28">
        <f t="shared" ref="P146:P209" ca="1" si="41">(-C146*O$2+O$4*F146-O$5*H146)^2</f>
        <v>0</v>
      </c>
      <c r="Q146" s="28">
        <f t="shared" ref="Q146:Q209" ca="1" si="42">+(C146*O$3-F146*O$5+H146*O$6)^2</f>
        <v>0</v>
      </c>
      <c r="R146" s="16">
        <f t="shared" ca="1" si="30"/>
        <v>-3.0051037411602866E-3</v>
      </c>
    </row>
    <row r="147" spans="1:18" x14ac:dyDescent="0.2">
      <c r="A147" s="79"/>
      <c r="B147" s="79"/>
      <c r="C147" s="79"/>
      <c r="D147" s="80">
        <f t="shared" si="31"/>
        <v>0</v>
      </c>
      <c r="E147" s="80">
        <f t="shared" si="31"/>
        <v>0</v>
      </c>
      <c r="F147" s="28">
        <f t="shared" si="32"/>
        <v>0</v>
      </c>
      <c r="G147" s="28">
        <f t="shared" si="32"/>
        <v>0</v>
      </c>
      <c r="H147" s="28">
        <f t="shared" si="33"/>
        <v>0</v>
      </c>
      <c r="I147" s="28">
        <f t="shared" si="34"/>
        <v>0</v>
      </c>
      <c r="J147" s="28">
        <f t="shared" si="35"/>
        <v>0</v>
      </c>
      <c r="K147" s="28">
        <f t="shared" si="36"/>
        <v>0</v>
      </c>
      <c r="L147" s="28">
        <f t="shared" si="37"/>
        <v>0</v>
      </c>
      <c r="M147" s="28">
        <f t="shared" ca="1" si="38"/>
        <v>3.0051037411602866E-3</v>
      </c>
      <c r="N147" s="28">
        <f t="shared" ca="1" si="39"/>
        <v>0</v>
      </c>
      <c r="O147" s="85">
        <f t="shared" ca="1" si="40"/>
        <v>0</v>
      </c>
      <c r="P147" s="28">
        <f t="shared" ca="1" si="41"/>
        <v>0</v>
      </c>
      <c r="Q147" s="28">
        <f t="shared" ca="1" si="42"/>
        <v>0</v>
      </c>
      <c r="R147" s="16">
        <f t="shared" ca="1" si="30"/>
        <v>-3.0051037411602866E-3</v>
      </c>
    </row>
    <row r="148" spans="1:18" x14ac:dyDescent="0.2">
      <c r="A148" s="79"/>
      <c r="B148" s="79"/>
      <c r="C148" s="79"/>
      <c r="D148" s="80">
        <f t="shared" si="31"/>
        <v>0</v>
      </c>
      <c r="E148" s="80">
        <f t="shared" si="31"/>
        <v>0</v>
      </c>
      <c r="F148" s="28">
        <f t="shared" si="32"/>
        <v>0</v>
      </c>
      <c r="G148" s="28">
        <f t="shared" si="32"/>
        <v>0</v>
      </c>
      <c r="H148" s="28">
        <f t="shared" si="33"/>
        <v>0</v>
      </c>
      <c r="I148" s="28">
        <f t="shared" si="34"/>
        <v>0</v>
      </c>
      <c r="J148" s="28">
        <f t="shared" si="35"/>
        <v>0</v>
      </c>
      <c r="K148" s="28">
        <f t="shared" si="36"/>
        <v>0</v>
      </c>
      <c r="L148" s="28">
        <f t="shared" si="37"/>
        <v>0</v>
      </c>
      <c r="M148" s="28">
        <f t="shared" ca="1" si="38"/>
        <v>3.0051037411602866E-3</v>
      </c>
      <c r="N148" s="28">
        <f t="shared" ca="1" si="39"/>
        <v>0</v>
      </c>
      <c r="O148" s="85">
        <f t="shared" ca="1" si="40"/>
        <v>0</v>
      </c>
      <c r="P148" s="28">
        <f t="shared" ca="1" si="41"/>
        <v>0</v>
      </c>
      <c r="Q148" s="28">
        <f t="shared" ca="1" si="42"/>
        <v>0</v>
      </c>
      <c r="R148" s="16">
        <f t="shared" ca="1" si="30"/>
        <v>-3.0051037411602866E-3</v>
      </c>
    </row>
    <row r="149" spans="1:18" x14ac:dyDescent="0.2">
      <c r="A149" s="79"/>
      <c r="B149" s="79"/>
      <c r="C149" s="79"/>
      <c r="D149" s="80">
        <f t="shared" si="31"/>
        <v>0</v>
      </c>
      <c r="E149" s="80">
        <f t="shared" si="31"/>
        <v>0</v>
      </c>
      <c r="F149" s="28">
        <f t="shared" si="32"/>
        <v>0</v>
      </c>
      <c r="G149" s="28">
        <f t="shared" si="32"/>
        <v>0</v>
      </c>
      <c r="H149" s="28">
        <f t="shared" si="33"/>
        <v>0</v>
      </c>
      <c r="I149" s="28">
        <f t="shared" si="34"/>
        <v>0</v>
      </c>
      <c r="J149" s="28">
        <f t="shared" si="35"/>
        <v>0</v>
      </c>
      <c r="K149" s="28">
        <f t="shared" si="36"/>
        <v>0</v>
      </c>
      <c r="L149" s="28">
        <f t="shared" si="37"/>
        <v>0</v>
      </c>
      <c r="M149" s="28">
        <f t="shared" ca="1" si="38"/>
        <v>3.0051037411602866E-3</v>
      </c>
      <c r="N149" s="28">
        <f t="shared" ca="1" si="39"/>
        <v>0</v>
      </c>
      <c r="O149" s="85">
        <f t="shared" ca="1" si="40"/>
        <v>0</v>
      </c>
      <c r="P149" s="28">
        <f t="shared" ca="1" si="41"/>
        <v>0</v>
      </c>
      <c r="Q149" s="28">
        <f t="shared" ca="1" si="42"/>
        <v>0</v>
      </c>
      <c r="R149" s="16">
        <f t="shared" ca="1" si="30"/>
        <v>-3.0051037411602866E-3</v>
      </c>
    </row>
    <row r="150" spans="1:18" x14ac:dyDescent="0.2">
      <c r="A150" s="79"/>
      <c r="B150" s="79"/>
      <c r="C150" s="79"/>
      <c r="D150" s="80">
        <f t="shared" si="31"/>
        <v>0</v>
      </c>
      <c r="E150" s="80">
        <f t="shared" si="31"/>
        <v>0</v>
      </c>
      <c r="F150" s="28">
        <f t="shared" si="32"/>
        <v>0</v>
      </c>
      <c r="G150" s="28">
        <f t="shared" si="32"/>
        <v>0</v>
      </c>
      <c r="H150" s="28">
        <f t="shared" si="33"/>
        <v>0</v>
      </c>
      <c r="I150" s="28">
        <f t="shared" si="34"/>
        <v>0</v>
      </c>
      <c r="J150" s="28">
        <f t="shared" si="35"/>
        <v>0</v>
      </c>
      <c r="K150" s="28">
        <f t="shared" si="36"/>
        <v>0</v>
      </c>
      <c r="L150" s="28">
        <f t="shared" si="37"/>
        <v>0</v>
      </c>
      <c r="M150" s="28">
        <f t="shared" ca="1" si="38"/>
        <v>3.0051037411602866E-3</v>
      </c>
      <c r="N150" s="28">
        <f t="shared" ca="1" si="39"/>
        <v>0</v>
      </c>
      <c r="O150" s="85">
        <f t="shared" ca="1" si="40"/>
        <v>0</v>
      </c>
      <c r="P150" s="28">
        <f t="shared" ca="1" si="41"/>
        <v>0</v>
      </c>
      <c r="Q150" s="28">
        <f t="shared" ca="1" si="42"/>
        <v>0</v>
      </c>
      <c r="R150" s="16">
        <f t="shared" ca="1" si="30"/>
        <v>-3.0051037411602866E-3</v>
      </c>
    </row>
    <row r="151" spans="1:18" x14ac:dyDescent="0.2">
      <c r="A151" s="79"/>
      <c r="B151" s="79"/>
      <c r="C151" s="79"/>
      <c r="D151" s="80">
        <f t="shared" si="31"/>
        <v>0</v>
      </c>
      <c r="E151" s="80">
        <f t="shared" si="31"/>
        <v>0</v>
      </c>
      <c r="F151" s="28">
        <f t="shared" si="32"/>
        <v>0</v>
      </c>
      <c r="G151" s="28">
        <f t="shared" si="32"/>
        <v>0</v>
      </c>
      <c r="H151" s="28">
        <f t="shared" si="33"/>
        <v>0</v>
      </c>
      <c r="I151" s="28">
        <f t="shared" si="34"/>
        <v>0</v>
      </c>
      <c r="J151" s="28">
        <f t="shared" si="35"/>
        <v>0</v>
      </c>
      <c r="K151" s="28">
        <f t="shared" si="36"/>
        <v>0</v>
      </c>
      <c r="L151" s="28">
        <f t="shared" si="37"/>
        <v>0</v>
      </c>
      <c r="M151" s="28">
        <f t="shared" ca="1" si="38"/>
        <v>3.0051037411602866E-3</v>
      </c>
      <c r="N151" s="28">
        <f t="shared" ca="1" si="39"/>
        <v>0</v>
      </c>
      <c r="O151" s="85">
        <f t="shared" ca="1" si="40"/>
        <v>0</v>
      </c>
      <c r="P151" s="28">
        <f t="shared" ca="1" si="41"/>
        <v>0</v>
      </c>
      <c r="Q151" s="28">
        <f t="shared" ca="1" si="42"/>
        <v>0</v>
      </c>
      <c r="R151" s="16">
        <f t="shared" ca="1" si="30"/>
        <v>-3.0051037411602866E-3</v>
      </c>
    </row>
    <row r="152" spans="1:18" x14ac:dyDescent="0.2">
      <c r="A152" s="79"/>
      <c r="B152" s="79"/>
      <c r="C152" s="79"/>
      <c r="D152" s="80">
        <f t="shared" si="31"/>
        <v>0</v>
      </c>
      <c r="E152" s="80">
        <f t="shared" si="31"/>
        <v>0</v>
      </c>
      <c r="F152" s="28">
        <f t="shared" si="32"/>
        <v>0</v>
      </c>
      <c r="G152" s="28">
        <f t="shared" si="32"/>
        <v>0</v>
      </c>
      <c r="H152" s="28">
        <f t="shared" si="33"/>
        <v>0</v>
      </c>
      <c r="I152" s="28">
        <f t="shared" si="34"/>
        <v>0</v>
      </c>
      <c r="J152" s="28">
        <f t="shared" si="35"/>
        <v>0</v>
      </c>
      <c r="K152" s="28">
        <f t="shared" si="36"/>
        <v>0</v>
      </c>
      <c r="L152" s="28">
        <f t="shared" si="37"/>
        <v>0</v>
      </c>
      <c r="M152" s="28">
        <f t="shared" ca="1" si="38"/>
        <v>3.0051037411602866E-3</v>
      </c>
      <c r="N152" s="28">
        <f t="shared" ca="1" si="39"/>
        <v>0</v>
      </c>
      <c r="O152" s="85">
        <f t="shared" ca="1" si="40"/>
        <v>0</v>
      </c>
      <c r="P152" s="28">
        <f t="shared" ca="1" si="41"/>
        <v>0</v>
      </c>
      <c r="Q152" s="28">
        <f t="shared" ca="1" si="42"/>
        <v>0</v>
      </c>
      <c r="R152" s="16">
        <f t="shared" ca="1" si="30"/>
        <v>-3.0051037411602866E-3</v>
      </c>
    </row>
    <row r="153" spans="1:18" x14ac:dyDescent="0.2">
      <c r="A153" s="79"/>
      <c r="B153" s="79"/>
      <c r="C153" s="79"/>
      <c r="D153" s="80">
        <f t="shared" si="31"/>
        <v>0</v>
      </c>
      <c r="E153" s="80">
        <f t="shared" si="31"/>
        <v>0</v>
      </c>
      <c r="F153" s="28">
        <f t="shared" si="32"/>
        <v>0</v>
      </c>
      <c r="G153" s="28">
        <f t="shared" si="32"/>
        <v>0</v>
      </c>
      <c r="H153" s="28">
        <f t="shared" si="33"/>
        <v>0</v>
      </c>
      <c r="I153" s="28">
        <f t="shared" si="34"/>
        <v>0</v>
      </c>
      <c r="J153" s="28">
        <f t="shared" si="35"/>
        <v>0</v>
      </c>
      <c r="K153" s="28">
        <f t="shared" si="36"/>
        <v>0</v>
      </c>
      <c r="L153" s="28">
        <f t="shared" si="37"/>
        <v>0</v>
      </c>
      <c r="M153" s="28">
        <f t="shared" ca="1" si="38"/>
        <v>3.0051037411602866E-3</v>
      </c>
      <c r="N153" s="28">
        <f t="shared" ca="1" si="39"/>
        <v>0</v>
      </c>
      <c r="O153" s="85">
        <f t="shared" ca="1" si="40"/>
        <v>0</v>
      </c>
      <c r="P153" s="28">
        <f t="shared" ca="1" si="41"/>
        <v>0</v>
      </c>
      <c r="Q153" s="28">
        <f t="shared" ca="1" si="42"/>
        <v>0</v>
      </c>
      <c r="R153" s="16">
        <f t="shared" ca="1" si="30"/>
        <v>-3.0051037411602866E-3</v>
      </c>
    </row>
    <row r="154" spans="1:18" x14ac:dyDescent="0.2">
      <c r="A154" s="79"/>
      <c r="B154" s="79"/>
      <c r="C154" s="79"/>
      <c r="D154" s="80">
        <f t="shared" si="31"/>
        <v>0</v>
      </c>
      <c r="E154" s="80">
        <f t="shared" si="31"/>
        <v>0</v>
      </c>
      <c r="F154" s="28">
        <f t="shared" si="32"/>
        <v>0</v>
      </c>
      <c r="G154" s="28">
        <f t="shared" si="32"/>
        <v>0</v>
      </c>
      <c r="H154" s="28">
        <f t="shared" si="33"/>
        <v>0</v>
      </c>
      <c r="I154" s="28">
        <f t="shared" si="34"/>
        <v>0</v>
      </c>
      <c r="J154" s="28">
        <f t="shared" si="35"/>
        <v>0</v>
      </c>
      <c r="K154" s="28">
        <f t="shared" si="36"/>
        <v>0</v>
      </c>
      <c r="L154" s="28">
        <f t="shared" si="37"/>
        <v>0</v>
      </c>
      <c r="M154" s="28">
        <f t="shared" ca="1" si="38"/>
        <v>3.0051037411602866E-3</v>
      </c>
      <c r="N154" s="28">
        <f t="shared" ca="1" si="39"/>
        <v>0</v>
      </c>
      <c r="O154" s="85">
        <f t="shared" ca="1" si="40"/>
        <v>0</v>
      </c>
      <c r="P154" s="28">
        <f t="shared" ca="1" si="41"/>
        <v>0</v>
      </c>
      <c r="Q154" s="28">
        <f t="shared" ca="1" si="42"/>
        <v>0</v>
      </c>
      <c r="R154" s="16">
        <f t="shared" ca="1" si="30"/>
        <v>-3.0051037411602866E-3</v>
      </c>
    </row>
    <row r="155" spans="1:18" x14ac:dyDescent="0.2">
      <c r="A155" s="79"/>
      <c r="B155" s="79"/>
      <c r="C155" s="79"/>
      <c r="D155" s="80">
        <f t="shared" si="31"/>
        <v>0</v>
      </c>
      <c r="E155" s="80">
        <f t="shared" si="31"/>
        <v>0</v>
      </c>
      <c r="F155" s="28">
        <f t="shared" si="32"/>
        <v>0</v>
      </c>
      <c r="G155" s="28">
        <f t="shared" si="32"/>
        <v>0</v>
      </c>
      <c r="H155" s="28">
        <f t="shared" si="33"/>
        <v>0</v>
      </c>
      <c r="I155" s="28">
        <f t="shared" si="34"/>
        <v>0</v>
      </c>
      <c r="J155" s="28">
        <f t="shared" si="35"/>
        <v>0</v>
      </c>
      <c r="K155" s="28">
        <f t="shared" si="36"/>
        <v>0</v>
      </c>
      <c r="L155" s="28">
        <f t="shared" si="37"/>
        <v>0</v>
      </c>
      <c r="M155" s="28">
        <f t="shared" ca="1" si="38"/>
        <v>3.0051037411602866E-3</v>
      </c>
      <c r="N155" s="28">
        <f t="shared" ca="1" si="39"/>
        <v>0</v>
      </c>
      <c r="O155" s="85">
        <f t="shared" ca="1" si="40"/>
        <v>0</v>
      </c>
      <c r="P155" s="28">
        <f t="shared" ca="1" si="41"/>
        <v>0</v>
      </c>
      <c r="Q155" s="28">
        <f t="shared" ca="1" si="42"/>
        <v>0</v>
      </c>
      <c r="R155" s="16">
        <f t="shared" ca="1" si="30"/>
        <v>-3.0051037411602866E-3</v>
      </c>
    </row>
    <row r="156" spans="1:18" x14ac:dyDescent="0.2">
      <c r="A156" s="79"/>
      <c r="B156" s="79"/>
      <c r="C156" s="79"/>
      <c r="D156" s="80">
        <f t="shared" si="31"/>
        <v>0</v>
      </c>
      <c r="E156" s="80">
        <f t="shared" si="31"/>
        <v>0</v>
      </c>
      <c r="F156" s="28">
        <f t="shared" si="32"/>
        <v>0</v>
      </c>
      <c r="G156" s="28">
        <f t="shared" si="32"/>
        <v>0</v>
      </c>
      <c r="H156" s="28">
        <f t="shared" si="33"/>
        <v>0</v>
      </c>
      <c r="I156" s="28">
        <f t="shared" si="34"/>
        <v>0</v>
      </c>
      <c r="J156" s="28">
        <f t="shared" si="35"/>
        <v>0</v>
      </c>
      <c r="K156" s="28">
        <f t="shared" si="36"/>
        <v>0</v>
      </c>
      <c r="L156" s="28">
        <f t="shared" si="37"/>
        <v>0</v>
      </c>
      <c r="M156" s="28">
        <f t="shared" ca="1" si="38"/>
        <v>3.0051037411602866E-3</v>
      </c>
      <c r="N156" s="28">
        <f t="shared" ca="1" si="39"/>
        <v>0</v>
      </c>
      <c r="O156" s="85">
        <f t="shared" ca="1" si="40"/>
        <v>0</v>
      </c>
      <c r="P156" s="28">
        <f t="shared" ca="1" si="41"/>
        <v>0</v>
      </c>
      <c r="Q156" s="28">
        <f t="shared" ca="1" si="42"/>
        <v>0</v>
      </c>
      <c r="R156" s="16">
        <f t="shared" ca="1" si="30"/>
        <v>-3.0051037411602866E-3</v>
      </c>
    </row>
    <row r="157" spans="1:18" x14ac:dyDescent="0.2">
      <c r="A157" s="79"/>
      <c r="B157" s="79"/>
      <c r="C157" s="79"/>
      <c r="D157" s="80">
        <f t="shared" si="31"/>
        <v>0</v>
      </c>
      <c r="E157" s="80">
        <f t="shared" si="31"/>
        <v>0</v>
      </c>
      <c r="F157" s="28">
        <f t="shared" si="32"/>
        <v>0</v>
      </c>
      <c r="G157" s="28">
        <f t="shared" si="32"/>
        <v>0</v>
      </c>
      <c r="H157" s="28">
        <f t="shared" si="33"/>
        <v>0</v>
      </c>
      <c r="I157" s="28">
        <f t="shared" si="34"/>
        <v>0</v>
      </c>
      <c r="J157" s="28">
        <f t="shared" si="35"/>
        <v>0</v>
      </c>
      <c r="K157" s="28">
        <f t="shared" si="36"/>
        <v>0</v>
      </c>
      <c r="L157" s="28">
        <f t="shared" si="37"/>
        <v>0</v>
      </c>
      <c r="M157" s="28">
        <f t="shared" ca="1" si="38"/>
        <v>3.0051037411602866E-3</v>
      </c>
      <c r="N157" s="28">
        <f t="shared" ca="1" si="39"/>
        <v>0</v>
      </c>
      <c r="O157" s="85">
        <f t="shared" ca="1" si="40"/>
        <v>0</v>
      </c>
      <c r="P157" s="28">
        <f t="shared" ca="1" si="41"/>
        <v>0</v>
      </c>
      <c r="Q157" s="28">
        <f t="shared" ca="1" si="42"/>
        <v>0</v>
      </c>
      <c r="R157" s="16">
        <f t="shared" ca="1" si="30"/>
        <v>-3.0051037411602866E-3</v>
      </c>
    </row>
    <row r="158" spans="1:18" x14ac:dyDescent="0.2">
      <c r="A158" s="79"/>
      <c r="B158" s="79"/>
      <c r="C158" s="79"/>
      <c r="D158" s="80">
        <f t="shared" si="31"/>
        <v>0</v>
      </c>
      <c r="E158" s="80">
        <f t="shared" si="31"/>
        <v>0</v>
      </c>
      <c r="F158" s="28">
        <f t="shared" si="32"/>
        <v>0</v>
      </c>
      <c r="G158" s="28">
        <f t="shared" si="32"/>
        <v>0</v>
      </c>
      <c r="H158" s="28">
        <f t="shared" si="33"/>
        <v>0</v>
      </c>
      <c r="I158" s="28">
        <f t="shared" si="34"/>
        <v>0</v>
      </c>
      <c r="J158" s="28">
        <f t="shared" si="35"/>
        <v>0</v>
      </c>
      <c r="K158" s="28">
        <f t="shared" si="36"/>
        <v>0</v>
      </c>
      <c r="L158" s="28">
        <f t="shared" si="37"/>
        <v>0</v>
      </c>
      <c r="M158" s="28">
        <f t="shared" ca="1" si="38"/>
        <v>3.0051037411602866E-3</v>
      </c>
      <c r="N158" s="28">
        <f t="shared" ca="1" si="39"/>
        <v>0</v>
      </c>
      <c r="O158" s="85">
        <f t="shared" ca="1" si="40"/>
        <v>0</v>
      </c>
      <c r="P158" s="28">
        <f t="shared" ca="1" si="41"/>
        <v>0</v>
      </c>
      <c r="Q158" s="28">
        <f t="shared" ca="1" si="42"/>
        <v>0</v>
      </c>
      <c r="R158" s="16">
        <f t="shared" ca="1" si="30"/>
        <v>-3.0051037411602866E-3</v>
      </c>
    </row>
    <row r="159" spans="1:18" x14ac:dyDescent="0.2">
      <c r="A159" s="79"/>
      <c r="B159" s="79"/>
      <c r="C159" s="79"/>
      <c r="D159" s="80">
        <f t="shared" si="31"/>
        <v>0</v>
      </c>
      <c r="E159" s="80">
        <f t="shared" si="31"/>
        <v>0</v>
      </c>
      <c r="F159" s="28">
        <f t="shared" si="32"/>
        <v>0</v>
      </c>
      <c r="G159" s="28">
        <f t="shared" si="32"/>
        <v>0</v>
      </c>
      <c r="H159" s="28">
        <f t="shared" si="33"/>
        <v>0</v>
      </c>
      <c r="I159" s="28">
        <f t="shared" si="34"/>
        <v>0</v>
      </c>
      <c r="J159" s="28">
        <f t="shared" si="35"/>
        <v>0</v>
      </c>
      <c r="K159" s="28">
        <f t="shared" si="36"/>
        <v>0</v>
      </c>
      <c r="L159" s="28">
        <f t="shared" si="37"/>
        <v>0</v>
      </c>
      <c r="M159" s="28">
        <f t="shared" ca="1" si="38"/>
        <v>3.0051037411602866E-3</v>
      </c>
      <c r="N159" s="28">
        <f t="shared" ca="1" si="39"/>
        <v>0</v>
      </c>
      <c r="O159" s="85">
        <f t="shared" ca="1" si="40"/>
        <v>0</v>
      </c>
      <c r="P159" s="28">
        <f t="shared" ca="1" si="41"/>
        <v>0</v>
      </c>
      <c r="Q159" s="28">
        <f t="shared" ca="1" si="42"/>
        <v>0</v>
      </c>
      <c r="R159" s="16">
        <f t="shared" ca="1" si="30"/>
        <v>-3.0051037411602866E-3</v>
      </c>
    </row>
    <row r="160" spans="1:18" x14ac:dyDescent="0.2">
      <c r="A160" s="79"/>
      <c r="B160" s="79"/>
      <c r="C160" s="79"/>
      <c r="D160" s="80">
        <f t="shared" si="31"/>
        <v>0</v>
      </c>
      <c r="E160" s="80">
        <f t="shared" si="31"/>
        <v>0</v>
      </c>
      <c r="F160" s="28">
        <f t="shared" si="32"/>
        <v>0</v>
      </c>
      <c r="G160" s="28">
        <f t="shared" si="32"/>
        <v>0</v>
      </c>
      <c r="H160" s="28">
        <f t="shared" si="33"/>
        <v>0</v>
      </c>
      <c r="I160" s="28">
        <f t="shared" si="34"/>
        <v>0</v>
      </c>
      <c r="J160" s="28">
        <f t="shared" si="35"/>
        <v>0</v>
      </c>
      <c r="K160" s="28">
        <f t="shared" si="36"/>
        <v>0</v>
      </c>
      <c r="L160" s="28">
        <f t="shared" si="37"/>
        <v>0</v>
      </c>
      <c r="M160" s="28">
        <f t="shared" ca="1" si="38"/>
        <v>3.0051037411602866E-3</v>
      </c>
      <c r="N160" s="28">
        <f t="shared" ca="1" si="39"/>
        <v>0</v>
      </c>
      <c r="O160" s="85">
        <f t="shared" ca="1" si="40"/>
        <v>0</v>
      </c>
      <c r="P160" s="28">
        <f t="shared" ca="1" si="41"/>
        <v>0</v>
      </c>
      <c r="Q160" s="28">
        <f t="shared" ca="1" si="42"/>
        <v>0</v>
      </c>
      <c r="R160" s="16">
        <f t="shared" ca="1" si="30"/>
        <v>-3.0051037411602866E-3</v>
      </c>
    </row>
    <row r="161" spans="1:18" x14ac:dyDescent="0.2">
      <c r="A161" s="79"/>
      <c r="B161" s="79"/>
      <c r="C161" s="79"/>
      <c r="D161" s="80">
        <f t="shared" si="31"/>
        <v>0</v>
      </c>
      <c r="E161" s="80">
        <f t="shared" si="31"/>
        <v>0</v>
      </c>
      <c r="F161" s="28">
        <f t="shared" si="32"/>
        <v>0</v>
      </c>
      <c r="G161" s="28">
        <f t="shared" si="32"/>
        <v>0</v>
      </c>
      <c r="H161" s="28">
        <f t="shared" si="33"/>
        <v>0</v>
      </c>
      <c r="I161" s="28">
        <f t="shared" si="34"/>
        <v>0</v>
      </c>
      <c r="J161" s="28">
        <f t="shared" si="35"/>
        <v>0</v>
      </c>
      <c r="K161" s="28">
        <f t="shared" si="36"/>
        <v>0</v>
      </c>
      <c r="L161" s="28">
        <f t="shared" si="37"/>
        <v>0</v>
      </c>
      <c r="M161" s="28">
        <f t="shared" ca="1" si="38"/>
        <v>3.0051037411602866E-3</v>
      </c>
      <c r="N161" s="28">
        <f t="shared" ca="1" si="39"/>
        <v>0</v>
      </c>
      <c r="O161" s="85">
        <f t="shared" ca="1" si="40"/>
        <v>0</v>
      </c>
      <c r="P161" s="28">
        <f t="shared" ca="1" si="41"/>
        <v>0</v>
      </c>
      <c r="Q161" s="28">
        <f t="shared" ca="1" si="42"/>
        <v>0</v>
      </c>
      <c r="R161" s="16">
        <f t="shared" ca="1" si="30"/>
        <v>-3.0051037411602866E-3</v>
      </c>
    </row>
    <row r="162" spans="1:18" x14ac:dyDescent="0.2">
      <c r="A162" s="79"/>
      <c r="B162" s="79"/>
      <c r="C162" s="79"/>
      <c r="D162" s="80">
        <f t="shared" si="31"/>
        <v>0</v>
      </c>
      <c r="E162" s="80">
        <f t="shared" si="31"/>
        <v>0</v>
      </c>
      <c r="F162" s="28">
        <f t="shared" si="32"/>
        <v>0</v>
      </c>
      <c r="G162" s="28">
        <f t="shared" si="32"/>
        <v>0</v>
      </c>
      <c r="H162" s="28">
        <f t="shared" si="33"/>
        <v>0</v>
      </c>
      <c r="I162" s="28">
        <f t="shared" si="34"/>
        <v>0</v>
      </c>
      <c r="J162" s="28">
        <f t="shared" si="35"/>
        <v>0</v>
      </c>
      <c r="K162" s="28">
        <f t="shared" si="36"/>
        <v>0</v>
      </c>
      <c r="L162" s="28">
        <f t="shared" si="37"/>
        <v>0</v>
      </c>
      <c r="M162" s="28">
        <f t="shared" ca="1" si="38"/>
        <v>3.0051037411602866E-3</v>
      </c>
      <c r="N162" s="28">
        <f t="shared" ca="1" si="39"/>
        <v>0</v>
      </c>
      <c r="O162" s="85">
        <f t="shared" ca="1" si="40"/>
        <v>0</v>
      </c>
      <c r="P162" s="28">
        <f t="shared" ca="1" si="41"/>
        <v>0</v>
      </c>
      <c r="Q162" s="28">
        <f t="shared" ca="1" si="42"/>
        <v>0</v>
      </c>
      <c r="R162" s="16">
        <f t="shared" ca="1" si="30"/>
        <v>-3.0051037411602866E-3</v>
      </c>
    </row>
    <row r="163" spans="1:18" x14ac:dyDescent="0.2">
      <c r="A163" s="79"/>
      <c r="B163" s="79"/>
      <c r="C163" s="79"/>
      <c r="D163" s="80">
        <f t="shared" si="31"/>
        <v>0</v>
      </c>
      <c r="E163" s="80">
        <f t="shared" si="31"/>
        <v>0</v>
      </c>
      <c r="F163" s="28">
        <f t="shared" si="32"/>
        <v>0</v>
      </c>
      <c r="G163" s="28">
        <f t="shared" si="32"/>
        <v>0</v>
      </c>
      <c r="H163" s="28">
        <f t="shared" si="33"/>
        <v>0</v>
      </c>
      <c r="I163" s="28">
        <f t="shared" si="34"/>
        <v>0</v>
      </c>
      <c r="J163" s="28">
        <f t="shared" si="35"/>
        <v>0</v>
      </c>
      <c r="K163" s="28">
        <f t="shared" si="36"/>
        <v>0</v>
      </c>
      <c r="L163" s="28">
        <f t="shared" si="37"/>
        <v>0</v>
      </c>
      <c r="M163" s="28">
        <f t="shared" ca="1" si="38"/>
        <v>3.0051037411602866E-3</v>
      </c>
      <c r="N163" s="28">
        <f t="shared" ca="1" si="39"/>
        <v>0</v>
      </c>
      <c r="O163" s="85">
        <f t="shared" ca="1" si="40"/>
        <v>0</v>
      </c>
      <c r="P163" s="28">
        <f t="shared" ca="1" si="41"/>
        <v>0</v>
      </c>
      <c r="Q163" s="28">
        <f t="shared" ca="1" si="42"/>
        <v>0</v>
      </c>
      <c r="R163" s="16">
        <f t="shared" ca="1" si="30"/>
        <v>-3.0051037411602866E-3</v>
      </c>
    </row>
    <row r="164" spans="1:18" x14ac:dyDescent="0.2">
      <c r="A164" s="79"/>
      <c r="B164" s="79"/>
      <c r="C164" s="79"/>
      <c r="D164" s="80">
        <f t="shared" si="31"/>
        <v>0</v>
      </c>
      <c r="E164" s="80">
        <f t="shared" si="31"/>
        <v>0</v>
      </c>
      <c r="F164" s="28">
        <f t="shared" si="32"/>
        <v>0</v>
      </c>
      <c r="G164" s="28">
        <f t="shared" si="32"/>
        <v>0</v>
      </c>
      <c r="H164" s="28">
        <f t="shared" si="33"/>
        <v>0</v>
      </c>
      <c r="I164" s="28">
        <f t="shared" si="34"/>
        <v>0</v>
      </c>
      <c r="J164" s="28">
        <f t="shared" si="35"/>
        <v>0</v>
      </c>
      <c r="K164" s="28">
        <f t="shared" si="36"/>
        <v>0</v>
      </c>
      <c r="L164" s="28">
        <f t="shared" si="37"/>
        <v>0</v>
      </c>
      <c r="M164" s="28">
        <f t="shared" ca="1" si="38"/>
        <v>3.0051037411602866E-3</v>
      </c>
      <c r="N164" s="28">
        <f t="shared" ca="1" si="39"/>
        <v>0</v>
      </c>
      <c r="O164" s="85">
        <f t="shared" ca="1" si="40"/>
        <v>0</v>
      </c>
      <c r="P164" s="28">
        <f t="shared" ca="1" si="41"/>
        <v>0</v>
      </c>
      <c r="Q164" s="28">
        <f t="shared" ca="1" si="42"/>
        <v>0</v>
      </c>
      <c r="R164" s="16">
        <f t="shared" ca="1" si="30"/>
        <v>-3.0051037411602866E-3</v>
      </c>
    </row>
    <row r="165" spans="1:18" x14ac:dyDescent="0.2">
      <c r="A165" s="79"/>
      <c r="B165" s="79"/>
      <c r="C165" s="79"/>
      <c r="D165" s="80">
        <f t="shared" si="31"/>
        <v>0</v>
      </c>
      <c r="E165" s="80">
        <f t="shared" si="31"/>
        <v>0</v>
      </c>
      <c r="F165" s="28">
        <f t="shared" si="32"/>
        <v>0</v>
      </c>
      <c r="G165" s="28">
        <f t="shared" si="32"/>
        <v>0</v>
      </c>
      <c r="H165" s="28">
        <f t="shared" si="33"/>
        <v>0</v>
      </c>
      <c r="I165" s="28">
        <f t="shared" si="34"/>
        <v>0</v>
      </c>
      <c r="J165" s="28">
        <f t="shared" si="35"/>
        <v>0</v>
      </c>
      <c r="K165" s="28">
        <f t="shared" si="36"/>
        <v>0</v>
      </c>
      <c r="L165" s="28">
        <f t="shared" si="37"/>
        <v>0</v>
      </c>
      <c r="M165" s="28">
        <f t="shared" ca="1" si="38"/>
        <v>3.0051037411602866E-3</v>
      </c>
      <c r="N165" s="28">
        <f t="shared" ca="1" si="39"/>
        <v>0</v>
      </c>
      <c r="O165" s="85">
        <f t="shared" ca="1" si="40"/>
        <v>0</v>
      </c>
      <c r="P165" s="28">
        <f t="shared" ca="1" si="41"/>
        <v>0</v>
      </c>
      <c r="Q165" s="28">
        <f t="shared" ca="1" si="42"/>
        <v>0</v>
      </c>
      <c r="R165" s="16">
        <f t="shared" ca="1" si="30"/>
        <v>-3.0051037411602866E-3</v>
      </c>
    </row>
    <row r="166" spans="1:18" x14ac:dyDescent="0.2">
      <c r="A166" s="79"/>
      <c r="B166" s="79"/>
      <c r="C166" s="79"/>
      <c r="D166" s="80">
        <f t="shared" si="31"/>
        <v>0</v>
      </c>
      <c r="E166" s="80">
        <f t="shared" si="31"/>
        <v>0</v>
      </c>
      <c r="F166" s="28">
        <f t="shared" si="32"/>
        <v>0</v>
      </c>
      <c r="G166" s="28">
        <f t="shared" si="32"/>
        <v>0</v>
      </c>
      <c r="H166" s="28">
        <f t="shared" si="33"/>
        <v>0</v>
      </c>
      <c r="I166" s="28">
        <f t="shared" si="34"/>
        <v>0</v>
      </c>
      <c r="J166" s="28">
        <f t="shared" si="35"/>
        <v>0</v>
      </c>
      <c r="K166" s="28">
        <f t="shared" si="36"/>
        <v>0</v>
      </c>
      <c r="L166" s="28">
        <f t="shared" si="37"/>
        <v>0</v>
      </c>
      <c r="M166" s="28">
        <f t="shared" ca="1" si="38"/>
        <v>3.0051037411602866E-3</v>
      </c>
      <c r="N166" s="28">
        <f t="shared" ca="1" si="39"/>
        <v>0</v>
      </c>
      <c r="O166" s="85">
        <f t="shared" ca="1" si="40"/>
        <v>0</v>
      </c>
      <c r="P166" s="28">
        <f t="shared" ca="1" si="41"/>
        <v>0</v>
      </c>
      <c r="Q166" s="28">
        <f t="shared" ca="1" si="42"/>
        <v>0</v>
      </c>
      <c r="R166" s="16">
        <f t="shared" ca="1" si="30"/>
        <v>-3.0051037411602866E-3</v>
      </c>
    </row>
    <row r="167" spans="1:18" x14ac:dyDescent="0.2">
      <c r="A167" s="79"/>
      <c r="B167" s="79"/>
      <c r="C167" s="79"/>
      <c r="D167" s="80">
        <f t="shared" si="31"/>
        <v>0</v>
      </c>
      <c r="E167" s="80">
        <f t="shared" si="31"/>
        <v>0</v>
      </c>
      <c r="F167" s="28">
        <f t="shared" si="32"/>
        <v>0</v>
      </c>
      <c r="G167" s="28">
        <f t="shared" si="32"/>
        <v>0</v>
      </c>
      <c r="H167" s="28">
        <f t="shared" si="33"/>
        <v>0</v>
      </c>
      <c r="I167" s="28">
        <f t="shared" si="34"/>
        <v>0</v>
      </c>
      <c r="J167" s="28">
        <f t="shared" si="35"/>
        <v>0</v>
      </c>
      <c r="K167" s="28">
        <f t="shared" si="36"/>
        <v>0</v>
      </c>
      <c r="L167" s="28">
        <f t="shared" si="37"/>
        <v>0</v>
      </c>
      <c r="M167" s="28">
        <f t="shared" ca="1" si="38"/>
        <v>3.0051037411602866E-3</v>
      </c>
      <c r="N167" s="28">
        <f t="shared" ca="1" si="39"/>
        <v>0</v>
      </c>
      <c r="O167" s="85">
        <f t="shared" ca="1" si="40"/>
        <v>0</v>
      </c>
      <c r="P167" s="28">
        <f t="shared" ca="1" si="41"/>
        <v>0</v>
      </c>
      <c r="Q167" s="28">
        <f t="shared" ca="1" si="42"/>
        <v>0</v>
      </c>
      <c r="R167" s="16">
        <f t="shared" ca="1" si="30"/>
        <v>-3.0051037411602866E-3</v>
      </c>
    </row>
    <row r="168" spans="1:18" x14ac:dyDescent="0.2">
      <c r="A168" s="79"/>
      <c r="B168" s="79"/>
      <c r="C168" s="79"/>
      <c r="D168" s="80">
        <f t="shared" si="31"/>
        <v>0</v>
      </c>
      <c r="E168" s="80">
        <f t="shared" si="31"/>
        <v>0</v>
      </c>
      <c r="F168" s="28">
        <f t="shared" si="32"/>
        <v>0</v>
      </c>
      <c r="G168" s="28">
        <f t="shared" si="32"/>
        <v>0</v>
      </c>
      <c r="H168" s="28">
        <f t="shared" si="33"/>
        <v>0</v>
      </c>
      <c r="I168" s="28">
        <f t="shared" si="34"/>
        <v>0</v>
      </c>
      <c r="J168" s="28">
        <f t="shared" si="35"/>
        <v>0</v>
      </c>
      <c r="K168" s="28">
        <f t="shared" si="36"/>
        <v>0</v>
      </c>
      <c r="L168" s="28">
        <f t="shared" si="37"/>
        <v>0</v>
      </c>
      <c r="M168" s="28">
        <f t="shared" ca="1" si="38"/>
        <v>3.0051037411602866E-3</v>
      </c>
      <c r="N168" s="28">
        <f t="shared" ca="1" si="39"/>
        <v>0</v>
      </c>
      <c r="O168" s="85">
        <f t="shared" ca="1" si="40"/>
        <v>0</v>
      </c>
      <c r="P168" s="28">
        <f t="shared" ca="1" si="41"/>
        <v>0</v>
      </c>
      <c r="Q168" s="28">
        <f t="shared" ca="1" si="42"/>
        <v>0</v>
      </c>
      <c r="R168" s="16">
        <f t="shared" ca="1" si="30"/>
        <v>-3.0051037411602866E-3</v>
      </c>
    </row>
    <row r="169" spans="1:18" x14ac:dyDescent="0.2">
      <c r="A169" s="79"/>
      <c r="B169" s="79"/>
      <c r="C169" s="79"/>
      <c r="D169" s="80">
        <f t="shared" si="31"/>
        <v>0</v>
      </c>
      <c r="E169" s="80">
        <f t="shared" si="31"/>
        <v>0</v>
      </c>
      <c r="F169" s="28">
        <f t="shared" si="32"/>
        <v>0</v>
      </c>
      <c r="G169" s="28">
        <f t="shared" si="32"/>
        <v>0</v>
      </c>
      <c r="H169" s="28">
        <f t="shared" si="33"/>
        <v>0</v>
      </c>
      <c r="I169" s="28">
        <f t="shared" si="34"/>
        <v>0</v>
      </c>
      <c r="J169" s="28">
        <f t="shared" si="35"/>
        <v>0</v>
      </c>
      <c r="K169" s="28">
        <f t="shared" si="36"/>
        <v>0</v>
      </c>
      <c r="L169" s="28">
        <f t="shared" si="37"/>
        <v>0</v>
      </c>
      <c r="M169" s="28">
        <f t="shared" ca="1" si="38"/>
        <v>3.0051037411602866E-3</v>
      </c>
      <c r="N169" s="28">
        <f t="shared" ca="1" si="39"/>
        <v>0</v>
      </c>
      <c r="O169" s="85">
        <f t="shared" ca="1" si="40"/>
        <v>0</v>
      </c>
      <c r="P169" s="28">
        <f t="shared" ca="1" si="41"/>
        <v>0</v>
      </c>
      <c r="Q169" s="28">
        <f t="shared" ca="1" si="42"/>
        <v>0</v>
      </c>
      <c r="R169" s="16">
        <f t="shared" ca="1" si="30"/>
        <v>-3.0051037411602866E-3</v>
      </c>
    </row>
    <row r="170" spans="1:18" x14ac:dyDescent="0.2">
      <c r="A170" s="79"/>
      <c r="B170" s="79"/>
      <c r="C170" s="79"/>
      <c r="D170" s="80">
        <f t="shared" si="31"/>
        <v>0</v>
      </c>
      <c r="E170" s="80">
        <f t="shared" si="31"/>
        <v>0</v>
      </c>
      <c r="F170" s="28">
        <f t="shared" si="32"/>
        <v>0</v>
      </c>
      <c r="G170" s="28">
        <f t="shared" si="32"/>
        <v>0</v>
      </c>
      <c r="H170" s="28">
        <f t="shared" si="33"/>
        <v>0</v>
      </c>
      <c r="I170" s="28">
        <f t="shared" si="34"/>
        <v>0</v>
      </c>
      <c r="J170" s="28">
        <f t="shared" si="35"/>
        <v>0</v>
      </c>
      <c r="K170" s="28">
        <f t="shared" si="36"/>
        <v>0</v>
      </c>
      <c r="L170" s="28">
        <f t="shared" si="37"/>
        <v>0</v>
      </c>
      <c r="M170" s="28">
        <f t="shared" ca="1" si="38"/>
        <v>3.0051037411602866E-3</v>
      </c>
      <c r="N170" s="28">
        <f t="shared" ca="1" si="39"/>
        <v>0</v>
      </c>
      <c r="O170" s="85">
        <f t="shared" ca="1" si="40"/>
        <v>0</v>
      </c>
      <c r="P170" s="28">
        <f t="shared" ca="1" si="41"/>
        <v>0</v>
      </c>
      <c r="Q170" s="28">
        <f t="shared" ca="1" si="42"/>
        <v>0</v>
      </c>
      <c r="R170" s="16">
        <f t="shared" ca="1" si="30"/>
        <v>-3.0051037411602866E-3</v>
      </c>
    </row>
    <row r="171" spans="1:18" x14ac:dyDescent="0.2">
      <c r="A171" s="79"/>
      <c r="B171" s="79"/>
      <c r="C171" s="79"/>
      <c r="D171" s="80">
        <f t="shared" si="31"/>
        <v>0</v>
      </c>
      <c r="E171" s="80">
        <f t="shared" si="31"/>
        <v>0</v>
      </c>
      <c r="F171" s="28">
        <f t="shared" si="32"/>
        <v>0</v>
      </c>
      <c r="G171" s="28">
        <f t="shared" si="32"/>
        <v>0</v>
      </c>
      <c r="H171" s="28">
        <f t="shared" si="33"/>
        <v>0</v>
      </c>
      <c r="I171" s="28">
        <f t="shared" si="34"/>
        <v>0</v>
      </c>
      <c r="J171" s="28">
        <f t="shared" si="35"/>
        <v>0</v>
      </c>
      <c r="K171" s="28">
        <f t="shared" si="36"/>
        <v>0</v>
      </c>
      <c r="L171" s="28">
        <f t="shared" si="37"/>
        <v>0</v>
      </c>
      <c r="M171" s="28">
        <f t="shared" ca="1" si="38"/>
        <v>3.0051037411602866E-3</v>
      </c>
      <c r="N171" s="28">
        <f t="shared" ca="1" si="39"/>
        <v>0</v>
      </c>
      <c r="O171" s="85">
        <f t="shared" ca="1" si="40"/>
        <v>0</v>
      </c>
      <c r="P171" s="28">
        <f t="shared" ca="1" si="41"/>
        <v>0</v>
      </c>
      <c r="Q171" s="28">
        <f t="shared" ca="1" si="42"/>
        <v>0</v>
      </c>
      <c r="R171" s="16">
        <f t="shared" ca="1" si="30"/>
        <v>-3.0051037411602866E-3</v>
      </c>
    </row>
    <row r="172" spans="1:18" x14ac:dyDescent="0.2">
      <c r="A172" s="79"/>
      <c r="B172" s="79"/>
      <c r="C172" s="79"/>
      <c r="D172" s="80">
        <f t="shared" si="31"/>
        <v>0</v>
      </c>
      <c r="E172" s="80">
        <f t="shared" si="31"/>
        <v>0</v>
      </c>
      <c r="F172" s="28">
        <f t="shared" si="32"/>
        <v>0</v>
      </c>
      <c r="G172" s="28">
        <f t="shared" si="32"/>
        <v>0</v>
      </c>
      <c r="H172" s="28">
        <f t="shared" si="33"/>
        <v>0</v>
      </c>
      <c r="I172" s="28">
        <f t="shared" si="34"/>
        <v>0</v>
      </c>
      <c r="J172" s="28">
        <f t="shared" si="35"/>
        <v>0</v>
      </c>
      <c r="K172" s="28">
        <f t="shared" si="36"/>
        <v>0</v>
      </c>
      <c r="L172" s="28">
        <f t="shared" si="37"/>
        <v>0</v>
      </c>
      <c r="M172" s="28">
        <f t="shared" ca="1" si="38"/>
        <v>3.0051037411602866E-3</v>
      </c>
      <c r="N172" s="28">
        <f t="shared" ca="1" si="39"/>
        <v>0</v>
      </c>
      <c r="O172" s="85">
        <f t="shared" ca="1" si="40"/>
        <v>0</v>
      </c>
      <c r="P172" s="28">
        <f t="shared" ca="1" si="41"/>
        <v>0</v>
      </c>
      <c r="Q172" s="28">
        <f t="shared" ca="1" si="42"/>
        <v>0</v>
      </c>
      <c r="R172" s="16">
        <f t="shared" ca="1" si="30"/>
        <v>-3.0051037411602866E-3</v>
      </c>
    </row>
    <row r="173" spans="1:18" x14ac:dyDescent="0.2">
      <c r="A173" s="79"/>
      <c r="B173" s="79"/>
      <c r="C173" s="79"/>
      <c r="D173" s="80">
        <f t="shared" si="31"/>
        <v>0</v>
      </c>
      <c r="E173" s="80">
        <f t="shared" si="31"/>
        <v>0</v>
      </c>
      <c r="F173" s="28">
        <f t="shared" si="32"/>
        <v>0</v>
      </c>
      <c r="G173" s="28">
        <f t="shared" si="32"/>
        <v>0</v>
      </c>
      <c r="H173" s="28">
        <f t="shared" si="33"/>
        <v>0</v>
      </c>
      <c r="I173" s="28">
        <f t="shared" si="34"/>
        <v>0</v>
      </c>
      <c r="J173" s="28">
        <f t="shared" si="35"/>
        <v>0</v>
      </c>
      <c r="K173" s="28">
        <f t="shared" si="36"/>
        <v>0</v>
      </c>
      <c r="L173" s="28">
        <f t="shared" si="37"/>
        <v>0</v>
      </c>
      <c r="M173" s="28">
        <f t="shared" ca="1" si="38"/>
        <v>3.0051037411602866E-3</v>
      </c>
      <c r="N173" s="28">
        <f t="shared" ca="1" si="39"/>
        <v>0</v>
      </c>
      <c r="O173" s="85">
        <f t="shared" ca="1" si="40"/>
        <v>0</v>
      </c>
      <c r="P173" s="28">
        <f t="shared" ca="1" si="41"/>
        <v>0</v>
      </c>
      <c r="Q173" s="28">
        <f t="shared" ca="1" si="42"/>
        <v>0</v>
      </c>
      <c r="R173" s="16">
        <f t="shared" ca="1" si="30"/>
        <v>-3.0051037411602866E-3</v>
      </c>
    </row>
    <row r="174" spans="1:18" x14ac:dyDescent="0.2">
      <c r="A174" s="79"/>
      <c r="B174" s="79"/>
      <c r="C174" s="79"/>
      <c r="D174" s="80">
        <f t="shared" si="31"/>
        <v>0</v>
      </c>
      <c r="E174" s="80">
        <f t="shared" si="31"/>
        <v>0</v>
      </c>
      <c r="F174" s="28">
        <f t="shared" si="32"/>
        <v>0</v>
      </c>
      <c r="G174" s="28">
        <f t="shared" si="32"/>
        <v>0</v>
      </c>
      <c r="H174" s="28">
        <f t="shared" si="33"/>
        <v>0</v>
      </c>
      <c r="I174" s="28">
        <f t="shared" si="34"/>
        <v>0</v>
      </c>
      <c r="J174" s="28">
        <f t="shared" si="35"/>
        <v>0</v>
      </c>
      <c r="K174" s="28">
        <f t="shared" si="36"/>
        <v>0</v>
      </c>
      <c r="L174" s="28">
        <f t="shared" si="37"/>
        <v>0</v>
      </c>
      <c r="M174" s="28">
        <f t="shared" ca="1" si="38"/>
        <v>3.0051037411602866E-3</v>
      </c>
      <c r="N174" s="28">
        <f t="shared" ca="1" si="39"/>
        <v>0</v>
      </c>
      <c r="O174" s="85">
        <f t="shared" ca="1" si="40"/>
        <v>0</v>
      </c>
      <c r="P174" s="28">
        <f t="shared" ca="1" si="41"/>
        <v>0</v>
      </c>
      <c r="Q174" s="28">
        <f t="shared" ca="1" si="42"/>
        <v>0</v>
      </c>
      <c r="R174" s="16">
        <f t="shared" ca="1" si="30"/>
        <v>-3.0051037411602866E-3</v>
      </c>
    </row>
    <row r="175" spans="1:18" x14ac:dyDescent="0.2">
      <c r="A175" s="79"/>
      <c r="B175" s="79"/>
      <c r="C175" s="79"/>
      <c r="D175" s="80">
        <f t="shared" si="31"/>
        <v>0</v>
      </c>
      <c r="E175" s="80">
        <f t="shared" si="31"/>
        <v>0</v>
      </c>
      <c r="F175" s="28">
        <f t="shared" si="32"/>
        <v>0</v>
      </c>
      <c r="G175" s="28">
        <f t="shared" si="32"/>
        <v>0</v>
      </c>
      <c r="H175" s="28">
        <f t="shared" si="33"/>
        <v>0</v>
      </c>
      <c r="I175" s="28">
        <f t="shared" si="34"/>
        <v>0</v>
      </c>
      <c r="J175" s="28">
        <f t="shared" si="35"/>
        <v>0</v>
      </c>
      <c r="K175" s="28">
        <f t="shared" si="36"/>
        <v>0</v>
      </c>
      <c r="L175" s="28">
        <f t="shared" si="37"/>
        <v>0</v>
      </c>
      <c r="M175" s="28">
        <f t="shared" ca="1" si="38"/>
        <v>3.0051037411602866E-3</v>
      </c>
      <c r="N175" s="28">
        <f t="shared" ca="1" si="39"/>
        <v>0</v>
      </c>
      <c r="O175" s="85">
        <f t="shared" ca="1" si="40"/>
        <v>0</v>
      </c>
      <c r="P175" s="28">
        <f t="shared" ca="1" si="41"/>
        <v>0</v>
      </c>
      <c r="Q175" s="28">
        <f t="shared" ca="1" si="42"/>
        <v>0</v>
      </c>
      <c r="R175" s="16">
        <f t="shared" ca="1" si="30"/>
        <v>-3.0051037411602866E-3</v>
      </c>
    </row>
    <row r="176" spans="1:18" x14ac:dyDescent="0.2">
      <c r="A176" s="79"/>
      <c r="B176" s="79"/>
      <c r="C176" s="79"/>
      <c r="D176" s="80">
        <f t="shared" si="31"/>
        <v>0</v>
      </c>
      <c r="E176" s="80">
        <f t="shared" si="31"/>
        <v>0</v>
      </c>
      <c r="F176" s="28">
        <f t="shared" si="32"/>
        <v>0</v>
      </c>
      <c r="G176" s="28">
        <f t="shared" si="32"/>
        <v>0</v>
      </c>
      <c r="H176" s="28">
        <f t="shared" si="33"/>
        <v>0</v>
      </c>
      <c r="I176" s="28">
        <f t="shared" si="34"/>
        <v>0</v>
      </c>
      <c r="J176" s="28">
        <f t="shared" si="35"/>
        <v>0</v>
      </c>
      <c r="K176" s="28">
        <f t="shared" si="36"/>
        <v>0</v>
      </c>
      <c r="L176" s="28">
        <f t="shared" si="37"/>
        <v>0</v>
      </c>
      <c r="M176" s="28">
        <f t="shared" ca="1" si="38"/>
        <v>3.0051037411602866E-3</v>
      </c>
      <c r="N176" s="28">
        <f t="shared" ca="1" si="39"/>
        <v>0</v>
      </c>
      <c r="O176" s="85">
        <f t="shared" ca="1" si="40"/>
        <v>0</v>
      </c>
      <c r="P176" s="28">
        <f t="shared" ca="1" si="41"/>
        <v>0</v>
      </c>
      <c r="Q176" s="28">
        <f t="shared" ca="1" si="42"/>
        <v>0</v>
      </c>
      <c r="R176" s="16">
        <f t="shared" ca="1" si="30"/>
        <v>-3.0051037411602866E-3</v>
      </c>
    </row>
    <row r="177" spans="1:18" x14ac:dyDescent="0.2">
      <c r="A177" s="79"/>
      <c r="B177" s="79"/>
      <c r="C177" s="79"/>
      <c r="D177" s="80">
        <f t="shared" si="31"/>
        <v>0</v>
      </c>
      <c r="E177" s="80">
        <f t="shared" si="31"/>
        <v>0</v>
      </c>
      <c r="F177" s="28">
        <f t="shared" si="32"/>
        <v>0</v>
      </c>
      <c r="G177" s="28">
        <f t="shared" si="32"/>
        <v>0</v>
      </c>
      <c r="H177" s="28">
        <f t="shared" si="33"/>
        <v>0</v>
      </c>
      <c r="I177" s="28">
        <f t="shared" si="34"/>
        <v>0</v>
      </c>
      <c r="J177" s="28">
        <f t="shared" si="35"/>
        <v>0</v>
      </c>
      <c r="K177" s="28">
        <f t="shared" si="36"/>
        <v>0</v>
      </c>
      <c r="L177" s="28">
        <f t="shared" si="37"/>
        <v>0</v>
      </c>
      <c r="M177" s="28">
        <f t="shared" ca="1" si="38"/>
        <v>3.0051037411602866E-3</v>
      </c>
      <c r="N177" s="28">
        <f t="shared" ca="1" si="39"/>
        <v>0</v>
      </c>
      <c r="O177" s="85">
        <f t="shared" ca="1" si="40"/>
        <v>0</v>
      </c>
      <c r="P177" s="28">
        <f t="shared" ca="1" si="41"/>
        <v>0</v>
      </c>
      <c r="Q177" s="28">
        <f t="shared" ca="1" si="42"/>
        <v>0</v>
      </c>
      <c r="R177" s="16">
        <f t="shared" ca="1" si="30"/>
        <v>-3.0051037411602866E-3</v>
      </c>
    </row>
    <row r="178" spans="1:18" x14ac:dyDescent="0.2">
      <c r="A178" s="79"/>
      <c r="B178" s="79"/>
      <c r="C178" s="79"/>
      <c r="D178" s="80">
        <f t="shared" si="31"/>
        <v>0</v>
      </c>
      <c r="E178" s="80">
        <f t="shared" si="31"/>
        <v>0</v>
      </c>
      <c r="F178" s="28">
        <f t="shared" si="32"/>
        <v>0</v>
      </c>
      <c r="G178" s="28">
        <f t="shared" si="32"/>
        <v>0</v>
      </c>
      <c r="H178" s="28">
        <f t="shared" si="33"/>
        <v>0</v>
      </c>
      <c r="I178" s="28">
        <f t="shared" si="34"/>
        <v>0</v>
      </c>
      <c r="J178" s="28">
        <f t="shared" si="35"/>
        <v>0</v>
      </c>
      <c r="K178" s="28">
        <f t="shared" si="36"/>
        <v>0</v>
      </c>
      <c r="L178" s="28">
        <f t="shared" si="37"/>
        <v>0</v>
      </c>
      <c r="M178" s="28">
        <f t="shared" ca="1" si="38"/>
        <v>3.0051037411602866E-3</v>
      </c>
      <c r="N178" s="28">
        <f t="shared" ca="1" si="39"/>
        <v>0</v>
      </c>
      <c r="O178" s="85">
        <f t="shared" ca="1" si="40"/>
        <v>0</v>
      </c>
      <c r="P178" s="28">
        <f t="shared" ca="1" si="41"/>
        <v>0</v>
      </c>
      <c r="Q178" s="28">
        <f t="shared" ca="1" si="42"/>
        <v>0</v>
      </c>
      <c r="R178" s="16">
        <f t="shared" ca="1" si="30"/>
        <v>-3.0051037411602866E-3</v>
      </c>
    </row>
    <row r="179" spans="1:18" x14ac:dyDescent="0.2">
      <c r="A179" s="79"/>
      <c r="B179" s="79"/>
      <c r="C179" s="79"/>
      <c r="D179" s="80">
        <f t="shared" si="31"/>
        <v>0</v>
      </c>
      <c r="E179" s="80">
        <f t="shared" si="31"/>
        <v>0</v>
      </c>
      <c r="F179" s="28">
        <f t="shared" si="32"/>
        <v>0</v>
      </c>
      <c r="G179" s="28">
        <f t="shared" si="32"/>
        <v>0</v>
      </c>
      <c r="H179" s="28">
        <f t="shared" si="33"/>
        <v>0</v>
      </c>
      <c r="I179" s="28">
        <f t="shared" si="34"/>
        <v>0</v>
      </c>
      <c r="J179" s="28">
        <f t="shared" si="35"/>
        <v>0</v>
      </c>
      <c r="K179" s="28">
        <f t="shared" si="36"/>
        <v>0</v>
      </c>
      <c r="L179" s="28">
        <f t="shared" si="37"/>
        <v>0</v>
      </c>
      <c r="M179" s="28">
        <f t="shared" ca="1" si="38"/>
        <v>3.0051037411602866E-3</v>
      </c>
      <c r="N179" s="28">
        <f t="shared" ca="1" si="39"/>
        <v>0</v>
      </c>
      <c r="O179" s="85">
        <f t="shared" ca="1" si="40"/>
        <v>0</v>
      </c>
      <c r="P179" s="28">
        <f t="shared" ca="1" si="41"/>
        <v>0</v>
      </c>
      <c r="Q179" s="28">
        <f t="shared" ca="1" si="42"/>
        <v>0</v>
      </c>
      <c r="R179" s="16">
        <f t="shared" ca="1" si="30"/>
        <v>-3.0051037411602866E-3</v>
      </c>
    </row>
    <row r="180" spans="1:18" x14ac:dyDescent="0.2">
      <c r="A180" s="79"/>
      <c r="B180" s="79"/>
      <c r="C180" s="79"/>
      <c r="D180" s="80">
        <f t="shared" si="31"/>
        <v>0</v>
      </c>
      <c r="E180" s="80">
        <f t="shared" si="31"/>
        <v>0</v>
      </c>
      <c r="F180" s="28">
        <f t="shared" si="32"/>
        <v>0</v>
      </c>
      <c r="G180" s="28">
        <f t="shared" si="32"/>
        <v>0</v>
      </c>
      <c r="H180" s="28">
        <f t="shared" si="33"/>
        <v>0</v>
      </c>
      <c r="I180" s="28">
        <f t="shared" si="34"/>
        <v>0</v>
      </c>
      <c r="J180" s="28">
        <f t="shared" si="35"/>
        <v>0</v>
      </c>
      <c r="K180" s="28">
        <f t="shared" si="36"/>
        <v>0</v>
      </c>
      <c r="L180" s="28">
        <f t="shared" si="37"/>
        <v>0</v>
      </c>
      <c r="M180" s="28">
        <f t="shared" ca="1" si="38"/>
        <v>3.0051037411602866E-3</v>
      </c>
      <c r="N180" s="28">
        <f t="shared" ca="1" si="39"/>
        <v>0</v>
      </c>
      <c r="O180" s="85">
        <f t="shared" ca="1" si="40"/>
        <v>0</v>
      </c>
      <c r="P180" s="28">
        <f t="shared" ca="1" si="41"/>
        <v>0</v>
      </c>
      <c r="Q180" s="28">
        <f t="shared" ca="1" si="42"/>
        <v>0</v>
      </c>
      <c r="R180" s="16">
        <f t="shared" ca="1" si="30"/>
        <v>-3.0051037411602866E-3</v>
      </c>
    </row>
    <row r="181" spans="1:18" x14ac:dyDescent="0.2">
      <c r="A181" s="79"/>
      <c r="B181" s="79"/>
      <c r="C181" s="79"/>
      <c r="D181" s="80">
        <f t="shared" si="31"/>
        <v>0</v>
      </c>
      <c r="E181" s="80">
        <f t="shared" si="31"/>
        <v>0</v>
      </c>
      <c r="F181" s="28">
        <f t="shared" si="32"/>
        <v>0</v>
      </c>
      <c r="G181" s="28">
        <f t="shared" si="32"/>
        <v>0</v>
      </c>
      <c r="H181" s="28">
        <f t="shared" si="33"/>
        <v>0</v>
      </c>
      <c r="I181" s="28">
        <f t="shared" si="34"/>
        <v>0</v>
      </c>
      <c r="J181" s="28">
        <f t="shared" si="35"/>
        <v>0</v>
      </c>
      <c r="K181" s="28">
        <f t="shared" si="36"/>
        <v>0</v>
      </c>
      <c r="L181" s="28">
        <f t="shared" si="37"/>
        <v>0</v>
      </c>
      <c r="M181" s="28">
        <f t="shared" ca="1" si="38"/>
        <v>3.0051037411602866E-3</v>
      </c>
      <c r="N181" s="28">
        <f t="shared" ca="1" si="39"/>
        <v>0</v>
      </c>
      <c r="O181" s="85">
        <f t="shared" ca="1" si="40"/>
        <v>0</v>
      </c>
      <c r="P181" s="28">
        <f t="shared" ca="1" si="41"/>
        <v>0</v>
      </c>
      <c r="Q181" s="28">
        <f t="shared" ca="1" si="42"/>
        <v>0</v>
      </c>
      <c r="R181" s="16">
        <f t="shared" ca="1" si="30"/>
        <v>-3.0051037411602866E-3</v>
      </c>
    </row>
    <row r="182" spans="1:18" x14ac:dyDescent="0.2">
      <c r="A182" s="79"/>
      <c r="B182" s="79"/>
      <c r="C182" s="79"/>
      <c r="D182" s="80">
        <f t="shared" si="31"/>
        <v>0</v>
      </c>
      <c r="E182" s="80">
        <f t="shared" si="31"/>
        <v>0</v>
      </c>
      <c r="F182" s="28">
        <f t="shared" si="32"/>
        <v>0</v>
      </c>
      <c r="G182" s="28">
        <f t="shared" si="32"/>
        <v>0</v>
      </c>
      <c r="H182" s="28">
        <f t="shared" si="33"/>
        <v>0</v>
      </c>
      <c r="I182" s="28">
        <f t="shared" si="34"/>
        <v>0</v>
      </c>
      <c r="J182" s="28">
        <f t="shared" si="35"/>
        <v>0</v>
      </c>
      <c r="K182" s="28">
        <f t="shared" si="36"/>
        <v>0</v>
      </c>
      <c r="L182" s="28">
        <f t="shared" si="37"/>
        <v>0</v>
      </c>
      <c r="M182" s="28">
        <f t="shared" ca="1" si="38"/>
        <v>3.0051037411602866E-3</v>
      </c>
      <c r="N182" s="28">
        <f t="shared" ca="1" si="39"/>
        <v>0</v>
      </c>
      <c r="O182" s="85">
        <f t="shared" ca="1" si="40"/>
        <v>0</v>
      </c>
      <c r="P182" s="28">
        <f t="shared" ca="1" si="41"/>
        <v>0</v>
      </c>
      <c r="Q182" s="28">
        <f t="shared" ca="1" si="42"/>
        <v>0</v>
      </c>
      <c r="R182" s="16">
        <f t="shared" ca="1" si="30"/>
        <v>-3.0051037411602866E-3</v>
      </c>
    </row>
    <row r="183" spans="1:18" x14ac:dyDescent="0.2">
      <c r="A183" s="79"/>
      <c r="B183" s="79"/>
      <c r="C183" s="79"/>
      <c r="D183" s="80">
        <f t="shared" si="31"/>
        <v>0</v>
      </c>
      <c r="E183" s="80">
        <f t="shared" si="31"/>
        <v>0</v>
      </c>
      <c r="F183" s="28">
        <f t="shared" si="32"/>
        <v>0</v>
      </c>
      <c r="G183" s="28">
        <f t="shared" si="32"/>
        <v>0</v>
      </c>
      <c r="H183" s="28">
        <f t="shared" si="33"/>
        <v>0</v>
      </c>
      <c r="I183" s="28">
        <f t="shared" si="34"/>
        <v>0</v>
      </c>
      <c r="J183" s="28">
        <f t="shared" si="35"/>
        <v>0</v>
      </c>
      <c r="K183" s="28">
        <f t="shared" si="36"/>
        <v>0</v>
      </c>
      <c r="L183" s="28">
        <f t="shared" si="37"/>
        <v>0</v>
      </c>
      <c r="M183" s="28">
        <f t="shared" ca="1" si="38"/>
        <v>3.0051037411602866E-3</v>
      </c>
      <c r="N183" s="28">
        <f t="shared" ca="1" si="39"/>
        <v>0</v>
      </c>
      <c r="O183" s="85">
        <f t="shared" ca="1" si="40"/>
        <v>0</v>
      </c>
      <c r="P183" s="28">
        <f t="shared" ca="1" si="41"/>
        <v>0</v>
      </c>
      <c r="Q183" s="28">
        <f t="shared" ca="1" si="42"/>
        <v>0</v>
      </c>
      <c r="R183" s="16">
        <f t="shared" ca="1" si="30"/>
        <v>-3.0051037411602866E-3</v>
      </c>
    </row>
    <row r="184" spans="1:18" x14ac:dyDescent="0.2">
      <c r="A184" s="79"/>
      <c r="B184" s="79"/>
      <c r="C184" s="79"/>
      <c r="D184" s="80">
        <f t="shared" si="31"/>
        <v>0</v>
      </c>
      <c r="E184" s="80">
        <f t="shared" si="31"/>
        <v>0</v>
      </c>
      <c r="F184" s="28">
        <f t="shared" si="32"/>
        <v>0</v>
      </c>
      <c r="G184" s="28">
        <f t="shared" si="32"/>
        <v>0</v>
      </c>
      <c r="H184" s="28">
        <f t="shared" si="33"/>
        <v>0</v>
      </c>
      <c r="I184" s="28">
        <f t="shared" si="34"/>
        <v>0</v>
      </c>
      <c r="J184" s="28">
        <f t="shared" si="35"/>
        <v>0</v>
      </c>
      <c r="K184" s="28">
        <f t="shared" si="36"/>
        <v>0</v>
      </c>
      <c r="L184" s="28">
        <f t="shared" si="37"/>
        <v>0</v>
      </c>
      <c r="M184" s="28">
        <f t="shared" ca="1" si="38"/>
        <v>3.0051037411602866E-3</v>
      </c>
      <c r="N184" s="28">
        <f t="shared" ca="1" si="39"/>
        <v>0</v>
      </c>
      <c r="O184" s="85">
        <f t="shared" ca="1" si="40"/>
        <v>0</v>
      </c>
      <c r="P184" s="28">
        <f t="shared" ca="1" si="41"/>
        <v>0</v>
      </c>
      <c r="Q184" s="28">
        <f t="shared" ca="1" si="42"/>
        <v>0</v>
      </c>
      <c r="R184" s="16">
        <f t="shared" ca="1" si="30"/>
        <v>-3.0051037411602866E-3</v>
      </c>
    </row>
    <row r="185" spans="1:18" x14ac:dyDescent="0.2">
      <c r="A185" s="79"/>
      <c r="B185" s="79"/>
      <c r="C185" s="79"/>
      <c r="D185" s="80">
        <f t="shared" si="31"/>
        <v>0</v>
      </c>
      <c r="E185" s="80">
        <f t="shared" si="31"/>
        <v>0</v>
      </c>
      <c r="F185" s="28">
        <f t="shared" si="32"/>
        <v>0</v>
      </c>
      <c r="G185" s="28">
        <f t="shared" si="32"/>
        <v>0</v>
      </c>
      <c r="H185" s="28">
        <f t="shared" si="33"/>
        <v>0</v>
      </c>
      <c r="I185" s="28">
        <f t="shared" si="34"/>
        <v>0</v>
      </c>
      <c r="J185" s="28">
        <f t="shared" si="35"/>
        <v>0</v>
      </c>
      <c r="K185" s="28">
        <f t="shared" si="36"/>
        <v>0</v>
      </c>
      <c r="L185" s="28">
        <f t="shared" si="37"/>
        <v>0</v>
      </c>
      <c r="M185" s="28">
        <f t="shared" ca="1" si="38"/>
        <v>3.0051037411602866E-3</v>
      </c>
      <c r="N185" s="28">
        <f t="shared" ca="1" si="39"/>
        <v>0</v>
      </c>
      <c r="O185" s="85">
        <f t="shared" ca="1" si="40"/>
        <v>0</v>
      </c>
      <c r="P185" s="28">
        <f t="shared" ca="1" si="41"/>
        <v>0</v>
      </c>
      <c r="Q185" s="28">
        <f t="shared" ca="1" si="42"/>
        <v>0</v>
      </c>
      <c r="R185" s="16">
        <f t="shared" ca="1" si="30"/>
        <v>-3.0051037411602866E-3</v>
      </c>
    </row>
    <row r="186" spans="1:18" x14ac:dyDescent="0.2">
      <c r="A186" s="79"/>
      <c r="B186" s="79"/>
      <c r="C186" s="79"/>
      <c r="D186" s="80">
        <f t="shared" si="31"/>
        <v>0</v>
      </c>
      <c r="E186" s="80">
        <f t="shared" si="31"/>
        <v>0</v>
      </c>
      <c r="F186" s="28">
        <f t="shared" si="32"/>
        <v>0</v>
      </c>
      <c r="G186" s="28">
        <f t="shared" si="32"/>
        <v>0</v>
      </c>
      <c r="H186" s="28">
        <f t="shared" si="33"/>
        <v>0</v>
      </c>
      <c r="I186" s="28">
        <f t="shared" si="34"/>
        <v>0</v>
      </c>
      <c r="J186" s="28">
        <f t="shared" si="35"/>
        <v>0</v>
      </c>
      <c r="K186" s="28">
        <f t="shared" si="36"/>
        <v>0</v>
      </c>
      <c r="L186" s="28">
        <f t="shared" si="37"/>
        <v>0</v>
      </c>
      <c r="M186" s="28">
        <f t="shared" ca="1" si="38"/>
        <v>3.0051037411602866E-3</v>
      </c>
      <c r="N186" s="28">
        <f t="shared" ca="1" si="39"/>
        <v>0</v>
      </c>
      <c r="O186" s="85">
        <f t="shared" ca="1" si="40"/>
        <v>0</v>
      </c>
      <c r="P186" s="28">
        <f t="shared" ca="1" si="41"/>
        <v>0</v>
      </c>
      <c r="Q186" s="28">
        <f t="shared" ca="1" si="42"/>
        <v>0</v>
      </c>
      <c r="R186" s="16">
        <f t="shared" ca="1" si="30"/>
        <v>-3.0051037411602866E-3</v>
      </c>
    </row>
    <row r="187" spans="1:18" x14ac:dyDescent="0.2">
      <c r="A187" s="79"/>
      <c r="B187" s="79"/>
      <c r="C187" s="79"/>
      <c r="D187" s="80">
        <f t="shared" si="31"/>
        <v>0</v>
      </c>
      <c r="E187" s="80">
        <f t="shared" si="31"/>
        <v>0</v>
      </c>
      <c r="F187" s="28">
        <f t="shared" si="32"/>
        <v>0</v>
      </c>
      <c r="G187" s="28">
        <f t="shared" si="32"/>
        <v>0</v>
      </c>
      <c r="H187" s="28">
        <f t="shared" si="33"/>
        <v>0</v>
      </c>
      <c r="I187" s="28">
        <f t="shared" si="34"/>
        <v>0</v>
      </c>
      <c r="J187" s="28">
        <f t="shared" si="35"/>
        <v>0</v>
      </c>
      <c r="K187" s="28">
        <f t="shared" si="36"/>
        <v>0</v>
      </c>
      <c r="L187" s="28">
        <f t="shared" si="37"/>
        <v>0</v>
      </c>
      <c r="M187" s="28">
        <f t="shared" ca="1" si="38"/>
        <v>3.0051037411602866E-3</v>
      </c>
      <c r="N187" s="28">
        <f t="shared" ca="1" si="39"/>
        <v>0</v>
      </c>
      <c r="O187" s="85">
        <f t="shared" ca="1" si="40"/>
        <v>0</v>
      </c>
      <c r="P187" s="28">
        <f t="shared" ca="1" si="41"/>
        <v>0</v>
      </c>
      <c r="Q187" s="28">
        <f t="shared" ca="1" si="42"/>
        <v>0</v>
      </c>
      <c r="R187" s="16">
        <f t="shared" ca="1" si="30"/>
        <v>-3.0051037411602866E-3</v>
      </c>
    </row>
    <row r="188" spans="1:18" x14ac:dyDescent="0.2">
      <c r="A188" s="79"/>
      <c r="B188" s="79"/>
      <c r="C188" s="79"/>
      <c r="D188" s="80">
        <f t="shared" si="31"/>
        <v>0</v>
      </c>
      <c r="E188" s="80">
        <f t="shared" si="31"/>
        <v>0</v>
      </c>
      <c r="F188" s="28">
        <f t="shared" si="32"/>
        <v>0</v>
      </c>
      <c r="G188" s="28">
        <f t="shared" si="32"/>
        <v>0</v>
      </c>
      <c r="H188" s="28">
        <f t="shared" si="33"/>
        <v>0</v>
      </c>
      <c r="I188" s="28">
        <f t="shared" si="34"/>
        <v>0</v>
      </c>
      <c r="J188" s="28">
        <f t="shared" si="35"/>
        <v>0</v>
      </c>
      <c r="K188" s="28">
        <f t="shared" si="36"/>
        <v>0</v>
      </c>
      <c r="L188" s="28">
        <f t="shared" si="37"/>
        <v>0</v>
      </c>
      <c r="M188" s="28">
        <f t="shared" ca="1" si="38"/>
        <v>3.0051037411602866E-3</v>
      </c>
      <c r="N188" s="28">
        <f t="shared" ca="1" si="39"/>
        <v>0</v>
      </c>
      <c r="O188" s="85">
        <f t="shared" ca="1" si="40"/>
        <v>0</v>
      </c>
      <c r="P188" s="28">
        <f t="shared" ca="1" si="41"/>
        <v>0</v>
      </c>
      <c r="Q188" s="28">
        <f t="shared" ca="1" si="42"/>
        <v>0</v>
      </c>
      <c r="R188" s="16">
        <f t="shared" ca="1" si="30"/>
        <v>-3.0051037411602866E-3</v>
      </c>
    </row>
    <row r="189" spans="1:18" x14ac:dyDescent="0.2">
      <c r="A189" s="79"/>
      <c r="B189" s="79"/>
      <c r="C189" s="79"/>
      <c r="D189" s="80">
        <f t="shared" si="31"/>
        <v>0</v>
      </c>
      <c r="E189" s="80">
        <f t="shared" si="31"/>
        <v>0</v>
      </c>
      <c r="F189" s="28">
        <f t="shared" si="32"/>
        <v>0</v>
      </c>
      <c r="G189" s="28">
        <f t="shared" si="32"/>
        <v>0</v>
      </c>
      <c r="H189" s="28">
        <f t="shared" si="33"/>
        <v>0</v>
      </c>
      <c r="I189" s="28">
        <f t="shared" si="34"/>
        <v>0</v>
      </c>
      <c r="J189" s="28">
        <f t="shared" si="35"/>
        <v>0</v>
      </c>
      <c r="K189" s="28">
        <f t="shared" si="36"/>
        <v>0</v>
      </c>
      <c r="L189" s="28">
        <f t="shared" si="37"/>
        <v>0</v>
      </c>
      <c r="M189" s="28">
        <f t="shared" ca="1" si="38"/>
        <v>3.0051037411602866E-3</v>
      </c>
      <c r="N189" s="28">
        <f t="shared" ca="1" si="39"/>
        <v>0</v>
      </c>
      <c r="O189" s="85">
        <f t="shared" ca="1" si="40"/>
        <v>0</v>
      </c>
      <c r="P189" s="28">
        <f t="shared" ca="1" si="41"/>
        <v>0</v>
      </c>
      <c r="Q189" s="28">
        <f t="shared" ca="1" si="42"/>
        <v>0</v>
      </c>
      <c r="R189" s="16">
        <f t="shared" ca="1" si="30"/>
        <v>-3.0051037411602866E-3</v>
      </c>
    </row>
    <row r="190" spans="1:18" x14ac:dyDescent="0.2">
      <c r="A190" s="79"/>
      <c r="B190" s="79"/>
      <c r="C190" s="79"/>
      <c r="D190" s="80">
        <f t="shared" si="31"/>
        <v>0</v>
      </c>
      <c r="E190" s="80">
        <f t="shared" si="31"/>
        <v>0</v>
      </c>
      <c r="F190" s="28">
        <f t="shared" si="32"/>
        <v>0</v>
      </c>
      <c r="G190" s="28">
        <f t="shared" si="32"/>
        <v>0</v>
      </c>
      <c r="H190" s="28">
        <f t="shared" si="33"/>
        <v>0</v>
      </c>
      <c r="I190" s="28">
        <f t="shared" si="34"/>
        <v>0</v>
      </c>
      <c r="J190" s="28">
        <f t="shared" si="35"/>
        <v>0</v>
      </c>
      <c r="K190" s="28">
        <f t="shared" si="36"/>
        <v>0</v>
      </c>
      <c r="L190" s="28">
        <f t="shared" si="37"/>
        <v>0</v>
      </c>
      <c r="M190" s="28">
        <f t="shared" ca="1" si="38"/>
        <v>3.0051037411602866E-3</v>
      </c>
      <c r="N190" s="28">
        <f t="shared" ca="1" si="39"/>
        <v>0</v>
      </c>
      <c r="O190" s="85">
        <f t="shared" ca="1" si="40"/>
        <v>0</v>
      </c>
      <c r="P190" s="28">
        <f t="shared" ca="1" si="41"/>
        <v>0</v>
      </c>
      <c r="Q190" s="28">
        <f t="shared" ca="1" si="42"/>
        <v>0</v>
      </c>
      <c r="R190" s="16">
        <f t="shared" ca="1" si="30"/>
        <v>-3.0051037411602866E-3</v>
      </c>
    </row>
    <row r="191" spans="1:18" x14ac:dyDescent="0.2">
      <c r="A191" s="79"/>
      <c r="B191" s="79"/>
      <c r="C191" s="79"/>
      <c r="D191" s="80">
        <f t="shared" si="31"/>
        <v>0</v>
      </c>
      <c r="E191" s="80">
        <f t="shared" si="31"/>
        <v>0</v>
      </c>
      <c r="F191" s="28">
        <f t="shared" si="32"/>
        <v>0</v>
      </c>
      <c r="G191" s="28">
        <f t="shared" si="32"/>
        <v>0</v>
      </c>
      <c r="H191" s="28">
        <f t="shared" si="33"/>
        <v>0</v>
      </c>
      <c r="I191" s="28">
        <f t="shared" si="34"/>
        <v>0</v>
      </c>
      <c r="J191" s="28">
        <f t="shared" si="35"/>
        <v>0</v>
      </c>
      <c r="K191" s="28">
        <f t="shared" si="36"/>
        <v>0</v>
      </c>
      <c r="L191" s="28">
        <f t="shared" si="37"/>
        <v>0</v>
      </c>
      <c r="M191" s="28">
        <f t="shared" ca="1" si="38"/>
        <v>3.0051037411602866E-3</v>
      </c>
      <c r="N191" s="28">
        <f t="shared" ca="1" si="39"/>
        <v>0</v>
      </c>
      <c r="O191" s="85">
        <f t="shared" ca="1" si="40"/>
        <v>0</v>
      </c>
      <c r="P191" s="28">
        <f t="shared" ca="1" si="41"/>
        <v>0</v>
      </c>
      <c r="Q191" s="28">
        <f t="shared" ca="1" si="42"/>
        <v>0</v>
      </c>
      <c r="R191" s="16">
        <f t="shared" ca="1" si="30"/>
        <v>-3.0051037411602866E-3</v>
      </c>
    </row>
    <row r="192" spans="1:18" x14ac:dyDescent="0.2">
      <c r="A192" s="79"/>
      <c r="B192" s="79"/>
      <c r="C192" s="79"/>
      <c r="D192" s="80">
        <f t="shared" si="31"/>
        <v>0</v>
      </c>
      <c r="E192" s="80">
        <f t="shared" si="31"/>
        <v>0</v>
      </c>
      <c r="F192" s="28">
        <f t="shared" si="32"/>
        <v>0</v>
      </c>
      <c r="G192" s="28">
        <f t="shared" si="32"/>
        <v>0</v>
      </c>
      <c r="H192" s="28">
        <f t="shared" si="33"/>
        <v>0</v>
      </c>
      <c r="I192" s="28">
        <f t="shared" si="34"/>
        <v>0</v>
      </c>
      <c r="J192" s="28">
        <f t="shared" si="35"/>
        <v>0</v>
      </c>
      <c r="K192" s="28">
        <f t="shared" si="36"/>
        <v>0</v>
      </c>
      <c r="L192" s="28">
        <f t="shared" si="37"/>
        <v>0</v>
      </c>
      <c r="M192" s="28">
        <f t="shared" ca="1" si="38"/>
        <v>3.0051037411602866E-3</v>
      </c>
      <c r="N192" s="28">
        <f t="shared" ca="1" si="39"/>
        <v>0</v>
      </c>
      <c r="O192" s="85">
        <f t="shared" ca="1" si="40"/>
        <v>0</v>
      </c>
      <c r="P192" s="28">
        <f t="shared" ca="1" si="41"/>
        <v>0</v>
      </c>
      <c r="Q192" s="28">
        <f t="shared" ca="1" si="42"/>
        <v>0</v>
      </c>
      <c r="R192" s="16">
        <f t="shared" ca="1" si="30"/>
        <v>-3.0051037411602866E-3</v>
      </c>
    </row>
    <row r="193" spans="1:18" x14ac:dyDescent="0.2">
      <c r="A193" s="79"/>
      <c r="B193" s="79"/>
      <c r="C193" s="79"/>
      <c r="D193" s="80">
        <f t="shared" si="31"/>
        <v>0</v>
      </c>
      <c r="E193" s="80">
        <f t="shared" si="31"/>
        <v>0</v>
      </c>
      <c r="F193" s="28">
        <f t="shared" si="32"/>
        <v>0</v>
      </c>
      <c r="G193" s="28">
        <f t="shared" si="32"/>
        <v>0</v>
      </c>
      <c r="H193" s="28">
        <f t="shared" si="33"/>
        <v>0</v>
      </c>
      <c r="I193" s="28">
        <f t="shared" si="34"/>
        <v>0</v>
      </c>
      <c r="J193" s="28">
        <f t="shared" si="35"/>
        <v>0</v>
      </c>
      <c r="K193" s="28">
        <f t="shared" si="36"/>
        <v>0</v>
      </c>
      <c r="L193" s="28">
        <f t="shared" si="37"/>
        <v>0</v>
      </c>
      <c r="M193" s="28">
        <f t="shared" ca="1" si="38"/>
        <v>3.0051037411602866E-3</v>
      </c>
      <c r="N193" s="28">
        <f t="shared" ca="1" si="39"/>
        <v>0</v>
      </c>
      <c r="O193" s="85">
        <f t="shared" ca="1" si="40"/>
        <v>0</v>
      </c>
      <c r="P193" s="28">
        <f t="shared" ca="1" si="41"/>
        <v>0</v>
      </c>
      <c r="Q193" s="28">
        <f t="shared" ca="1" si="42"/>
        <v>0</v>
      </c>
      <c r="R193" s="16">
        <f t="shared" ca="1" si="30"/>
        <v>-3.0051037411602866E-3</v>
      </c>
    </row>
    <row r="194" spans="1:18" x14ac:dyDescent="0.2">
      <c r="A194" s="79"/>
      <c r="B194" s="79"/>
      <c r="C194" s="79"/>
      <c r="D194" s="80">
        <f t="shared" si="31"/>
        <v>0</v>
      </c>
      <c r="E194" s="80">
        <f t="shared" si="31"/>
        <v>0</v>
      </c>
      <c r="F194" s="28">
        <f t="shared" si="32"/>
        <v>0</v>
      </c>
      <c r="G194" s="28">
        <f t="shared" si="32"/>
        <v>0</v>
      </c>
      <c r="H194" s="28">
        <f t="shared" si="33"/>
        <v>0</v>
      </c>
      <c r="I194" s="28">
        <f t="shared" si="34"/>
        <v>0</v>
      </c>
      <c r="J194" s="28">
        <f t="shared" si="35"/>
        <v>0</v>
      </c>
      <c r="K194" s="28">
        <f t="shared" si="36"/>
        <v>0</v>
      </c>
      <c r="L194" s="28">
        <f t="shared" si="37"/>
        <v>0</v>
      </c>
      <c r="M194" s="28">
        <f t="shared" ca="1" si="38"/>
        <v>3.0051037411602866E-3</v>
      </c>
      <c r="N194" s="28">
        <f t="shared" ca="1" si="39"/>
        <v>0</v>
      </c>
      <c r="O194" s="85">
        <f t="shared" ca="1" si="40"/>
        <v>0</v>
      </c>
      <c r="P194" s="28">
        <f t="shared" ca="1" si="41"/>
        <v>0</v>
      </c>
      <c r="Q194" s="28">
        <f t="shared" ca="1" si="42"/>
        <v>0</v>
      </c>
      <c r="R194" s="16">
        <f t="shared" ca="1" si="30"/>
        <v>-3.0051037411602866E-3</v>
      </c>
    </row>
    <row r="195" spans="1:18" x14ac:dyDescent="0.2">
      <c r="A195" s="79"/>
      <c r="B195" s="79"/>
      <c r="C195" s="79"/>
      <c r="D195" s="80">
        <f t="shared" si="31"/>
        <v>0</v>
      </c>
      <c r="E195" s="80">
        <f t="shared" si="31"/>
        <v>0</v>
      </c>
      <c r="F195" s="28">
        <f t="shared" si="32"/>
        <v>0</v>
      </c>
      <c r="G195" s="28">
        <f t="shared" si="32"/>
        <v>0</v>
      </c>
      <c r="H195" s="28">
        <f t="shared" si="33"/>
        <v>0</v>
      </c>
      <c r="I195" s="28">
        <f t="shared" si="34"/>
        <v>0</v>
      </c>
      <c r="J195" s="28">
        <f t="shared" si="35"/>
        <v>0</v>
      </c>
      <c r="K195" s="28">
        <f t="shared" si="36"/>
        <v>0</v>
      </c>
      <c r="L195" s="28">
        <f t="shared" si="37"/>
        <v>0</v>
      </c>
      <c r="M195" s="28">
        <f t="shared" ca="1" si="38"/>
        <v>3.0051037411602866E-3</v>
      </c>
      <c r="N195" s="28">
        <f t="shared" ca="1" si="39"/>
        <v>0</v>
      </c>
      <c r="O195" s="85">
        <f t="shared" ca="1" si="40"/>
        <v>0</v>
      </c>
      <c r="P195" s="28">
        <f t="shared" ca="1" si="41"/>
        <v>0</v>
      </c>
      <c r="Q195" s="28">
        <f t="shared" ca="1" si="42"/>
        <v>0</v>
      </c>
      <c r="R195" s="16">
        <f t="shared" ca="1" si="30"/>
        <v>-3.0051037411602866E-3</v>
      </c>
    </row>
    <row r="196" spans="1:18" x14ac:dyDescent="0.2">
      <c r="A196" s="79"/>
      <c r="B196" s="79"/>
      <c r="C196" s="79"/>
      <c r="D196" s="80">
        <f t="shared" si="31"/>
        <v>0</v>
      </c>
      <c r="E196" s="80">
        <f t="shared" si="31"/>
        <v>0</v>
      </c>
      <c r="F196" s="28">
        <f t="shared" si="32"/>
        <v>0</v>
      </c>
      <c r="G196" s="28">
        <f t="shared" si="32"/>
        <v>0</v>
      </c>
      <c r="H196" s="28">
        <f t="shared" si="33"/>
        <v>0</v>
      </c>
      <c r="I196" s="28">
        <f t="shared" si="34"/>
        <v>0</v>
      </c>
      <c r="J196" s="28">
        <f t="shared" si="35"/>
        <v>0</v>
      </c>
      <c r="K196" s="28">
        <f t="shared" si="36"/>
        <v>0</v>
      </c>
      <c r="L196" s="28">
        <f t="shared" si="37"/>
        <v>0</v>
      </c>
      <c r="M196" s="28">
        <f t="shared" ca="1" si="38"/>
        <v>3.0051037411602866E-3</v>
      </c>
      <c r="N196" s="28">
        <f t="shared" ca="1" si="39"/>
        <v>0</v>
      </c>
      <c r="O196" s="85">
        <f t="shared" ca="1" si="40"/>
        <v>0</v>
      </c>
      <c r="P196" s="28">
        <f t="shared" ca="1" si="41"/>
        <v>0</v>
      </c>
      <c r="Q196" s="28">
        <f t="shared" ca="1" si="42"/>
        <v>0</v>
      </c>
      <c r="R196" s="16">
        <f t="shared" ca="1" si="30"/>
        <v>-3.0051037411602866E-3</v>
      </c>
    </row>
    <row r="197" spans="1:18" x14ac:dyDescent="0.2">
      <c r="A197" s="79"/>
      <c r="B197" s="79"/>
      <c r="C197" s="79"/>
      <c r="D197" s="80">
        <f t="shared" si="31"/>
        <v>0</v>
      </c>
      <c r="E197" s="80">
        <f t="shared" si="31"/>
        <v>0</v>
      </c>
      <c r="F197" s="28">
        <f t="shared" si="32"/>
        <v>0</v>
      </c>
      <c r="G197" s="28">
        <f t="shared" si="32"/>
        <v>0</v>
      </c>
      <c r="H197" s="28">
        <f t="shared" si="33"/>
        <v>0</v>
      </c>
      <c r="I197" s="28">
        <f t="shared" si="34"/>
        <v>0</v>
      </c>
      <c r="J197" s="28">
        <f t="shared" si="35"/>
        <v>0</v>
      </c>
      <c r="K197" s="28">
        <f t="shared" si="36"/>
        <v>0</v>
      </c>
      <c r="L197" s="28">
        <f t="shared" si="37"/>
        <v>0</v>
      </c>
      <c r="M197" s="28">
        <f t="shared" ca="1" si="38"/>
        <v>3.0051037411602866E-3</v>
      </c>
      <c r="N197" s="28">
        <f t="shared" ca="1" si="39"/>
        <v>0</v>
      </c>
      <c r="O197" s="85">
        <f t="shared" ca="1" si="40"/>
        <v>0</v>
      </c>
      <c r="P197" s="28">
        <f t="shared" ca="1" si="41"/>
        <v>0</v>
      </c>
      <c r="Q197" s="28">
        <f t="shared" ca="1" si="42"/>
        <v>0</v>
      </c>
      <c r="R197" s="16">
        <f t="shared" ca="1" si="30"/>
        <v>-3.0051037411602866E-3</v>
      </c>
    </row>
    <row r="198" spans="1:18" x14ac:dyDescent="0.2">
      <c r="A198" s="79"/>
      <c r="B198" s="79"/>
      <c r="C198" s="79"/>
      <c r="D198" s="80">
        <f t="shared" si="31"/>
        <v>0</v>
      </c>
      <c r="E198" s="80">
        <f t="shared" si="31"/>
        <v>0</v>
      </c>
      <c r="F198" s="28">
        <f t="shared" si="32"/>
        <v>0</v>
      </c>
      <c r="G198" s="28">
        <f t="shared" si="32"/>
        <v>0</v>
      </c>
      <c r="H198" s="28">
        <f t="shared" si="33"/>
        <v>0</v>
      </c>
      <c r="I198" s="28">
        <f t="shared" si="34"/>
        <v>0</v>
      </c>
      <c r="J198" s="28">
        <f t="shared" si="35"/>
        <v>0</v>
      </c>
      <c r="K198" s="28">
        <f t="shared" si="36"/>
        <v>0</v>
      </c>
      <c r="L198" s="28">
        <f t="shared" si="37"/>
        <v>0</v>
      </c>
      <c r="M198" s="28">
        <f t="shared" ca="1" si="38"/>
        <v>3.0051037411602866E-3</v>
      </c>
      <c r="N198" s="28">
        <f t="shared" ca="1" si="39"/>
        <v>0</v>
      </c>
      <c r="O198" s="85">
        <f t="shared" ca="1" si="40"/>
        <v>0</v>
      </c>
      <c r="P198" s="28">
        <f t="shared" ca="1" si="41"/>
        <v>0</v>
      </c>
      <c r="Q198" s="28">
        <f t="shared" ca="1" si="42"/>
        <v>0</v>
      </c>
      <c r="R198" s="16">
        <f t="shared" ca="1" si="30"/>
        <v>-3.0051037411602866E-3</v>
      </c>
    </row>
    <row r="199" spans="1:18" x14ac:dyDescent="0.2">
      <c r="A199" s="79"/>
      <c r="B199" s="79"/>
      <c r="C199" s="79"/>
      <c r="D199" s="80">
        <f t="shared" si="31"/>
        <v>0</v>
      </c>
      <c r="E199" s="80">
        <f t="shared" si="31"/>
        <v>0</v>
      </c>
      <c r="F199" s="28">
        <f t="shared" si="32"/>
        <v>0</v>
      </c>
      <c r="G199" s="28">
        <f t="shared" si="32"/>
        <v>0</v>
      </c>
      <c r="H199" s="28">
        <f t="shared" si="33"/>
        <v>0</v>
      </c>
      <c r="I199" s="28">
        <f t="shared" si="34"/>
        <v>0</v>
      </c>
      <c r="J199" s="28">
        <f t="shared" si="35"/>
        <v>0</v>
      </c>
      <c r="K199" s="28">
        <f t="shared" si="36"/>
        <v>0</v>
      </c>
      <c r="L199" s="28">
        <f t="shared" si="37"/>
        <v>0</v>
      </c>
      <c r="M199" s="28">
        <f t="shared" ca="1" si="38"/>
        <v>3.0051037411602866E-3</v>
      </c>
      <c r="N199" s="28">
        <f t="shared" ca="1" si="39"/>
        <v>0</v>
      </c>
      <c r="O199" s="85">
        <f t="shared" ca="1" si="40"/>
        <v>0</v>
      </c>
      <c r="P199" s="28">
        <f t="shared" ca="1" si="41"/>
        <v>0</v>
      </c>
      <c r="Q199" s="28">
        <f t="shared" ca="1" si="42"/>
        <v>0</v>
      </c>
      <c r="R199" s="16">
        <f t="shared" ca="1" si="30"/>
        <v>-3.0051037411602866E-3</v>
      </c>
    </row>
    <row r="200" spans="1:18" x14ac:dyDescent="0.2">
      <c r="A200" s="79"/>
      <c r="B200" s="79"/>
      <c r="C200" s="79"/>
      <c r="D200" s="80">
        <f t="shared" si="31"/>
        <v>0</v>
      </c>
      <c r="E200" s="80">
        <f t="shared" si="31"/>
        <v>0</v>
      </c>
      <c r="F200" s="28">
        <f t="shared" si="32"/>
        <v>0</v>
      </c>
      <c r="G200" s="28">
        <f t="shared" si="32"/>
        <v>0</v>
      </c>
      <c r="H200" s="28">
        <f t="shared" si="33"/>
        <v>0</v>
      </c>
      <c r="I200" s="28">
        <f t="shared" si="34"/>
        <v>0</v>
      </c>
      <c r="J200" s="28">
        <f t="shared" si="35"/>
        <v>0</v>
      </c>
      <c r="K200" s="28">
        <f t="shared" si="36"/>
        <v>0</v>
      </c>
      <c r="L200" s="28">
        <f t="shared" si="37"/>
        <v>0</v>
      </c>
      <c r="M200" s="28">
        <f t="shared" ca="1" si="38"/>
        <v>3.0051037411602866E-3</v>
      </c>
      <c r="N200" s="28">
        <f t="shared" ca="1" si="39"/>
        <v>0</v>
      </c>
      <c r="O200" s="85">
        <f t="shared" ca="1" si="40"/>
        <v>0</v>
      </c>
      <c r="P200" s="28">
        <f t="shared" ca="1" si="41"/>
        <v>0</v>
      </c>
      <c r="Q200" s="28">
        <f t="shared" ca="1" si="42"/>
        <v>0</v>
      </c>
      <c r="R200" s="16">
        <f t="shared" ca="1" si="30"/>
        <v>-3.0051037411602866E-3</v>
      </c>
    </row>
    <row r="201" spans="1:18" x14ac:dyDescent="0.2">
      <c r="A201" s="79"/>
      <c r="B201" s="79"/>
      <c r="C201" s="79"/>
      <c r="D201" s="80">
        <f t="shared" si="31"/>
        <v>0</v>
      </c>
      <c r="E201" s="80">
        <f t="shared" si="31"/>
        <v>0</v>
      </c>
      <c r="F201" s="28">
        <f t="shared" si="32"/>
        <v>0</v>
      </c>
      <c r="G201" s="28">
        <f t="shared" si="32"/>
        <v>0</v>
      </c>
      <c r="H201" s="28">
        <f t="shared" si="33"/>
        <v>0</v>
      </c>
      <c r="I201" s="28">
        <f t="shared" si="34"/>
        <v>0</v>
      </c>
      <c r="J201" s="28">
        <f t="shared" si="35"/>
        <v>0</v>
      </c>
      <c r="K201" s="28">
        <f t="shared" si="36"/>
        <v>0</v>
      </c>
      <c r="L201" s="28">
        <f t="shared" si="37"/>
        <v>0</v>
      </c>
      <c r="M201" s="28">
        <f t="shared" ca="1" si="38"/>
        <v>3.0051037411602866E-3</v>
      </c>
      <c r="N201" s="28">
        <f t="shared" ca="1" si="39"/>
        <v>0</v>
      </c>
      <c r="O201" s="85">
        <f t="shared" ca="1" si="40"/>
        <v>0</v>
      </c>
      <c r="P201" s="28">
        <f t="shared" ca="1" si="41"/>
        <v>0</v>
      </c>
      <c r="Q201" s="28">
        <f t="shared" ca="1" si="42"/>
        <v>0</v>
      </c>
      <c r="R201" s="16">
        <f t="shared" ca="1" si="30"/>
        <v>-3.0051037411602866E-3</v>
      </c>
    </row>
    <row r="202" spans="1:18" x14ac:dyDescent="0.2">
      <c r="A202" s="79"/>
      <c r="B202" s="79"/>
      <c r="C202" s="79"/>
      <c r="D202" s="80">
        <f t="shared" si="31"/>
        <v>0</v>
      </c>
      <c r="E202" s="80">
        <f t="shared" si="31"/>
        <v>0</v>
      </c>
      <c r="F202" s="28">
        <f t="shared" si="32"/>
        <v>0</v>
      </c>
      <c r="G202" s="28">
        <f t="shared" si="32"/>
        <v>0</v>
      </c>
      <c r="H202" s="28">
        <f t="shared" si="33"/>
        <v>0</v>
      </c>
      <c r="I202" s="28">
        <f t="shared" si="34"/>
        <v>0</v>
      </c>
      <c r="J202" s="28">
        <f t="shared" si="35"/>
        <v>0</v>
      </c>
      <c r="K202" s="28">
        <f t="shared" si="36"/>
        <v>0</v>
      </c>
      <c r="L202" s="28">
        <f t="shared" si="37"/>
        <v>0</v>
      </c>
      <c r="M202" s="28">
        <f t="shared" ca="1" si="38"/>
        <v>3.0051037411602866E-3</v>
      </c>
      <c r="N202" s="28">
        <f t="shared" ca="1" si="39"/>
        <v>0</v>
      </c>
      <c r="O202" s="85">
        <f t="shared" ca="1" si="40"/>
        <v>0</v>
      </c>
      <c r="P202" s="28">
        <f t="shared" ca="1" si="41"/>
        <v>0</v>
      </c>
      <c r="Q202" s="28">
        <f t="shared" ca="1" si="42"/>
        <v>0</v>
      </c>
      <c r="R202" s="16">
        <f t="shared" ca="1" si="30"/>
        <v>-3.0051037411602866E-3</v>
      </c>
    </row>
    <row r="203" spans="1:18" x14ac:dyDescent="0.2">
      <c r="A203" s="79"/>
      <c r="B203" s="79"/>
      <c r="C203" s="79"/>
      <c r="D203" s="80">
        <f t="shared" si="31"/>
        <v>0</v>
      </c>
      <c r="E203" s="80">
        <f t="shared" si="31"/>
        <v>0</v>
      </c>
      <c r="F203" s="28">
        <f t="shared" si="32"/>
        <v>0</v>
      </c>
      <c r="G203" s="28">
        <f t="shared" si="32"/>
        <v>0</v>
      </c>
      <c r="H203" s="28">
        <f t="shared" si="33"/>
        <v>0</v>
      </c>
      <c r="I203" s="28">
        <f t="shared" si="34"/>
        <v>0</v>
      </c>
      <c r="J203" s="28">
        <f t="shared" si="35"/>
        <v>0</v>
      </c>
      <c r="K203" s="28">
        <f t="shared" si="36"/>
        <v>0</v>
      </c>
      <c r="L203" s="28">
        <f t="shared" si="37"/>
        <v>0</v>
      </c>
      <c r="M203" s="28">
        <f t="shared" ca="1" si="38"/>
        <v>3.0051037411602866E-3</v>
      </c>
      <c r="N203" s="28">
        <f t="shared" ca="1" si="39"/>
        <v>0</v>
      </c>
      <c r="O203" s="85">
        <f t="shared" ca="1" si="40"/>
        <v>0</v>
      </c>
      <c r="P203" s="28">
        <f t="shared" ca="1" si="41"/>
        <v>0</v>
      </c>
      <c r="Q203" s="28">
        <f t="shared" ca="1" si="42"/>
        <v>0</v>
      </c>
      <c r="R203" s="16">
        <f t="shared" ca="1" si="30"/>
        <v>-3.0051037411602866E-3</v>
      </c>
    </row>
    <row r="204" spans="1:18" x14ac:dyDescent="0.2">
      <c r="A204" s="79"/>
      <c r="B204" s="79"/>
      <c r="C204" s="79"/>
      <c r="D204" s="80">
        <f t="shared" si="31"/>
        <v>0</v>
      </c>
      <c r="E204" s="80">
        <f t="shared" si="31"/>
        <v>0</v>
      </c>
      <c r="F204" s="28">
        <f t="shared" si="32"/>
        <v>0</v>
      </c>
      <c r="G204" s="28">
        <f t="shared" si="32"/>
        <v>0</v>
      </c>
      <c r="H204" s="28">
        <f t="shared" si="33"/>
        <v>0</v>
      </c>
      <c r="I204" s="28">
        <f t="shared" si="34"/>
        <v>0</v>
      </c>
      <c r="J204" s="28">
        <f t="shared" si="35"/>
        <v>0</v>
      </c>
      <c r="K204" s="28">
        <f t="shared" si="36"/>
        <v>0</v>
      </c>
      <c r="L204" s="28">
        <f t="shared" si="37"/>
        <v>0</v>
      </c>
      <c r="M204" s="28">
        <f t="shared" ca="1" si="38"/>
        <v>3.0051037411602866E-3</v>
      </c>
      <c r="N204" s="28">
        <f t="shared" ca="1" si="39"/>
        <v>0</v>
      </c>
      <c r="O204" s="85">
        <f t="shared" ca="1" si="40"/>
        <v>0</v>
      </c>
      <c r="P204" s="28">
        <f t="shared" ca="1" si="41"/>
        <v>0</v>
      </c>
      <c r="Q204" s="28">
        <f t="shared" ca="1" si="42"/>
        <v>0</v>
      </c>
      <c r="R204" s="16">
        <f t="shared" ca="1" si="30"/>
        <v>-3.0051037411602866E-3</v>
      </c>
    </row>
    <row r="205" spans="1:18" x14ac:dyDescent="0.2">
      <c r="A205" s="79"/>
      <c r="B205" s="79"/>
      <c r="C205" s="79"/>
      <c r="D205" s="80">
        <f t="shared" si="31"/>
        <v>0</v>
      </c>
      <c r="E205" s="80">
        <f t="shared" si="31"/>
        <v>0</v>
      </c>
      <c r="F205" s="28">
        <f t="shared" si="32"/>
        <v>0</v>
      </c>
      <c r="G205" s="28">
        <f t="shared" si="32"/>
        <v>0</v>
      </c>
      <c r="H205" s="28">
        <f t="shared" si="33"/>
        <v>0</v>
      </c>
      <c r="I205" s="28">
        <f t="shared" si="34"/>
        <v>0</v>
      </c>
      <c r="J205" s="28">
        <f t="shared" si="35"/>
        <v>0</v>
      </c>
      <c r="K205" s="28">
        <f t="shared" si="36"/>
        <v>0</v>
      </c>
      <c r="L205" s="28">
        <f t="shared" si="37"/>
        <v>0</v>
      </c>
      <c r="M205" s="28">
        <f t="shared" ca="1" si="38"/>
        <v>3.0051037411602866E-3</v>
      </c>
      <c r="N205" s="28">
        <f t="shared" ca="1" si="39"/>
        <v>0</v>
      </c>
      <c r="O205" s="85">
        <f t="shared" ca="1" si="40"/>
        <v>0</v>
      </c>
      <c r="P205" s="28">
        <f t="shared" ca="1" si="41"/>
        <v>0</v>
      </c>
      <c r="Q205" s="28">
        <f t="shared" ca="1" si="42"/>
        <v>0</v>
      </c>
      <c r="R205" s="16">
        <f t="shared" ca="1" si="30"/>
        <v>-3.0051037411602866E-3</v>
      </c>
    </row>
    <row r="206" spans="1:18" x14ac:dyDescent="0.2">
      <c r="A206" s="79"/>
      <c r="B206" s="79"/>
      <c r="C206" s="79"/>
      <c r="D206" s="80">
        <f t="shared" si="31"/>
        <v>0</v>
      </c>
      <c r="E206" s="80">
        <f t="shared" si="31"/>
        <v>0</v>
      </c>
      <c r="F206" s="28">
        <f t="shared" si="32"/>
        <v>0</v>
      </c>
      <c r="G206" s="28">
        <f t="shared" si="32"/>
        <v>0</v>
      </c>
      <c r="H206" s="28">
        <f t="shared" si="33"/>
        <v>0</v>
      </c>
      <c r="I206" s="28">
        <f t="shared" si="34"/>
        <v>0</v>
      </c>
      <c r="J206" s="28">
        <f t="shared" si="35"/>
        <v>0</v>
      </c>
      <c r="K206" s="28">
        <f t="shared" si="36"/>
        <v>0</v>
      </c>
      <c r="L206" s="28">
        <f t="shared" si="37"/>
        <v>0</v>
      </c>
      <c r="M206" s="28">
        <f t="shared" ca="1" si="38"/>
        <v>3.0051037411602866E-3</v>
      </c>
      <c r="N206" s="28">
        <f t="shared" ca="1" si="39"/>
        <v>0</v>
      </c>
      <c r="O206" s="85">
        <f t="shared" ca="1" si="40"/>
        <v>0</v>
      </c>
      <c r="P206" s="28">
        <f t="shared" ca="1" si="41"/>
        <v>0</v>
      </c>
      <c r="Q206" s="28">
        <f t="shared" ca="1" si="42"/>
        <v>0</v>
      </c>
      <c r="R206" s="16">
        <f t="shared" ca="1" si="30"/>
        <v>-3.0051037411602866E-3</v>
      </c>
    </row>
    <row r="207" spans="1:18" x14ac:dyDescent="0.2">
      <c r="A207" s="79"/>
      <c r="B207" s="79"/>
      <c r="C207" s="79"/>
      <c r="D207" s="80">
        <f t="shared" si="31"/>
        <v>0</v>
      </c>
      <c r="E207" s="80">
        <f t="shared" si="31"/>
        <v>0</v>
      </c>
      <c r="F207" s="28">
        <f t="shared" si="32"/>
        <v>0</v>
      </c>
      <c r="G207" s="28">
        <f t="shared" si="32"/>
        <v>0</v>
      </c>
      <c r="H207" s="28">
        <f t="shared" si="33"/>
        <v>0</v>
      </c>
      <c r="I207" s="28">
        <f t="shared" si="34"/>
        <v>0</v>
      </c>
      <c r="J207" s="28">
        <f t="shared" si="35"/>
        <v>0</v>
      </c>
      <c r="K207" s="28">
        <f t="shared" si="36"/>
        <v>0</v>
      </c>
      <c r="L207" s="28">
        <f t="shared" si="37"/>
        <v>0</v>
      </c>
      <c r="M207" s="28">
        <f t="shared" ca="1" si="38"/>
        <v>3.0051037411602866E-3</v>
      </c>
      <c r="N207" s="28">
        <f t="shared" ca="1" si="39"/>
        <v>0</v>
      </c>
      <c r="O207" s="85">
        <f t="shared" ca="1" si="40"/>
        <v>0</v>
      </c>
      <c r="P207" s="28">
        <f t="shared" ca="1" si="41"/>
        <v>0</v>
      </c>
      <c r="Q207" s="28">
        <f t="shared" ca="1" si="42"/>
        <v>0</v>
      </c>
      <c r="R207" s="16">
        <f t="shared" ca="1" si="30"/>
        <v>-3.0051037411602866E-3</v>
      </c>
    </row>
    <row r="208" spans="1:18" x14ac:dyDescent="0.2">
      <c r="A208" s="79"/>
      <c r="B208" s="79"/>
      <c r="C208" s="79"/>
      <c r="D208" s="80">
        <f t="shared" si="31"/>
        <v>0</v>
      </c>
      <c r="E208" s="80">
        <f t="shared" si="31"/>
        <v>0</v>
      </c>
      <c r="F208" s="28">
        <f t="shared" si="32"/>
        <v>0</v>
      </c>
      <c r="G208" s="28">
        <f t="shared" si="32"/>
        <v>0</v>
      </c>
      <c r="H208" s="28">
        <f t="shared" si="33"/>
        <v>0</v>
      </c>
      <c r="I208" s="28">
        <f t="shared" si="34"/>
        <v>0</v>
      </c>
      <c r="J208" s="28">
        <f t="shared" si="35"/>
        <v>0</v>
      </c>
      <c r="K208" s="28">
        <f t="shared" si="36"/>
        <v>0</v>
      </c>
      <c r="L208" s="28">
        <f t="shared" si="37"/>
        <v>0</v>
      </c>
      <c r="M208" s="28">
        <f t="shared" ca="1" si="38"/>
        <v>3.0051037411602866E-3</v>
      </c>
      <c r="N208" s="28">
        <f t="shared" ca="1" si="39"/>
        <v>0</v>
      </c>
      <c r="O208" s="85">
        <f t="shared" ca="1" si="40"/>
        <v>0</v>
      </c>
      <c r="P208" s="28">
        <f t="shared" ca="1" si="41"/>
        <v>0</v>
      </c>
      <c r="Q208" s="28">
        <f t="shared" ca="1" si="42"/>
        <v>0</v>
      </c>
      <c r="R208" s="16">
        <f t="shared" ca="1" si="30"/>
        <v>-3.0051037411602866E-3</v>
      </c>
    </row>
    <row r="209" spans="1:18" x14ac:dyDescent="0.2">
      <c r="A209" s="79"/>
      <c r="B209" s="79"/>
      <c r="C209" s="79"/>
      <c r="D209" s="80">
        <f t="shared" si="31"/>
        <v>0</v>
      </c>
      <c r="E209" s="80">
        <f t="shared" si="31"/>
        <v>0</v>
      </c>
      <c r="F209" s="28">
        <f t="shared" si="32"/>
        <v>0</v>
      </c>
      <c r="G209" s="28">
        <f t="shared" si="32"/>
        <v>0</v>
      </c>
      <c r="H209" s="28">
        <f t="shared" si="33"/>
        <v>0</v>
      </c>
      <c r="I209" s="28">
        <f t="shared" si="34"/>
        <v>0</v>
      </c>
      <c r="J209" s="28">
        <f t="shared" si="35"/>
        <v>0</v>
      </c>
      <c r="K209" s="28">
        <f t="shared" si="36"/>
        <v>0</v>
      </c>
      <c r="L209" s="28">
        <f t="shared" si="37"/>
        <v>0</v>
      </c>
      <c r="M209" s="28">
        <f t="shared" ca="1" si="38"/>
        <v>3.0051037411602866E-3</v>
      </c>
      <c r="N209" s="28">
        <f t="shared" ca="1" si="39"/>
        <v>0</v>
      </c>
      <c r="O209" s="85">
        <f t="shared" ca="1" si="40"/>
        <v>0</v>
      </c>
      <c r="P209" s="28">
        <f t="shared" ca="1" si="41"/>
        <v>0</v>
      </c>
      <c r="Q209" s="28">
        <f t="shared" ca="1" si="42"/>
        <v>0</v>
      </c>
      <c r="R209" s="16">
        <f t="shared" ref="R209:R272" ca="1" si="43">+E209-M209</f>
        <v>-3.0051037411602866E-3</v>
      </c>
    </row>
    <row r="210" spans="1:18" x14ac:dyDescent="0.2">
      <c r="A210" s="79"/>
      <c r="B210" s="79"/>
      <c r="C210" s="79"/>
      <c r="D210" s="80">
        <f t="shared" ref="D210:E273" si="44">A210/A$18</f>
        <v>0</v>
      </c>
      <c r="E210" s="80">
        <f t="shared" si="44"/>
        <v>0</v>
      </c>
      <c r="F210" s="28">
        <f t="shared" ref="F210:G273" si="45">$C210*D210</f>
        <v>0</v>
      </c>
      <c r="G210" s="28">
        <f t="shared" si="45"/>
        <v>0</v>
      </c>
      <c r="H210" s="28">
        <f t="shared" ref="H210:H273" si="46">C210*D210*D210</f>
        <v>0</v>
      </c>
      <c r="I210" s="28">
        <f t="shared" ref="I210:I273" si="47">C210*D210*D210*D210</f>
        <v>0</v>
      </c>
      <c r="J210" s="28">
        <f t="shared" ref="J210:J273" si="48">C210*D210*D210*D210*D210</f>
        <v>0</v>
      </c>
      <c r="K210" s="28">
        <f t="shared" ref="K210:K273" si="49">C210*E210*D210</f>
        <v>0</v>
      </c>
      <c r="L210" s="28">
        <f t="shared" ref="L210:L273" si="50">C210*E210*D210*D210</f>
        <v>0</v>
      </c>
      <c r="M210" s="28">
        <f t="shared" ref="M210:M273" ca="1" si="51">+E$4+E$5*D210+E$6*D210^2</f>
        <v>3.0051037411602866E-3</v>
      </c>
      <c r="N210" s="28">
        <f t="shared" ref="N210:N273" ca="1" si="52">C210*(M210-E210)^2</f>
        <v>0</v>
      </c>
      <c r="O210" s="85">
        <f t="shared" ref="O210:O273" ca="1" si="53">(C210*O$1-O$2*F210+O$3*H210)^2</f>
        <v>0</v>
      </c>
      <c r="P210" s="28">
        <f t="shared" ref="P210:P273" ca="1" si="54">(-C210*O$2+O$4*F210-O$5*H210)^2</f>
        <v>0</v>
      </c>
      <c r="Q210" s="28">
        <f t="shared" ref="Q210:Q273" ca="1" si="55">+(C210*O$3-F210*O$5+H210*O$6)^2</f>
        <v>0</v>
      </c>
      <c r="R210" s="16">
        <f t="shared" ca="1" si="43"/>
        <v>-3.0051037411602866E-3</v>
      </c>
    </row>
    <row r="211" spans="1:18" x14ac:dyDescent="0.2">
      <c r="A211" s="79"/>
      <c r="B211" s="79"/>
      <c r="C211" s="79"/>
      <c r="D211" s="80">
        <f t="shared" si="44"/>
        <v>0</v>
      </c>
      <c r="E211" s="80">
        <f t="shared" si="44"/>
        <v>0</v>
      </c>
      <c r="F211" s="28">
        <f t="shared" si="45"/>
        <v>0</v>
      </c>
      <c r="G211" s="28">
        <f t="shared" si="45"/>
        <v>0</v>
      </c>
      <c r="H211" s="28">
        <f t="shared" si="46"/>
        <v>0</v>
      </c>
      <c r="I211" s="28">
        <f t="shared" si="47"/>
        <v>0</v>
      </c>
      <c r="J211" s="28">
        <f t="shared" si="48"/>
        <v>0</v>
      </c>
      <c r="K211" s="28">
        <f t="shared" si="49"/>
        <v>0</v>
      </c>
      <c r="L211" s="28">
        <f t="shared" si="50"/>
        <v>0</v>
      </c>
      <c r="M211" s="28">
        <f t="shared" ca="1" si="51"/>
        <v>3.0051037411602866E-3</v>
      </c>
      <c r="N211" s="28">
        <f t="shared" ca="1" si="52"/>
        <v>0</v>
      </c>
      <c r="O211" s="85">
        <f t="shared" ca="1" si="53"/>
        <v>0</v>
      </c>
      <c r="P211" s="28">
        <f t="shared" ca="1" si="54"/>
        <v>0</v>
      </c>
      <c r="Q211" s="28">
        <f t="shared" ca="1" si="55"/>
        <v>0</v>
      </c>
      <c r="R211" s="16">
        <f t="shared" ca="1" si="43"/>
        <v>-3.0051037411602866E-3</v>
      </c>
    </row>
    <row r="212" spans="1:18" x14ac:dyDescent="0.2">
      <c r="A212" s="79"/>
      <c r="B212" s="79"/>
      <c r="C212" s="79"/>
      <c r="D212" s="80">
        <f t="shared" si="44"/>
        <v>0</v>
      </c>
      <c r="E212" s="80">
        <f t="shared" si="44"/>
        <v>0</v>
      </c>
      <c r="F212" s="28">
        <f t="shared" si="45"/>
        <v>0</v>
      </c>
      <c r="G212" s="28">
        <f t="shared" si="45"/>
        <v>0</v>
      </c>
      <c r="H212" s="28">
        <f t="shared" si="46"/>
        <v>0</v>
      </c>
      <c r="I212" s="28">
        <f t="shared" si="47"/>
        <v>0</v>
      </c>
      <c r="J212" s="28">
        <f t="shared" si="48"/>
        <v>0</v>
      </c>
      <c r="K212" s="28">
        <f t="shared" si="49"/>
        <v>0</v>
      </c>
      <c r="L212" s="28">
        <f t="shared" si="50"/>
        <v>0</v>
      </c>
      <c r="M212" s="28">
        <f t="shared" ca="1" si="51"/>
        <v>3.0051037411602866E-3</v>
      </c>
      <c r="N212" s="28">
        <f t="shared" ca="1" si="52"/>
        <v>0</v>
      </c>
      <c r="O212" s="85">
        <f t="shared" ca="1" si="53"/>
        <v>0</v>
      </c>
      <c r="P212" s="28">
        <f t="shared" ca="1" si="54"/>
        <v>0</v>
      </c>
      <c r="Q212" s="28">
        <f t="shared" ca="1" si="55"/>
        <v>0</v>
      </c>
      <c r="R212" s="16">
        <f t="shared" ca="1" si="43"/>
        <v>-3.0051037411602866E-3</v>
      </c>
    </row>
    <row r="213" spans="1:18" x14ac:dyDescent="0.2">
      <c r="A213" s="79"/>
      <c r="B213" s="79"/>
      <c r="C213" s="79"/>
      <c r="D213" s="80">
        <f t="shared" si="44"/>
        <v>0</v>
      </c>
      <c r="E213" s="80">
        <f t="shared" si="44"/>
        <v>0</v>
      </c>
      <c r="F213" s="28">
        <f t="shared" si="45"/>
        <v>0</v>
      </c>
      <c r="G213" s="28">
        <f t="shared" si="45"/>
        <v>0</v>
      </c>
      <c r="H213" s="28">
        <f t="shared" si="46"/>
        <v>0</v>
      </c>
      <c r="I213" s="28">
        <f t="shared" si="47"/>
        <v>0</v>
      </c>
      <c r="J213" s="28">
        <f t="shared" si="48"/>
        <v>0</v>
      </c>
      <c r="K213" s="28">
        <f t="shared" si="49"/>
        <v>0</v>
      </c>
      <c r="L213" s="28">
        <f t="shared" si="50"/>
        <v>0</v>
      </c>
      <c r="M213" s="28">
        <f t="shared" ca="1" si="51"/>
        <v>3.0051037411602866E-3</v>
      </c>
      <c r="N213" s="28">
        <f t="shared" ca="1" si="52"/>
        <v>0</v>
      </c>
      <c r="O213" s="85">
        <f t="shared" ca="1" si="53"/>
        <v>0</v>
      </c>
      <c r="P213" s="28">
        <f t="shared" ca="1" si="54"/>
        <v>0</v>
      </c>
      <c r="Q213" s="28">
        <f t="shared" ca="1" si="55"/>
        <v>0</v>
      </c>
      <c r="R213" s="16">
        <f t="shared" ca="1" si="43"/>
        <v>-3.0051037411602866E-3</v>
      </c>
    </row>
    <row r="214" spans="1:18" x14ac:dyDescent="0.2">
      <c r="A214" s="79"/>
      <c r="B214" s="79"/>
      <c r="C214" s="79"/>
      <c r="D214" s="80">
        <f t="shared" si="44"/>
        <v>0</v>
      </c>
      <c r="E214" s="80">
        <f t="shared" si="44"/>
        <v>0</v>
      </c>
      <c r="F214" s="28">
        <f t="shared" si="45"/>
        <v>0</v>
      </c>
      <c r="G214" s="28">
        <f t="shared" si="45"/>
        <v>0</v>
      </c>
      <c r="H214" s="28">
        <f t="shared" si="46"/>
        <v>0</v>
      </c>
      <c r="I214" s="28">
        <f t="shared" si="47"/>
        <v>0</v>
      </c>
      <c r="J214" s="28">
        <f t="shared" si="48"/>
        <v>0</v>
      </c>
      <c r="K214" s="28">
        <f t="shared" si="49"/>
        <v>0</v>
      </c>
      <c r="L214" s="28">
        <f t="shared" si="50"/>
        <v>0</v>
      </c>
      <c r="M214" s="28">
        <f t="shared" ca="1" si="51"/>
        <v>3.0051037411602866E-3</v>
      </c>
      <c r="N214" s="28">
        <f t="shared" ca="1" si="52"/>
        <v>0</v>
      </c>
      <c r="O214" s="85">
        <f t="shared" ca="1" si="53"/>
        <v>0</v>
      </c>
      <c r="P214" s="28">
        <f t="shared" ca="1" si="54"/>
        <v>0</v>
      </c>
      <c r="Q214" s="28">
        <f t="shared" ca="1" si="55"/>
        <v>0</v>
      </c>
      <c r="R214" s="16">
        <f t="shared" ca="1" si="43"/>
        <v>-3.0051037411602866E-3</v>
      </c>
    </row>
    <row r="215" spans="1:18" x14ac:dyDescent="0.2">
      <c r="A215" s="79"/>
      <c r="B215" s="79"/>
      <c r="C215" s="79"/>
      <c r="D215" s="80">
        <f t="shared" si="44"/>
        <v>0</v>
      </c>
      <c r="E215" s="80">
        <f t="shared" si="44"/>
        <v>0</v>
      </c>
      <c r="F215" s="28">
        <f t="shared" si="45"/>
        <v>0</v>
      </c>
      <c r="G215" s="28">
        <f t="shared" si="45"/>
        <v>0</v>
      </c>
      <c r="H215" s="28">
        <f t="shared" si="46"/>
        <v>0</v>
      </c>
      <c r="I215" s="28">
        <f t="shared" si="47"/>
        <v>0</v>
      </c>
      <c r="J215" s="28">
        <f t="shared" si="48"/>
        <v>0</v>
      </c>
      <c r="K215" s="28">
        <f t="shared" si="49"/>
        <v>0</v>
      </c>
      <c r="L215" s="28">
        <f t="shared" si="50"/>
        <v>0</v>
      </c>
      <c r="M215" s="28">
        <f t="shared" ca="1" si="51"/>
        <v>3.0051037411602866E-3</v>
      </c>
      <c r="N215" s="28">
        <f t="shared" ca="1" si="52"/>
        <v>0</v>
      </c>
      <c r="O215" s="85">
        <f t="shared" ca="1" si="53"/>
        <v>0</v>
      </c>
      <c r="P215" s="28">
        <f t="shared" ca="1" si="54"/>
        <v>0</v>
      </c>
      <c r="Q215" s="28">
        <f t="shared" ca="1" si="55"/>
        <v>0</v>
      </c>
      <c r="R215" s="16">
        <f t="shared" ca="1" si="43"/>
        <v>-3.0051037411602866E-3</v>
      </c>
    </row>
    <row r="216" spans="1:18" x14ac:dyDescent="0.2">
      <c r="A216" s="79"/>
      <c r="B216" s="79"/>
      <c r="C216" s="79"/>
      <c r="D216" s="80">
        <f t="shared" si="44"/>
        <v>0</v>
      </c>
      <c r="E216" s="80">
        <f t="shared" si="44"/>
        <v>0</v>
      </c>
      <c r="F216" s="28">
        <f t="shared" si="45"/>
        <v>0</v>
      </c>
      <c r="G216" s="28">
        <f t="shared" si="45"/>
        <v>0</v>
      </c>
      <c r="H216" s="28">
        <f t="shared" si="46"/>
        <v>0</v>
      </c>
      <c r="I216" s="28">
        <f t="shared" si="47"/>
        <v>0</v>
      </c>
      <c r="J216" s="28">
        <f t="shared" si="48"/>
        <v>0</v>
      </c>
      <c r="K216" s="28">
        <f t="shared" si="49"/>
        <v>0</v>
      </c>
      <c r="L216" s="28">
        <f t="shared" si="50"/>
        <v>0</v>
      </c>
      <c r="M216" s="28">
        <f t="shared" ca="1" si="51"/>
        <v>3.0051037411602866E-3</v>
      </c>
      <c r="N216" s="28">
        <f t="shared" ca="1" si="52"/>
        <v>0</v>
      </c>
      <c r="O216" s="85">
        <f t="shared" ca="1" si="53"/>
        <v>0</v>
      </c>
      <c r="P216" s="28">
        <f t="shared" ca="1" si="54"/>
        <v>0</v>
      </c>
      <c r="Q216" s="28">
        <f t="shared" ca="1" si="55"/>
        <v>0</v>
      </c>
      <c r="R216" s="16">
        <f t="shared" ca="1" si="43"/>
        <v>-3.0051037411602866E-3</v>
      </c>
    </row>
    <row r="217" spans="1:18" x14ac:dyDescent="0.2">
      <c r="A217" s="79"/>
      <c r="B217" s="79"/>
      <c r="C217" s="79"/>
      <c r="D217" s="80">
        <f t="shared" si="44"/>
        <v>0</v>
      </c>
      <c r="E217" s="80">
        <f t="shared" si="44"/>
        <v>0</v>
      </c>
      <c r="F217" s="28">
        <f t="shared" si="45"/>
        <v>0</v>
      </c>
      <c r="G217" s="28">
        <f t="shared" si="45"/>
        <v>0</v>
      </c>
      <c r="H217" s="28">
        <f t="shared" si="46"/>
        <v>0</v>
      </c>
      <c r="I217" s="28">
        <f t="shared" si="47"/>
        <v>0</v>
      </c>
      <c r="J217" s="28">
        <f t="shared" si="48"/>
        <v>0</v>
      </c>
      <c r="K217" s="28">
        <f t="shared" si="49"/>
        <v>0</v>
      </c>
      <c r="L217" s="28">
        <f t="shared" si="50"/>
        <v>0</v>
      </c>
      <c r="M217" s="28">
        <f t="shared" ca="1" si="51"/>
        <v>3.0051037411602866E-3</v>
      </c>
      <c r="N217" s="28">
        <f t="shared" ca="1" si="52"/>
        <v>0</v>
      </c>
      <c r="O217" s="85">
        <f t="shared" ca="1" si="53"/>
        <v>0</v>
      </c>
      <c r="P217" s="28">
        <f t="shared" ca="1" si="54"/>
        <v>0</v>
      </c>
      <c r="Q217" s="28">
        <f t="shared" ca="1" si="55"/>
        <v>0</v>
      </c>
      <c r="R217" s="16">
        <f t="shared" ca="1" si="43"/>
        <v>-3.0051037411602866E-3</v>
      </c>
    </row>
    <row r="218" spans="1:18" x14ac:dyDescent="0.2">
      <c r="A218" s="79"/>
      <c r="B218" s="79"/>
      <c r="C218" s="79"/>
      <c r="D218" s="80">
        <f t="shared" si="44"/>
        <v>0</v>
      </c>
      <c r="E218" s="80">
        <f t="shared" si="44"/>
        <v>0</v>
      </c>
      <c r="F218" s="28">
        <f t="shared" si="45"/>
        <v>0</v>
      </c>
      <c r="G218" s="28">
        <f t="shared" si="45"/>
        <v>0</v>
      </c>
      <c r="H218" s="28">
        <f t="shared" si="46"/>
        <v>0</v>
      </c>
      <c r="I218" s="28">
        <f t="shared" si="47"/>
        <v>0</v>
      </c>
      <c r="J218" s="28">
        <f t="shared" si="48"/>
        <v>0</v>
      </c>
      <c r="K218" s="28">
        <f t="shared" si="49"/>
        <v>0</v>
      </c>
      <c r="L218" s="28">
        <f t="shared" si="50"/>
        <v>0</v>
      </c>
      <c r="M218" s="28">
        <f t="shared" ca="1" si="51"/>
        <v>3.0051037411602866E-3</v>
      </c>
      <c r="N218" s="28">
        <f t="shared" ca="1" si="52"/>
        <v>0</v>
      </c>
      <c r="O218" s="85">
        <f t="shared" ca="1" si="53"/>
        <v>0</v>
      </c>
      <c r="P218" s="28">
        <f t="shared" ca="1" si="54"/>
        <v>0</v>
      </c>
      <c r="Q218" s="28">
        <f t="shared" ca="1" si="55"/>
        <v>0</v>
      </c>
      <c r="R218" s="16">
        <f t="shared" ca="1" si="43"/>
        <v>-3.0051037411602866E-3</v>
      </c>
    </row>
    <row r="219" spans="1:18" x14ac:dyDescent="0.2">
      <c r="A219" s="79"/>
      <c r="B219" s="79"/>
      <c r="C219" s="79"/>
      <c r="D219" s="80">
        <f t="shared" si="44"/>
        <v>0</v>
      </c>
      <c r="E219" s="80">
        <f t="shared" si="44"/>
        <v>0</v>
      </c>
      <c r="F219" s="28">
        <f t="shared" si="45"/>
        <v>0</v>
      </c>
      <c r="G219" s="28">
        <f t="shared" si="45"/>
        <v>0</v>
      </c>
      <c r="H219" s="28">
        <f t="shared" si="46"/>
        <v>0</v>
      </c>
      <c r="I219" s="28">
        <f t="shared" si="47"/>
        <v>0</v>
      </c>
      <c r="J219" s="28">
        <f t="shared" si="48"/>
        <v>0</v>
      </c>
      <c r="K219" s="28">
        <f t="shared" si="49"/>
        <v>0</v>
      </c>
      <c r="L219" s="28">
        <f t="shared" si="50"/>
        <v>0</v>
      </c>
      <c r="M219" s="28">
        <f t="shared" ca="1" si="51"/>
        <v>3.0051037411602866E-3</v>
      </c>
      <c r="N219" s="28">
        <f t="shared" ca="1" si="52"/>
        <v>0</v>
      </c>
      <c r="O219" s="85">
        <f t="shared" ca="1" si="53"/>
        <v>0</v>
      </c>
      <c r="P219" s="28">
        <f t="shared" ca="1" si="54"/>
        <v>0</v>
      </c>
      <c r="Q219" s="28">
        <f t="shared" ca="1" si="55"/>
        <v>0</v>
      </c>
      <c r="R219" s="16">
        <f t="shared" ca="1" si="43"/>
        <v>-3.0051037411602866E-3</v>
      </c>
    </row>
    <row r="220" spans="1:18" x14ac:dyDescent="0.2">
      <c r="A220" s="79"/>
      <c r="B220" s="79"/>
      <c r="C220" s="79"/>
      <c r="D220" s="80">
        <f t="shared" si="44"/>
        <v>0</v>
      </c>
      <c r="E220" s="80">
        <f t="shared" si="44"/>
        <v>0</v>
      </c>
      <c r="F220" s="28">
        <f t="shared" si="45"/>
        <v>0</v>
      </c>
      <c r="G220" s="28">
        <f t="shared" si="45"/>
        <v>0</v>
      </c>
      <c r="H220" s="28">
        <f t="shared" si="46"/>
        <v>0</v>
      </c>
      <c r="I220" s="28">
        <f t="shared" si="47"/>
        <v>0</v>
      </c>
      <c r="J220" s="28">
        <f t="shared" si="48"/>
        <v>0</v>
      </c>
      <c r="K220" s="28">
        <f t="shared" si="49"/>
        <v>0</v>
      </c>
      <c r="L220" s="28">
        <f t="shared" si="50"/>
        <v>0</v>
      </c>
      <c r="M220" s="28">
        <f t="shared" ca="1" si="51"/>
        <v>3.0051037411602866E-3</v>
      </c>
      <c r="N220" s="28">
        <f t="shared" ca="1" si="52"/>
        <v>0</v>
      </c>
      <c r="O220" s="85">
        <f t="shared" ca="1" si="53"/>
        <v>0</v>
      </c>
      <c r="P220" s="28">
        <f t="shared" ca="1" si="54"/>
        <v>0</v>
      </c>
      <c r="Q220" s="28">
        <f t="shared" ca="1" si="55"/>
        <v>0</v>
      </c>
      <c r="R220" s="16">
        <f t="shared" ca="1" si="43"/>
        <v>-3.0051037411602866E-3</v>
      </c>
    </row>
    <row r="221" spans="1:18" x14ac:dyDescent="0.2">
      <c r="A221" s="79"/>
      <c r="B221" s="79"/>
      <c r="C221" s="79"/>
      <c r="D221" s="80">
        <f t="shared" si="44"/>
        <v>0</v>
      </c>
      <c r="E221" s="80">
        <f t="shared" si="44"/>
        <v>0</v>
      </c>
      <c r="F221" s="28">
        <f t="shared" si="45"/>
        <v>0</v>
      </c>
      <c r="G221" s="28">
        <f t="shared" si="45"/>
        <v>0</v>
      </c>
      <c r="H221" s="28">
        <f t="shared" si="46"/>
        <v>0</v>
      </c>
      <c r="I221" s="28">
        <f t="shared" si="47"/>
        <v>0</v>
      </c>
      <c r="J221" s="28">
        <f t="shared" si="48"/>
        <v>0</v>
      </c>
      <c r="K221" s="28">
        <f t="shared" si="49"/>
        <v>0</v>
      </c>
      <c r="L221" s="28">
        <f t="shared" si="50"/>
        <v>0</v>
      </c>
      <c r="M221" s="28">
        <f t="shared" ca="1" si="51"/>
        <v>3.0051037411602866E-3</v>
      </c>
      <c r="N221" s="28">
        <f t="shared" ca="1" si="52"/>
        <v>0</v>
      </c>
      <c r="O221" s="85">
        <f t="shared" ca="1" si="53"/>
        <v>0</v>
      </c>
      <c r="P221" s="28">
        <f t="shared" ca="1" si="54"/>
        <v>0</v>
      </c>
      <c r="Q221" s="28">
        <f t="shared" ca="1" si="55"/>
        <v>0</v>
      </c>
      <c r="R221" s="16">
        <f t="shared" ca="1" si="43"/>
        <v>-3.0051037411602866E-3</v>
      </c>
    </row>
    <row r="222" spans="1:18" x14ac:dyDescent="0.2">
      <c r="A222" s="79"/>
      <c r="B222" s="79"/>
      <c r="C222" s="79"/>
      <c r="D222" s="80">
        <f t="shared" si="44"/>
        <v>0</v>
      </c>
      <c r="E222" s="80">
        <f t="shared" si="44"/>
        <v>0</v>
      </c>
      <c r="F222" s="28">
        <f t="shared" si="45"/>
        <v>0</v>
      </c>
      <c r="G222" s="28">
        <f t="shared" si="45"/>
        <v>0</v>
      </c>
      <c r="H222" s="28">
        <f t="shared" si="46"/>
        <v>0</v>
      </c>
      <c r="I222" s="28">
        <f t="shared" si="47"/>
        <v>0</v>
      </c>
      <c r="J222" s="28">
        <f t="shared" si="48"/>
        <v>0</v>
      </c>
      <c r="K222" s="28">
        <f t="shared" si="49"/>
        <v>0</v>
      </c>
      <c r="L222" s="28">
        <f t="shared" si="50"/>
        <v>0</v>
      </c>
      <c r="M222" s="28">
        <f t="shared" ca="1" si="51"/>
        <v>3.0051037411602866E-3</v>
      </c>
      <c r="N222" s="28">
        <f t="shared" ca="1" si="52"/>
        <v>0</v>
      </c>
      <c r="O222" s="85">
        <f t="shared" ca="1" si="53"/>
        <v>0</v>
      </c>
      <c r="P222" s="28">
        <f t="shared" ca="1" si="54"/>
        <v>0</v>
      </c>
      <c r="Q222" s="28">
        <f t="shared" ca="1" si="55"/>
        <v>0</v>
      </c>
      <c r="R222" s="16">
        <f t="shared" ca="1" si="43"/>
        <v>-3.0051037411602866E-3</v>
      </c>
    </row>
    <row r="223" spans="1:18" x14ac:dyDescent="0.2">
      <c r="A223" s="79"/>
      <c r="B223" s="79"/>
      <c r="C223" s="79"/>
      <c r="D223" s="80">
        <f t="shared" si="44"/>
        <v>0</v>
      </c>
      <c r="E223" s="80">
        <f t="shared" si="44"/>
        <v>0</v>
      </c>
      <c r="F223" s="28">
        <f t="shared" si="45"/>
        <v>0</v>
      </c>
      <c r="G223" s="28">
        <f t="shared" si="45"/>
        <v>0</v>
      </c>
      <c r="H223" s="28">
        <f t="shared" si="46"/>
        <v>0</v>
      </c>
      <c r="I223" s="28">
        <f t="shared" si="47"/>
        <v>0</v>
      </c>
      <c r="J223" s="28">
        <f t="shared" si="48"/>
        <v>0</v>
      </c>
      <c r="K223" s="28">
        <f t="shared" si="49"/>
        <v>0</v>
      </c>
      <c r="L223" s="28">
        <f t="shared" si="50"/>
        <v>0</v>
      </c>
      <c r="M223" s="28">
        <f t="shared" ca="1" si="51"/>
        <v>3.0051037411602866E-3</v>
      </c>
      <c r="N223" s="28">
        <f t="shared" ca="1" si="52"/>
        <v>0</v>
      </c>
      <c r="O223" s="85">
        <f t="shared" ca="1" si="53"/>
        <v>0</v>
      </c>
      <c r="P223" s="28">
        <f t="shared" ca="1" si="54"/>
        <v>0</v>
      </c>
      <c r="Q223" s="28">
        <f t="shared" ca="1" si="55"/>
        <v>0</v>
      </c>
      <c r="R223" s="16">
        <f t="shared" ca="1" si="43"/>
        <v>-3.0051037411602866E-3</v>
      </c>
    </row>
    <row r="224" spans="1:18" x14ac:dyDescent="0.2">
      <c r="A224" s="79"/>
      <c r="B224" s="79"/>
      <c r="C224" s="79"/>
      <c r="D224" s="80">
        <f t="shared" si="44"/>
        <v>0</v>
      </c>
      <c r="E224" s="80">
        <f t="shared" si="44"/>
        <v>0</v>
      </c>
      <c r="F224" s="28">
        <f t="shared" si="45"/>
        <v>0</v>
      </c>
      <c r="G224" s="28">
        <f t="shared" si="45"/>
        <v>0</v>
      </c>
      <c r="H224" s="28">
        <f t="shared" si="46"/>
        <v>0</v>
      </c>
      <c r="I224" s="28">
        <f t="shared" si="47"/>
        <v>0</v>
      </c>
      <c r="J224" s="28">
        <f t="shared" si="48"/>
        <v>0</v>
      </c>
      <c r="K224" s="28">
        <f t="shared" si="49"/>
        <v>0</v>
      </c>
      <c r="L224" s="28">
        <f t="shared" si="50"/>
        <v>0</v>
      </c>
      <c r="M224" s="28">
        <f t="shared" ca="1" si="51"/>
        <v>3.0051037411602866E-3</v>
      </c>
      <c r="N224" s="28">
        <f t="shared" ca="1" si="52"/>
        <v>0</v>
      </c>
      <c r="O224" s="85">
        <f t="shared" ca="1" si="53"/>
        <v>0</v>
      </c>
      <c r="P224" s="28">
        <f t="shared" ca="1" si="54"/>
        <v>0</v>
      </c>
      <c r="Q224" s="28">
        <f t="shared" ca="1" si="55"/>
        <v>0</v>
      </c>
      <c r="R224" s="16">
        <f t="shared" ca="1" si="43"/>
        <v>-3.0051037411602866E-3</v>
      </c>
    </row>
    <row r="225" spans="1:18" x14ac:dyDescent="0.2">
      <c r="A225" s="79"/>
      <c r="B225" s="79"/>
      <c r="C225" s="79"/>
      <c r="D225" s="80">
        <f t="shared" si="44"/>
        <v>0</v>
      </c>
      <c r="E225" s="80">
        <f t="shared" si="44"/>
        <v>0</v>
      </c>
      <c r="F225" s="28">
        <f t="shared" si="45"/>
        <v>0</v>
      </c>
      <c r="G225" s="28">
        <f t="shared" si="45"/>
        <v>0</v>
      </c>
      <c r="H225" s="28">
        <f t="shared" si="46"/>
        <v>0</v>
      </c>
      <c r="I225" s="28">
        <f t="shared" si="47"/>
        <v>0</v>
      </c>
      <c r="J225" s="28">
        <f t="shared" si="48"/>
        <v>0</v>
      </c>
      <c r="K225" s="28">
        <f t="shared" si="49"/>
        <v>0</v>
      </c>
      <c r="L225" s="28">
        <f t="shared" si="50"/>
        <v>0</v>
      </c>
      <c r="M225" s="28">
        <f t="shared" ca="1" si="51"/>
        <v>3.0051037411602866E-3</v>
      </c>
      <c r="N225" s="28">
        <f t="shared" ca="1" si="52"/>
        <v>0</v>
      </c>
      <c r="O225" s="85">
        <f t="shared" ca="1" si="53"/>
        <v>0</v>
      </c>
      <c r="P225" s="28">
        <f t="shared" ca="1" si="54"/>
        <v>0</v>
      </c>
      <c r="Q225" s="28">
        <f t="shared" ca="1" si="55"/>
        <v>0</v>
      </c>
      <c r="R225" s="16">
        <f t="shared" ca="1" si="43"/>
        <v>-3.0051037411602866E-3</v>
      </c>
    </row>
    <row r="226" spans="1:18" x14ac:dyDescent="0.2">
      <c r="A226" s="79"/>
      <c r="B226" s="79"/>
      <c r="C226" s="79"/>
      <c r="D226" s="80">
        <f t="shared" si="44"/>
        <v>0</v>
      </c>
      <c r="E226" s="80">
        <f t="shared" si="44"/>
        <v>0</v>
      </c>
      <c r="F226" s="28">
        <f t="shared" si="45"/>
        <v>0</v>
      </c>
      <c r="G226" s="28">
        <f t="shared" si="45"/>
        <v>0</v>
      </c>
      <c r="H226" s="28">
        <f t="shared" si="46"/>
        <v>0</v>
      </c>
      <c r="I226" s="28">
        <f t="shared" si="47"/>
        <v>0</v>
      </c>
      <c r="J226" s="28">
        <f t="shared" si="48"/>
        <v>0</v>
      </c>
      <c r="K226" s="28">
        <f t="shared" si="49"/>
        <v>0</v>
      </c>
      <c r="L226" s="28">
        <f t="shared" si="50"/>
        <v>0</v>
      </c>
      <c r="M226" s="28">
        <f t="shared" ca="1" si="51"/>
        <v>3.0051037411602866E-3</v>
      </c>
      <c r="N226" s="28">
        <f t="shared" ca="1" si="52"/>
        <v>0</v>
      </c>
      <c r="O226" s="85">
        <f t="shared" ca="1" si="53"/>
        <v>0</v>
      </c>
      <c r="P226" s="28">
        <f t="shared" ca="1" si="54"/>
        <v>0</v>
      </c>
      <c r="Q226" s="28">
        <f t="shared" ca="1" si="55"/>
        <v>0</v>
      </c>
      <c r="R226" s="16">
        <f t="shared" ca="1" si="43"/>
        <v>-3.0051037411602866E-3</v>
      </c>
    </row>
    <row r="227" spans="1:18" x14ac:dyDescent="0.2">
      <c r="A227" s="79"/>
      <c r="B227" s="79"/>
      <c r="C227" s="79"/>
      <c r="D227" s="80">
        <f t="shared" si="44"/>
        <v>0</v>
      </c>
      <c r="E227" s="80">
        <f t="shared" si="44"/>
        <v>0</v>
      </c>
      <c r="F227" s="28">
        <f t="shared" si="45"/>
        <v>0</v>
      </c>
      <c r="G227" s="28">
        <f t="shared" si="45"/>
        <v>0</v>
      </c>
      <c r="H227" s="28">
        <f t="shared" si="46"/>
        <v>0</v>
      </c>
      <c r="I227" s="28">
        <f t="shared" si="47"/>
        <v>0</v>
      </c>
      <c r="J227" s="28">
        <f t="shared" si="48"/>
        <v>0</v>
      </c>
      <c r="K227" s="28">
        <f t="shared" si="49"/>
        <v>0</v>
      </c>
      <c r="L227" s="28">
        <f t="shared" si="50"/>
        <v>0</v>
      </c>
      <c r="M227" s="28">
        <f t="shared" ca="1" si="51"/>
        <v>3.0051037411602866E-3</v>
      </c>
      <c r="N227" s="28">
        <f t="shared" ca="1" si="52"/>
        <v>0</v>
      </c>
      <c r="O227" s="85">
        <f t="shared" ca="1" si="53"/>
        <v>0</v>
      </c>
      <c r="P227" s="28">
        <f t="shared" ca="1" si="54"/>
        <v>0</v>
      </c>
      <c r="Q227" s="28">
        <f t="shared" ca="1" si="55"/>
        <v>0</v>
      </c>
      <c r="R227" s="16">
        <f t="shared" ca="1" si="43"/>
        <v>-3.0051037411602866E-3</v>
      </c>
    </row>
    <row r="228" spans="1:18" x14ac:dyDescent="0.2">
      <c r="A228" s="79"/>
      <c r="B228" s="79"/>
      <c r="C228" s="79"/>
      <c r="D228" s="80">
        <f t="shared" si="44"/>
        <v>0</v>
      </c>
      <c r="E228" s="80">
        <f t="shared" si="44"/>
        <v>0</v>
      </c>
      <c r="F228" s="28">
        <f t="shared" si="45"/>
        <v>0</v>
      </c>
      <c r="G228" s="28">
        <f t="shared" si="45"/>
        <v>0</v>
      </c>
      <c r="H228" s="28">
        <f t="shared" si="46"/>
        <v>0</v>
      </c>
      <c r="I228" s="28">
        <f t="shared" si="47"/>
        <v>0</v>
      </c>
      <c r="J228" s="28">
        <f t="shared" si="48"/>
        <v>0</v>
      </c>
      <c r="K228" s="28">
        <f t="shared" si="49"/>
        <v>0</v>
      </c>
      <c r="L228" s="28">
        <f t="shared" si="50"/>
        <v>0</v>
      </c>
      <c r="M228" s="28">
        <f t="shared" ca="1" si="51"/>
        <v>3.0051037411602866E-3</v>
      </c>
      <c r="N228" s="28">
        <f t="shared" ca="1" si="52"/>
        <v>0</v>
      </c>
      <c r="O228" s="85">
        <f t="shared" ca="1" si="53"/>
        <v>0</v>
      </c>
      <c r="P228" s="28">
        <f t="shared" ca="1" si="54"/>
        <v>0</v>
      </c>
      <c r="Q228" s="28">
        <f t="shared" ca="1" si="55"/>
        <v>0</v>
      </c>
      <c r="R228" s="16">
        <f t="shared" ca="1" si="43"/>
        <v>-3.0051037411602866E-3</v>
      </c>
    </row>
    <row r="229" spans="1:18" x14ac:dyDescent="0.2">
      <c r="A229" s="79"/>
      <c r="B229" s="79"/>
      <c r="C229" s="79"/>
      <c r="D229" s="80">
        <f t="shared" si="44"/>
        <v>0</v>
      </c>
      <c r="E229" s="80">
        <f t="shared" si="44"/>
        <v>0</v>
      </c>
      <c r="F229" s="28">
        <f t="shared" si="45"/>
        <v>0</v>
      </c>
      <c r="G229" s="28">
        <f t="shared" si="45"/>
        <v>0</v>
      </c>
      <c r="H229" s="28">
        <f t="shared" si="46"/>
        <v>0</v>
      </c>
      <c r="I229" s="28">
        <f t="shared" si="47"/>
        <v>0</v>
      </c>
      <c r="J229" s="28">
        <f t="shared" si="48"/>
        <v>0</v>
      </c>
      <c r="K229" s="28">
        <f t="shared" si="49"/>
        <v>0</v>
      </c>
      <c r="L229" s="28">
        <f t="shared" si="50"/>
        <v>0</v>
      </c>
      <c r="M229" s="28">
        <f t="shared" ca="1" si="51"/>
        <v>3.0051037411602866E-3</v>
      </c>
      <c r="N229" s="28">
        <f t="shared" ca="1" si="52"/>
        <v>0</v>
      </c>
      <c r="O229" s="85">
        <f t="shared" ca="1" si="53"/>
        <v>0</v>
      </c>
      <c r="P229" s="28">
        <f t="shared" ca="1" si="54"/>
        <v>0</v>
      </c>
      <c r="Q229" s="28">
        <f t="shared" ca="1" si="55"/>
        <v>0</v>
      </c>
      <c r="R229" s="16">
        <f t="shared" ca="1" si="43"/>
        <v>-3.0051037411602866E-3</v>
      </c>
    </row>
    <row r="230" spans="1:18" x14ac:dyDescent="0.2">
      <c r="A230" s="79"/>
      <c r="B230" s="79"/>
      <c r="C230" s="79"/>
      <c r="D230" s="80">
        <f t="shared" si="44"/>
        <v>0</v>
      </c>
      <c r="E230" s="80">
        <f t="shared" si="44"/>
        <v>0</v>
      </c>
      <c r="F230" s="28">
        <f t="shared" si="45"/>
        <v>0</v>
      </c>
      <c r="G230" s="28">
        <f t="shared" si="45"/>
        <v>0</v>
      </c>
      <c r="H230" s="28">
        <f t="shared" si="46"/>
        <v>0</v>
      </c>
      <c r="I230" s="28">
        <f t="shared" si="47"/>
        <v>0</v>
      </c>
      <c r="J230" s="28">
        <f t="shared" si="48"/>
        <v>0</v>
      </c>
      <c r="K230" s="28">
        <f t="shared" si="49"/>
        <v>0</v>
      </c>
      <c r="L230" s="28">
        <f t="shared" si="50"/>
        <v>0</v>
      </c>
      <c r="M230" s="28">
        <f t="shared" ca="1" si="51"/>
        <v>3.0051037411602866E-3</v>
      </c>
      <c r="N230" s="28">
        <f t="shared" ca="1" si="52"/>
        <v>0</v>
      </c>
      <c r="O230" s="85">
        <f t="shared" ca="1" si="53"/>
        <v>0</v>
      </c>
      <c r="P230" s="28">
        <f t="shared" ca="1" si="54"/>
        <v>0</v>
      </c>
      <c r="Q230" s="28">
        <f t="shared" ca="1" si="55"/>
        <v>0</v>
      </c>
      <c r="R230" s="16">
        <f t="shared" ca="1" si="43"/>
        <v>-3.0051037411602866E-3</v>
      </c>
    </row>
    <row r="231" spans="1:18" x14ac:dyDescent="0.2">
      <c r="A231" s="79"/>
      <c r="B231" s="79"/>
      <c r="C231" s="79"/>
      <c r="D231" s="80">
        <f t="shared" si="44"/>
        <v>0</v>
      </c>
      <c r="E231" s="80">
        <f t="shared" si="44"/>
        <v>0</v>
      </c>
      <c r="F231" s="28">
        <f t="shared" si="45"/>
        <v>0</v>
      </c>
      <c r="G231" s="28">
        <f t="shared" si="45"/>
        <v>0</v>
      </c>
      <c r="H231" s="28">
        <f t="shared" si="46"/>
        <v>0</v>
      </c>
      <c r="I231" s="28">
        <f t="shared" si="47"/>
        <v>0</v>
      </c>
      <c r="J231" s="28">
        <f t="shared" si="48"/>
        <v>0</v>
      </c>
      <c r="K231" s="28">
        <f t="shared" si="49"/>
        <v>0</v>
      </c>
      <c r="L231" s="28">
        <f t="shared" si="50"/>
        <v>0</v>
      </c>
      <c r="M231" s="28">
        <f t="shared" ca="1" si="51"/>
        <v>3.0051037411602866E-3</v>
      </c>
      <c r="N231" s="28">
        <f t="shared" ca="1" si="52"/>
        <v>0</v>
      </c>
      <c r="O231" s="85">
        <f t="shared" ca="1" si="53"/>
        <v>0</v>
      </c>
      <c r="P231" s="28">
        <f t="shared" ca="1" si="54"/>
        <v>0</v>
      </c>
      <c r="Q231" s="28">
        <f t="shared" ca="1" si="55"/>
        <v>0</v>
      </c>
      <c r="R231" s="16">
        <f t="shared" ca="1" si="43"/>
        <v>-3.0051037411602866E-3</v>
      </c>
    </row>
    <row r="232" spans="1:18" x14ac:dyDescent="0.2">
      <c r="A232" s="79"/>
      <c r="B232" s="79"/>
      <c r="C232" s="79"/>
      <c r="D232" s="80">
        <f t="shared" si="44"/>
        <v>0</v>
      </c>
      <c r="E232" s="80">
        <f t="shared" si="44"/>
        <v>0</v>
      </c>
      <c r="F232" s="28">
        <f t="shared" si="45"/>
        <v>0</v>
      </c>
      <c r="G232" s="28">
        <f t="shared" si="45"/>
        <v>0</v>
      </c>
      <c r="H232" s="28">
        <f t="shared" si="46"/>
        <v>0</v>
      </c>
      <c r="I232" s="28">
        <f t="shared" si="47"/>
        <v>0</v>
      </c>
      <c r="J232" s="28">
        <f t="shared" si="48"/>
        <v>0</v>
      </c>
      <c r="K232" s="28">
        <f t="shared" si="49"/>
        <v>0</v>
      </c>
      <c r="L232" s="28">
        <f t="shared" si="50"/>
        <v>0</v>
      </c>
      <c r="M232" s="28">
        <f t="shared" ca="1" si="51"/>
        <v>3.0051037411602866E-3</v>
      </c>
      <c r="N232" s="28">
        <f t="shared" ca="1" si="52"/>
        <v>0</v>
      </c>
      <c r="O232" s="85">
        <f t="shared" ca="1" si="53"/>
        <v>0</v>
      </c>
      <c r="P232" s="28">
        <f t="shared" ca="1" si="54"/>
        <v>0</v>
      </c>
      <c r="Q232" s="28">
        <f t="shared" ca="1" si="55"/>
        <v>0</v>
      </c>
      <c r="R232" s="16">
        <f t="shared" ca="1" si="43"/>
        <v>-3.0051037411602866E-3</v>
      </c>
    </row>
    <row r="233" spans="1:18" x14ac:dyDescent="0.2">
      <c r="A233" s="79"/>
      <c r="B233" s="79"/>
      <c r="C233" s="79"/>
      <c r="D233" s="80">
        <f t="shared" si="44"/>
        <v>0</v>
      </c>
      <c r="E233" s="80">
        <f t="shared" si="44"/>
        <v>0</v>
      </c>
      <c r="F233" s="28">
        <f t="shared" si="45"/>
        <v>0</v>
      </c>
      <c r="G233" s="28">
        <f t="shared" si="45"/>
        <v>0</v>
      </c>
      <c r="H233" s="28">
        <f t="shared" si="46"/>
        <v>0</v>
      </c>
      <c r="I233" s="28">
        <f t="shared" si="47"/>
        <v>0</v>
      </c>
      <c r="J233" s="28">
        <f t="shared" si="48"/>
        <v>0</v>
      </c>
      <c r="K233" s="28">
        <f t="shared" si="49"/>
        <v>0</v>
      </c>
      <c r="L233" s="28">
        <f t="shared" si="50"/>
        <v>0</v>
      </c>
      <c r="M233" s="28">
        <f t="shared" ca="1" si="51"/>
        <v>3.0051037411602866E-3</v>
      </c>
      <c r="N233" s="28">
        <f t="shared" ca="1" si="52"/>
        <v>0</v>
      </c>
      <c r="O233" s="85">
        <f t="shared" ca="1" si="53"/>
        <v>0</v>
      </c>
      <c r="P233" s="28">
        <f t="shared" ca="1" si="54"/>
        <v>0</v>
      </c>
      <c r="Q233" s="28">
        <f t="shared" ca="1" si="55"/>
        <v>0</v>
      </c>
      <c r="R233" s="16">
        <f t="shared" ca="1" si="43"/>
        <v>-3.0051037411602866E-3</v>
      </c>
    </row>
    <row r="234" spans="1:18" x14ac:dyDescent="0.2">
      <c r="A234" s="79"/>
      <c r="B234" s="79"/>
      <c r="C234" s="79"/>
      <c r="D234" s="80">
        <f t="shared" si="44"/>
        <v>0</v>
      </c>
      <c r="E234" s="80">
        <f t="shared" si="44"/>
        <v>0</v>
      </c>
      <c r="F234" s="28">
        <f t="shared" si="45"/>
        <v>0</v>
      </c>
      <c r="G234" s="28">
        <f t="shared" si="45"/>
        <v>0</v>
      </c>
      <c r="H234" s="28">
        <f t="shared" si="46"/>
        <v>0</v>
      </c>
      <c r="I234" s="28">
        <f t="shared" si="47"/>
        <v>0</v>
      </c>
      <c r="J234" s="28">
        <f t="shared" si="48"/>
        <v>0</v>
      </c>
      <c r="K234" s="28">
        <f t="shared" si="49"/>
        <v>0</v>
      </c>
      <c r="L234" s="28">
        <f t="shared" si="50"/>
        <v>0</v>
      </c>
      <c r="M234" s="28">
        <f t="shared" ca="1" si="51"/>
        <v>3.0051037411602866E-3</v>
      </c>
      <c r="N234" s="28">
        <f t="shared" ca="1" si="52"/>
        <v>0</v>
      </c>
      <c r="O234" s="85">
        <f t="shared" ca="1" si="53"/>
        <v>0</v>
      </c>
      <c r="P234" s="28">
        <f t="shared" ca="1" si="54"/>
        <v>0</v>
      </c>
      <c r="Q234" s="28">
        <f t="shared" ca="1" si="55"/>
        <v>0</v>
      </c>
      <c r="R234" s="16">
        <f t="shared" ca="1" si="43"/>
        <v>-3.0051037411602866E-3</v>
      </c>
    </row>
    <row r="235" spans="1:18" x14ac:dyDescent="0.2">
      <c r="A235" s="79"/>
      <c r="B235" s="79"/>
      <c r="C235" s="79"/>
      <c r="D235" s="80">
        <f t="shared" si="44"/>
        <v>0</v>
      </c>
      <c r="E235" s="80">
        <f t="shared" si="44"/>
        <v>0</v>
      </c>
      <c r="F235" s="28">
        <f t="shared" si="45"/>
        <v>0</v>
      </c>
      <c r="G235" s="28">
        <f t="shared" si="45"/>
        <v>0</v>
      </c>
      <c r="H235" s="28">
        <f t="shared" si="46"/>
        <v>0</v>
      </c>
      <c r="I235" s="28">
        <f t="shared" si="47"/>
        <v>0</v>
      </c>
      <c r="J235" s="28">
        <f t="shared" si="48"/>
        <v>0</v>
      </c>
      <c r="K235" s="28">
        <f t="shared" si="49"/>
        <v>0</v>
      </c>
      <c r="L235" s="28">
        <f t="shared" si="50"/>
        <v>0</v>
      </c>
      <c r="M235" s="28">
        <f t="shared" ca="1" si="51"/>
        <v>3.0051037411602866E-3</v>
      </c>
      <c r="N235" s="28">
        <f t="shared" ca="1" si="52"/>
        <v>0</v>
      </c>
      <c r="O235" s="85">
        <f t="shared" ca="1" si="53"/>
        <v>0</v>
      </c>
      <c r="P235" s="28">
        <f t="shared" ca="1" si="54"/>
        <v>0</v>
      </c>
      <c r="Q235" s="28">
        <f t="shared" ca="1" si="55"/>
        <v>0</v>
      </c>
      <c r="R235" s="16">
        <f t="shared" ca="1" si="43"/>
        <v>-3.0051037411602866E-3</v>
      </c>
    </row>
    <row r="236" spans="1:18" x14ac:dyDescent="0.2">
      <c r="A236" s="79"/>
      <c r="B236" s="79"/>
      <c r="C236" s="79"/>
      <c r="D236" s="80">
        <f t="shared" si="44"/>
        <v>0</v>
      </c>
      <c r="E236" s="80">
        <f t="shared" si="44"/>
        <v>0</v>
      </c>
      <c r="F236" s="28">
        <f t="shared" si="45"/>
        <v>0</v>
      </c>
      <c r="G236" s="28">
        <f t="shared" si="45"/>
        <v>0</v>
      </c>
      <c r="H236" s="28">
        <f t="shared" si="46"/>
        <v>0</v>
      </c>
      <c r="I236" s="28">
        <f t="shared" si="47"/>
        <v>0</v>
      </c>
      <c r="J236" s="28">
        <f t="shared" si="48"/>
        <v>0</v>
      </c>
      <c r="K236" s="28">
        <f t="shared" si="49"/>
        <v>0</v>
      </c>
      <c r="L236" s="28">
        <f t="shared" si="50"/>
        <v>0</v>
      </c>
      <c r="M236" s="28">
        <f t="shared" ca="1" si="51"/>
        <v>3.0051037411602866E-3</v>
      </c>
      <c r="N236" s="28">
        <f t="shared" ca="1" si="52"/>
        <v>0</v>
      </c>
      <c r="O236" s="85">
        <f t="shared" ca="1" si="53"/>
        <v>0</v>
      </c>
      <c r="P236" s="28">
        <f t="shared" ca="1" si="54"/>
        <v>0</v>
      </c>
      <c r="Q236" s="28">
        <f t="shared" ca="1" si="55"/>
        <v>0</v>
      </c>
      <c r="R236" s="16">
        <f t="shared" ca="1" si="43"/>
        <v>-3.0051037411602866E-3</v>
      </c>
    </row>
    <row r="237" spans="1:18" x14ac:dyDescent="0.2">
      <c r="A237" s="79"/>
      <c r="B237" s="79"/>
      <c r="C237" s="79"/>
      <c r="D237" s="80">
        <f t="shared" si="44"/>
        <v>0</v>
      </c>
      <c r="E237" s="80">
        <f t="shared" si="44"/>
        <v>0</v>
      </c>
      <c r="F237" s="28">
        <f t="shared" si="45"/>
        <v>0</v>
      </c>
      <c r="G237" s="28">
        <f t="shared" si="45"/>
        <v>0</v>
      </c>
      <c r="H237" s="28">
        <f t="shared" si="46"/>
        <v>0</v>
      </c>
      <c r="I237" s="28">
        <f t="shared" si="47"/>
        <v>0</v>
      </c>
      <c r="J237" s="28">
        <f t="shared" si="48"/>
        <v>0</v>
      </c>
      <c r="K237" s="28">
        <f t="shared" si="49"/>
        <v>0</v>
      </c>
      <c r="L237" s="28">
        <f t="shared" si="50"/>
        <v>0</v>
      </c>
      <c r="M237" s="28">
        <f t="shared" ca="1" si="51"/>
        <v>3.0051037411602866E-3</v>
      </c>
      <c r="N237" s="28">
        <f t="shared" ca="1" si="52"/>
        <v>0</v>
      </c>
      <c r="O237" s="85">
        <f t="shared" ca="1" si="53"/>
        <v>0</v>
      </c>
      <c r="P237" s="28">
        <f t="shared" ca="1" si="54"/>
        <v>0</v>
      </c>
      <c r="Q237" s="28">
        <f t="shared" ca="1" si="55"/>
        <v>0</v>
      </c>
      <c r="R237" s="16">
        <f t="shared" ca="1" si="43"/>
        <v>-3.0051037411602866E-3</v>
      </c>
    </row>
    <row r="238" spans="1:18" x14ac:dyDescent="0.2">
      <c r="A238" s="79"/>
      <c r="B238" s="79"/>
      <c r="C238" s="79"/>
      <c r="D238" s="80">
        <f t="shared" si="44"/>
        <v>0</v>
      </c>
      <c r="E238" s="80">
        <f t="shared" si="44"/>
        <v>0</v>
      </c>
      <c r="F238" s="28">
        <f t="shared" si="45"/>
        <v>0</v>
      </c>
      <c r="G238" s="28">
        <f t="shared" si="45"/>
        <v>0</v>
      </c>
      <c r="H238" s="28">
        <f t="shared" si="46"/>
        <v>0</v>
      </c>
      <c r="I238" s="28">
        <f t="shared" si="47"/>
        <v>0</v>
      </c>
      <c r="J238" s="28">
        <f t="shared" si="48"/>
        <v>0</v>
      </c>
      <c r="K238" s="28">
        <f t="shared" si="49"/>
        <v>0</v>
      </c>
      <c r="L238" s="28">
        <f t="shared" si="50"/>
        <v>0</v>
      </c>
      <c r="M238" s="28">
        <f t="shared" ca="1" si="51"/>
        <v>3.0051037411602866E-3</v>
      </c>
      <c r="N238" s="28">
        <f t="shared" ca="1" si="52"/>
        <v>0</v>
      </c>
      <c r="O238" s="85">
        <f t="shared" ca="1" si="53"/>
        <v>0</v>
      </c>
      <c r="P238" s="28">
        <f t="shared" ca="1" si="54"/>
        <v>0</v>
      </c>
      <c r="Q238" s="28">
        <f t="shared" ca="1" si="55"/>
        <v>0</v>
      </c>
      <c r="R238" s="16">
        <f t="shared" ca="1" si="43"/>
        <v>-3.0051037411602866E-3</v>
      </c>
    </row>
    <row r="239" spans="1:18" x14ac:dyDescent="0.2">
      <c r="A239" s="79"/>
      <c r="B239" s="79"/>
      <c r="C239" s="79"/>
      <c r="D239" s="80">
        <f t="shared" si="44"/>
        <v>0</v>
      </c>
      <c r="E239" s="80">
        <f t="shared" si="44"/>
        <v>0</v>
      </c>
      <c r="F239" s="28">
        <f t="shared" si="45"/>
        <v>0</v>
      </c>
      <c r="G239" s="28">
        <f t="shared" si="45"/>
        <v>0</v>
      </c>
      <c r="H239" s="28">
        <f t="shared" si="46"/>
        <v>0</v>
      </c>
      <c r="I239" s="28">
        <f t="shared" si="47"/>
        <v>0</v>
      </c>
      <c r="J239" s="28">
        <f t="shared" si="48"/>
        <v>0</v>
      </c>
      <c r="K239" s="28">
        <f t="shared" si="49"/>
        <v>0</v>
      </c>
      <c r="L239" s="28">
        <f t="shared" si="50"/>
        <v>0</v>
      </c>
      <c r="M239" s="28">
        <f t="shared" ca="1" si="51"/>
        <v>3.0051037411602866E-3</v>
      </c>
      <c r="N239" s="28">
        <f t="shared" ca="1" si="52"/>
        <v>0</v>
      </c>
      <c r="O239" s="85">
        <f t="shared" ca="1" si="53"/>
        <v>0</v>
      </c>
      <c r="P239" s="28">
        <f t="shared" ca="1" si="54"/>
        <v>0</v>
      </c>
      <c r="Q239" s="28">
        <f t="shared" ca="1" si="55"/>
        <v>0</v>
      </c>
      <c r="R239" s="16">
        <f t="shared" ca="1" si="43"/>
        <v>-3.0051037411602866E-3</v>
      </c>
    </row>
    <row r="240" spans="1:18" x14ac:dyDescent="0.2">
      <c r="A240" s="79"/>
      <c r="B240" s="79"/>
      <c r="C240" s="79"/>
      <c r="D240" s="80">
        <f t="shared" si="44"/>
        <v>0</v>
      </c>
      <c r="E240" s="80">
        <f t="shared" si="44"/>
        <v>0</v>
      </c>
      <c r="F240" s="28">
        <f t="shared" si="45"/>
        <v>0</v>
      </c>
      <c r="G240" s="28">
        <f t="shared" si="45"/>
        <v>0</v>
      </c>
      <c r="H240" s="28">
        <f t="shared" si="46"/>
        <v>0</v>
      </c>
      <c r="I240" s="28">
        <f t="shared" si="47"/>
        <v>0</v>
      </c>
      <c r="J240" s="28">
        <f t="shared" si="48"/>
        <v>0</v>
      </c>
      <c r="K240" s="28">
        <f t="shared" si="49"/>
        <v>0</v>
      </c>
      <c r="L240" s="28">
        <f t="shared" si="50"/>
        <v>0</v>
      </c>
      <c r="M240" s="28">
        <f t="shared" ca="1" si="51"/>
        <v>3.0051037411602866E-3</v>
      </c>
      <c r="N240" s="28">
        <f t="shared" ca="1" si="52"/>
        <v>0</v>
      </c>
      <c r="O240" s="85">
        <f t="shared" ca="1" si="53"/>
        <v>0</v>
      </c>
      <c r="P240" s="28">
        <f t="shared" ca="1" si="54"/>
        <v>0</v>
      </c>
      <c r="Q240" s="28">
        <f t="shared" ca="1" si="55"/>
        <v>0</v>
      </c>
      <c r="R240" s="16">
        <f t="shared" ca="1" si="43"/>
        <v>-3.0051037411602866E-3</v>
      </c>
    </row>
    <row r="241" spans="1:18" x14ac:dyDescent="0.2">
      <c r="A241" s="79"/>
      <c r="B241" s="79"/>
      <c r="C241" s="79"/>
      <c r="D241" s="80">
        <f t="shared" si="44"/>
        <v>0</v>
      </c>
      <c r="E241" s="80">
        <f t="shared" si="44"/>
        <v>0</v>
      </c>
      <c r="F241" s="28">
        <f t="shared" si="45"/>
        <v>0</v>
      </c>
      <c r="G241" s="28">
        <f t="shared" si="45"/>
        <v>0</v>
      </c>
      <c r="H241" s="28">
        <f t="shared" si="46"/>
        <v>0</v>
      </c>
      <c r="I241" s="28">
        <f t="shared" si="47"/>
        <v>0</v>
      </c>
      <c r="J241" s="28">
        <f t="shared" si="48"/>
        <v>0</v>
      </c>
      <c r="K241" s="28">
        <f t="shared" si="49"/>
        <v>0</v>
      </c>
      <c r="L241" s="28">
        <f t="shared" si="50"/>
        <v>0</v>
      </c>
      <c r="M241" s="28">
        <f t="shared" ca="1" si="51"/>
        <v>3.0051037411602866E-3</v>
      </c>
      <c r="N241" s="28">
        <f t="shared" ca="1" si="52"/>
        <v>0</v>
      </c>
      <c r="O241" s="85">
        <f t="shared" ca="1" si="53"/>
        <v>0</v>
      </c>
      <c r="P241" s="28">
        <f t="shared" ca="1" si="54"/>
        <v>0</v>
      </c>
      <c r="Q241" s="28">
        <f t="shared" ca="1" si="55"/>
        <v>0</v>
      </c>
      <c r="R241" s="16">
        <f t="shared" ca="1" si="43"/>
        <v>-3.0051037411602866E-3</v>
      </c>
    </row>
    <row r="242" spans="1:18" x14ac:dyDescent="0.2">
      <c r="A242" s="79"/>
      <c r="B242" s="79"/>
      <c r="C242" s="79"/>
      <c r="D242" s="80">
        <f t="shared" si="44"/>
        <v>0</v>
      </c>
      <c r="E242" s="80">
        <f t="shared" si="44"/>
        <v>0</v>
      </c>
      <c r="F242" s="28">
        <f t="shared" si="45"/>
        <v>0</v>
      </c>
      <c r="G242" s="28">
        <f t="shared" si="45"/>
        <v>0</v>
      </c>
      <c r="H242" s="28">
        <f t="shared" si="46"/>
        <v>0</v>
      </c>
      <c r="I242" s="28">
        <f t="shared" si="47"/>
        <v>0</v>
      </c>
      <c r="J242" s="28">
        <f t="shared" si="48"/>
        <v>0</v>
      </c>
      <c r="K242" s="28">
        <f t="shared" si="49"/>
        <v>0</v>
      </c>
      <c r="L242" s="28">
        <f t="shared" si="50"/>
        <v>0</v>
      </c>
      <c r="M242" s="28">
        <f t="shared" ca="1" si="51"/>
        <v>3.0051037411602866E-3</v>
      </c>
      <c r="N242" s="28">
        <f t="shared" ca="1" si="52"/>
        <v>0</v>
      </c>
      <c r="O242" s="85">
        <f t="shared" ca="1" si="53"/>
        <v>0</v>
      </c>
      <c r="P242" s="28">
        <f t="shared" ca="1" si="54"/>
        <v>0</v>
      </c>
      <c r="Q242" s="28">
        <f t="shared" ca="1" si="55"/>
        <v>0</v>
      </c>
      <c r="R242" s="16">
        <f t="shared" ca="1" si="43"/>
        <v>-3.0051037411602866E-3</v>
      </c>
    </row>
    <row r="243" spans="1:18" x14ac:dyDescent="0.2">
      <c r="A243" s="79"/>
      <c r="B243" s="79"/>
      <c r="C243" s="79"/>
      <c r="D243" s="80">
        <f t="shared" si="44"/>
        <v>0</v>
      </c>
      <c r="E243" s="80">
        <f t="shared" si="44"/>
        <v>0</v>
      </c>
      <c r="F243" s="28">
        <f t="shared" si="45"/>
        <v>0</v>
      </c>
      <c r="G243" s="28">
        <f t="shared" si="45"/>
        <v>0</v>
      </c>
      <c r="H243" s="28">
        <f t="shared" si="46"/>
        <v>0</v>
      </c>
      <c r="I243" s="28">
        <f t="shared" si="47"/>
        <v>0</v>
      </c>
      <c r="J243" s="28">
        <f t="shared" si="48"/>
        <v>0</v>
      </c>
      <c r="K243" s="28">
        <f t="shared" si="49"/>
        <v>0</v>
      </c>
      <c r="L243" s="28">
        <f t="shared" si="50"/>
        <v>0</v>
      </c>
      <c r="M243" s="28">
        <f t="shared" ca="1" si="51"/>
        <v>3.0051037411602866E-3</v>
      </c>
      <c r="N243" s="28">
        <f t="shared" ca="1" si="52"/>
        <v>0</v>
      </c>
      <c r="O243" s="85">
        <f t="shared" ca="1" si="53"/>
        <v>0</v>
      </c>
      <c r="P243" s="28">
        <f t="shared" ca="1" si="54"/>
        <v>0</v>
      </c>
      <c r="Q243" s="28">
        <f t="shared" ca="1" si="55"/>
        <v>0</v>
      </c>
      <c r="R243" s="16">
        <f t="shared" ca="1" si="43"/>
        <v>-3.0051037411602866E-3</v>
      </c>
    </row>
    <row r="244" spans="1:18" x14ac:dyDescent="0.2">
      <c r="A244" s="79"/>
      <c r="B244" s="79"/>
      <c r="C244" s="79"/>
      <c r="D244" s="80">
        <f t="shared" si="44"/>
        <v>0</v>
      </c>
      <c r="E244" s="80">
        <f t="shared" si="44"/>
        <v>0</v>
      </c>
      <c r="F244" s="28">
        <f t="shared" si="45"/>
        <v>0</v>
      </c>
      <c r="G244" s="28">
        <f t="shared" si="45"/>
        <v>0</v>
      </c>
      <c r="H244" s="28">
        <f t="shared" si="46"/>
        <v>0</v>
      </c>
      <c r="I244" s="28">
        <f t="shared" si="47"/>
        <v>0</v>
      </c>
      <c r="J244" s="28">
        <f t="shared" si="48"/>
        <v>0</v>
      </c>
      <c r="K244" s="28">
        <f t="shared" si="49"/>
        <v>0</v>
      </c>
      <c r="L244" s="28">
        <f t="shared" si="50"/>
        <v>0</v>
      </c>
      <c r="M244" s="28">
        <f t="shared" ca="1" si="51"/>
        <v>3.0051037411602866E-3</v>
      </c>
      <c r="N244" s="28">
        <f t="shared" ca="1" si="52"/>
        <v>0</v>
      </c>
      <c r="O244" s="85">
        <f t="shared" ca="1" si="53"/>
        <v>0</v>
      </c>
      <c r="P244" s="28">
        <f t="shared" ca="1" si="54"/>
        <v>0</v>
      </c>
      <c r="Q244" s="28">
        <f t="shared" ca="1" si="55"/>
        <v>0</v>
      </c>
      <c r="R244" s="16">
        <f t="shared" ca="1" si="43"/>
        <v>-3.0051037411602866E-3</v>
      </c>
    </row>
    <row r="245" spans="1:18" x14ac:dyDescent="0.2">
      <c r="A245" s="79"/>
      <c r="B245" s="79"/>
      <c r="C245" s="79"/>
      <c r="D245" s="80">
        <f t="shared" si="44"/>
        <v>0</v>
      </c>
      <c r="E245" s="80">
        <f t="shared" si="44"/>
        <v>0</v>
      </c>
      <c r="F245" s="28">
        <f t="shared" si="45"/>
        <v>0</v>
      </c>
      <c r="G245" s="28">
        <f t="shared" si="45"/>
        <v>0</v>
      </c>
      <c r="H245" s="28">
        <f t="shared" si="46"/>
        <v>0</v>
      </c>
      <c r="I245" s="28">
        <f t="shared" si="47"/>
        <v>0</v>
      </c>
      <c r="J245" s="28">
        <f t="shared" si="48"/>
        <v>0</v>
      </c>
      <c r="K245" s="28">
        <f t="shared" si="49"/>
        <v>0</v>
      </c>
      <c r="L245" s="28">
        <f t="shared" si="50"/>
        <v>0</v>
      </c>
      <c r="M245" s="28">
        <f t="shared" ca="1" si="51"/>
        <v>3.0051037411602866E-3</v>
      </c>
      <c r="N245" s="28">
        <f t="shared" ca="1" si="52"/>
        <v>0</v>
      </c>
      <c r="O245" s="85">
        <f t="shared" ca="1" si="53"/>
        <v>0</v>
      </c>
      <c r="P245" s="28">
        <f t="shared" ca="1" si="54"/>
        <v>0</v>
      </c>
      <c r="Q245" s="28">
        <f t="shared" ca="1" si="55"/>
        <v>0</v>
      </c>
      <c r="R245" s="16">
        <f t="shared" ca="1" si="43"/>
        <v>-3.0051037411602866E-3</v>
      </c>
    </row>
    <row r="246" spans="1:18" x14ac:dyDescent="0.2">
      <c r="A246" s="79"/>
      <c r="B246" s="79"/>
      <c r="C246" s="79"/>
      <c r="D246" s="80">
        <f t="shared" si="44"/>
        <v>0</v>
      </c>
      <c r="E246" s="80">
        <f t="shared" si="44"/>
        <v>0</v>
      </c>
      <c r="F246" s="28">
        <f t="shared" si="45"/>
        <v>0</v>
      </c>
      <c r="G246" s="28">
        <f t="shared" si="45"/>
        <v>0</v>
      </c>
      <c r="H246" s="28">
        <f t="shared" si="46"/>
        <v>0</v>
      </c>
      <c r="I246" s="28">
        <f t="shared" si="47"/>
        <v>0</v>
      </c>
      <c r="J246" s="28">
        <f t="shared" si="48"/>
        <v>0</v>
      </c>
      <c r="K246" s="28">
        <f t="shared" si="49"/>
        <v>0</v>
      </c>
      <c r="L246" s="28">
        <f t="shared" si="50"/>
        <v>0</v>
      </c>
      <c r="M246" s="28">
        <f t="shared" ca="1" si="51"/>
        <v>3.0051037411602866E-3</v>
      </c>
      <c r="N246" s="28">
        <f t="shared" ca="1" si="52"/>
        <v>0</v>
      </c>
      <c r="O246" s="85">
        <f t="shared" ca="1" si="53"/>
        <v>0</v>
      </c>
      <c r="P246" s="28">
        <f t="shared" ca="1" si="54"/>
        <v>0</v>
      </c>
      <c r="Q246" s="28">
        <f t="shared" ca="1" si="55"/>
        <v>0</v>
      </c>
      <c r="R246" s="16">
        <f t="shared" ca="1" si="43"/>
        <v>-3.0051037411602866E-3</v>
      </c>
    </row>
    <row r="247" spans="1:18" x14ac:dyDescent="0.2">
      <c r="A247" s="79"/>
      <c r="B247" s="79"/>
      <c r="C247" s="79"/>
      <c r="D247" s="80">
        <f t="shared" si="44"/>
        <v>0</v>
      </c>
      <c r="E247" s="80">
        <f t="shared" si="44"/>
        <v>0</v>
      </c>
      <c r="F247" s="28">
        <f t="shared" si="45"/>
        <v>0</v>
      </c>
      <c r="G247" s="28">
        <f t="shared" si="45"/>
        <v>0</v>
      </c>
      <c r="H247" s="28">
        <f t="shared" si="46"/>
        <v>0</v>
      </c>
      <c r="I247" s="28">
        <f t="shared" si="47"/>
        <v>0</v>
      </c>
      <c r="J247" s="28">
        <f t="shared" si="48"/>
        <v>0</v>
      </c>
      <c r="K247" s="28">
        <f t="shared" si="49"/>
        <v>0</v>
      </c>
      <c r="L247" s="28">
        <f t="shared" si="50"/>
        <v>0</v>
      </c>
      <c r="M247" s="28">
        <f t="shared" ca="1" si="51"/>
        <v>3.0051037411602866E-3</v>
      </c>
      <c r="N247" s="28">
        <f t="shared" ca="1" si="52"/>
        <v>0</v>
      </c>
      <c r="O247" s="85">
        <f t="shared" ca="1" si="53"/>
        <v>0</v>
      </c>
      <c r="P247" s="28">
        <f t="shared" ca="1" si="54"/>
        <v>0</v>
      </c>
      <c r="Q247" s="28">
        <f t="shared" ca="1" si="55"/>
        <v>0</v>
      </c>
      <c r="R247" s="16">
        <f t="shared" ca="1" si="43"/>
        <v>-3.0051037411602866E-3</v>
      </c>
    </row>
    <row r="248" spans="1:18" x14ac:dyDescent="0.2">
      <c r="A248" s="79"/>
      <c r="B248" s="79"/>
      <c r="C248" s="79"/>
      <c r="D248" s="80">
        <f t="shared" si="44"/>
        <v>0</v>
      </c>
      <c r="E248" s="80">
        <f t="shared" si="44"/>
        <v>0</v>
      </c>
      <c r="F248" s="28">
        <f t="shared" si="45"/>
        <v>0</v>
      </c>
      <c r="G248" s="28">
        <f t="shared" si="45"/>
        <v>0</v>
      </c>
      <c r="H248" s="28">
        <f t="shared" si="46"/>
        <v>0</v>
      </c>
      <c r="I248" s="28">
        <f t="shared" si="47"/>
        <v>0</v>
      </c>
      <c r="J248" s="28">
        <f t="shared" si="48"/>
        <v>0</v>
      </c>
      <c r="K248" s="28">
        <f t="shared" si="49"/>
        <v>0</v>
      </c>
      <c r="L248" s="28">
        <f t="shared" si="50"/>
        <v>0</v>
      </c>
      <c r="M248" s="28">
        <f t="shared" ca="1" si="51"/>
        <v>3.0051037411602866E-3</v>
      </c>
      <c r="N248" s="28">
        <f t="shared" ca="1" si="52"/>
        <v>0</v>
      </c>
      <c r="O248" s="85">
        <f t="shared" ca="1" si="53"/>
        <v>0</v>
      </c>
      <c r="P248" s="28">
        <f t="shared" ca="1" si="54"/>
        <v>0</v>
      </c>
      <c r="Q248" s="28">
        <f t="shared" ca="1" si="55"/>
        <v>0</v>
      </c>
      <c r="R248" s="16">
        <f t="shared" ca="1" si="43"/>
        <v>-3.0051037411602866E-3</v>
      </c>
    </row>
    <row r="249" spans="1:18" x14ac:dyDescent="0.2">
      <c r="A249" s="79"/>
      <c r="B249" s="79"/>
      <c r="C249" s="79"/>
      <c r="D249" s="80">
        <f t="shared" si="44"/>
        <v>0</v>
      </c>
      <c r="E249" s="80">
        <f t="shared" si="44"/>
        <v>0</v>
      </c>
      <c r="F249" s="28">
        <f t="shared" si="45"/>
        <v>0</v>
      </c>
      <c r="G249" s="28">
        <f t="shared" si="45"/>
        <v>0</v>
      </c>
      <c r="H249" s="28">
        <f t="shared" si="46"/>
        <v>0</v>
      </c>
      <c r="I249" s="28">
        <f t="shared" si="47"/>
        <v>0</v>
      </c>
      <c r="J249" s="28">
        <f t="shared" si="48"/>
        <v>0</v>
      </c>
      <c r="K249" s="28">
        <f t="shared" si="49"/>
        <v>0</v>
      </c>
      <c r="L249" s="28">
        <f t="shared" si="50"/>
        <v>0</v>
      </c>
      <c r="M249" s="28">
        <f t="shared" ca="1" si="51"/>
        <v>3.0051037411602866E-3</v>
      </c>
      <c r="N249" s="28">
        <f t="shared" ca="1" si="52"/>
        <v>0</v>
      </c>
      <c r="O249" s="85">
        <f t="shared" ca="1" si="53"/>
        <v>0</v>
      </c>
      <c r="P249" s="28">
        <f t="shared" ca="1" si="54"/>
        <v>0</v>
      </c>
      <c r="Q249" s="28">
        <f t="shared" ca="1" si="55"/>
        <v>0</v>
      </c>
      <c r="R249" s="16">
        <f t="shared" ca="1" si="43"/>
        <v>-3.0051037411602866E-3</v>
      </c>
    </row>
    <row r="250" spans="1:18" x14ac:dyDescent="0.2">
      <c r="A250" s="79"/>
      <c r="B250" s="79"/>
      <c r="C250" s="79"/>
      <c r="D250" s="80">
        <f t="shared" si="44"/>
        <v>0</v>
      </c>
      <c r="E250" s="80">
        <f t="shared" si="44"/>
        <v>0</v>
      </c>
      <c r="F250" s="28">
        <f t="shared" si="45"/>
        <v>0</v>
      </c>
      <c r="G250" s="28">
        <f t="shared" si="45"/>
        <v>0</v>
      </c>
      <c r="H250" s="28">
        <f t="shared" si="46"/>
        <v>0</v>
      </c>
      <c r="I250" s="28">
        <f t="shared" si="47"/>
        <v>0</v>
      </c>
      <c r="J250" s="28">
        <f t="shared" si="48"/>
        <v>0</v>
      </c>
      <c r="K250" s="28">
        <f t="shared" si="49"/>
        <v>0</v>
      </c>
      <c r="L250" s="28">
        <f t="shared" si="50"/>
        <v>0</v>
      </c>
      <c r="M250" s="28">
        <f t="shared" ca="1" si="51"/>
        <v>3.0051037411602866E-3</v>
      </c>
      <c r="N250" s="28">
        <f t="shared" ca="1" si="52"/>
        <v>0</v>
      </c>
      <c r="O250" s="85">
        <f t="shared" ca="1" si="53"/>
        <v>0</v>
      </c>
      <c r="P250" s="28">
        <f t="shared" ca="1" si="54"/>
        <v>0</v>
      </c>
      <c r="Q250" s="28">
        <f t="shared" ca="1" si="55"/>
        <v>0</v>
      </c>
      <c r="R250" s="16">
        <f t="shared" ca="1" si="43"/>
        <v>-3.0051037411602866E-3</v>
      </c>
    </row>
    <row r="251" spans="1:18" x14ac:dyDescent="0.2">
      <c r="A251" s="79"/>
      <c r="B251" s="79"/>
      <c r="C251" s="79"/>
      <c r="D251" s="80">
        <f t="shared" si="44"/>
        <v>0</v>
      </c>
      <c r="E251" s="80">
        <f t="shared" si="44"/>
        <v>0</v>
      </c>
      <c r="F251" s="28">
        <f t="shared" si="45"/>
        <v>0</v>
      </c>
      <c r="G251" s="28">
        <f t="shared" si="45"/>
        <v>0</v>
      </c>
      <c r="H251" s="28">
        <f t="shared" si="46"/>
        <v>0</v>
      </c>
      <c r="I251" s="28">
        <f t="shared" si="47"/>
        <v>0</v>
      </c>
      <c r="J251" s="28">
        <f t="shared" si="48"/>
        <v>0</v>
      </c>
      <c r="K251" s="28">
        <f t="shared" si="49"/>
        <v>0</v>
      </c>
      <c r="L251" s="28">
        <f t="shared" si="50"/>
        <v>0</v>
      </c>
      <c r="M251" s="28">
        <f t="shared" ca="1" si="51"/>
        <v>3.0051037411602866E-3</v>
      </c>
      <c r="N251" s="28">
        <f t="shared" ca="1" si="52"/>
        <v>0</v>
      </c>
      <c r="O251" s="85">
        <f t="shared" ca="1" si="53"/>
        <v>0</v>
      </c>
      <c r="P251" s="28">
        <f t="shared" ca="1" si="54"/>
        <v>0</v>
      </c>
      <c r="Q251" s="28">
        <f t="shared" ca="1" si="55"/>
        <v>0</v>
      </c>
      <c r="R251" s="16">
        <f t="shared" ca="1" si="43"/>
        <v>-3.0051037411602866E-3</v>
      </c>
    </row>
    <row r="252" spans="1:18" x14ac:dyDescent="0.2">
      <c r="A252" s="79"/>
      <c r="B252" s="79"/>
      <c r="C252" s="79"/>
      <c r="D252" s="80">
        <f t="shared" si="44"/>
        <v>0</v>
      </c>
      <c r="E252" s="80">
        <f t="shared" si="44"/>
        <v>0</v>
      </c>
      <c r="F252" s="28">
        <f t="shared" si="45"/>
        <v>0</v>
      </c>
      <c r="G252" s="28">
        <f t="shared" si="45"/>
        <v>0</v>
      </c>
      <c r="H252" s="28">
        <f t="shared" si="46"/>
        <v>0</v>
      </c>
      <c r="I252" s="28">
        <f t="shared" si="47"/>
        <v>0</v>
      </c>
      <c r="J252" s="28">
        <f t="shared" si="48"/>
        <v>0</v>
      </c>
      <c r="K252" s="28">
        <f t="shared" si="49"/>
        <v>0</v>
      </c>
      <c r="L252" s="28">
        <f t="shared" si="50"/>
        <v>0</v>
      </c>
      <c r="M252" s="28">
        <f t="shared" ca="1" si="51"/>
        <v>3.0051037411602866E-3</v>
      </c>
      <c r="N252" s="28">
        <f t="shared" ca="1" si="52"/>
        <v>0</v>
      </c>
      <c r="O252" s="85">
        <f t="shared" ca="1" si="53"/>
        <v>0</v>
      </c>
      <c r="P252" s="28">
        <f t="shared" ca="1" si="54"/>
        <v>0</v>
      </c>
      <c r="Q252" s="28">
        <f t="shared" ca="1" si="55"/>
        <v>0</v>
      </c>
      <c r="R252" s="16">
        <f t="shared" ca="1" si="43"/>
        <v>-3.0051037411602866E-3</v>
      </c>
    </row>
    <row r="253" spans="1:18" x14ac:dyDescent="0.2">
      <c r="A253" s="79"/>
      <c r="B253" s="79"/>
      <c r="C253" s="79"/>
      <c r="D253" s="80">
        <f t="shared" si="44"/>
        <v>0</v>
      </c>
      <c r="E253" s="80">
        <f t="shared" si="44"/>
        <v>0</v>
      </c>
      <c r="F253" s="28">
        <f t="shared" si="45"/>
        <v>0</v>
      </c>
      <c r="G253" s="28">
        <f t="shared" si="45"/>
        <v>0</v>
      </c>
      <c r="H253" s="28">
        <f t="shared" si="46"/>
        <v>0</v>
      </c>
      <c r="I253" s="28">
        <f t="shared" si="47"/>
        <v>0</v>
      </c>
      <c r="J253" s="28">
        <f t="shared" si="48"/>
        <v>0</v>
      </c>
      <c r="K253" s="28">
        <f t="shared" si="49"/>
        <v>0</v>
      </c>
      <c r="L253" s="28">
        <f t="shared" si="50"/>
        <v>0</v>
      </c>
      <c r="M253" s="28">
        <f t="shared" ca="1" si="51"/>
        <v>3.0051037411602866E-3</v>
      </c>
      <c r="N253" s="28">
        <f t="shared" ca="1" si="52"/>
        <v>0</v>
      </c>
      <c r="O253" s="85">
        <f t="shared" ca="1" si="53"/>
        <v>0</v>
      </c>
      <c r="P253" s="28">
        <f t="shared" ca="1" si="54"/>
        <v>0</v>
      </c>
      <c r="Q253" s="28">
        <f t="shared" ca="1" si="55"/>
        <v>0</v>
      </c>
      <c r="R253" s="16">
        <f t="shared" ca="1" si="43"/>
        <v>-3.0051037411602866E-3</v>
      </c>
    </row>
    <row r="254" spans="1:18" x14ac:dyDescent="0.2">
      <c r="A254" s="79"/>
      <c r="B254" s="79"/>
      <c r="C254" s="79"/>
      <c r="D254" s="80">
        <f t="shared" si="44"/>
        <v>0</v>
      </c>
      <c r="E254" s="80">
        <f t="shared" si="44"/>
        <v>0</v>
      </c>
      <c r="F254" s="28">
        <f t="shared" si="45"/>
        <v>0</v>
      </c>
      <c r="G254" s="28">
        <f t="shared" si="45"/>
        <v>0</v>
      </c>
      <c r="H254" s="28">
        <f t="shared" si="46"/>
        <v>0</v>
      </c>
      <c r="I254" s="28">
        <f t="shared" si="47"/>
        <v>0</v>
      </c>
      <c r="J254" s="28">
        <f t="shared" si="48"/>
        <v>0</v>
      </c>
      <c r="K254" s="28">
        <f t="shared" si="49"/>
        <v>0</v>
      </c>
      <c r="L254" s="28">
        <f t="shared" si="50"/>
        <v>0</v>
      </c>
      <c r="M254" s="28">
        <f t="shared" ca="1" si="51"/>
        <v>3.0051037411602866E-3</v>
      </c>
      <c r="N254" s="28">
        <f t="shared" ca="1" si="52"/>
        <v>0</v>
      </c>
      <c r="O254" s="85">
        <f t="shared" ca="1" si="53"/>
        <v>0</v>
      </c>
      <c r="P254" s="28">
        <f t="shared" ca="1" si="54"/>
        <v>0</v>
      </c>
      <c r="Q254" s="28">
        <f t="shared" ca="1" si="55"/>
        <v>0</v>
      </c>
      <c r="R254" s="16">
        <f t="shared" ca="1" si="43"/>
        <v>-3.0051037411602866E-3</v>
      </c>
    </row>
    <row r="255" spans="1:18" x14ac:dyDescent="0.2">
      <c r="A255" s="79"/>
      <c r="B255" s="79"/>
      <c r="C255" s="79"/>
      <c r="D255" s="80">
        <f t="shared" si="44"/>
        <v>0</v>
      </c>
      <c r="E255" s="80">
        <f t="shared" si="44"/>
        <v>0</v>
      </c>
      <c r="F255" s="28">
        <f t="shared" si="45"/>
        <v>0</v>
      </c>
      <c r="G255" s="28">
        <f t="shared" si="45"/>
        <v>0</v>
      </c>
      <c r="H255" s="28">
        <f t="shared" si="46"/>
        <v>0</v>
      </c>
      <c r="I255" s="28">
        <f t="shared" si="47"/>
        <v>0</v>
      </c>
      <c r="J255" s="28">
        <f t="shared" si="48"/>
        <v>0</v>
      </c>
      <c r="K255" s="28">
        <f t="shared" si="49"/>
        <v>0</v>
      </c>
      <c r="L255" s="28">
        <f t="shared" si="50"/>
        <v>0</v>
      </c>
      <c r="M255" s="28">
        <f t="shared" ca="1" si="51"/>
        <v>3.0051037411602866E-3</v>
      </c>
      <c r="N255" s="28">
        <f t="shared" ca="1" si="52"/>
        <v>0</v>
      </c>
      <c r="O255" s="85">
        <f t="shared" ca="1" si="53"/>
        <v>0</v>
      </c>
      <c r="P255" s="28">
        <f t="shared" ca="1" si="54"/>
        <v>0</v>
      </c>
      <c r="Q255" s="28">
        <f t="shared" ca="1" si="55"/>
        <v>0</v>
      </c>
      <c r="R255" s="16">
        <f t="shared" ca="1" si="43"/>
        <v>-3.0051037411602866E-3</v>
      </c>
    </row>
    <row r="256" spans="1:18" x14ac:dyDescent="0.2">
      <c r="A256" s="79"/>
      <c r="B256" s="79"/>
      <c r="C256" s="79"/>
      <c r="D256" s="80">
        <f t="shared" si="44"/>
        <v>0</v>
      </c>
      <c r="E256" s="80">
        <f t="shared" si="44"/>
        <v>0</v>
      </c>
      <c r="F256" s="28">
        <f t="shared" si="45"/>
        <v>0</v>
      </c>
      <c r="G256" s="28">
        <f t="shared" si="45"/>
        <v>0</v>
      </c>
      <c r="H256" s="28">
        <f t="shared" si="46"/>
        <v>0</v>
      </c>
      <c r="I256" s="28">
        <f t="shared" si="47"/>
        <v>0</v>
      </c>
      <c r="J256" s="28">
        <f t="shared" si="48"/>
        <v>0</v>
      </c>
      <c r="K256" s="28">
        <f t="shared" si="49"/>
        <v>0</v>
      </c>
      <c r="L256" s="28">
        <f t="shared" si="50"/>
        <v>0</v>
      </c>
      <c r="M256" s="28">
        <f t="shared" ca="1" si="51"/>
        <v>3.0051037411602866E-3</v>
      </c>
      <c r="N256" s="28">
        <f t="shared" ca="1" si="52"/>
        <v>0</v>
      </c>
      <c r="O256" s="85">
        <f t="shared" ca="1" si="53"/>
        <v>0</v>
      </c>
      <c r="P256" s="28">
        <f t="shared" ca="1" si="54"/>
        <v>0</v>
      </c>
      <c r="Q256" s="28">
        <f t="shared" ca="1" si="55"/>
        <v>0</v>
      </c>
      <c r="R256" s="16">
        <f t="shared" ca="1" si="43"/>
        <v>-3.0051037411602866E-3</v>
      </c>
    </row>
    <row r="257" spans="1:18" x14ac:dyDescent="0.2">
      <c r="A257" s="79"/>
      <c r="B257" s="79"/>
      <c r="C257" s="79"/>
      <c r="D257" s="80">
        <f t="shared" si="44"/>
        <v>0</v>
      </c>
      <c r="E257" s="80">
        <f t="shared" si="44"/>
        <v>0</v>
      </c>
      <c r="F257" s="28">
        <f t="shared" si="45"/>
        <v>0</v>
      </c>
      <c r="G257" s="28">
        <f t="shared" si="45"/>
        <v>0</v>
      </c>
      <c r="H257" s="28">
        <f t="shared" si="46"/>
        <v>0</v>
      </c>
      <c r="I257" s="28">
        <f t="shared" si="47"/>
        <v>0</v>
      </c>
      <c r="J257" s="28">
        <f t="shared" si="48"/>
        <v>0</v>
      </c>
      <c r="K257" s="28">
        <f t="shared" si="49"/>
        <v>0</v>
      </c>
      <c r="L257" s="28">
        <f t="shared" si="50"/>
        <v>0</v>
      </c>
      <c r="M257" s="28">
        <f t="shared" ca="1" si="51"/>
        <v>3.0051037411602866E-3</v>
      </c>
      <c r="N257" s="28">
        <f t="shared" ca="1" si="52"/>
        <v>0</v>
      </c>
      <c r="O257" s="85">
        <f t="shared" ca="1" si="53"/>
        <v>0</v>
      </c>
      <c r="P257" s="28">
        <f t="shared" ca="1" si="54"/>
        <v>0</v>
      </c>
      <c r="Q257" s="28">
        <f t="shared" ca="1" si="55"/>
        <v>0</v>
      </c>
      <c r="R257" s="16">
        <f t="shared" ca="1" si="43"/>
        <v>-3.0051037411602866E-3</v>
      </c>
    </row>
    <row r="258" spans="1:18" x14ac:dyDescent="0.2">
      <c r="A258" s="79"/>
      <c r="B258" s="79"/>
      <c r="C258" s="79"/>
      <c r="D258" s="80">
        <f t="shared" si="44"/>
        <v>0</v>
      </c>
      <c r="E258" s="80">
        <f t="shared" si="44"/>
        <v>0</v>
      </c>
      <c r="F258" s="28">
        <f t="shared" si="45"/>
        <v>0</v>
      </c>
      <c r="G258" s="28">
        <f t="shared" si="45"/>
        <v>0</v>
      </c>
      <c r="H258" s="28">
        <f t="shared" si="46"/>
        <v>0</v>
      </c>
      <c r="I258" s="28">
        <f t="shared" si="47"/>
        <v>0</v>
      </c>
      <c r="J258" s="28">
        <f t="shared" si="48"/>
        <v>0</v>
      </c>
      <c r="K258" s="28">
        <f t="shared" si="49"/>
        <v>0</v>
      </c>
      <c r="L258" s="28">
        <f t="shared" si="50"/>
        <v>0</v>
      </c>
      <c r="M258" s="28">
        <f t="shared" ca="1" si="51"/>
        <v>3.0051037411602866E-3</v>
      </c>
      <c r="N258" s="28">
        <f t="shared" ca="1" si="52"/>
        <v>0</v>
      </c>
      <c r="O258" s="85">
        <f t="shared" ca="1" si="53"/>
        <v>0</v>
      </c>
      <c r="P258" s="28">
        <f t="shared" ca="1" si="54"/>
        <v>0</v>
      </c>
      <c r="Q258" s="28">
        <f t="shared" ca="1" si="55"/>
        <v>0</v>
      </c>
      <c r="R258" s="16">
        <f t="shared" ca="1" si="43"/>
        <v>-3.0051037411602866E-3</v>
      </c>
    </row>
    <row r="259" spans="1:18" x14ac:dyDescent="0.2">
      <c r="A259" s="79"/>
      <c r="B259" s="79"/>
      <c r="C259" s="79"/>
      <c r="D259" s="80">
        <f t="shared" si="44"/>
        <v>0</v>
      </c>
      <c r="E259" s="80">
        <f t="shared" si="44"/>
        <v>0</v>
      </c>
      <c r="F259" s="28">
        <f t="shared" si="45"/>
        <v>0</v>
      </c>
      <c r="G259" s="28">
        <f t="shared" si="45"/>
        <v>0</v>
      </c>
      <c r="H259" s="28">
        <f t="shared" si="46"/>
        <v>0</v>
      </c>
      <c r="I259" s="28">
        <f t="shared" si="47"/>
        <v>0</v>
      </c>
      <c r="J259" s="28">
        <f t="shared" si="48"/>
        <v>0</v>
      </c>
      <c r="K259" s="28">
        <f t="shared" si="49"/>
        <v>0</v>
      </c>
      <c r="L259" s="28">
        <f t="shared" si="50"/>
        <v>0</v>
      </c>
      <c r="M259" s="28">
        <f t="shared" ca="1" si="51"/>
        <v>3.0051037411602866E-3</v>
      </c>
      <c r="N259" s="28">
        <f t="shared" ca="1" si="52"/>
        <v>0</v>
      </c>
      <c r="O259" s="85">
        <f t="shared" ca="1" si="53"/>
        <v>0</v>
      </c>
      <c r="P259" s="28">
        <f t="shared" ca="1" si="54"/>
        <v>0</v>
      </c>
      <c r="Q259" s="28">
        <f t="shared" ca="1" si="55"/>
        <v>0</v>
      </c>
      <c r="R259" s="16">
        <f t="shared" ca="1" si="43"/>
        <v>-3.0051037411602866E-3</v>
      </c>
    </row>
    <row r="260" spans="1:18" x14ac:dyDescent="0.2">
      <c r="A260" s="79"/>
      <c r="B260" s="79"/>
      <c r="C260" s="79"/>
      <c r="D260" s="80">
        <f t="shared" si="44"/>
        <v>0</v>
      </c>
      <c r="E260" s="80">
        <f t="shared" si="44"/>
        <v>0</v>
      </c>
      <c r="F260" s="28">
        <f t="shared" si="45"/>
        <v>0</v>
      </c>
      <c r="G260" s="28">
        <f t="shared" si="45"/>
        <v>0</v>
      </c>
      <c r="H260" s="28">
        <f t="shared" si="46"/>
        <v>0</v>
      </c>
      <c r="I260" s="28">
        <f t="shared" si="47"/>
        <v>0</v>
      </c>
      <c r="J260" s="28">
        <f t="shared" si="48"/>
        <v>0</v>
      </c>
      <c r="K260" s="28">
        <f t="shared" si="49"/>
        <v>0</v>
      </c>
      <c r="L260" s="28">
        <f t="shared" si="50"/>
        <v>0</v>
      </c>
      <c r="M260" s="28">
        <f t="shared" ca="1" si="51"/>
        <v>3.0051037411602866E-3</v>
      </c>
      <c r="N260" s="28">
        <f t="shared" ca="1" si="52"/>
        <v>0</v>
      </c>
      <c r="O260" s="85">
        <f t="shared" ca="1" si="53"/>
        <v>0</v>
      </c>
      <c r="P260" s="28">
        <f t="shared" ca="1" si="54"/>
        <v>0</v>
      </c>
      <c r="Q260" s="28">
        <f t="shared" ca="1" si="55"/>
        <v>0</v>
      </c>
      <c r="R260" s="16">
        <f t="shared" ca="1" si="43"/>
        <v>-3.0051037411602866E-3</v>
      </c>
    </row>
    <row r="261" spans="1:18" x14ac:dyDescent="0.2">
      <c r="A261" s="79"/>
      <c r="B261" s="79"/>
      <c r="C261" s="79"/>
      <c r="D261" s="80">
        <f t="shared" si="44"/>
        <v>0</v>
      </c>
      <c r="E261" s="80">
        <f t="shared" si="44"/>
        <v>0</v>
      </c>
      <c r="F261" s="28">
        <f t="shared" si="45"/>
        <v>0</v>
      </c>
      <c r="G261" s="28">
        <f t="shared" si="45"/>
        <v>0</v>
      </c>
      <c r="H261" s="28">
        <f t="shared" si="46"/>
        <v>0</v>
      </c>
      <c r="I261" s="28">
        <f t="shared" si="47"/>
        <v>0</v>
      </c>
      <c r="J261" s="28">
        <f t="shared" si="48"/>
        <v>0</v>
      </c>
      <c r="K261" s="28">
        <f t="shared" si="49"/>
        <v>0</v>
      </c>
      <c r="L261" s="28">
        <f t="shared" si="50"/>
        <v>0</v>
      </c>
      <c r="M261" s="28">
        <f t="shared" ca="1" si="51"/>
        <v>3.0051037411602866E-3</v>
      </c>
      <c r="N261" s="28">
        <f t="shared" ca="1" si="52"/>
        <v>0</v>
      </c>
      <c r="O261" s="85">
        <f t="shared" ca="1" si="53"/>
        <v>0</v>
      </c>
      <c r="P261" s="28">
        <f t="shared" ca="1" si="54"/>
        <v>0</v>
      </c>
      <c r="Q261" s="28">
        <f t="shared" ca="1" si="55"/>
        <v>0</v>
      </c>
      <c r="R261" s="16">
        <f t="shared" ca="1" si="43"/>
        <v>-3.0051037411602866E-3</v>
      </c>
    </row>
    <row r="262" spans="1:18" x14ac:dyDescent="0.2">
      <c r="A262" s="79"/>
      <c r="B262" s="79"/>
      <c r="C262" s="79"/>
      <c r="D262" s="80">
        <f t="shared" si="44"/>
        <v>0</v>
      </c>
      <c r="E262" s="80">
        <f t="shared" si="44"/>
        <v>0</v>
      </c>
      <c r="F262" s="28">
        <f t="shared" si="45"/>
        <v>0</v>
      </c>
      <c r="G262" s="28">
        <f t="shared" si="45"/>
        <v>0</v>
      </c>
      <c r="H262" s="28">
        <f t="shared" si="46"/>
        <v>0</v>
      </c>
      <c r="I262" s="28">
        <f t="shared" si="47"/>
        <v>0</v>
      </c>
      <c r="J262" s="28">
        <f t="shared" si="48"/>
        <v>0</v>
      </c>
      <c r="K262" s="28">
        <f t="shared" si="49"/>
        <v>0</v>
      </c>
      <c r="L262" s="28">
        <f t="shared" si="50"/>
        <v>0</v>
      </c>
      <c r="M262" s="28">
        <f t="shared" ca="1" si="51"/>
        <v>3.0051037411602866E-3</v>
      </c>
      <c r="N262" s="28">
        <f t="shared" ca="1" si="52"/>
        <v>0</v>
      </c>
      <c r="O262" s="85">
        <f t="shared" ca="1" si="53"/>
        <v>0</v>
      </c>
      <c r="P262" s="28">
        <f t="shared" ca="1" si="54"/>
        <v>0</v>
      </c>
      <c r="Q262" s="28">
        <f t="shared" ca="1" si="55"/>
        <v>0</v>
      </c>
      <c r="R262" s="16">
        <f t="shared" ca="1" si="43"/>
        <v>-3.0051037411602866E-3</v>
      </c>
    </row>
    <row r="263" spans="1:18" x14ac:dyDescent="0.2">
      <c r="A263" s="79"/>
      <c r="B263" s="79"/>
      <c r="C263" s="79"/>
      <c r="D263" s="80">
        <f t="shared" si="44"/>
        <v>0</v>
      </c>
      <c r="E263" s="80">
        <f t="shared" si="44"/>
        <v>0</v>
      </c>
      <c r="F263" s="28">
        <f t="shared" si="45"/>
        <v>0</v>
      </c>
      <c r="G263" s="28">
        <f t="shared" si="45"/>
        <v>0</v>
      </c>
      <c r="H263" s="28">
        <f t="shared" si="46"/>
        <v>0</v>
      </c>
      <c r="I263" s="28">
        <f t="shared" si="47"/>
        <v>0</v>
      </c>
      <c r="J263" s="28">
        <f t="shared" si="48"/>
        <v>0</v>
      </c>
      <c r="K263" s="28">
        <f t="shared" si="49"/>
        <v>0</v>
      </c>
      <c r="L263" s="28">
        <f t="shared" si="50"/>
        <v>0</v>
      </c>
      <c r="M263" s="28">
        <f t="shared" ca="1" si="51"/>
        <v>3.0051037411602866E-3</v>
      </c>
      <c r="N263" s="28">
        <f t="shared" ca="1" si="52"/>
        <v>0</v>
      </c>
      <c r="O263" s="85">
        <f t="shared" ca="1" si="53"/>
        <v>0</v>
      </c>
      <c r="P263" s="28">
        <f t="shared" ca="1" si="54"/>
        <v>0</v>
      </c>
      <c r="Q263" s="28">
        <f t="shared" ca="1" si="55"/>
        <v>0</v>
      </c>
      <c r="R263" s="16">
        <f t="shared" ca="1" si="43"/>
        <v>-3.0051037411602866E-3</v>
      </c>
    </row>
    <row r="264" spans="1:18" x14ac:dyDescent="0.2">
      <c r="A264" s="79"/>
      <c r="B264" s="79"/>
      <c r="C264" s="79"/>
      <c r="D264" s="80">
        <f t="shared" si="44"/>
        <v>0</v>
      </c>
      <c r="E264" s="80">
        <f t="shared" si="44"/>
        <v>0</v>
      </c>
      <c r="F264" s="28">
        <f t="shared" si="45"/>
        <v>0</v>
      </c>
      <c r="G264" s="28">
        <f t="shared" si="45"/>
        <v>0</v>
      </c>
      <c r="H264" s="28">
        <f t="shared" si="46"/>
        <v>0</v>
      </c>
      <c r="I264" s="28">
        <f t="shared" si="47"/>
        <v>0</v>
      </c>
      <c r="J264" s="28">
        <f t="shared" si="48"/>
        <v>0</v>
      </c>
      <c r="K264" s="28">
        <f t="shared" si="49"/>
        <v>0</v>
      </c>
      <c r="L264" s="28">
        <f t="shared" si="50"/>
        <v>0</v>
      </c>
      <c r="M264" s="28">
        <f t="shared" ca="1" si="51"/>
        <v>3.0051037411602866E-3</v>
      </c>
      <c r="N264" s="28">
        <f t="shared" ca="1" si="52"/>
        <v>0</v>
      </c>
      <c r="O264" s="85">
        <f t="shared" ca="1" si="53"/>
        <v>0</v>
      </c>
      <c r="P264" s="28">
        <f t="shared" ca="1" si="54"/>
        <v>0</v>
      </c>
      <c r="Q264" s="28">
        <f t="shared" ca="1" si="55"/>
        <v>0</v>
      </c>
      <c r="R264" s="16">
        <f t="shared" ca="1" si="43"/>
        <v>-3.0051037411602866E-3</v>
      </c>
    </row>
    <row r="265" spans="1:18" x14ac:dyDescent="0.2">
      <c r="A265" s="79"/>
      <c r="B265" s="79"/>
      <c r="C265" s="79"/>
      <c r="D265" s="80">
        <f t="shared" si="44"/>
        <v>0</v>
      </c>
      <c r="E265" s="80">
        <f t="shared" si="44"/>
        <v>0</v>
      </c>
      <c r="F265" s="28">
        <f t="shared" si="45"/>
        <v>0</v>
      </c>
      <c r="G265" s="28">
        <f t="shared" si="45"/>
        <v>0</v>
      </c>
      <c r="H265" s="28">
        <f t="shared" si="46"/>
        <v>0</v>
      </c>
      <c r="I265" s="28">
        <f t="shared" si="47"/>
        <v>0</v>
      </c>
      <c r="J265" s="28">
        <f t="shared" si="48"/>
        <v>0</v>
      </c>
      <c r="K265" s="28">
        <f t="shared" si="49"/>
        <v>0</v>
      </c>
      <c r="L265" s="28">
        <f t="shared" si="50"/>
        <v>0</v>
      </c>
      <c r="M265" s="28">
        <f t="shared" ca="1" si="51"/>
        <v>3.0051037411602866E-3</v>
      </c>
      <c r="N265" s="28">
        <f t="shared" ca="1" si="52"/>
        <v>0</v>
      </c>
      <c r="O265" s="85">
        <f t="shared" ca="1" si="53"/>
        <v>0</v>
      </c>
      <c r="P265" s="28">
        <f t="shared" ca="1" si="54"/>
        <v>0</v>
      </c>
      <c r="Q265" s="28">
        <f t="shared" ca="1" si="55"/>
        <v>0</v>
      </c>
      <c r="R265" s="16">
        <f t="shared" ca="1" si="43"/>
        <v>-3.0051037411602866E-3</v>
      </c>
    </row>
    <row r="266" spans="1:18" x14ac:dyDescent="0.2">
      <c r="A266" s="79"/>
      <c r="B266" s="79"/>
      <c r="C266" s="79"/>
      <c r="D266" s="80">
        <f t="shared" si="44"/>
        <v>0</v>
      </c>
      <c r="E266" s="80">
        <f t="shared" si="44"/>
        <v>0</v>
      </c>
      <c r="F266" s="28">
        <f t="shared" si="45"/>
        <v>0</v>
      </c>
      <c r="G266" s="28">
        <f t="shared" si="45"/>
        <v>0</v>
      </c>
      <c r="H266" s="28">
        <f t="shared" si="46"/>
        <v>0</v>
      </c>
      <c r="I266" s="28">
        <f t="shared" si="47"/>
        <v>0</v>
      </c>
      <c r="J266" s="28">
        <f t="shared" si="48"/>
        <v>0</v>
      </c>
      <c r="K266" s="28">
        <f t="shared" si="49"/>
        <v>0</v>
      </c>
      <c r="L266" s="28">
        <f t="shared" si="50"/>
        <v>0</v>
      </c>
      <c r="M266" s="28">
        <f t="shared" ca="1" si="51"/>
        <v>3.0051037411602866E-3</v>
      </c>
      <c r="N266" s="28">
        <f t="shared" ca="1" si="52"/>
        <v>0</v>
      </c>
      <c r="O266" s="85">
        <f t="shared" ca="1" si="53"/>
        <v>0</v>
      </c>
      <c r="P266" s="28">
        <f t="shared" ca="1" si="54"/>
        <v>0</v>
      </c>
      <c r="Q266" s="28">
        <f t="shared" ca="1" si="55"/>
        <v>0</v>
      </c>
      <c r="R266" s="16">
        <f t="shared" ca="1" si="43"/>
        <v>-3.0051037411602866E-3</v>
      </c>
    </row>
    <row r="267" spans="1:18" x14ac:dyDescent="0.2">
      <c r="A267" s="79"/>
      <c r="B267" s="79"/>
      <c r="C267" s="79"/>
      <c r="D267" s="80">
        <f t="shared" si="44"/>
        <v>0</v>
      </c>
      <c r="E267" s="80">
        <f t="shared" si="44"/>
        <v>0</v>
      </c>
      <c r="F267" s="28">
        <f t="shared" si="45"/>
        <v>0</v>
      </c>
      <c r="G267" s="28">
        <f t="shared" si="45"/>
        <v>0</v>
      </c>
      <c r="H267" s="28">
        <f t="shared" si="46"/>
        <v>0</v>
      </c>
      <c r="I267" s="28">
        <f t="shared" si="47"/>
        <v>0</v>
      </c>
      <c r="J267" s="28">
        <f t="shared" si="48"/>
        <v>0</v>
      </c>
      <c r="K267" s="28">
        <f t="shared" si="49"/>
        <v>0</v>
      </c>
      <c r="L267" s="28">
        <f t="shared" si="50"/>
        <v>0</v>
      </c>
      <c r="M267" s="28">
        <f t="shared" ca="1" si="51"/>
        <v>3.0051037411602866E-3</v>
      </c>
      <c r="N267" s="28">
        <f t="shared" ca="1" si="52"/>
        <v>0</v>
      </c>
      <c r="O267" s="85">
        <f t="shared" ca="1" si="53"/>
        <v>0</v>
      </c>
      <c r="P267" s="28">
        <f t="shared" ca="1" si="54"/>
        <v>0</v>
      </c>
      <c r="Q267" s="28">
        <f t="shared" ca="1" si="55"/>
        <v>0</v>
      </c>
      <c r="R267" s="16">
        <f t="shared" ca="1" si="43"/>
        <v>-3.0051037411602866E-3</v>
      </c>
    </row>
    <row r="268" spans="1:18" x14ac:dyDescent="0.2">
      <c r="A268" s="79"/>
      <c r="B268" s="79"/>
      <c r="C268" s="79"/>
      <c r="D268" s="80">
        <f t="shared" si="44"/>
        <v>0</v>
      </c>
      <c r="E268" s="80">
        <f t="shared" si="44"/>
        <v>0</v>
      </c>
      <c r="F268" s="28">
        <f t="shared" si="45"/>
        <v>0</v>
      </c>
      <c r="G268" s="28">
        <f t="shared" si="45"/>
        <v>0</v>
      </c>
      <c r="H268" s="28">
        <f t="shared" si="46"/>
        <v>0</v>
      </c>
      <c r="I268" s="28">
        <f t="shared" si="47"/>
        <v>0</v>
      </c>
      <c r="J268" s="28">
        <f t="shared" si="48"/>
        <v>0</v>
      </c>
      <c r="K268" s="28">
        <f t="shared" si="49"/>
        <v>0</v>
      </c>
      <c r="L268" s="28">
        <f t="shared" si="50"/>
        <v>0</v>
      </c>
      <c r="M268" s="28">
        <f t="shared" ca="1" si="51"/>
        <v>3.0051037411602866E-3</v>
      </c>
      <c r="N268" s="28">
        <f t="shared" ca="1" si="52"/>
        <v>0</v>
      </c>
      <c r="O268" s="85">
        <f t="shared" ca="1" si="53"/>
        <v>0</v>
      </c>
      <c r="P268" s="28">
        <f t="shared" ca="1" si="54"/>
        <v>0</v>
      </c>
      <c r="Q268" s="28">
        <f t="shared" ca="1" si="55"/>
        <v>0</v>
      </c>
      <c r="R268" s="16">
        <f t="shared" ca="1" si="43"/>
        <v>-3.0051037411602866E-3</v>
      </c>
    </row>
    <row r="269" spans="1:18" x14ac:dyDescent="0.2">
      <c r="A269" s="79"/>
      <c r="B269" s="79"/>
      <c r="C269" s="79"/>
      <c r="D269" s="80">
        <f t="shared" si="44"/>
        <v>0</v>
      </c>
      <c r="E269" s="80">
        <f t="shared" si="44"/>
        <v>0</v>
      </c>
      <c r="F269" s="28">
        <f t="shared" si="45"/>
        <v>0</v>
      </c>
      <c r="G269" s="28">
        <f t="shared" si="45"/>
        <v>0</v>
      </c>
      <c r="H269" s="28">
        <f t="shared" si="46"/>
        <v>0</v>
      </c>
      <c r="I269" s="28">
        <f t="shared" si="47"/>
        <v>0</v>
      </c>
      <c r="J269" s="28">
        <f t="shared" si="48"/>
        <v>0</v>
      </c>
      <c r="K269" s="28">
        <f t="shared" si="49"/>
        <v>0</v>
      </c>
      <c r="L269" s="28">
        <f t="shared" si="50"/>
        <v>0</v>
      </c>
      <c r="M269" s="28">
        <f t="shared" ca="1" si="51"/>
        <v>3.0051037411602866E-3</v>
      </c>
      <c r="N269" s="28">
        <f t="shared" ca="1" si="52"/>
        <v>0</v>
      </c>
      <c r="O269" s="85">
        <f t="shared" ca="1" si="53"/>
        <v>0</v>
      </c>
      <c r="P269" s="28">
        <f t="shared" ca="1" si="54"/>
        <v>0</v>
      </c>
      <c r="Q269" s="28">
        <f t="shared" ca="1" si="55"/>
        <v>0</v>
      </c>
      <c r="R269" s="16">
        <f t="shared" ca="1" si="43"/>
        <v>-3.0051037411602866E-3</v>
      </c>
    </row>
    <row r="270" spans="1:18" x14ac:dyDescent="0.2">
      <c r="A270" s="79"/>
      <c r="B270" s="79"/>
      <c r="C270" s="79"/>
      <c r="D270" s="80">
        <f t="shared" si="44"/>
        <v>0</v>
      </c>
      <c r="E270" s="80">
        <f t="shared" si="44"/>
        <v>0</v>
      </c>
      <c r="F270" s="28">
        <f t="shared" si="45"/>
        <v>0</v>
      </c>
      <c r="G270" s="28">
        <f t="shared" si="45"/>
        <v>0</v>
      </c>
      <c r="H270" s="28">
        <f t="shared" si="46"/>
        <v>0</v>
      </c>
      <c r="I270" s="28">
        <f t="shared" si="47"/>
        <v>0</v>
      </c>
      <c r="J270" s="28">
        <f t="shared" si="48"/>
        <v>0</v>
      </c>
      <c r="K270" s="28">
        <f t="shared" si="49"/>
        <v>0</v>
      </c>
      <c r="L270" s="28">
        <f t="shared" si="50"/>
        <v>0</v>
      </c>
      <c r="M270" s="28">
        <f t="shared" ca="1" si="51"/>
        <v>3.0051037411602866E-3</v>
      </c>
      <c r="N270" s="28">
        <f t="shared" ca="1" si="52"/>
        <v>0</v>
      </c>
      <c r="O270" s="85">
        <f t="shared" ca="1" si="53"/>
        <v>0</v>
      </c>
      <c r="P270" s="28">
        <f t="shared" ca="1" si="54"/>
        <v>0</v>
      </c>
      <c r="Q270" s="28">
        <f t="shared" ca="1" si="55"/>
        <v>0</v>
      </c>
      <c r="R270" s="16">
        <f t="shared" ca="1" si="43"/>
        <v>-3.0051037411602866E-3</v>
      </c>
    </row>
    <row r="271" spans="1:18" x14ac:dyDescent="0.2">
      <c r="A271" s="79"/>
      <c r="B271" s="79"/>
      <c r="C271" s="79"/>
      <c r="D271" s="80">
        <f t="shared" si="44"/>
        <v>0</v>
      </c>
      <c r="E271" s="80">
        <f t="shared" si="44"/>
        <v>0</v>
      </c>
      <c r="F271" s="28">
        <f t="shared" si="45"/>
        <v>0</v>
      </c>
      <c r="G271" s="28">
        <f t="shared" si="45"/>
        <v>0</v>
      </c>
      <c r="H271" s="28">
        <f t="shared" si="46"/>
        <v>0</v>
      </c>
      <c r="I271" s="28">
        <f t="shared" si="47"/>
        <v>0</v>
      </c>
      <c r="J271" s="28">
        <f t="shared" si="48"/>
        <v>0</v>
      </c>
      <c r="K271" s="28">
        <f t="shared" si="49"/>
        <v>0</v>
      </c>
      <c r="L271" s="28">
        <f t="shared" si="50"/>
        <v>0</v>
      </c>
      <c r="M271" s="28">
        <f t="shared" ca="1" si="51"/>
        <v>3.0051037411602866E-3</v>
      </c>
      <c r="N271" s="28">
        <f t="shared" ca="1" si="52"/>
        <v>0</v>
      </c>
      <c r="O271" s="85">
        <f t="shared" ca="1" si="53"/>
        <v>0</v>
      </c>
      <c r="P271" s="28">
        <f t="shared" ca="1" si="54"/>
        <v>0</v>
      </c>
      <c r="Q271" s="28">
        <f t="shared" ca="1" si="55"/>
        <v>0</v>
      </c>
      <c r="R271" s="16">
        <f t="shared" ca="1" si="43"/>
        <v>-3.0051037411602866E-3</v>
      </c>
    </row>
    <row r="272" spans="1:18" x14ac:dyDescent="0.2">
      <c r="A272" s="79"/>
      <c r="B272" s="79"/>
      <c r="C272" s="79"/>
      <c r="D272" s="80">
        <f t="shared" si="44"/>
        <v>0</v>
      </c>
      <c r="E272" s="80">
        <f t="shared" si="44"/>
        <v>0</v>
      </c>
      <c r="F272" s="28">
        <f t="shared" si="45"/>
        <v>0</v>
      </c>
      <c r="G272" s="28">
        <f t="shared" si="45"/>
        <v>0</v>
      </c>
      <c r="H272" s="28">
        <f t="shared" si="46"/>
        <v>0</v>
      </c>
      <c r="I272" s="28">
        <f t="shared" si="47"/>
        <v>0</v>
      </c>
      <c r="J272" s="28">
        <f t="shared" si="48"/>
        <v>0</v>
      </c>
      <c r="K272" s="28">
        <f t="shared" si="49"/>
        <v>0</v>
      </c>
      <c r="L272" s="28">
        <f t="shared" si="50"/>
        <v>0</v>
      </c>
      <c r="M272" s="28">
        <f t="shared" ca="1" si="51"/>
        <v>3.0051037411602866E-3</v>
      </c>
      <c r="N272" s="28">
        <f t="shared" ca="1" si="52"/>
        <v>0</v>
      </c>
      <c r="O272" s="85">
        <f t="shared" ca="1" si="53"/>
        <v>0</v>
      </c>
      <c r="P272" s="28">
        <f t="shared" ca="1" si="54"/>
        <v>0</v>
      </c>
      <c r="Q272" s="28">
        <f t="shared" ca="1" si="55"/>
        <v>0</v>
      </c>
      <c r="R272" s="16">
        <f t="shared" ca="1" si="43"/>
        <v>-3.0051037411602866E-3</v>
      </c>
    </row>
    <row r="273" spans="1:18" x14ac:dyDescent="0.2">
      <c r="A273" s="79"/>
      <c r="B273" s="79"/>
      <c r="C273" s="79"/>
      <c r="D273" s="80">
        <f t="shared" si="44"/>
        <v>0</v>
      </c>
      <c r="E273" s="80">
        <f t="shared" si="44"/>
        <v>0</v>
      </c>
      <c r="F273" s="28">
        <f t="shared" si="45"/>
        <v>0</v>
      </c>
      <c r="G273" s="28">
        <f t="shared" si="45"/>
        <v>0</v>
      </c>
      <c r="H273" s="28">
        <f t="shared" si="46"/>
        <v>0</v>
      </c>
      <c r="I273" s="28">
        <f t="shared" si="47"/>
        <v>0</v>
      </c>
      <c r="J273" s="28">
        <f t="shared" si="48"/>
        <v>0</v>
      </c>
      <c r="K273" s="28">
        <f t="shared" si="49"/>
        <v>0</v>
      </c>
      <c r="L273" s="28">
        <f t="shared" si="50"/>
        <v>0</v>
      </c>
      <c r="M273" s="28">
        <f t="shared" ca="1" si="51"/>
        <v>3.0051037411602866E-3</v>
      </c>
      <c r="N273" s="28">
        <f t="shared" ca="1" si="52"/>
        <v>0</v>
      </c>
      <c r="O273" s="85">
        <f t="shared" ca="1" si="53"/>
        <v>0</v>
      </c>
      <c r="P273" s="28">
        <f t="shared" ca="1" si="54"/>
        <v>0</v>
      </c>
      <c r="Q273" s="28">
        <f t="shared" ca="1" si="55"/>
        <v>0</v>
      </c>
      <c r="R273" s="16">
        <f t="shared" ref="R273:R338" ca="1" si="56">+E273-M273</f>
        <v>-3.0051037411602866E-3</v>
      </c>
    </row>
    <row r="274" spans="1:18" x14ac:dyDescent="0.2">
      <c r="A274" s="79"/>
      <c r="B274" s="79"/>
      <c r="C274" s="79"/>
      <c r="D274" s="80">
        <f t="shared" ref="D274:E337" si="57">A274/A$18</f>
        <v>0</v>
      </c>
      <c r="E274" s="80">
        <f t="shared" si="57"/>
        <v>0</v>
      </c>
      <c r="F274" s="28">
        <f t="shared" ref="F274:G337" si="58">$C274*D274</f>
        <v>0</v>
      </c>
      <c r="G274" s="28">
        <f t="shared" si="58"/>
        <v>0</v>
      </c>
      <c r="H274" s="28">
        <f t="shared" ref="H274:H337" si="59">C274*D274*D274</f>
        <v>0</v>
      </c>
      <c r="I274" s="28">
        <f t="shared" ref="I274:I337" si="60">C274*D274*D274*D274</f>
        <v>0</v>
      </c>
      <c r="J274" s="28">
        <f t="shared" ref="J274:J337" si="61">C274*D274*D274*D274*D274</f>
        <v>0</v>
      </c>
      <c r="K274" s="28">
        <f t="shared" ref="K274:K337" si="62">C274*E274*D274</f>
        <v>0</v>
      </c>
      <c r="L274" s="28">
        <f t="shared" ref="L274:L337" si="63">C274*E274*D274*D274</f>
        <v>0</v>
      </c>
      <c r="M274" s="28">
        <f t="shared" ref="M274:M338" ca="1" si="64">+E$4+E$5*D274+E$6*D274^2</f>
        <v>3.0051037411602866E-3</v>
      </c>
      <c r="N274" s="28">
        <f t="shared" ref="N274:N337" ca="1" si="65">C274*(M274-E274)^2</f>
        <v>0</v>
      </c>
      <c r="O274" s="85">
        <f t="shared" ref="O274:O337" ca="1" si="66">(C274*O$1-O$2*F274+O$3*H274)^2</f>
        <v>0</v>
      </c>
      <c r="P274" s="28">
        <f t="shared" ref="P274:P337" ca="1" si="67">(-C274*O$2+O$4*F274-O$5*H274)^2</f>
        <v>0</v>
      </c>
      <c r="Q274" s="28">
        <f t="shared" ref="Q274:Q337" ca="1" si="68">+(C274*O$3-F274*O$5+H274*O$6)^2</f>
        <v>0</v>
      </c>
      <c r="R274" s="16">
        <f t="shared" ca="1" si="56"/>
        <v>-3.0051037411602866E-3</v>
      </c>
    </row>
    <row r="275" spans="1:18" x14ac:dyDescent="0.2">
      <c r="A275" s="79"/>
      <c r="B275" s="79"/>
      <c r="C275" s="79"/>
      <c r="D275" s="80">
        <f t="shared" si="57"/>
        <v>0</v>
      </c>
      <c r="E275" s="80">
        <f t="shared" si="57"/>
        <v>0</v>
      </c>
      <c r="F275" s="28">
        <f t="shared" si="58"/>
        <v>0</v>
      </c>
      <c r="G275" s="28">
        <f t="shared" si="58"/>
        <v>0</v>
      </c>
      <c r="H275" s="28">
        <f t="shared" si="59"/>
        <v>0</v>
      </c>
      <c r="I275" s="28">
        <f t="shared" si="60"/>
        <v>0</v>
      </c>
      <c r="J275" s="28">
        <f t="shared" si="61"/>
        <v>0</v>
      </c>
      <c r="K275" s="28">
        <f t="shared" si="62"/>
        <v>0</v>
      </c>
      <c r="L275" s="28">
        <f t="shared" si="63"/>
        <v>0</v>
      </c>
      <c r="M275" s="28">
        <f t="shared" ca="1" si="64"/>
        <v>3.0051037411602866E-3</v>
      </c>
      <c r="N275" s="28">
        <f t="shared" ca="1" si="65"/>
        <v>0</v>
      </c>
      <c r="O275" s="85">
        <f t="shared" ca="1" si="66"/>
        <v>0</v>
      </c>
      <c r="P275" s="28">
        <f t="shared" ca="1" si="67"/>
        <v>0</v>
      </c>
      <c r="Q275" s="28">
        <f t="shared" ca="1" si="68"/>
        <v>0</v>
      </c>
      <c r="R275" s="16">
        <f t="shared" ca="1" si="56"/>
        <v>-3.0051037411602866E-3</v>
      </c>
    </row>
    <row r="276" spans="1:18" x14ac:dyDescent="0.2">
      <c r="A276" s="79"/>
      <c r="B276" s="79"/>
      <c r="C276" s="79"/>
      <c r="D276" s="80">
        <f t="shared" si="57"/>
        <v>0</v>
      </c>
      <c r="E276" s="80">
        <f t="shared" si="57"/>
        <v>0</v>
      </c>
      <c r="F276" s="28">
        <f t="shared" si="58"/>
        <v>0</v>
      </c>
      <c r="G276" s="28">
        <f t="shared" si="58"/>
        <v>0</v>
      </c>
      <c r="H276" s="28">
        <f t="shared" si="59"/>
        <v>0</v>
      </c>
      <c r="I276" s="28">
        <f t="shared" si="60"/>
        <v>0</v>
      </c>
      <c r="J276" s="28">
        <f t="shared" si="61"/>
        <v>0</v>
      </c>
      <c r="K276" s="28">
        <f t="shared" si="62"/>
        <v>0</v>
      </c>
      <c r="L276" s="28">
        <f t="shared" si="63"/>
        <v>0</v>
      </c>
      <c r="M276" s="28">
        <f t="shared" ca="1" si="64"/>
        <v>3.0051037411602866E-3</v>
      </c>
      <c r="N276" s="28">
        <f t="shared" ca="1" si="65"/>
        <v>0</v>
      </c>
      <c r="O276" s="85">
        <f t="shared" ca="1" si="66"/>
        <v>0</v>
      </c>
      <c r="P276" s="28">
        <f t="shared" ca="1" si="67"/>
        <v>0</v>
      </c>
      <c r="Q276" s="28">
        <f t="shared" ca="1" si="68"/>
        <v>0</v>
      </c>
      <c r="R276" s="16">
        <f t="shared" ca="1" si="56"/>
        <v>-3.0051037411602866E-3</v>
      </c>
    </row>
    <row r="277" spans="1:18" x14ac:dyDescent="0.2">
      <c r="A277" s="79"/>
      <c r="B277" s="79"/>
      <c r="C277" s="79"/>
      <c r="D277" s="80">
        <f t="shared" si="57"/>
        <v>0</v>
      </c>
      <c r="E277" s="80">
        <f t="shared" si="57"/>
        <v>0</v>
      </c>
      <c r="F277" s="28">
        <f t="shared" si="58"/>
        <v>0</v>
      </c>
      <c r="G277" s="28">
        <f t="shared" si="58"/>
        <v>0</v>
      </c>
      <c r="H277" s="28">
        <f t="shared" si="59"/>
        <v>0</v>
      </c>
      <c r="I277" s="28">
        <f t="shared" si="60"/>
        <v>0</v>
      </c>
      <c r="J277" s="28">
        <f t="shared" si="61"/>
        <v>0</v>
      </c>
      <c r="K277" s="28">
        <f t="shared" si="62"/>
        <v>0</v>
      </c>
      <c r="L277" s="28">
        <f t="shared" si="63"/>
        <v>0</v>
      </c>
      <c r="M277" s="28">
        <f t="shared" ca="1" si="64"/>
        <v>3.0051037411602866E-3</v>
      </c>
      <c r="N277" s="28">
        <f t="shared" ca="1" si="65"/>
        <v>0</v>
      </c>
      <c r="O277" s="85">
        <f t="shared" ca="1" si="66"/>
        <v>0</v>
      </c>
      <c r="P277" s="28">
        <f t="shared" ca="1" si="67"/>
        <v>0</v>
      </c>
      <c r="Q277" s="28">
        <f t="shared" ca="1" si="68"/>
        <v>0</v>
      </c>
      <c r="R277" s="16">
        <f t="shared" ca="1" si="56"/>
        <v>-3.0051037411602866E-3</v>
      </c>
    </row>
    <row r="278" spans="1:18" x14ac:dyDescent="0.2">
      <c r="A278" s="79"/>
      <c r="B278" s="79"/>
      <c r="C278" s="79"/>
      <c r="D278" s="80">
        <f t="shared" si="57"/>
        <v>0</v>
      </c>
      <c r="E278" s="80">
        <f t="shared" si="57"/>
        <v>0</v>
      </c>
      <c r="F278" s="28">
        <f t="shared" si="58"/>
        <v>0</v>
      </c>
      <c r="G278" s="28">
        <f t="shared" si="58"/>
        <v>0</v>
      </c>
      <c r="H278" s="28">
        <f t="shared" si="59"/>
        <v>0</v>
      </c>
      <c r="I278" s="28">
        <f t="shared" si="60"/>
        <v>0</v>
      </c>
      <c r="J278" s="28">
        <f t="shared" si="61"/>
        <v>0</v>
      </c>
      <c r="K278" s="28">
        <f t="shared" si="62"/>
        <v>0</v>
      </c>
      <c r="L278" s="28">
        <f t="shared" si="63"/>
        <v>0</v>
      </c>
      <c r="M278" s="28">
        <f t="shared" ca="1" si="64"/>
        <v>3.0051037411602866E-3</v>
      </c>
      <c r="N278" s="28">
        <f t="shared" ca="1" si="65"/>
        <v>0</v>
      </c>
      <c r="O278" s="85">
        <f t="shared" ca="1" si="66"/>
        <v>0</v>
      </c>
      <c r="P278" s="28">
        <f t="shared" ca="1" si="67"/>
        <v>0</v>
      </c>
      <c r="Q278" s="28">
        <f t="shared" ca="1" si="68"/>
        <v>0</v>
      </c>
      <c r="R278" s="16">
        <f t="shared" ca="1" si="56"/>
        <v>-3.0051037411602866E-3</v>
      </c>
    </row>
    <row r="279" spans="1:18" x14ac:dyDescent="0.2">
      <c r="A279" s="79"/>
      <c r="B279" s="79"/>
      <c r="C279" s="79"/>
      <c r="D279" s="80">
        <f t="shared" si="57"/>
        <v>0</v>
      </c>
      <c r="E279" s="80">
        <f t="shared" si="57"/>
        <v>0</v>
      </c>
      <c r="F279" s="28">
        <f t="shared" si="58"/>
        <v>0</v>
      </c>
      <c r="G279" s="28">
        <f t="shared" si="58"/>
        <v>0</v>
      </c>
      <c r="H279" s="28">
        <f t="shared" si="59"/>
        <v>0</v>
      </c>
      <c r="I279" s="28">
        <f t="shared" si="60"/>
        <v>0</v>
      </c>
      <c r="J279" s="28">
        <f t="shared" si="61"/>
        <v>0</v>
      </c>
      <c r="K279" s="28">
        <f t="shared" si="62"/>
        <v>0</v>
      </c>
      <c r="L279" s="28">
        <f t="shared" si="63"/>
        <v>0</v>
      </c>
      <c r="M279" s="28">
        <f t="shared" ca="1" si="64"/>
        <v>3.0051037411602866E-3</v>
      </c>
      <c r="N279" s="28">
        <f t="shared" ca="1" si="65"/>
        <v>0</v>
      </c>
      <c r="O279" s="85">
        <f t="shared" ca="1" si="66"/>
        <v>0</v>
      </c>
      <c r="P279" s="28">
        <f t="shared" ca="1" si="67"/>
        <v>0</v>
      </c>
      <c r="Q279" s="28">
        <f t="shared" ca="1" si="68"/>
        <v>0</v>
      </c>
      <c r="R279" s="16">
        <f t="shared" ca="1" si="56"/>
        <v>-3.0051037411602866E-3</v>
      </c>
    </row>
    <row r="280" spans="1:18" x14ac:dyDescent="0.2">
      <c r="A280" s="79"/>
      <c r="B280" s="79"/>
      <c r="C280" s="79"/>
      <c r="D280" s="80">
        <f t="shared" si="57"/>
        <v>0</v>
      </c>
      <c r="E280" s="80">
        <f t="shared" si="57"/>
        <v>0</v>
      </c>
      <c r="F280" s="28">
        <f t="shared" si="58"/>
        <v>0</v>
      </c>
      <c r="G280" s="28">
        <f t="shared" si="58"/>
        <v>0</v>
      </c>
      <c r="H280" s="28">
        <f t="shared" si="59"/>
        <v>0</v>
      </c>
      <c r="I280" s="28">
        <f t="shared" si="60"/>
        <v>0</v>
      </c>
      <c r="J280" s="28">
        <f t="shared" si="61"/>
        <v>0</v>
      </c>
      <c r="K280" s="28">
        <f t="shared" si="62"/>
        <v>0</v>
      </c>
      <c r="L280" s="28">
        <f t="shared" si="63"/>
        <v>0</v>
      </c>
      <c r="M280" s="28">
        <f t="shared" ca="1" si="64"/>
        <v>3.0051037411602866E-3</v>
      </c>
      <c r="N280" s="28">
        <f t="shared" ca="1" si="65"/>
        <v>0</v>
      </c>
      <c r="O280" s="85">
        <f t="shared" ca="1" si="66"/>
        <v>0</v>
      </c>
      <c r="P280" s="28">
        <f t="shared" ca="1" si="67"/>
        <v>0</v>
      </c>
      <c r="Q280" s="28">
        <f t="shared" ca="1" si="68"/>
        <v>0</v>
      </c>
      <c r="R280" s="16">
        <f t="shared" ca="1" si="56"/>
        <v>-3.0051037411602866E-3</v>
      </c>
    </row>
    <row r="281" spans="1:18" x14ac:dyDescent="0.2">
      <c r="A281" s="79"/>
      <c r="B281" s="79"/>
      <c r="C281" s="79"/>
      <c r="D281" s="80">
        <f t="shared" si="57"/>
        <v>0</v>
      </c>
      <c r="E281" s="80">
        <f t="shared" si="57"/>
        <v>0</v>
      </c>
      <c r="F281" s="28">
        <f t="shared" si="58"/>
        <v>0</v>
      </c>
      <c r="G281" s="28">
        <f t="shared" si="58"/>
        <v>0</v>
      </c>
      <c r="H281" s="28">
        <f t="shared" si="59"/>
        <v>0</v>
      </c>
      <c r="I281" s="28">
        <f t="shared" si="60"/>
        <v>0</v>
      </c>
      <c r="J281" s="28">
        <f t="shared" si="61"/>
        <v>0</v>
      </c>
      <c r="K281" s="28">
        <f t="shared" si="62"/>
        <v>0</v>
      </c>
      <c r="L281" s="28">
        <f t="shared" si="63"/>
        <v>0</v>
      </c>
      <c r="M281" s="28">
        <f t="shared" ca="1" si="64"/>
        <v>3.0051037411602866E-3</v>
      </c>
      <c r="N281" s="28">
        <f t="shared" ca="1" si="65"/>
        <v>0</v>
      </c>
      <c r="O281" s="85">
        <f t="shared" ca="1" si="66"/>
        <v>0</v>
      </c>
      <c r="P281" s="28">
        <f t="shared" ca="1" si="67"/>
        <v>0</v>
      </c>
      <c r="Q281" s="28">
        <f t="shared" ca="1" si="68"/>
        <v>0</v>
      </c>
      <c r="R281" s="16">
        <f t="shared" ca="1" si="56"/>
        <v>-3.0051037411602866E-3</v>
      </c>
    </row>
    <row r="282" spans="1:18" x14ac:dyDescent="0.2">
      <c r="A282" s="79"/>
      <c r="B282" s="79"/>
      <c r="C282" s="79"/>
      <c r="D282" s="80">
        <f t="shared" si="57"/>
        <v>0</v>
      </c>
      <c r="E282" s="80">
        <f t="shared" si="57"/>
        <v>0</v>
      </c>
      <c r="F282" s="28">
        <f t="shared" si="58"/>
        <v>0</v>
      </c>
      <c r="G282" s="28">
        <f t="shared" si="58"/>
        <v>0</v>
      </c>
      <c r="H282" s="28">
        <f t="shared" si="59"/>
        <v>0</v>
      </c>
      <c r="I282" s="28">
        <f t="shared" si="60"/>
        <v>0</v>
      </c>
      <c r="J282" s="28">
        <f t="shared" si="61"/>
        <v>0</v>
      </c>
      <c r="K282" s="28">
        <f t="shared" si="62"/>
        <v>0</v>
      </c>
      <c r="L282" s="28">
        <f t="shared" si="63"/>
        <v>0</v>
      </c>
      <c r="M282" s="28">
        <f t="shared" ca="1" si="64"/>
        <v>3.0051037411602866E-3</v>
      </c>
      <c r="N282" s="28">
        <f t="shared" ca="1" si="65"/>
        <v>0</v>
      </c>
      <c r="O282" s="85">
        <f t="shared" ca="1" si="66"/>
        <v>0</v>
      </c>
      <c r="P282" s="28">
        <f t="shared" ca="1" si="67"/>
        <v>0</v>
      </c>
      <c r="Q282" s="28">
        <f t="shared" ca="1" si="68"/>
        <v>0</v>
      </c>
      <c r="R282" s="16">
        <f t="shared" ca="1" si="56"/>
        <v>-3.0051037411602866E-3</v>
      </c>
    </row>
    <row r="283" spans="1:18" x14ac:dyDescent="0.2">
      <c r="A283" s="79"/>
      <c r="B283" s="79"/>
      <c r="C283" s="79"/>
      <c r="D283" s="80">
        <f t="shared" si="57"/>
        <v>0</v>
      </c>
      <c r="E283" s="80">
        <f t="shared" si="57"/>
        <v>0</v>
      </c>
      <c r="F283" s="28">
        <f t="shared" si="58"/>
        <v>0</v>
      </c>
      <c r="G283" s="28">
        <f t="shared" si="58"/>
        <v>0</v>
      </c>
      <c r="H283" s="28">
        <f t="shared" si="59"/>
        <v>0</v>
      </c>
      <c r="I283" s="28">
        <f t="shared" si="60"/>
        <v>0</v>
      </c>
      <c r="J283" s="28">
        <f t="shared" si="61"/>
        <v>0</v>
      </c>
      <c r="K283" s="28">
        <f t="shared" si="62"/>
        <v>0</v>
      </c>
      <c r="L283" s="28">
        <f t="shared" si="63"/>
        <v>0</v>
      </c>
      <c r="M283" s="28">
        <f t="shared" ca="1" si="64"/>
        <v>3.0051037411602866E-3</v>
      </c>
      <c r="N283" s="28">
        <f t="shared" ca="1" si="65"/>
        <v>0</v>
      </c>
      <c r="O283" s="85">
        <f t="shared" ca="1" si="66"/>
        <v>0</v>
      </c>
      <c r="P283" s="28">
        <f t="shared" ca="1" si="67"/>
        <v>0</v>
      </c>
      <c r="Q283" s="28">
        <f t="shared" ca="1" si="68"/>
        <v>0</v>
      </c>
      <c r="R283" s="16">
        <f t="shared" ca="1" si="56"/>
        <v>-3.0051037411602866E-3</v>
      </c>
    </row>
    <row r="284" spans="1:18" x14ac:dyDescent="0.2">
      <c r="A284" s="79"/>
      <c r="B284" s="79"/>
      <c r="C284" s="79"/>
      <c r="D284" s="80">
        <f t="shared" si="57"/>
        <v>0</v>
      </c>
      <c r="E284" s="80">
        <f t="shared" si="57"/>
        <v>0</v>
      </c>
      <c r="F284" s="28">
        <f t="shared" si="58"/>
        <v>0</v>
      </c>
      <c r="G284" s="28">
        <f t="shared" si="58"/>
        <v>0</v>
      </c>
      <c r="H284" s="28">
        <f t="shared" si="59"/>
        <v>0</v>
      </c>
      <c r="I284" s="28">
        <f t="shared" si="60"/>
        <v>0</v>
      </c>
      <c r="J284" s="28">
        <f t="shared" si="61"/>
        <v>0</v>
      </c>
      <c r="K284" s="28">
        <f t="shared" si="62"/>
        <v>0</v>
      </c>
      <c r="L284" s="28">
        <f t="shared" si="63"/>
        <v>0</v>
      </c>
      <c r="M284" s="28">
        <f t="shared" ca="1" si="64"/>
        <v>3.0051037411602866E-3</v>
      </c>
      <c r="N284" s="28">
        <f t="shared" ca="1" si="65"/>
        <v>0</v>
      </c>
      <c r="O284" s="85">
        <f t="shared" ca="1" si="66"/>
        <v>0</v>
      </c>
      <c r="P284" s="28">
        <f t="shared" ca="1" si="67"/>
        <v>0</v>
      </c>
      <c r="Q284" s="28">
        <f t="shared" ca="1" si="68"/>
        <v>0</v>
      </c>
      <c r="R284" s="16">
        <f t="shared" ca="1" si="56"/>
        <v>-3.0051037411602866E-3</v>
      </c>
    </row>
    <row r="285" spans="1:18" x14ac:dyDescent="0.2">
      <c r="A285" s="79"/>
      <c r="B285" s="79"/>
      <c r="C285" s="79"/>
      <c r="D285" s="80">
        <f t="shared" si="57"/>
        <v>0</v>
      </c>
      <c r="E285" s="80">
        <f t="shared" si="57"/>
        <v>0</v>
      </c>
      <c r="F285" s="28">
        <f t="shared" si="58"/>
        <v>0</v>
      </c>
      <c r="G285" s="28">
        <f t="shared" si="58"/>
        <v>0</v>
      </c>
      <c r="H285" s="28">
        <f t="shared" si="59"/>
        <v>0</v>
      </c>
      <c r="I285" s="28">
        <f t="shared" si="60"/>
        <v>0</v>
      </c>
      <c r="J285" s="28">
        <f t="shared" si="61"/>
        <v>0</v>
      </c>
      <c r="K285" s="28">
        <f t="shared" si="62"/>
        <v>0</v>
      </c>
      <c r="L285" s="28">
        <f t="shared" si="63"/>
        <v>0</v>
      </c>
      <c r="M285" s="28">
        <f t="shared" ca="1" si="64"/>
        <v>3.0051037411602866E-3</v>
      </c>
      <c r="N285" s="28">
        <f t="shared" ca="1" si="65"/>
        <v>0</v>
      </c>
      <c r="O285" s="85">
        <f t="shared" ca="1" si="66"/>
        <v>0</v>
      </c>
      <c r="P285" s="28">
        <f t="shared" ca="1" si="67"/>
        <v>0</v>
      </c>
      <c r="Q285" s="28">
        <f t="shared" ca="1" si="68"/>
        <v>0</v>
      </c>
      <c r="R285" s="16">
        <f t="shared" ca="1" si="56"/>
        <v>-3.0051037411602866E-3</v>
      </c>
    </row>
    <row r="286" spans="1:18" x14ac:dyDescent="0.2">
      <c r="A286" s="79"/>
      <c r="B286" s="79"/>
      <c r="C286" s="79"/>
      <c r="D286" s="80">
        <f t="shared" si="57"/>
        <v>0</v>
      </c>
      <c r="E286" s="80">
        <f t="shared" si="57"/>
        <v>0</v>
      </c>
      <c r="F286" s="28">
        <f t="shared" si="58"/>
        <v>0</v>
      </c>
      <c r="G286" s="28">
        <f t="shared" si="58"/>
        <v>0</v>
      </c>
      <c r="H286" s="28">
        <f t="shared" si="59"/>
        <v>0</v>
      </c>
      <c r="I286" s="28">
        <f t="shared" si="60"/>
        <v>0</v>
      </c>
      <c r="J286" s="28">
        <f t="shared" si="61"/>
        <v>0</v>
      </c>
      <c r="K286" s="28">
        <f t="shared" si="62"/>
        <v>0</v>
      </c>
      <c r="L286" s="28">
        <f t="shared" si="63"/>
        <v>0</v>
      </c>
      <c r="M286" s="28">
        <f t="shared" ca="1" si="64"/>
        <v>3.0051037411602866E-3</v>
      </c>
      <c r="N286" s="28">
        <f t="shared" ca="1" si="65"/>
        <v>0</v>
      </c>
      <c r="O286" s="85">
        <f t="shared" ca="1" si="66"/>
        <v>0</v>
      </c>
      <c r="P286" s="28">
        <f t="shared" ca="1" si="67"/>
        <v>0</v>
      </c>
      <c r="Q286" s="28">
        <f t="shared" ca="1" si="68"/>
        <v>0</v>
      </c>
      <c r="R286" s="16">
        <f t="shared" ca="1" si="56"/>
        <v>-3.0051037411602866E-3</v>
      </c>
    </row>
    <row r="287" spans="1:18" x14ac:dyDescent="0.2">
      <c r="A287" s="79"/>
      <c r="B287" s="79"/>
      <c r="C287" s="79"/>
      <c r="D287" s="80">
        <f t="shared" si="57"/>
        <v>0</v>
      </c>
      <c r="E287" s="80">
        <f t="shared" si="57"/>
        <v>0</v>
      </c>
      <c r="F287" s="28">
        <f t="shared" si="58"/>
        <v>0</v>
      </c>
      <c r="G287" s="28">
        <f t="shared" si="58"/>
        <v>0</v>
      </c>
      <c r="H287" s="28">
        <f t="shared" si="59"/>
        <v>0</v>
      </c>
      <c r="I287" s="28">
        <f t="shared" si="60"/>
        <v>0</v>
      </c>
      <c r="J287" s="28">
        <f t="shared" si="61"/>
        <v>0</v>
      </c>
      <c r="K287" s="28">
        <f t="shared" si="62"/>
        <v>0</v>
      </c>
      <c r="L287" s="28">
        <f t="shared" si="63"/>
        <v>0</v>
      </c>
      <c r="M287" s="28">
        <f t="shared" ca="1" si="64"/>
        <v>3.0051037411602866E-3</v>
      </c>
      <c r="N287" s="28">
        <f t="shared" ca="1" si="65"/>
        <v>0</v>
      </c>
      <c r="O287" s="85">
        <f t="shared" ca="1" si="66"/>
        <v>0</v>
      </c>
      <c r="P287" s="28">
        <f t="shared" ca="1" si="67"/>
        <v>0</v>
      </c>
      <c r="Q287" s="28">
        <f t="shared" ca="1" si="68"/>
        <v>0</v>
      </c>
      <c r="R287" s="16">
        <f t="shared" ca="1" si="56"/>
        <v>-3.0051037411602866E-3</v>
      </c>
    </row>
    <row r="288" spans="1:18" x14ac:dyDescent="0.2">
      <c r="A288" s="79"/>
      <c r="B288" s="79"/>
      <c r="C288" s="79"/>
      <c r="D288" s="80">
        <f t="shared" si="57"/>
        <v>0</v>
      </c>
      <c r="E288" s="80">
        <f t="shared" si="57"/>
        <v>0</v>
      </c>
      <c r="F288" s="28">
        <f t="shared" si="58"/>
        <v>0</v>
      </c>
      <c r="G288" s="28">
        <f t="shared" si="58"/>
        <v>0</v>
      </c>
      <c r="H288" s="28">
        <f t="shared" si="59"/>
        <v>0</v>
      </c>
      <c r="I288" s="28">
        <f t="shared" si="60"/>
        <v>0</v>
      </c>
      <c r="J288" s="28">
        <f t="shared" si="61"/>
        <v>0</v>
      </c>
      <c r="K288" s="28">
        <f t="shared" si="62"/>
        <v>0</v>
      </c>
      <c r="L288" s="28">
        <f t="shared" si="63"/>
        <v>0</v>
      </c>
      <c r="M288" s="28">
        <f t="shared" ca="1" si="64"/>
        <v>3.0051037411602866E-3</v>
      </c>
      <c r="N288" s="28">
        <f t="shared" ca="1" si="65"/>
        <v>0</v>
      </c>
      <c r="O288" s="85">
        <f t="shared" ca="1" si="66"/>
        <v>0</v>
      </c>
      <c r="P288" s="28">
        <f t="shared" ca="1" si="67"/>
        <v>0</v>
      </c>
      <c r="Q288" s="28">
        <f t="shared" ca="1" si="68"/>
        <v>0</v>
      </c>
      <c r="R288" s="16">
        <f t="shared" ca="1" si="56"/>
        <v>-3.0051037411602866E-3</v>
      </c>
    </row>
    <row r="289" spans="1:18" x14ac:dyDescent="0.2">
      <c r="A289" s="79"/>
      <c r="B289" s="79"/>
      <c r="C289" s="79"/>
      <c r="D289" s="80">
        <f t="shared" si="57"/>
        <v>0</v>
      </c>
      <c r="E289" s="80">
        <f t="shared" si="57"/>
        <v>0</v>
      </c>
      <c r="F289" s="28">
        <f t="shared" si="58"/>
        <v>0</v>
      </c>
      <c r="G289" s="28">
        <f t="shared" si="58"/>
        <v>0</v>
      </c>
      <c r="H289" s="28">
        <f t="shared" si="59"/>
        <v>0</v>
      </c>
      <c r="I289" s="28">
        <f t="shared" si="60"/>
        <v>0</v>
      </c>
      <c r="J289" s="28">
        <f t="shared" si="61"/>
        <v>0</v>
      </c>
      <c r="K289" s="28">
        <f t="shared" si="62"/>
        <v>0</v>
      </c>
      <c r="L289" s="28">
        <f t="shared" si="63"/>
        <v>0</v>
      </c>
      <c r="M289" s="28">
        <f t="shared" ca="1" si="64"/>
        <v>3.0051037411602866E-3</v>
      </c>
      <c r="N289" s="28">
        <f t="shared" ca="1" si="65"/>
        <v>0</v>
      </c>
      <c r="O289" s="85">
        <f t="shared" ca="1" si="66"/>
        <v>0</v>
      </c>
      <c r="P289" s="28">
        <f t="shared" ca="1" si="67"/>
        <v>0</v>
      </c>
      <c r="Q289" s="28">
        <f t="shared" ca="1" si="68"/>
        <v>0</v>
      </c>
      <c r="R289" s="16">
        <f t="shared" ca="1" si="56"/>
        <v>-3.0051037411602866E-3</v>
      </c>
    </row>
    <row r="290" spans="1:18" x14ac:dyDescent="0.2">
      <c r="A290" s="79"/>
      <c r="B290" s="79"/>
      <c r="C290" s="79"/>
      <c r="D290" s="80">
        <f t="shared" si="57"/>
        <v>0</v>
      </c>
      <c r="E290" s="80">
        <f t="shared" si="57"/>
        <v>0</v>
      </c>
      <c r="F290" s="28">
        <f t="shared" si="58"/>
        <v>0</v>
      </c>
      <c r="G290" s="28">
        <f t="shared" si="58"/>
        <v>0</v>
      </c>
      <c r="H290" s="28">
        <f t="shared" si="59"/>
        <v>0</v>
      </c>
      <c r="I290" s="28">
        <f t="shared" si="60"/>
        <v>0</v>
      </c>
      <c r="J290" s="28">
        <f t="shared" si="61"/>
        <v>0</v>
      </c>
      <c r="K290" s="28">
        <f t="shared" si="62"/>
        <v>0</v>
      </c>
      <c r="L290" s="28">
        <f t="shared" si="63"/>
        <v>0</v>
      </c>
      <c r="M290" s="28">
        <f t="shared" ca="1" si="64"/>
        <v>3.0051037411602866E-3</v>
      </c>
      <c r="N290" s="28">
        <f t="shared" ca="1" si="65"/>
        <v>0</v>
      </c>
      <c r="O290" s="85">
        <f t="shared" ca="1" si="66"/>
        <v>0</v>
      </c>
      <c r="P290" s="28">
        <f t="shared" ca="1" si="67"/>
        <v>0</v>
      </c>
      <c r="Q290" s="28">
        <f t="shared" ca="1" si="68"/>
        <v>0</v>
      </c>
      <c r="R290" s="16">
        <f t="shared" ca="1" si="56"/>
        <v>-3.0051037411602866E-3</v>
      </c>
    </row>
    <row r="291" spans="1:18" x14ac:dyDescent="0.2">
      <c r="A291" s="79"/>
      <c r="B291" s="79"/>
      <c r="C291" s="79"/>
      <c r="D291" s="80">
        <f t="shared" si="57"/>
        <v>0</v>
      </c>
      <c r="E291" s="80">
        <f t="shared" si="57"/>
        <v>0</v>
      </c>
      <c r="F291" s="28">
        <f t="shared" si="58"/>
        <v>0</v>
      </c>
      <c r="G291" s="28">
        <f t="shared" si="58"/>
        <v>0</v>
      </c>
      <c r="H291" s="28">
        <f t="shared" si="59"/>
        <v>0</v>
      </c>
      <c r="I291" s="28">
        <f t="shared" si="60"/>
        <v>0</v>
      </c>
      <c r="J291" s="28">
        <f t="shared" si="61"/>
        <v>0</v>
      </c>
      <c r="K291" s="28">
        <f t="shared" si="62"/>
        <v>0</v>
      </c>
      <c r="L291" s="28">
        <f t="shared" si="63"/>
        <v>0</v>
      </c>
      <c r="M291" s="28">
        <f t="shared" ca="1" si="64"/>
        <v>3.0051037411602866E-3</v>
      </c>
      <c r="N291" s="28">
        <f t="shared" ca="1" si="65"/>
        <v>0</v>
      </c>
      <c r="O291" s="85">
        <f t="shared" ca="1" si="66"/>
        <v>0</v>
      </c>
      <c r="P291" s="28">
        <f t="shared" ca="1" si="67"/>
        <v>0</v>
      </c>
      <c r="Q291" s="28">
        <f t="shared" ca="1" si="68"/>
        <v>0</v>
      </c>
      <c r="R291" s="16">
        <f t="shared" ca="1" si="56"/>
        <v>-3.0051037411602866E-3</v>
      </c>
    </row>
    <row r="292" spans="1:18" x14ac:dyDescent="0.2">
      <c r="A292" s="79"/>
      <c r="B292" s="79"/>
      <c r="C292" s="79"/>
      <c r="D292" s="80">
        <f t="shared" si="57"/>
        <v>0</v>
      </c>
      <c r="E292" s="80">
        <f t="shared" si="57"/>
        <v>0</v>
      </c>
      <c r="F292" s="28">
        <f t="shared" si="58"/>
        <v>0</v>
      </c>
      <c r="G292" s="28">
        <f t="shared" si="58"/>
        <v>0</v>
      </c>
      <c r="H292" s="28">
        <f t="shared" si="59"/>
        <v>0</v>
      </c>
      <c r="I292" s="28">
        <f t="shared" si="60"/>
        <v>0</v>
      </c>
      <c r="J292" s="28">
        <f t="shared" si="61"/>
        <v>0</v>
      </c>
      <c r="K292" s="28">
        <f t="shared" si="62"/>
        <v>0</v>
      </c>
      <c r="L292" s="28">
        <f t="shared" si="63"/>
        <v>0</v>
      </c>
      <c r="M292" s="28">
        <f t="shared" ca="1" si="64"/>
        <v>3.0051037411602866E-3</v>
      </c>
      <c r="N292" s="28">
        <f t="shared" ca="1" si="65"/>
        <v>0</v>
      </c>
      <c r="O292" s="85">
        <f t="shared" ca="1" si="66"/>
        <v>0</v>
      </c>
      <c r="P292" s="28">
        <f t="shared" ca="1" si="67"/>
        <v>0</v>
      </c>
      <c r="Q292" s="28">
        <f t="shared" ca="1" si="68"/>
        <v>0</v>
      </c>
      <c r="R292" s="16">
        <f t="shared" ca="1" si="56"/>
        <v>-3.0051037411602866E-3</v>
      </c>
    </row>
    <row r="293" spans="1:18" x14ac:dyDescent="0.2">
      <c r="A293" s="79"/>
      <c r="B293" s="79"/>
      <c r="C293" s="79"/>
      <c r="D293" s="80">
        <f t="shared" si="57"/>
        <v>0</v>
      </c>
      <c r="E293" s="80">
        <f t="shared" si="57"/>
        <v>0</v>
      </c>
      <c r="F293" s="28">
        <f t="shared" si="58"/>
        <v>0</v>
      </c>
      <c r="G293" s="28">
        <f t="shared" si="58"/>
        <v>0</v>
      </c>
      <c r="H293" s="28">
        <f t="shared" si="59"/>
        <v>0</v>
      </c>
      <c r="I293" s="28">
        <f t="shared" si="60"/>
        <v>0</v>
      </c>
      <c r="J293" s="28">
        <f t="shared" si="61"/>
        <v>0</v>
      </c>
      <c r="K293" s="28">
        <f t="shared" si="62"/>
        <v>0</v>
      </c>
      <c r="L293" s="28">
        <f t="shared" si="63"/>
        <v>0</v>
      </c>
      <c r="M293" s="28">
        <f t="shared" ca="1" si="64"/>
        <v>3.0051037411602866E-3</v>
      </c>
      <c r="N293" s="28">
        <f t="shared" ca="1" si="65"/>
        <v>0</v>
      </c>
      <c r="O293" s="85">
        <f t="shared" ca="1" si="66"/>
        <v>0</v>
      </c>
      <c r="P293" s="28">
        <f t="shared" ca="1" si="67"/>
        <v>0</v>
      </c>
      <c r="Q293" s="28">
        <f t="shared" ca="1" si="68"/>
        <v>0</v>
      </c>
      <c r="R293" s="16">
        <f t="shared" ca="1" si="56"/>
        <v>-3.0051037411602866E-3</v>
      </c>
    </row>
    <row r="294" spans="1:18" x14ac:dyDescent="0.2">
      <c r="A294" s="79"/>
      <c r="B294" s="79"/>
      <c r="C294" s="79"/>
      <c r="D294" s="80">
        <f t="shared" si="57"/>
        <v>0</v>
      </c>
      <c r="E294" s="80">
        <f t="shared" si="57"/>
        <v>0</v>
      </c>
      <c r="F294" s="28">
        <f t="shared" si="58"/>
        <v>0</v>
      </c>
      <c r="G294" s="28">
        <f t="shared" si="58"/>
        <v>0</v>
      </c>
      <c r="H294" s="28">
        <f t="shared" si="59"/>
        <v>0</v>
      </c>
      <c r="I294" s="28">
        <f t="shared" si="60"/>
        <v>0</v>
      </c>
      <c r="J294" s="28">
        <f t="shared" si="61"/>
        <v>0</v>
      </c>
      <c r="K294" s="28">
        <f t="shared" si="62"/>
        <v>0</v>
      </c>
      <c r="L294" s="28">
        <f t="shared" si="63"/>
        <v>0</v>
      </c>
      <c r="M294" s="28">
        <f t="shared" ca="1" si="64"/>
        <v>3.0051037411602866E-3</v>
      </c>
      <c r="N294" s="28">
        <f t="shared" ca="1" si="65"/>
        <v>0</v>
      </c>
      <c r="O294" s="85">
        <f t="shared" ca="1" si="66"/>
        <v>0</v>
      </c>
      <c r="P294" s="28">
        <f t="shared" ca="1" si="67"/>
        <v>0</v>
      </c>
      <c r="Q294" s="28">
        <f t="shared" ca="1" si="68"/>
        <v>0</v>
      </c>
      <c r="R294" s="16">
        <f t="shared" ca="1" si="56"/>
        <v>-3.0051037411602866E-3</v>
      </c>
    </row>
    <row r="295" spans="1:18" x14ac:dyDescent="0.2">
      <c r="A295" s="79"/>
      <c r="B295" s="79"/>
      <c r="C295" s="79"/>
      <c r="D295" s="80">
        <f t="shared" si="57"/>
        <v>0</v>
      </c>
      <c r="E295" s="80">
        <f t="shared" si="57"/>
        <v>0</v>
      </c>
      <c r="F295" s="28">
        <f t="shared" si="58"/>
        <v>0</v>
      </c>
      <c r="G295" s="28">
        <f t="shared" si="58"/>
        <v>0</v>
      </c>
      <c r="H295" s="28">
        <f t="shared" si="59"/>
        <v>0</v>
      </c>
      <c r="I295" s="28">
        <f t="shared" si="60"/>
        <v>0</v>
      </c>
      <c r="J295" s="28">
        <f t="shared" si="61"/>
        <v>0</v>
      </c>
      <c r="K295" s="28">
        <f t="shared" si="62"/>
        <v>0</v>
      </c>
      <c r="L295" s="28">
        <f t="shared" si="63"/>
        <v>0</v>
      </c>
      <c r="M295" s="28">
        <f t="shared" ca="1" si="64"/>
        <v>3.0051037411602866E-3</v>
      </c>
      <c r="N295" s="28">
        <f t="shared" ca="1" si="65"/>
        <v>0</v>
      </c>
      <c r="O295" s="85">
        <f t="shared" ca="1" si="66"/>
        <v>0</v>
      </c>
      <c r="P295" s="28">
        <f t="shared" ca="1" si="67"/>
        <v>0</v>
      </c>
      <c r="Q295" s="28">
        <f t="shared" ca="1" si="68"/>
        <v>0</v>
      </c>
      <c r="R295" s="16">
        <f t="shared" ca="1" si="56"/>
        <v>-3.0051037411602866E-3</v>
      </c>
    </row>
    <row r="296" spans="1:18" x14ac:dyDescent="0.2">
      <c r="A296" s="79"/>
      <c r="B296" s="79"/>
      <c r="C296" s="79"/>
      <c r="D296" s="80">
        <f t="shared" si="57"/>
        <v>0</v>
      </c>
      <c r="E296" s="80">
        <f t="shared" si="57"/>
        <v>0</v>
      </c>
      <c r="F296" s="28">
        <f t="shared" si="58"/>
        <v>0</v>
      </c>
      <c r="G296" s="28">
        <f t="shared" si="58"/>
        <v>0</v>
      </c>
      <c r="H296" s="28">
        <f t="shared" si="59"/>
        <v>0</v>
      </c>
      <c r="I296" s="28">
        <f t="shared" si="60"/>
        <v>0</v>
      </c>
      <c r="J296" s="28">
        <f t="shared" si="61"/>
        <v>0</v>
      </c>
      <c r="K296" s="28">
        <f t="shared" si="62"/>
        <v>0</v>
      </c>
      <c r="L296" s="28">
        <f t="shared" si="63"/>
        <v>0</v>
      </c>
      <c r="M296" s="28">
        <f t="shared" ca="1" si="64"/>
        <v>3.0051037411602866E-3</v>
      </c>
      <c r="N296" s="28">
        <f t="shared" ca="1" si="65"/>
        <v>0</v>
      </c>
      <c r="O296" s="85">
        <f t="shared" ca="1" si="66"/>
        <v>0</v>
      </c>
      <c r="P296" s="28">
        <f t="shared" ca="1" si="67"/>
        <v>0</v>
      </c>
      <c r="Q296" s="28">
        <f t="shared" ca="1" si="68"/>
        <v>0</v>
      </c>
      <c r="R296" s="16">
        <f t="shared" ca="1" si="56"/>
        <v>-3.0051037411602866E-3</v>
      </c>
    </row>
    <row r="297" spans="1:18" x14ac:dyDescent="0.2">
      <c r="A297" s="79"/>
      <c r="B297" s="79"/>
      <c r="C297" s="79"/>
      <c r="D297" s="80">
        <f t="shared" si="57"/>
        <v>0</v>
      </c>
      <c r="E297" s="80">
        <f t="shared" si="57"/>
        <v>0</v>
      </c>
      <c r="F297" s="28">
        <f t="shared" si="58"/>
        <v>0</v>
      </c>
      <c r="G297" s="28">
        <f t="shared" si="58"/>
        <v>0</v>
      </c>
      <c r="H297" s="28">
        <f t="shared" si="59"/>
        <v>0</v>
      </c>
      <c r="I297" s="28">
        <f t="shared" si="60"/>
        <v>0</v>
      </c>
      <c r="J297" s="28">
        <f t="shared" si="61"/>
        <v>0</v>
      </c>
      <c r="K297" s="28">
        <f t="shared" si="62"/>
        <v>0</v>
      </c>
      <c r="L297" s="28">
        <f t="shared" si="63"/>
        <v>0</v>
      </c>
      <c r="M297" s="28">
        <f t="shared" ca="1" si="64"/>
        <v>3.0051037411602866E-3</v>
      </c>
      <c r="N297" s="28">
        <f t="shared" ca="1" si="65"/>
        <v>0</v>
      </c>
      <c r="O297" s="85">
        <f t="shared" ca="1" si="66"/>
        <v>0</v>
      </c>
      <c r="P297" s="28">
        <f t="shared" ca="1" si="67"/>
        <v>0</v>
      </c>
      <c r="Q297" s="28">
        <f t="shared" ca="1" si="68"/>
        <v>0</v>
      </c>
      <c r="R297" s="16">
        <f t="shared" ca="1" si="56"/>
        <v>-3.0051037411602866E-3</v>
      </c>
    </row>
    <row r="298" spans="1:18" x14ac:dyDescent="0.2">
      <c r="A298" s="79"/>
      <c r="B298" s="79"/>
      <c r="C298" s="79"/>
      <c r="D298" s="80">
        <f t="shared" si="57"/>
        <v>0</v>
      </c>
      <c r="E298" s="80">
        <f t="shared" si="57"/>
        <v>0</v>
      </c>
      <c r="F298" s="28">
        <f t="shared" si="58"/>
        <v>0</v>
      </c>
      <c r="G298" s="28">
        <f t="shared" si="58"/>
        <v>0</v>
      </c>
      <c r="H298" s="28">
        <f t="shared" si="59"/>
        <v>0</v>
      </c>
      <c r="I298" s="28">
        <f t="shared" si="60"/>
        <v>0</v>
      </c>
      <c r="J298" s="28">
        <f t="shared" si="61"/>
        <v>0</v>
      </c>
      <c r="K298" s="28">
        <f t="shared" si="62"/>
        <v>0</v>
      </c>
      <c r="L298" s="28">
        <f t="shared" si="63"/>
        <v>0</v>
      </c>
      <c r="M298" s="28">
        <f t="shared" ca="1" si="64"/>
        <v>3.0051037411602866E-3</v>
      </c>
      <c r="N298" s="28">
        <f t="shared" ca="1" si="65"/>
        <v>0</v>
      </c>
      <c r="O298" s="85">
        <f t="shared" ca="1" si="66"/>
        <v>0</v>
      </c>
      <c r="P298" s="28">
        <f t="shared" ca="1" si="67"/>
        <v>0</v>
      </c>
      <c r="Q298" s="28">
        <f t="shared" ca="1" si="68"/>
        <v>0</v>
      </c>
      <c r="R298" s="16">
        <f t="shared" ca="1" si="56"/>
        <v>-3.0051037411602866E-3</v>
      </c>
    </row>
    <row r="299" spans="1:18" x14ac:dyDescent="0.2">
      <c r="A299" s="79"/>
      <c r="B299" s="79"/>
      <c r="C299" s="79"/>
      <c r="D299" s="80">
        <f t="shared" si="57"/>
        <v>0</v>
      </c>
      <c r="E299" s="80">
        <f t="shared" si="57"/>
        <v>0</v>
      </c>
      <c r="F299" s="28">
        <f t="shared" si="58"/>
        <v>0</v>
      </c>
      <c r="G299" s="28">
        <f t="shared" si="58"/>
        <v>0</v>
      </c>
      <c r="H299" s="28">
        <f t="shared" si="59"/>
        <v>0</v>
      </c>
      <c r="I299" s="28">
        <f t="shared" si="60"/>
        <v>0</v>
      </c>
      <c r="J299" s="28">
        <f t="shared" si="61"/>
        <v>0</v>
      </c>
      <c r="K299" s="28">
        <f t="shared" si="62"/>
        <v>0</v>
      </c>
      <c r="L299" s="28">
        <f t="shared" si="63"/>
        <v>0</v>
      </c>
      <c r="M299" s="28">
        <f t="shared" ca="1" si="64"/>
        <v>3.0051037411602866E-3</v>
      </c>
      <c r="N299" s="28">
        <f t="shared" ca="1" si="65"/>
        <v>0</v>
      </c>
      <c r="O299" s="85">
        <f t="shared" ca="1" si="66"/>
        <v>0</v>
      </c>
      <c r="P299" s="28">
        <f t="shared" ca="1" si="67"/>
        <v>0</v>
      </c>
      <c r="Q299" s="28">
        <f t="shared" ca="1" si="68"/>
        <v>0</v>
      </c>
      <c r="R299" s="16">
        <f t="shared" ca="1" si="56"/>
        <v>-3.0051037411602866E-3</v>
      </c>
    </row>
    <row r="300" spans="1:18" x14ac:dyDescent="0.2">
      <c r="A300" s="79"/>
      <c r="B300" s="79"/>
      <c r="C300" s="79"/>
      <c r="D300" s="80">
        <f t="shared" si="57"/>
        <v>0</v>
      </c>
      <c r="E300" s="80">
        <f t="shared" si="57"/>
        <v>0</v>
      </c>
      <c r="F300" s="28">
        <f t="shared" si="58"/>
        <v>0</v>
      </c>
      <c r="G300" s="28">
        <f t="shared" si="58"/>
        <v>0</v>
      </c>
      <c r="H300" s="28">
        <f t="shared" si="59"/>
        <v>0</v>
      </c>
      <c r="I300" s="28">
        <f t="shared" si="60"/>
        <v>0</v>
      </c>
      <c r="J300" s="28">
        <f t="shared" si="61"/>
        <v>0</v>
      </c>
      <c r="K300" s="28">
        <f t="shared" si="62"/>
        <v>0</v>
      </c>
      <c r="L300" s="28">
        <f t="shared" si="63"/>
        <v>0</v>
      </c>
      <c r="M300" s="28">
        <f t="shared" ca="1" si="64"/>
        <v>3.0051037411602866E-3</v>
      </c>
      <c r="N300" s="28">
        <f t="shared" ca="1" si="65"/>
        <v>0</v>
      </c>
      <c r="O300" s="85">
        <f t="shared" ca="1" si="66"/>
        <v>0</v>
      </c>
      <c r="P300" s="28">
        <f t="shared" ca="1" si="67"/>
        <v>0</v>
      </c>
      <c r="Q300" s="28">
        <f t="shared" ca="1" si="68"/>
        <v>0</v>
      </c>
      <c r="R300" s="16">
        <f t="shared" ca="1" si="56"/>
        <v>-3.0051037411602866E-3</v>
      </c>
    </row>
    <row r="301" spans="1:18" x14ac:dyDescent="0.2">
      <c r="A301" s="79"/>
      <c r="B301" s="79"/>
      <c r="C301" s="79"/>
      <c r="D301" s="80">
        <f t="shared" si="57"/>
        <v>0</v>
      </c>
      <c r="E301" s="80">
        <f t="shared" si="57"/>
        <v>0</v>
      </c>
      <c r="F301" s="28">
        <f t="shared" si="58"/>
        <v>0</v>
      </c>
      <c r="G301" s="28">
        <f t="shared" si="58"/>
        <v>0</v>
      </c>
      <c r="H301" s="28">
        <f t="shared" si="59"/>
        <v>0</v>
      </c>
      <c r="I301" s="28">
        <f t="shared" si="60"/>
        <v>0</v>
      </c>
      <c r="J301" s="28">
        <f t="shared" si="61"/>
        <v>0</v>
      </c>
      <c r="K301" s="28">
        <f t="shared" si="62"/>
        <v>0</v>
      </c>
      <c r="L301" s="28">
        <f t="shared" si="63"/>
        <v>0</v>
      </c>
      <c r="M301" s="28">
        <f t="shared" ca="1" si="64"/>
        <v>3.0051037411602866E-3</v>
      </c>
      <c r="N301" s="28">
        <f t="shared" ca="1" si="65"/>
        <v>0</v>
      </c>
      <c r="O301" s="85">
        <f t="shared" ca="1" si="66"/>
        <v>0</v>
      </c>
      <c r="P301" s="28">
        <f t="shared" ca="1" si="67"/>
        <v>0</v>
      </c>
      <c r="Q301" s="28">
        <f t="shared" ca="1" si="68"/>
        <v>0</v>
      </c>
      <c r="R301" s="16">
        <f t="shared" ca="1" si="56"/>
        <v>-3.0051037411602866E-3</v>
      </c>
    </row>
    <row r="302" spans="1:18" x14ac:dyDescent="0.2">
      <c r="A302" s="79"/>
      <c r="B302" s="79"/>
      <c r="C302" s="79"/>
      <c r="D302" s="80">
        <f t="shared" si="57"/>
        <v>0</v>
      </c>
      <c r="E302" s="80">
        <f t="shared" si="57"/>
        <v>0</v>
      </c>
      <c r="F302" s="28">
        <f t="shared" si="58"/>
        <v>0</v>
      </c>
      <c r="G302" s="28">
        <f t="shared" si="58"/>
        <v>0</v>
      </c>
      <c r="H302" s="28">
        <f t="shared" si="59"/>
        <v>0</v>
      </c>
      <c r="I302" s="28">
        <f t="shared" si="60"/>
        <v>0</v>
      </c>
      <c r="J302" s="28">
        <f t="shared" si="61"/>
        <v>0</v>
      </c>
      <c r="K302" s="28">
        <f t="shared" si="62"/>
        <v>0</v>
      </c>
      <c r="L302" s="28">
        <f t="shared" si="63"/>
        <v>0</v>
      </c>
      <c r="M302" s="28">
        <f t="shared" ca="1" si="64"/>
        <v>3.0051037411602866E-3</v>
      </c>
      <c r="N302" s="28">
        <f t="shared" ca="1" si="65"/>
        <v>0</v>
      </c>
      <c r="O302" s="85">
        <f t="shared" ca="1" si="66"/>
        <v>0</v>
      </c>
      <c r="P302" s="28">
        <f t="shared" ca="1" si="67"/>
        <v>0</v>
      </c>
      <c r="Q302" s="28">
        <f t="shared" ca="1" si="68"/>
        <v>0</v>
      </c>
      <c r="R302" s="16">
        <f t="shared" ca="1" si="56"/>
        <v>-3.0051037411602866E-3</v>
      </c>
    </row>
    <row r="303" spans="1:18" x14ac:dyDescent="0.2">
      <c r="A303" s="79"/>
      <c r="B303" s="79"/>
      <c r="C303" s="79"/>
      <c r="D303" s="80">
        <f t="shared" si="57"/>
        <v>0</v>
      </c>
      <c r="E303" s="80">
        <f t="shared" si="57"/>
        <v>0</v>
      </c>
      <c r="F303" s="28">
        <f t="shared" si="58"/>
        <v>0</v>
      </c>
      <c r="G303" s="28">
        <f t="shared" si="58"/>
        <v>0</v>
      </c>
      <c r="H303" s="28">
        <f t="shared" si="59"/>
        <v>0</v>
      </c>
      <c r="I303" s="28">
        <f t="shared" si="60"/>
        <v>0</v>
      </c>
      <c r="J303" s="28">
        <f t="shared" si="61"/>
        <v>0</v>
      </c>
      <c r="K303" s="28">
        <f t="shared" si="62"/>
        <v>0</v>
      </c>
      <c r="L303" s="28">
        <f t="shared" si="63"/>
        <v>0</v>
      </c>
      <c r="M303" s="28">
        <f t="shared" ca="1" si="64"/>
        <v>3.0051037411602866E-3</v>
      </c>
      <c r="N303" s="28">
        <f t="shared" ca="1" si="65"/>
        <v>0</v>
      </c>
      <c r="O303" s="85">
        <f t="shared" ca="1" si="66"/>
        <v>0</v>
      </c>
      <c r="P303" s="28">
        <f t="shared" ca="1" si="67"/>
        <v>0</v>
      </c>
      <c r="Q303" s="28">
        <f t="shared" ca="1" si="68"/>
        <v>0</v>
      </c>
      <c r="R303" s="16">
        <f t="shared" ca="1" si="56"/>
        <v>-3.0051037411602866E-3</v>
      </c>
    </row>
    <row r="304" spans="1:18" x14ac:dyDescent="0.2">
      <c r="A304" s="79"/>
      <c r="B304" s="79"/>
      <c r="C304" s="79"/>
      <c r="D304" s="80">
        <f t="shared" si="57"/>
        <v>0</v>
      </c>
      <c r="E304" s="80">
        <f t="shared" si="57"/>
        <v>0</v>
      </c>
      <c r="F304" s="28">
        <f t="shared" si="58"/>
        <v>0</v>
      </c>
      <c r="G304" s="28">
        <f t="shared" si="58"/>
        <v>0</v>
      </c>
      <c r="H304" s="28">
        <f t="shared" si="59"/>
        <v>0</v>
      </c>
      <c r="I304" s="28">
        <f t="shared" si="60"/>
        <v>0</v>
      </c>
      <c r="J304" s="28">
        <f t="shared" si="61"/>
        <v>0</v>
      </c>
      <c r="K304" s="28">
        <f t="shared" si="62"/>
        <v>0</v>
      </c>
      <c r="L304" s="28">
        <f t="shared" si="63"/>
        <v>0</v>
      </c>
      <c r="M304" s="28">
        <f t="shared" ca="1" si="64"/>
        <v>3.0051037411602866E-3</v>
      </c>
      <c r="N304" s="28">
        <f t="shared" ca="1" si="65"/>
        <v>0</v>
      </c>
      <c r="O304" s="85">
        <f t="shared" ca="1" si="66"/>
        <v>0</v>
      </c>
      <c r="P304" s="28">
        <f t="shared" ca="1" si="67"/>
        <v>0</v>
      </c>
      <c r="Q304" s="28">
        <f t="shared" ca="1" si="68"/>
        <v>0</v>
      </c>
      <c r="R304" s="16">
        <f t="shared" ca="1" si="56"/>
        <v>-3.0051037411602866E-3</v>
      </c>
    </row>
    <row r="305" spans="1:18" x14ac:dyDescent="0.2">
      <c r="A305" s="79"/>
      <c r="B305" s="79"/>
      <c r="C305" s="79"/>
      <c r="D305" s="80">
        <f t="shared" si="57"/>
        <v>0</v>
      </c>
      <c r="E305" s="80">
        <f t="shared" si="57"/>
        <v>0</v>
      </c>
      <c r="F305" s="28">
        <f t="shared" si="58"/>
        <v>0</v>
      </c>
      <c r="G305" s="28">
        <f t="shared" si="58"/>
        <v>0</v>
      </c>
      <c r="H305" s="28">
        <f t="shared" si="59"/>
        <v>0</v>
      </c>
      <c r="I305" s="28">
        <f t="shared" si="60"/>
        <v>0</v>
      </c>
      <c r="J305" s="28">
        <f t="shared" si="61"/>
        <v>0</v>
      </c>
      <c r="K305" s="28">
        <f t="shared" si="62"/>
        <v>0</v>
      </c>
      <c r="L305" s="28">
        <f t="shared" si="63"/>
        <v>0</v>
      </c>
      <c r="M305" s="28">
        <f t="shared" ca="1" si="64"/>
        <v>3.0051037411602866E-3</v>
      </c>
      <c r="N305" s="28">
        <f t="shared" ca="1" si="65"/>
        <v>0</v>
      </c>
      <c r="O305" s="85">
        <f t="shared" ca="1" si="66"/>
        <v>0</v>
      </c>
      <c r="P305" s="28">
        <f t="shared" ca="1" si="67"/>
        <v>0</v>
      </c>
      <c r="Q305" s="28">
        <f t="shared" ca="1" si="68"/>
        <v>0</v>
      </c>
      <c r="R305" s="16">
        <f t="shared" ca="1" si="56"/>
        <v>-3.0051037411602866E-3</v>
      </c>
    </row>
    <row r="306" spans="1:18" x14ac:dyDescent="0.2">
      <c r="A306" s="79"/>
      <c r="B306" s="79"/>
      <c r="C306" s="79"/>
      <c r="D306" s="80">
        <f t="shared" si="57"/>
        <v>0</v>
      </c>
      <c r="E306" s="80">
        <f t="shared" si="57"/>
        <v>0</v>
      </c>
      <c r="F306" s="28">
        <f t="shared" si="58"/>
        <v>0</v>
      </c>
      <c r="G306" s="28">
        <f t="shared" si="58"/>
        <v>0</v>
      </c>
      <c r="H306" s="28">
        <f t="shared" si="59"/>
        <v>0</v>
      </c>
      <c r="I306" s="28">
        <f t="shared" si="60"/>
        <v>0</v>
      </c>
      <c r="J306" s="28">
        <f t="shared" si="61"/>
        <v>0</v>
      </c>
      <c r="K306" s="28">
        <f t="shared" si="62"/>
        <v>0</v>
      </c>
      <c r="L306" s="28">
        <f t="shared" si="63"/>
        <v>0</v>
      </c>
      <c r="M306" s="28">
        <f t="shared" ca="1" si="64"/>
        <v>3.0051037411602866E-3</v>
      </c>
      <c r="N306" s="28">
        <f t="shared" ca="1" si="65"/>
        <v>0</v>
      </c>
      <c r="O306" s="85">
        <f t="shared" ca="1" si="66"/>
        <v>0</v>
      </c>
      <c r="P306" s="28">
        <f t="shared" ca="1" si="67"/>
        <v>0</v>
      </c>
      <c r="Q306" s="28">
        <f t="shared" ca="1" si="68"/>
        <v>0</v>
      </c>
      <c r="R306" s="16">
        <f t="shared" ca="1" si="56"/>
        <v>-3.0051037411602866E-3</v>
      </c>
    </row>
    <row r="307" spans="1:18" x14ac:dyDescent="0.2">
      <c r="A307" s="79"/>
      <c r="B307" s="79"/>
      <c r="C307" s="79"/>
      <c r="D307" s="80">
        <f t="shared" si="57"/>
        <v>0</v>
      </c>
      <c r="E307" s="80">
        <f t="shared" si="57"/>
        <v>0</v>
      </c>
      <c r="F307" s="28">
        <f t="shared" si="58"/>
        <v>0</v>
      </c>
      <c r="G307" s="28">
        <f t="shared" si="58"/>
        <v>0</v>
      </c>
      <c r="H307" s="28">
        <f t="shared" si="59"/>
        <v>0</v>
      </c>
      <c r="I307" s="28">
        <f t="shared" si="60"/>
        <v>0</v>
      </c>
      <c r="J307" s="28">
        <f t="shared" si="61"/>
        <v>0</v>
      </c>
      <c r="K307" s="28">
        <f t="shared" si="62"/>
        <v>0</v>
      </c>
      <c r="L307" s="28">
        <f t="shared" si="63"/>
        <v>0</v>
      </c>
      <c r="M307" s="28">
        <f t="shared" ca="1" si="64"/>
        <v>3.0051037411602866E-3</v>
      </c>
      <c r="N307" s="28">
        <f t="shared" ca="1" si="65"/>
        <v>0</v>
      </c>
      <c r="O307" s="85">
        <f t="shared" ca="1" si="66"/>
        <v>0</v>
      </c>
      <c r="P307" s="28">
        <f t="shared" ca="1" si="67"/>
        <v>0</v>
      </c>
      <c r="Q307" s="28">
        <f t="shared" ca="1" si="68"/>
        <v>0</v>
      </c>
      <c r="R307" s="16">
        <f t="shared" ca="1" si="56"/>
        <v>-3.0051037411602866E-3</v>
      </c>
    </row>
    <row r="308" spans="1:18" x14ac:dyDescent="0.2">
      <c r="A308" s="79"/>
      <c r="B308" s="79"/>
      <c r="C308" s="79"/>
      <c r="D308" s="80">
        <f t="shared" si="57"/>
        <v>0</v>
      </c>
      <c r="E308" s="80">
        <f t="shared" si="57"/>
        <v>0</v>
      </c>
      <c r="F308" s="28">
        <f t="shared" si="58"/>
        <v>0</v>
      </c>
      <c r="G308" s="28">
        <f t="shared" si="58"/>
        <v>0</v>
      </c>
      <c r="H308" s="28">
        <f t="shared" si="59"/>
        <v>0</v>
      </c>
      <c r="I308" s="28">
        <f t="shared" si="60"/>
        <v>0</v>
      </c>
      <c r="J308" s="28">
        <f t="shared" si="61"/>
        <v>0</v>
      </c>
      <c r="K308" s="28">
        <f t="shared" si="62"/>
        <v>0</v>
      </c>
      <c r="L308" s="28">
        <f t="shared" si="63"/>
        <v>0</v>
      </c>
      <c r="M308" s="28">
        <f t="shared" ca="1" si="64"/>
        <v>3.0051037411602866E-3</v>
      </c>
      <c r="N308" s="28">
        <f t="shared" ca="1" si="65"/>
        <v>0</v>
      </c>
      <c r="O308" s="85">
        <f t="shared" ca="1" si="66"/>
        <v>0</v>
      </c>
      <c r="P308" s="28">
        <f t="shared" ca="1" si="67"/>
        <v>0</v>
      </c>
      <c r="Q308" s="28">
        <f t="shared" ca="1" si="68"/>
        <v>0</v>
      </c>
      <c r="R308" s="16">
        <f t="shared" ca="1" si="56"/>
        <v>-3.0051037411602866E-3</v>
      </c>
    </row>
    <row r="309" spans="1:18" x14ac:dyDescent="0.2">
      <c r="A309" s="79"/>
      <c r="B309" s="79"/>
      <c r="C309" s="79"/>
      <c r="D309" s="80">
        <f t="shared" si="57"/>
        <v>0</v>
      </c>
      <c r="E309" s="80">
        <f t="shared" si="57"/>
        <v>0</v>
      </c>
      <c r="F309" s="28">
        <f t="shared" si="58"/>
        <v>0</v>
      </c>
      <c r="G309" s="28">
        <f t="shared" si="58"/>
        <v>0</v>
      </c>
      <c r="H309" s="28">
        <f t="shared" si="59"/>
        <v>0</v>
      </c>
      <c r="I309" s="28">
        <f t="shared" si="60"/>
        <v>0</v>
      </c>
      <c r="J309" s="28">
        <f t="shared" si="61"/>
        <v>0</v>
      </c>
      <c r="K309" s="28">
        <f t="shared" si="62"/>
        <v>0</v>
      </c>
      <c r="L309" s="28">
        <f t="shared" si="63"/>
        <v>0</v>
      </c>
      <c r="M309" s="28">
        <f t="shared" ca="1" si="64"/>
        <v>3.0051037411602866E-3</v>
      </c>
      <c r="N309" s="28">
        <f t="shared" ca="1" si="65"/>
        <v>0</v>
      </c>
      <c r="O309" s="85">
        <f t="shared" ca="1" si="66"/>
        <v>0</v>
      </c>
      <c r="P309" s="28">
        <f t="shared" ca="1" si="67"/>
        <v>0</v>
      </c>
      <c r="Q309" s="28">
        <f t="shared" ca="1" si="68"/>
        <v>0</v>
      </c>
      <c r="R309" s="16">
        <f t="shared" ca="1" si="56"/>
        <v>-3.0051037411602866E-3</v>
      </c>
    </row>
    <row r="310" spans="1:18" x14ac:dyDescent="0.2">
      <c r="A310" s="79"/>
      <c r="B310" s="79"/>
      <c r="C310" s="79"/>
      <c r="D310" s="80">
        <f t="shared" si="57"/>
        <v>0</v>
      </c>
      <c r="E310" s="80">
        <f t="shared" si="57"/>
        <v>0</v>
      </c>
      <c r="F310" s="28">
        <f t="shared" si="58"/>
        <v>0</v>
      </c>
      <c r="G310" s="28">
        <f t="shared" si="58"/>
        <v>0</v>
      </c>
      <c r="H310" s="28">
        <f t="shared" si="59"/>
        <v>0</v>
      </c>
      <c r="I310" s="28">
        <f t="shared" si="60"/>
        <v>0</v>
      </c>
      <c r="J310" s="28">
        <f t="shared" si="61"/>
        <v>0</v>
      </c>
      <c r="K310" s="28">
        <f t="shared" si="62"/>
        <v>0</v>
      </c>
      <c r="L310" s="28">
        <f t="shared" si="63"/>
        <v>0</v>
      </c>
      <c r="M310" s="28">
        <f t="shared" ca="1" si="64"/>
        <v>3.0051037411602866E-3</v>
      </c>
      <c r="N310" s="28">
        <f t="shared" ca="1" si="65"/>
        <v>0</v>
      </c>
      <c r="O310" s="85">
        <f t="shared" ca="1" si="66"/>
        <v>0</v>
      </c>
      <c r="P310" s="28">
        <f t="shared" ca="1" si="67"/>
        <v>0</v>
      </c>
      <c r="Q310" s="28">
        <f t="shared" ca="1" si="68"/>
        <v>0</v>
      </c>
      <c r="R310" s="16">
        <f t="shared" ca="1" si="56"/>
        <v>-3.0051037411602866E-3</v>
      </c>
    </row>
    <row r="311" spans="1:18" x14ac:dyDescent="0.2">
      <c r="A311" s="79"/>
      <c r="B311" s="79"/>
      <c r="C311" s="79"/>
      <c r="D311" s="80">
        <f t="shared" si="57"/>
        <v>0</v>
      </c>
      <c r="E311" s="80">
        <f t="shared" si="57"/>
        <v>0</v>
      </c>
      <c r="F311" s="28">
        <f t="shared" si="58"/>
        <v>0</v>
      </c>
      <c r="G311" s="28">
        <f t="shared" si="58"/>
        <v>0</v>
      </c>
      <c r="H311" s="28">
        <f t="shared" si="59"/>
        <v>0</v>
      </c>
      <c r="I311" s="28">
        <f t="shared" si="60"/>
        <v>0</v>
      </c>
      <c r="J311" s="28">
        <f t="shared" si="61"/>
        <v>0</v>
      </c>
      <c r="K311" s="28">
        <f t="shared" si="62"/>
        <v>0</v>
      </c>
      <c r="L311" s="28">
        <f t="shared" si="63"/>
        <v>0</v>
      </c>
      <c r="M311" s="28">
        <f t="shared" ca="1" si="64"/>
        <v>3.0051037411602866E-3</v>
      </c>
      <c r="N311" s="28">
        <f t="shared" ca="1" si="65"/>
        <v>0</v>
      </c>
      <c r="O311" s="85">
        <f t="shared" ca="1" si="66"/>
        <v>0</v>
      </c>
      <c r="P311" s="28">
        <f t="shared" ca="1" si="67"/>
        <v>0</v>
      </c>
      <c r="Q311" s="28">
        <f t="shared" ca="1" si="68"/>
        <v>0</v>
      </c>
      <c r="R311" s="16">
        <f t="shared" ca="1" si="56"/>
        <v>-3.0051037411602866E-3</v>
      </c>
    </row>
    <row r="312" spans="1:18" x14ac:dyDescent="0.2">
      <c r="A312" s="79"/>
      <c r="B312" s="79"/>
      <c r="C312" s="79"/>
      <c r="D312" s="80">
        <f t="shared" si="57"/>
        <v>0</v>
      </c>
      <c r="E312" s="80">
        <f t="shared" si="57"/>
        <v>0</v>
      </c>
      <c r="F312" s="28">
        <f t="shared" si="58"/>
        <v>0</v>
      </c>
      <c r="G312" s="28">
        <f t="shared" si="58"/>
        <v>0</v>
      </c>
      <c r="H312" s="28">
        <f t="shared" si="59"/>
        <v>0</v>
      </c>
      <c r="I312" s="28">
        <f t="shared" si="60"/>
        <v>0</v>
      </c>
      <c r="J312" s="28">
        <f t="shared" si="61"/>
        <v>0</v>
      </c>
      <c r="K312" s="28">
        <f t="shared" si="62"/>
        <v>0</v>
      </c>
      <c r="L312" s="28">
        <f t="shared" si="63"/>
        <v>0</v>
      </c>
      <c r="M312" s="28">
        <f t="shared" ca="1" si="64"/>
        <v>3.0051037411602866E-3</v>
      </c>
      <c r="N312" s="28">
        <f t="shared" ca="1" si="65"/>
        <v>0</v>
      </c>
      <c r="O312" s="85">
        <f t="shared" ca="1" si="66"/>
        <v>0</v>
      </c>
      <c r="P312" s="28">
        <f t="shared" ca="1" si="67"/>
        <v>0</v>
      </c>
      <c r="Q312" s="28">
        <f t="shared" ca="1" si="68"/>
        <v>0</v>
      </c>
      <c r="R312" s="16">
        <f t="shared" ca="1" si="56"/>
        <v>-3.0051037411602866E-3</v>
      </c>
    </row>
    <row r="313" spans="1:18" x14ac:dyDescent="0.2">
      <c r="A313" s="79"/>
      <c r="B313" s="79"/>
      <c r="C313" s="79"/>
      <c r="D313" s="80">
        <f t="shared" si="57"/>
        <v>0</v>
      </c>
      <c r="E313" s="80">
        <f t="shared" si="57"/>
        <v>0</v>
      </c>
      <c r="F313" s="28">
        <f t="shared" si="58"/>
        <v>0</v>
      </c>
      <c r="G313" s="28">
        <f t="shared" si="58"/>
        <v>0</v>
      </c>
      <c r="H313" s="28">
        <f t="shared" si="59"/>
        <v>0</v>
      </c>
      <c r="I313" s="28">
        <f t="shared" si="60"/>
        <v>0</v>
      </c>
      <c r="J313" s="28">
        <f t="shared" si="61"/>
        <v>0</v>
      </c>
      <c r="K313" s="28">
        <f t="shared" si="62"/>
        <v>0</v>
      </c>
      <c r="L313" s="28">
        <f t="shared" si="63"/>
        <v>0</v>
      </c>
      <c r="M313" s="28">
        <f t="shared" ca="1" si="64"/>
        <v>3.0051037411602866E-3</v>
      </c>
      <c r="N313" s="28">
        <f t="shared" ca="1" si="65"/>
        <v>0</v>
      </c>
      <c r="O313" s="85">
        <f t="shared" ca="1" si="66"/>
        <v>0</v>
      </c>
      <c r="P313" s="28">
        <f t="shared" ca="1" si="67"/>
        <v>0</v>
      </c>
      <c r="Q313" s="28">
        <f t="shared" ca="1" si="68"/>
        <v>0</v>
      </c>
      <c r="R313" s="16">
        <f t="shared" ca="1" si="56"/>
        <v>-3.0051037411602866E-3</v>
      </c>
    </row>
    <row r="314" spans="1:18" x14ac:dyDescent="0.2">
      <c r="A314" s="79"/>
      <c r="B314" s="79"/>
      <c r="C314" s="79"/>
      <c r="D314" s="80">
        <f t="shared" si="57"/>
        <v>0</v>
      </c>
      <c r="E314" s="80">
        <f t="shared" si="57"/>
        <v>0</v>
      </c>
      <c r="F314" s="28">
        <f t="shared" si="58"/>
        <v>0</v>
      </c>
      <c r="G314" s="28">
        <f t="shared" si="58"/>
        <v>0</v>
      </c>
      <c r="H314" s="28">
        <f t="shared" si="59"/>
        <v>0</v>
      </c>
      <c r="I314" s="28">
        <f t="shared" si="60"/>
        <v>0</v>
      </c>
      <c r="J314" s="28">
        <f t="shared" si="61"/>
        <v>0</v>
      </c>
      <c r="K314" s="28">
        <f t="shared" si="62"/>
        <v>0</v>
      </c>
      <c r="L314" s="28">
        <f t="shared" si="63"/>
        <v>0</v>
      </c>
      <c r="M314" s="28">
        <f t="shared" ca="1" si="64"/>
        <v>3.0051037411602866E-3</v>
      </c>
      <c r="N314" s="28">
        <f t="shared" ca="1" si="65"/>
        <v>0</v>
      </c>
      <c r="O314" s="85">
        <f t="shared" ca="1" si="66"/>
        <v>0</v>
      </c>
      <c r="P314" s="28">
        <f t="shared" ca="1" si="67"/>
        <v>0</v>
      </c>
      <c r="Q314" s="28">
        <f t="shared" ca="1" si="68"/>
        <v>0</v>
      </c>
      <c r="R314" s="16">
        <f t="shared" ca="1" si="56"/>
        <v>-3.0051037411602866E-3</v>
      </c>
    </row>
    <row r="315" spans="1:18" x14ac:dyDescent="0.2">
      <c r="A315" s="79"/>
      <c r="B315" s="79"/>
      <c r="C315" s="79"/>
      <c r="D315" s="80">
        <f t="shared" si="57"/>
        <v>0</v>
      </c>
      <c r="E315" s="80">
        <f t="shared" si="57"/>
        <v>0</v>
      </c>
      <c r="F315" s="28">
        <f t="shared" si="58"/>
        <v>0</v>
      </c>
      <c r="G315" s="28">
        <f t="shared" si="58"/>
        <v>0</v>
      </c>
      <c r="H315" s="28">
        <f t="shared" si="59"/>
        <v>0</v>
      </c>
      <c r="I315" s="28">
        <f t="shared" si="60"/>
        <v>0</v>
      </c>
      <c r="J315" s="28">
        <f t="shared" si="61"/>
        <v>0</v>
      </c>
      <c r="K315" s="28">
        <f t="shared" si="62"/>
        <v>0</v>
      </c>
      <c r="L315" s="28">
        <f t="shared" si="63"/>
        <v>0</v>
      </c>
      <c r="M315" s="28">
        <f t="shared" ca="1" si="64"/>
        <v>3.0051037411602866E-3</v>
      </c>
      <c r="N315" s="28">
        <f t="shared" ca="1" si="65"/>
        <v>0</v>
      </c>
      <c r="O315" s="85">
        <f t="shared" ca="1" si="66"/>
        <v>0</v>
      </c>
      <c r="P315" s="28">
        <f t="shared" ca="1" si="67"/>
        <v>0</v>
      </c>
      <c r="Q315" s="28">
        <f t="shared" ca="1" si="68"/>
        <v>0</v>
      </c>
      <c r="R315" s="16">
        <f t="shared" ca="1" si="56"/>
        <v>-3.0051037411602866E-3</v>
      </c>
    </row>
    <row r="316" spans="1:18" x14ac:dyDescent="0.2">
      <c r="A316" s="79"/>
      <c r="B316" s="79"/>
      <c r="C316" s="79"/>
      <c r="D316" s="80">
        <f t="shared" si="57"/>
        <v>0</v>
      </c>
      <c r="E316" s="80">
        <f t="shared" si="57"/>
        <v>0</v>
      </c>
      <c r="F316" s="28">
        <f t="shared" si="58"/>
        <v>0</v>
      </c>
      <c r="G316" s="28">
        <f t="shared" si="58"/>
        <v>0</v>
      </c>
      <c r="H316" s="28">
        <f t="shared" si="59"/>
        <v>0</v>
      </c>
      <c r="I316" s="28">
        <f t="shared" si="60"/>
        <v>0</v>
      </c>
      <c r="J316" s="28">
        <f t="shared" si="61"/>
        <v>0</v>
      </c>
      <c r="K316" s="28">
        <f t="shared" si="62"/>
        <v>0</v>
      </c>
      <c r="L316" s="28">
        <f t="shared" si="63"/>
        <v>0</v>
      </c>
      <c r="M316" s="28">
        <f t="shared" ca="1" si="64"/>
        <v>3.0051037411602866E-3</v>
      </c>
      <c r="N316" s="28">
        <f t="shared" ca="1" si="65"/>
        <v>0</v>
      </c>
      <c r="O316" s="85">
        <f t="shared" ca="1" si="66"/>
        <v>0</v>
      </c>
      <c r="P316" s="28">
        <f t="shared" ca="1" si="67"/>
        <v>0</v>
      </c>
      <c r="Q316" s="28">
        <f t="shared" ca="1" si="68"/>
        <v>0</v>
      </c>
      <c r="R316" s="16">
        <f t="shared" ca="1" si="56"/>
        <v>-3.0051037411602866E-3</v>
      </c>
    </row>
    <row r="317" spans="1:18" x14ac:dyDescent="0.2">
      <c r="A317" s="79"/>
      <c r="B317" s="79"/>
      <c r="C317" s="79"/>
      <c r="D317" s="80">
        <f t="shared" si="57"/>
        <v>0</v>
      </c>
      <c r="E317" s="80">
        <f t="shared" si="57"/>
        <v>0</v>
      </c>
      <c r="F317" s="28">
        <f t="shared" si="58"/>
        <v>0</v>
      </c>
      <c r="G317" s="28">
        <f t="shared" si="58"/>
        <v>0</v>
      </c>
      <c r="H317" s="28">
        <f t="shared" si="59"/>
        <v>0</v>
      </c>
      <c r="I317" s="28">
        <f t="shared" si="60"/>
        <v>0</v>
      </c>
      <c r="J317" s="28">
        <f t="shared" si="61"/>
        <v>0</v>
      </c>
      <c r="K317" s="28">
        <f t="shared" si="62"/>
        <v>0</v>
      </c>
      <c r="L317" s="28">
        <f t="shared" si="63"/>
        <v>0</v>
      </c>
      <c r="M317" s="28">
        <f t="shared" ca="1" si="64"/>
        <v>3.0051037411602866E-3</v>
      </c>
      <c r="N317" s="28">
        <f t="shared" ca="1" si="65"/>
        <v>0</v>
      </c>
      <c r="O317" s="85">
        <f t="shared" ca="1" si="66"/>
        <v>0</v>
      </c>
      <c r="P317" s="28">
        <f t="shared" ca="1" si="67"/>
        <v>0</v>
      </c>
      <c r="Q317" s="28">
        <f t="shared" ca="1" si="68"/>
        <v>0</v>
      </c>
      <c r="R317" s="16">
        <f t="shared" ca="1" si="56"/>
        <v>-3.0051037411602866E-3</v>
      </c>
    </row>
    <row r="318" spans="1:18" x14ac:dyDescent="0.2">
      <c r="A318" s="79"/>
      <c r="B318" s="79"/>
      <c r="C318" s="79"/>
      <c r="D318" s="80">
        <f t="shared" si="57"/>
        <v>0</v>
      </c>
      <c r="E318" s="80">
        <f t="shared" si="57"/>
        <v>0</v>
      </c>
      <c r="F318" s="28">
        <f t="shared" si="58"/>
        <v>0</v>
      </c>
      <c r="G318" s="28">
        <f t="shared" si="58"/>
        <v>0</v>
      </c>
      <c r="H318" s="28">
        <f t="shared" si="59"/>
        <v>0</v>
      </c>
      <c r="I318" s="28">
        <f t="shared" si="60"/>
        <v>0</v>
      </c>
      <c r="J318" s="28">
        <f t="shared" si="61"/>
        <v>0</v>
      </c>
      <c r="K318" s="28">
        <f t="shared" si="62"/>
        <v>0</v>
      </c>
      <c r="L318" s="28">
        <f t="shared" si="63"/>
        <v>0</v>
      </c>
      <c r="M318" s="28">
        <f t="shared" ca="1" si="64"/>
        <v>3.0051037411602866E-3</v>
      </c>
      <c r="N318" s="28">
        <f t="shared" ca="1" si="65"/>
        <v>0</v>
      </c>
      <c r="O318" s="85">
        <f t="shared" ca="1" si="66"/>
        <v>0</v>
      </c>
      <c r="P318" s="28">
        <f t="shared" ca="1" si="67"/>
        <v>0</v>
      </c>
      <c r="Q318" s="28">
        <f t="shared" ca="1" si="68"/>
        <v>0</v>
      </c>
      <c r="R318" s="16">
        <f t="shared" ca="1" si="56"/>
        <v>-3.0051037411602866E-3</v>
      </c>
    </row>
    <row r="319" spans="1:18" x14ac:dyDescent="0.2">
      <c r="A319" s="79"/>
      <c r="B319" s="79"/>
      <c r="C319" s="79"/>
      <c r="D319" s="80">
        <f t="shared" si="57"/>
        <v>0</v>
      </c>
      <c r="E319" s="80">
        <f t="shared" si="57"/>
        <v>0</v>
      </c>
      <c r="F319" s="28">
        <f t="shared" si="58"/>
        <v>0</v>
      </c>
      <c r="G319" s="28">
        <f t="shared" si="58"/>
        <v>0</v>
      </c>
      <c r="H319" s="28">
        <f t="shared" si="59"/>
        <v>0</v>
      </c>
      <c r="I319" s="28">
        <f t="shared" si="60"/>
        <v>0</v>
      </c>
      <c r="J319" s="28">
        <f t="shared" si="61"/>
        <v>0</v>
      </c>
      <c r="K319" s="28">
        <f t="shared" si="62"/>
        <v>0</v>
      </c>
      <c r="L319" s="28">
        <f t="shared" si="63"/>
        <v>0</v>
      </c>
      <c r="M319" s="28">
        <f t="shared" ca="1" si="64"/>
        <v>3.0051037411602866E-3</v>
      </c>
      <c r="N319" s="28">
        <f t="shared" ca="1" si="65"/>
        <v>0</v>
      </c>
      <c r="O319" s="85">
        <f t="shared" ca="1" si="66"/>
        <v>0</v>
      </c>
      <c r="P319" s="28">
        <f t="shared" ca="1" si="67"/>
        <v>0</v>
      </c>
      <c r="Q319" s="28">
        <f t="shared" ca="1" si="68"/>
        <v>0</v>
      </c>
      <c r="R319" s="16">
        <f t="shared" ca="1" si="56"/>
        <v>-3.0051037411602866E-3</v>
      </c>
    </row>
    <row r="320" spans="1:18" x14ac:dyDescent="0.2">
      <c r="A320" s="79"/>
      <c r="B320" s="79"/>
      <c r="C320" s="79"/>
      <c r="D320" s="80">
        <f t="shared" si="57"/>
        <v>0</v>
      </c>
      <c r="E320" s="80">
        <f t="shared" si="57"/>
        <v>0</v>
      </c>
      <c r="F320" s="28">
        <f t="shared" si="58"/>
        <v>0</v>
      </c>
      <c r="G320" s="28">
        <f t="shared" si="58"/>
        <v>0</v>
      </c>
      <c r="H320" s="28">
        <f t="shared" si="59"/>
        <v>0</v>
      </c>
      <c r="I320" s="28">
        <f t="shared" si="60"/>
        <v>0</v>
      </c>
      <c r="J320" s="28">
        <f t="shared" si="61"/>
        <v>0</v>
      </c>
      <c r="K320" s="28">
        <f t="shared" si="62"/>
        <v>0</v>
      </c>
      <c r="L320" s="28">
        <f t="shared" si="63"/>
        <v>0</v>
      </c>
      <c r="M320" s="28">
        <f t="shared" ca="1" si="64"/>
        <v>3.0051037411602866E-3</v>
      </c>
      <c r="N320" s="28">
        <f t="shared" ca="1" si="65"/>
        <v>0</v>
      </c>
      <c r="O320" s="85">
        <f t="shared" ca="1" si="66"/>
        <v>0</v>
      </c>
      <c r="P320" s="28">
        <f t="shared" ca="1" si="67"/>
        <v>0</v>
      </c>
      <c r="Q320" s="28">
        <f t="shared" ca="1" si="68"/>
        <v>0</v>
      </c>
      <c r="R320" s="16">
        <f t="shared" ca="1" si="56"/>
        <v>-3.0051037411602866E-3</v>
      </c>
    </row>
    <row r="321" spans="1:18" x14ac:dyDescent="0.2">
      <c r="A321" s="79"/>
      <c r="B321" s="79"/>
      <c r="C321" s="79"/>
      <c r="D321" s="80">
        <f t="shared" si="57"/>
        <v>0</v>
      </c>
      <c r="E321" s="80">
        <f t="shared" si="57"/>
        <v>0</v>
      </c>
      <c r="F321" s="28">
        <f t="shared" si="58"/>
        <v>0</v>
      </c>
      <c r="G321" s="28">
        <f t="shared" si="58"/>
        <v>0</v>
      </c>
      <c r="H321" s="28">
        <f t="shared" si="59"/>
        <v>0</v>
      </c>
      <c r="I321" s="28">
        <f t="shared" si="60"/>
        <v>0</v>
      </c>
      <c r="J321" s="28">
        <f t="shared" si="61"/>
        <v>0</v>
      </c>
      <c r="K321" s="28">
        <f t="shared" si="62"/>
        <v>0</v>
      </c>
      <c r="L321" s="28">
        <f t="shared" si="63"/>
        <v>0</v>
      </c>
      <c r="M321" s="28">
        <f t="shared" ca="1" si="64"/>
        <v>3.0051037411602866E-3</v>
      </c>
      <c r="N321" s="28">
        <f t="shared" ca="1" si="65"/>
        <v>0</v>
      </c>
      <c r="O321" s="85">
        <f t="shared" ca="1" si="66"/>
        <v>0</v>
      </c>
      <c r="P321" s="28">
        <f t="shared" ca="1" si="67"/>
        <v>0</v>
      </c>
      <c r="Q321" s="28">
        <f t="shared" ca="1" si="68"/>
        <v>0</v>
      </c>
      <c r="R321" s="16">
        <f t="shared" ca="1" si="56"/>
        <v>-3.0051037411602866E-3</v>
      </c>
    </row>
    <row r="322" spans="1:18" x14ac:dyDescent="0.2">
      <c r="A322" s="79"/>
      <c r="B322" s="79"/>
      <c r="C322" s="79"/>
      <c r="D322" s="80">
        <f t="shared" si="57"/>
        <v>0</v>
      </c>
      <c r="E322" s="80">
        <f t="shared" si="57"/>
        <v>0</v>
      </c>
      <c r="F322" s="28">
        <f t="shared" si="58"/>
        <v>0</v>
      </c>
      <c r="G322" s="28">
        <f t="shared" si="58"/>
        <v>0</v>
      </c>
      <c r="H322" s="28">
        <f t="shared" si="59"/>
        <v>0</v>
      </c>
      <c r="I322" s="28">
        <f t="shared" si="60"/>
        <v>0</v>
      </c>
      <c r="J322" s="28">
        <f t="shared" si="61"/>
        <v>0</v>
      </c>
      <c r="K322" s="28">
        <f t="shared" si="62"/>
        <v>0</v>
      </c>
      <c r="L322" s="28">
        <f t="shared" si="63"/>
        <v>0</v>
      </c>
      <c r="M322" s="28">
        <f t="shared" ca="1" si="64"/>
        <v>3.0051037411602866E-3</v>
      </c>
      <c r="N322" s="28">
        <f t="shared" ca="1" si="65"/>
        <v>0</v>
      </c>
      <c r="O322" s="85">
        <f t="shared" ca="1" si="66"/>
        <v>0</v>
      </c>
      <c r="P322" s="28">
        <f t="shared" ca="1" si="67"/>
        <v>0</v>
      </c>
      <c r="Q322" s="28">
        <f t="shared" ca="1" si="68"/>
        <v>0</v>
      </c>
      <c r="R322" s="16">
        <f t="shared" ca="1" si="56"/>
        <v>-3.0051037411602866E-3</v>
      </c>
    </row>
    <row r="323" spans="1:18" x14ac:dyDescent="0.2">
      <c r="A323" s="79"/>
      <c r="B323" s="79"/>
      <c r="C323" s="79"/>
      <c r="D323" s="80">
        <f t="shared" si="57"/>
        <v>0</v>
      </c>
      <c r="E323" s="80">
        <f t="shared" si="57"/>
        <v>0</v>
      </c>
      <c r="F323" s="28">
        <f t="shared" si="58"/>
        <v>0</v>
      </c>
      <c r="G323" s="28">
        <f t="shared" si="58"/>
        <v>0</v>
      </c>
      <c r="H323" s="28">
        <f t="shared" si="59"/>
        <v>0</v>
      </c>
      <c r="I323" s="28">
        <f t="shared" si="60"/>
        <v>0</v>
      </c>
      <c r="J323" s="28">
        <f t="shared" si="61"/>
        <v>0</v>
      </c>
      <c r="K323" s="28">
        <f t="shared" si="62"/>
        <v>0</v>
      </c>
      <c r="L323" s="28">
        <f t="shared" si="63"/>
        <v>0</v>
      </c>
      <c r="M323" s="28">
        <f t="shared" ca="1" si="64"/>
        <v>3.0051037411602866E-3</v>
      </c>
      <c r="N323" s="28">
        <f t="shared" ca="1" si="65"/>
        <v>0</v>
      </c>
      <c r="O323" s="85">
        <f t="shared" ca="1" si="66"/>
        <v>0</v>
      </c>
      <c r="P323" s="28">
        <f t="shared" ca="1" si="67"/>
        <v>0</v>
      </c>
      <c r="Q323" s="28">
        <f t="shared" ca="1" si="68"/>
        <v>0</v>
      </c>
      <c r="R323" s="16">
        <f t="shared" ca="1" si="56"/>
        <v>-3.0051037411602866E-3</v>
      </c>
    </row>
    <row r="324" spans="1:18" x14ac:dyDescent="0.2">
      <c r="A324" s="79"/>
      <c r="B324" s="79"/>
      <c r="C324" s="79"/>
      <c r="D324" s="80">
        <f t="shared" si="57"/>
        <v>0</v>
      </c>
      <c r="E324" s="80">
        <f t="shared" si="57"/>
        <v>0</v>
      </c>
      <c r="F324" s="28">
        <f t="shared" si="58"/>
        <v>0</v>
      </c>
      <c r="G324" s="28">
        <f t="shared" si="58"/>
        <v>0</v>
      </c>
      <c r="H324" s="28">
        <f t="shared" si="59"/>
        <v>0</v>
      </c>
      <c r="I324" s="28">
        <f t="shared" si="60"/>
        <v>0</v>
      </c>
      <c r="J324" s="28">
        <f t="shared" si="61"/>
        <v>0</v>
      </c>
      <c r="K324" s="28">
        <f t="shared" si="62"/>
        <v>0</v>
      </c>
      <c r="L324" s="28">
        <f t="shared" si="63"/>
        <v>0</v>
      </c>
      <c r="M324" s="28">
        <f t="shared" ca="1" si="64"/>
        <v>3.0051037411602866E-3</v>
      </c>
      <c r="N324" s="28">
        <f t="shared" ca="1" si="65"/>
        <v>0</v>
      </c>
      <c r="O324" s="85">
        <f t="shared" ca="1" si="66"/>
        <v>0</v>
      </c>
      <c r="P324" s="28">
        <f t="shared" ca="1" si="67"/>
        <v>0</v>
      </c>
      <c r="Q324" s="28">
        <f t="shared" ca="1" si="68"/>
        <v>0</v>
      </c>
      <c r="R324" s="16">
        <f t="shared" ca="1" si="56"/>
        <v>-3.0051037411602866E-3</v>
      </c>
    </row>
    <row r="325" spans="1:18" x14ac:dyDescent="0.2">
      <c r="A325" s="79"/>
      <c r="B325" s="79"/>
      <c r="C325" s="79"/>
      <c r="D325" s="80">
        <f t="shared" si="57"/>
        <v>0</v>
      </c>
      <c r="E325" s="80">
        <f t="shared" si="57"/>
        <v>0</v>
      </c>
      <c r="F325" s="28">
        <f t="shared" si="58"/>
        <v>0</v>
      </c>
      <c r="G325" s="28">
        <f t="shared" si="58"/>
        <v>0</v>
      </c>
      <c r="H325" s="28">
        <f t="shared" si="59"/>
        <v>0</v>
      </c>
      <c r="I325" s="28">
        <f t="shared" si="60"/>
        <v>0</v>
      </c>
      <c r="J325" s="28">
        <f t="shared" si="61"/>
        <v>0</v>
      </c>
      <c r="K325" s="28">
        <f t="shared" si="62"/>
        <v>0</v>
      </c>
      <c r="L325" s="28">
        <f t="shared" si="63"/>
        <v>0</v>
      </c>
      <c r="M325" s="28">
        <f t="shared" ca="1" si="64"/>
        <v>3.0051037411602866E-3</v>
      </c>
      <c r="N325" s="28">
        <f t="shared" ca="1" si="65"/>
        <v>0</v>
      </c>
      <c r="O325" s="85">
        <f t="shared" ca="1" si="66"/>
        <v>0</v>
      </c>
      <c r="P325" s="28">
        <f t="shared" ca="1" si="67"/>
        <v>0</v>
      </c>
      <c r="Q325" s="28">
        <f t="shared" ca="1" si="68"/>
        <v>0</v>
      </c>
      <c r="R325" s="16">
        <f t="shared" ca="1" si="56"/>
        <v>-3.0051037411602866E-3</v>
      </c>
    </row>
    <row r="326" spans="1:18" x14ac:dyDescent="0.2">
      <c r="A326" s="79"/>
      <c r="B326" s="79"/>
      <c r="C326" s="79"/>
      <c r="D326" s="80">
        <f t="shared" si="57"/>
        <v>0</v>
      </c>
      <c r="E326" s="80">
        <f t="shared" si="57"/>
        <v>0</v>
      </c>
      <c r="F326" s="28">
        <f t="shared" si="58"/>
        <v>0</v>
      </c>
      <c r="G326" s="28">
        <f t="shared" si="58"/>
        <v>0</v>
      </c>
      <c r="H326" s="28">
        <f t="shared" si="59"/>
        <v>0</v>
      </c>
      <c r="I326" s="28">
        <f t="shared" si="60"/>
        <v>0</v>
      </c>
      <c r="J326" s="28">
        <f t="shared" si="61"/>
        <v>0</v>
      </c>
      <c r="K326" s="28">
        <f t="shared" si="62"/>
        <v>0</v>
      </c>
      <c r="L326" s="28">
        <f t="shared" si="63"/>
        <v>0</v>
      </c>
      <c r="M326" s="28">
        <f t="shared" ca="1" si="64"/>
        <v>3.0051037411602866E-3</v>
      </c>
      <c r="N326" s="28">
        <f t="shared" ca="1" si="65"/>
        <v>0</v>
      </c>
      <c r="O326" s="85">
        <f t="shared" ca="1" si="66"/>
        <v>0</v>
      </c>
      <c r="P326" s="28">
        <f t="shared" ca="1" si="67"/>
        <v>0</v>
      </c>
      <c r="Q326" s="28">
        <f t="shared" ca="1" si="68"/>
        <v>0</v>
      </c>
      <c r="R326" s="16">
        <f t="shared" ca="1" si="56"/>
        <v>-3.0051037411602866E-3</v>
      </c>
    </row>
    <row r="327" spans="1:18" x14ac:dyDescent="0.2">
      <c r="A327" s="79"/>
      <c r="B327" s="79"/>
      <c r="C327" s="79"/>
      <c r="D327" s="80">
        <f t="shared" si="57"/>
        <v>0</v>
      </c>
      <c r="E327" s="80">
        <f t="shared" si="57"/>
        <v>0</v>
      </c>
      <c r="F327" s="28">
        <f t="shared" si="58"/>
        <v>0</v>
      </c>
      <c r="G327" s="28">
        <f t="shared" si="58"/>
        <v>0</v>
      </c>
      <c r="H327" s="28">
        <f t="shared" si="59"/>
        <v>0</v>
      </c>
      <c r="I327" s="28">
        <f t="shared" si="60"/>
        <v>0</v>
      </c>
      <c r="J327" s="28">
        <f t="shared" si="61"/>
        <v>0</v>
      </c>
      <c r="K327" s="28">
        <f t="shared" si="62"/>
        <v>0</v>
      </c>
      <c r="L327" s="28">
        <f t="shared" si="63"/>
        <v>0</v>
      </c>
      <c r="M327" s="28">
        <f t="shared" ca="1" si="64"/>
        <v>3.0051037411602866E-3</v>
      </c>
      <c r="N327" s="28">
        <f t="shared" ca="1" si="65"/>
        <v>0</v>
      </c>
      <c r="O327" s="85">
        <f t="shared" ca="1" si="66"/>
        <v>0</v>
      </c>
      <c r="P327" s="28">
        <f t="shared" ca="1" si="67"/>
        <v>0</v>
      </c>
      <c r="Q327" s="28">
        <f t="shared" ca="1" si="68"/>
        <v>0</v>
      </c>
      <c r="R327" s="16">
        <f t="shared" ca="1" si="56"/>
        <v>-3.0051037411602866E-3</v>
      </c>
    </row>
    <row r="328" spans="1:18" x14ac:dyDescent="0.2">
      <c r="A328" s="79"/>
      <c r="B328" s="79"/>
      <c r="C328" s="79"/>
      <c r="D328" s="80">
        <f t="shared" si="57"/>
        <v>0</v>
      </c>
      <c r="E328" s="80">
        <f t="shared" si="57"/>
        <v>0</v>
      </c>
      <c r="F328" s="28">
        <f t="shared" si="58"/>
        <v>0</v>
      </c>
      <c r="G328" s="28">
        <f t="shared" si="58"/>
        <v>0</v>
      </c>
      <c r="H328" s="28">
        <f t="shared" si="59"/>
        <v>0</v>
      </c>
      <c r="I328" s="28">
        <f t="shared" si="60"/>
        <v>0</v>
      </c>
      <c r="J328" s="28">
        <f t="shared" si="61"/>
        <v>0</v>
      </c>
      <c r="K328" s="28">
        <f t="shared" si="62"/>
        <v>0</v>
      </c>
      <c r="L328" s="28">
        <f t="shared" si="63"/>
        <v>0</v>
      </c>
      <c r="M328" s="28">
        <f t="shared" ca="1" si="64"/>
        <v>3.0051037411602866E-3</v>
      </c>
      <c r="N328" s="28">
        <f t="shared" ca="1" si="65"/>
        <v>0</v>
      </c>
      <c r="O328" s="85">
        <f t="shared" ca="1" si="66"/>
        <v>0</v>
      </c>
      <c r="P328" s="28">
        <f t="shared" ca="1" si="67"/>
        <v>0</v>
      </c>
      <c r="Q328" s="28">
        <f t="shared" ca="1" si="68"/>
        <v>0</v>
      </c>
      <c r="R328" s="16">
        <f t="shared" ca="1" si="56"/>
        <v>-3.0051037411602866E-3</v>
      </c>
    </row>
    <row r="329" spans="1:18" x14ac:dyDescent="0.2">
      <c r="A329" s="79"/>
      <c r="B329" s="79"/>
      <c r="C329" s="79"/>
      <c r="D329" s="80">
        <f t="shared" si="57"/>
        <v>0</v>
      </c>
      <c r="E329" s="80">
        <f t="shared" si="57"/>
        <v>0</v>
      </c>
      <c r="F329" s="28">
        <f t="shared" si="58"/>
        <v>0</v>
      </c>
      <c r="G329" s="28">
        <f t="shared" si="58"/>
        <v>0</v>
      </c>
      <c r="H329" s="28">
        <f t="shared" si="59"/>
        <v>0</v>
      </c>
      <c r="I329" s="28">
        <f t="shared" si="60"/>
        <v>0</v>
      </c>
      <c r="J329" s="28">
        <f t="shared" si="61"/>
        <v>0</v>
      </c>
      <c r="K329" s="28">
        <f t="shared" si="62"/>
        <v>0</v>
      </c>
      <c r="L329" s="28">
        <f t="shared" si="63"/>
        <v>0</v>
      </c>
      <c r="M329" s="28">
        <f t="shared" ca="1" si="64"/>
        <v>3.0051037411602866E-3</v>
      </c>
      <c r="N329" s="28">
        <f t="shared" ca="1" si="65"/>
        <v>0</v>
      </c>
      <c r="O329" s="85">
        <f t="shared" ca="1" si="66"/>
        <v>0</v>
      </c>
      <c r="P329" s="28">
        <f t="shared" ca="1" si="67"/>
        <v>0</v>
      </c>
      <c r="Q329" s="28">
        <f t="shared" ca="1" si="68"/>
        <v>0</v>
      </c>
      <c r="R329" s="16">
        <f t="shared" ca="1" si="56"/>
        <v>-3.0051037411602866E-3</v>
      </c>
    </row>
    <row r="330" spans="1:18" x14ac:dyDescent="0.2">
      <c r="A330" s="79"/>
      <c r="B330" s="79"/>
      <c r="C330" s="79"/>
      <c r="D330" s="80">
        <f t="shared" si="57"/>
        <v>0</v>
      </c>
      <c r="E330" s="80">
        <f t="shared" si="57"/>
        <v>0</v>
      </c>
      <c r="F330" s="28">
        <f t="shared" si="58"/>
        <v>0</v>
      </c>
      <c r="G330" s="28">
        <f t="shared" si="58"/>
        <v>0</v>
      </c>
      <c r="H330" s="28">
        <f t="shared" si="59"/>
        <v>0</v>
      </c>
      <c r="I330" s="28">
        <f t="shared" si="60"/>
        <v>0</v>
      </c>
      <c r="J330" s="28">
        <f t="shared" si="61"/>
        <v>0</v>
      </c>
      <c r="K330" s="28">
        <f t="shared" si="62"/>
        <v>0</v>
      </c>
      <c r="L330" s="28">
        <f t="shared" si="63"/>
        <v>0</v>
      </c>
      <c r="M330" s="28">
        <f t="shared" ca="1" si="64"/>
        <v>3.0051037411602866E-3</v>
      </c>
      <c r="N330" s="28">
        <f t="shared" ca="1" si="65"/>
        <v>0</v>
      </c>
      <c r="O330" s="85">
        <f t="shared" ca="1" si="66"/>
        <v>0</v>
      </c>
      <c r="P330" s="28">
        <f t="shared" ca="1" si="67"/>
        <v>0</v>
      </c>
      <c r="Q330" s="28">
        <f t="shared" ca="1" si="68"/>
        <v>0</v>
      </c>
      <c r="R330" s="16">
        <f t="shared" ca="1" si="56"/>
        <v>-3.0051037411602866E-3</v>
      </c>
    </row>
    <row r="331" spans="1:18" x14ac:dyDescent="0.2">
      <c r="A331" s="79"/>
      <c r="B331" s="79"/>
      <c r="C331" s="79"/>
      <c r="D331" s="80">
        <f t="shared" si="57"/>
        <v>0</v>
      </c>
      <c r="E331" s="80">
        <f t="shared" si="57"/>
        <v>0</v>
      </c>
      <c r="F331" s="28">
        <f t="shared" si="58"/>
        <v>0</v>
      </c>
      <c r="G331" s="28">
        <f t="shared" si="58"/>
        <v>0</v>
      </c>
      <c r="H331" s="28">
        <f t="shared" si="59"/>
        <v>0</v>
      </c>
      <c r="I331" s="28">
        <f t="shared" si="60"/>
        <v>0</v>
      </c>
      <c r="J331" s="28">
        <f t="shared" si="61"/>
        <v>0</v>
      </c>
      <c r="K331" s="28">
        <f t="shared" si="62"/>
        <v>0</v>
      </c>
      <c r="L331" s="28">
        <f t="shared" si="63"/>
        <v>0</v>
      </c>
      <c r="M331" s="28">
        <f t="shared" ca="1" si="64"/>
        <v>3.0051037411602866E-3</v>
      </c>
      <c r="N331" s="28">
        <f t="shared" ca="1" si="65"/>
        <v>0</v>
      </c>
      <c r="O331" s="85">
        <f t="shared" ca="1" si="66"/>
        <v>0</v>
      </c>
      <c r="P331" s="28">
        <f t="shared" ca="1" si="67"/>
        <v>0</v>
      </c>
      <c r="Q331" s="28">
        <f t="shared" ca="1" si="68"/>
        <v>0</v>
      </c>
      <c r="R331" s="16">
        <f t="shared" ca="1" si="56"/>
        <v>-3.0051037411602866E-3</v>
      </c>
    </row>
    <row r="332" spans="1:18" x14ac:dyDescent="0.2">
      <c r="A332" s="79"/>
      <c r="B332" s="79"/>
      <c r="C332" s="79"/>
      <c r="D332" s="80">
        <f t="shared" si="57"/>
        <v>0</v>
      </c>
      <c r="E332" s="80">
        <f t="shared" si="57"/>
        <v>0</v>
      </c>
      <c r="F332" s="28">
        <f t="shared" si="58"/>
        <v>0</v>
      </c>
      <c r="G332" s="28">
        <f t="shared" si="58"/>
        <v>0</v>
      </c>
      <c r="H332" s="28">
        <f t="shared" si="59"/>
        <v>0</v>
      </c>
      <c r="I332" s="28">
        <f t="shared" si="60"/>
        <v>0</v>
      </c>
      <c r="J332" s="28">
        <f t="shared" si="61"/>
        <v>0</v>
      </c>
      <c r="K332" s="28">
        <f t="shared" si="62"/>
        <v>0</v>
      </c>
      <c r="L332" s="28">
        <f t="shared" si="63"/>
        <v>0</v>
      </c>
      <c r="M332" s="28">
        <f t="shared" ca="1" si="64"/>
        <v>3.0051037411602866E-3</v>
      </c>
      <c r="N332" s="28">
        <f t="shared" ca="1" si="65"/>
        <v>0</v>
      </c>
      <c r="O332" s="85">
        <f t="shared" ca="1" si="66"/>
        <v>0</v>
      </c>
      <c r="P332" s="28">
        <f t="shared" ca="1" si="67"/>
        <v>0</v>
      </c>
      <c r="Q332" s="28">
        <f t="shared" ca="1" si="68"/>
        <v>0</v>
      </c>
      <c r="R332" s="16">
        <f t="shared" ca="1" si="56"/>
        <v>-3.0051037411602866E-3</v>
      </c>
    </row>
    <row r="333" spans="1:18" x14ac:dyDescent="0.2">
      <c r="A333" s="79"/>
      <c r="B333" s="79"/>
      <c r="C333" s="79"/>
      <c r="D333" s="80">
        <f t="shared" si="57"/>
        <v>0</v>
      </c>
      <c r="E333" s="80">
        <f t="shared" si="57"/>
        <v>0</v>
      </c>
      <c r="F333" s="28">
        <f t="shared" si="58"/>
        <v>0</v>
      </c>
      <c r="G333" s="28">
        <f t="shared" si="58"/>
        <v>0</v>
      </c>
      <c r="H333" s="28">
        <f t="shared" si="59"/>
        <v>0</v>
      </c>
      <c r="I333" s="28">
        <f t="shared" si="60"/>
        <v>0</v>
      </c>
      <c r="J333" s="28">
        <f t="shared" si="61"/>
        <v>0</v>
      </c>
      <c r="K333" s="28">
        <f t="shared" si="62"/>
        <v>0</v>
      </c>
      <c r="L333" s="28">
        <f t="shared" si="63"/>
        <v>0</v>
      </c>
      <c r="M333" s="28">
        <f t="shared" ca="1" si="64"/>
        <v>3.0051037411602866E-3</v>
      </c>
      <c r="N333" s="28">
        <f t="shared" ca="1" si="65"/>
        <v>0</v>
      </c>
      <c r="O333" s="85">
        <f t="shared" ca="1" si="66"/>
        <v>0</v>
      </c>
      <c r="P333" s="28">
        <f t="shared" ca="1" si="67"/>
        <v>0</v>
      </c>
      <c r="Q333" s="28">
        <f t="shared" ca="1" si="68"/>
        <v>0</v>
      </c>
      <c r="R333" s="16">
        <f t="shared" ca="1" si="56"/>
        <v>-3.0051037411602866E-3</v>
      </c>
    </row>
    <row r="334" spans="1:18" x14ac:dyDescent="0.2">
      <c r="A334" s="79"/>
      <c r="B334" s="79"/>
      <c r="C334" s="79"/>
      <c r="D334" s="80">
        <f t="shared" si="57"/>
        <v>0</v>
      </c>
      <c r="E334" s="80">
        <f t="shared" si="57"/>
        <v>0</v>
      </c>
      <c r="F334" s="28">
        <f t="shared" si="58"/>
        <v>0</v>
      </c>
      <c r="G334" s="28">
        <f t="shared" si="58"/>
        <v>0</v>
      </c>
      <c r="H334" s="28">
        <f t="shared" si="59"/>
        <v>0</v>
      </c>
      <c r="I334" s="28">
        <f t="shared" si="60"/>
        <v>0</v>
      </c>
      <c r="J334" s="28">
        <f t="shared" si="61"/>
        <v>0</v>
      </c>
      <c r="K334" s="28">
        <f t="shared" si="62"/>
        <v>0</v>
      </c>
      <c r="L334" s="28">
        <f t="shared" si="63"/>
        <v>0</v>
      </c>
      <c r="M334" s="28">
        <f t="shared" ca="1" si="64"/>
        <v>3.0051037411602866E-3</v>
      </c>
      <c r="N334" s="28">
        <f t="shared" ca="1" si="65"/>
        <v>0</v>
      </c>
      <c r="O334" s="85">
        <f t="shared" ca="1" si="66"/>
        <v>0</v>
      </c>
      <c r="P334" s="28">
        <f t="shared" ca="1" si="67"/>
        <v>0</v>
      </c>
      <c r="Q334" s="28">
        <f t="shared" ca="1" si="68"/>
        <v>0</v>
      </c>
      <c r="R334" s="16">
        <f t="shared" ca="1" si="56"/>
        <v>-3.0051037411602866E-3</v>
      </c>
    </row>
    <row r="335" spans="1:18" x14ac:dyDescent="0.2">
      <c r="A335" s="79"/>
      <c r="B335" s="79"/>
      <c r="C335" s="79"/>
      <c r="D335" s="80">
        <f t="shared" si="57"/>
        <v>0</v>
      </c>
      <c r="E335" s="80">
        <f t="shared" si="57"/>
        <v>0</v>
      </c>
      <c r="F335" s="28">
        <f t="shared" si="58"/>
        <v>0</v>
      </c>
      <c r="G335" s="28">
        <f t="shared" si="58"/>
        <v>0</v>
      </c>
      <c r="H335" s="28">
        <f t="shared" si="59"/>
        <v>0</v>
      </c>
      <c r="I335" s="28">
        <f t="shared" si="60"/>
        <v>0</v>
      </c>
      <c r="J335" s="28">
        <f t="shared" si="61"/>
        <v>0</v>
      </c>
      <c r="K335" s="28">
        <f t="shared" si="62"/>
        <v>0</v>
      </c>
      <c r="L335" s="28">
        <f t="shared" si="63"/>
        <v>0</v>
      </c>
      <c r="M335" s="28">
        <f t="shared" ca="1" si="64"/>
        <v>3.0051037411602866E-3</v>
      </c>
      <c r="N335" s="28">
        <f t="shared" ca="1" si="65"/>
        <v>0</v>
      </c>
      <c r="O335" s="85">
        <f t="shared" ca="1" si="66"/>
        <v>0</v>
      </c>
      <c r="P335" s="28">
        <f t="shared" ca="1" si="67"/>
        <v>0</v>
      </c>
      <c r="Q335" s="28">
        <f t="shared" ca="1" si="68"/>
        <v>0</v>
      </c>
      <c r="R335" s="16">
        <f t="shared" ca="1" si="56"/>
        <v>-3.0051037411602866E-3</v>
      </c>
    </row>
    <row r="336" spans="1:18" x14ac:dyDescent="0.2">
      <c r="A336" s="79"/>
      <c r="B336" s="79"/>
      <c r="C336" s="79"/>
      <c r="D336" s="80">
        <f t="shared" si="57"/>
        <v>0</v>
      </c>
      <c r="E336" s="80">
        <f t="shared" si="57"/>
        <v>0</v>
      </c>
      <c r="F336" s="28">
        <f t="shared" si="58"/>
        <v>0</v>
      </c>
      <c r="G336" s="28">
        <f t="shared" si="58"/>
        <v>0</v>
      </c>
      <c r="H336" s="28">
        <f t="shared" si="59"/>
        <v>0</v>
      </c>
      <c r="I336" s="28">
        <f t="shared" si="60"/>
        <v>0</v>
      </c>
      <c r="J336" s="28">
        <f t="shared" si="61"/>
        <v>0</v>
      </c>
      <c r="K336" s="28">
        <f t="shared" si="62"/>
        <v>0</v>
      </c>
      <c r="L336" s="28">
        <f t="shared" si="63"/>
        <v>0</v>
      </c>
      <c r="M336" s="28">
        <f t="shared" ca="1" si="64"/>
        <v>3.0051037411602866E-3</v>
      </c>
      <c r="N336" s="28">
        <f t="shared" ca="1" si="65"/>
        <v>0</v>
      </c>
      <c r="O336" s="85">
        <f t="shared" ca="1" si="66"/>
        <v>0</v>
      </c>
      <c r="P336" s="28">
        <f t="shared" ca="1" si="67"/>
        <v>0</v>
      </c>
      <c r="Q336" s="28">
        <f t="shared" ca="1" si="68"/>
        <v>0</v>
      </c>
      <c r="R336" s="16">
        <f t="shared" ca="1" si="56"/>
        <v>-3.0051037411602866E-3</v>
      </c>
    </row>
    <row r="337" spans="1:18" x14ac:dyDescent="0.2">
      <c r="A337" s="79"/>
      <c r="B337" s="79"/>
      <c r="C337" s="79"/>
      <c r="D337" s="80">
        <f t="shared" si="57"/>
        <v>0</v>
      </c>
      <c r="E337" s="80">
        <f t="shared" si="57"/>
        <v>0</v>
      </c>
      <c r="F337" s="28">
        <f t="shared" si="58"/>
        <v>0</v>
      </c>
      <c r="G337" s="28">
        <f t="shared" si="58"/>
        <v>0</v>
      </c>
      <c r="H337" s="28">
        <f t="shared" si="59"/>
        <v>0</v>
      </c>
      <c r="I337" s="28">
        <f t="shared" si="60"/>
        <v>0</v>
      </c>
      <c r="J337" s="28">
        <f t="shared" si="61"/>
        <v>0</v>
      </c>
      <c r="K337" s="28">
        <f t="shared" si="62"/>
        <v>0</v>
      </c>
      <c r="L337" s="28">
        <f t="shared" si="63"/>
        <v>0</v>
      </c>
      <c r="M337" s="28">
        <f t="shared" ca="1" si="64"/>
        <v>3.0051037411602866E-3</v>
      </c>
      <c r="N337" s="28">
        <f t="shared" ca="1" si="65"/>
        <v>0</v>
      </c>
      <c r="O337" s="85">
        <f t="shared" ca="1" si="66"/>
        <v>0</v>
      </c>
      <c r="P337" s="28">
        <f t="shared" ca="1" si="67"/>
        <v>0</v>
      </c>
      <c r="Q337" s="28">
        <f t="shared" ca="1" si="68"/>
        <v>0</v>
      </c>
      <c r="R337" s="16">
        <f t="shared" ca="1" si="56"/>
        <v>-3.0051037411602866E-3</v>
      </c>
    </row>
    <row r="338" spans="1:18" x14ac:dyDescent="0.2">
      <c r="A338" s="79"/>
      <c r="B338" s="79"/>
      <c r="C338" s="79"/>
      <c r="D338" s="80">
        <f>A338/A$18</f>
        <v>0</v>
      </c>
      <c r="E338" s="80">
        <f>B338/B$18</f>
        <v>0</v>
      </c>
      <c r="F338" s="28">
        <f>$C338*D338</f>
        <v>0</v>
      </c>
      <c r="G338" s="28">
        <f>$C338*E338</f>
        <v>0</v>
      </c>
      <c r="H338" s="28">
        <f>C338*D338*D338</f>
        <v>0</v>
      </c>
      <c r="I338" s="28">
        <f>C338*D338*D338*D338</f>
        <v>0</v>
      </c>
      <c r="J338" s="28">
        <f>C338*D338*D338*D338*D338</f>
        <v>0</v>
      </c>
      <c r="K338" s="28">
        <f>C338*E338*D338</f>
        <v>0</v>
      </c>
      <c r="L338" s="28">
        <f>C338*E338*D338*D338</f>
        <v>0</v>
      </c>
      <c r="M338" s="28">
        <f t="shared" ca="1" si="64"/>
        <v>3.0051037411602866E-3</v>
      </c>
      <c r="N338" s="28">
        <f ca="1">C338*(M338-E338)^2</f>
        <v>0</v>
      </c>
      <c r="O338" s="85">
        <f ca="1">(C338*O$1-O$2*F338+O$3*H338)^2</f>
        <v>0</v>
      </c>
      <c r="P338" s="28">
        <f ca="1">(-C338*O$2+O$4*F338-O$5*H338)^2</f>
        <v>0</v>
      </c>
      <c r="Q338" s="28">
        <f ca="1">+(C338*O$3-F338*O$5+H338*O$6)^2</f>
        <v>0</v>
      </c>
      <c r="R338" s="16">
        <f t="shared" ca="1" si="56"/>
        <v>-3.0051037411602866E-3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A68" sqref="A68:D84"/>
    </sheetView>
  </sheetViews>
  <sheetFormatPr defaultRowHeight="12.75" x14ac:dyDescent="0.2"/>
  <cols>
    <col min="1" max="1" width="19.7109375" style="110" customWidth="1"/>
    <col min="2" max="2" width="4.42578125" style="16" customWidth="1"/>
    <col min="3" max="3" width="12.7109375" style="1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113" t="s">
        <v>170</v>
      </c>
      <c r="I1" s="114" t="s">
        <v>90</v>
      </c>
      <c r="J1" s="115" t="s">
        <v>171</v>
      </c>
    </row>
    <row r="2" spans="1:16" x14ac:dyDescent="0.2">
      <c r="I2" s="116" t="s">
        <v>101</v>
      </c>
      <c r="J2" s="117" t="s">
        <v>172</v>
      </c>
    </row>
    <row r="3" spans="1:16" x14ac:dyDescent="0.2">
      <c r="A3" s="118" t="s">
        <v>173</v>
      </c>
      <c r="I3" s="116" t="s">
        <v>105</v>
      </c>
      <c r="J3" s="117" t="s">
        <v>174</v>
      </c>
    </row>
    <row r="4" spans="1:16" x14ac:dyDescent="0.2">
      <c r="I4" s="116" t="s">
        <v>119</v>
      </c>
      <c r="J4" s="117" t="s">
        <v>174</v>
      </c>
    </row>
    <row r="5" spans="1:16" ht="13.5" thickBot="1" x14ac:dyDescent="0.25">
      <c r="I5" s="119" t="s">
        <v>142</v>
      </c>
      <c r="J5" s="120" t="s">
        <v>175</v>
      </c>
    </row>
    <row r="10" spans="1:16" ht="13.5" thickBot="1" x14ac:dyDescent="0.25"/>
    <row r="11" spans="1:16" ht="12.75" customHeight="1" thickBot="1" x14ac:dyDescent="0.25">
      <c r="A11" s="110" t="str">
        <f t="shared" ref="A11:A42" si="0">P11</f>
        <v>IBVS 1214 </v>
      </c>
      <c r="B11" s="5" t="str">
        <f t="shared" ref="B11:B42" si="1">IF(H11=INT(H11),"I","II")</f>
        <v>I</v>
      </c>
      <c r="C11" s="110">
        <f t="shared" ref="C11:C42" si="2">1*G11</f>
        <v>42687.417999999998</v>
      </c>
      <c r="D11" s="16" t="str">
        <f t="shared" ref="D11:D42" si="3">VLOOKUP(F11,I$1:J$5,2,FALSE)</f>
        <v>vis</v>
      </c>
      <c r="E11" s="121">
        <f>VLOOKUP(C11,'Active 1'!C$21:E$973,3,FALSE)</f>
        <v>-14025.207911164449</v>
      </c>
      <c r="F11" s="5" t="s">
        <v>142</v>
      </c>
      <c r="G11" s="16" t="str">
        <f t="shared" ref="G11:G42" si="4">MID(I11,3,LEN(I11)-3)</f>
        <v>42687.418</v>
      </c>
      <c r="H11" s="110">
        <f t="shared" ref="H11:H42" si="5">1*K11</f>
        <v>0</v>
      </c>
      <c r="I11" s="122" t="s">
        <v>179</v>
      </c>
      <c r="J11" s="123" t="s">
        <v>180</v>
      </c>
      <c r="K11" s="122">
        <v>0</v>
      </c>
      <c r="L11" s="122" t="s">
        <v>181</v>
      </c>
      <c r="M11" s="123" t="s">
        <v>182</v>
      </c>
      <c r="N11" s="123" t="s">
        <v>183</v>
      </c>
      <c r="O11" s="124" t="s">
        <v>184</v>
      </c>
      <c r="P11" s="125" t="s">
        <v>185</v>
      </c>
    </row>
    <row r="12" spans="1:16" ht="12.75" customHeight="1" thickBot="1" x14ac:dyDescent="0.25">
      <c r="A12" s="110" t="str">
        <f t="shared" si="0"/>
        <v>IBVS 2553 </v>
      </c>
      <c r="B12" s="5" t="str">
        <f t="shared" si="1"/>
        <v>II</v>
      </c>
      <c r="C12" s="110">
        <f t="shared" si="2"/>
        <v>45136.404499999997</v>
      </c>
      <c r="D12" s="16" t="str">
        <f t="shared" si="3"/>
        <v>vis</v>
      </c>
      <c r="E12" s="121">
        <f>VLOOKUP(C12,'Active 1'!C$21:E$973,3,FALSE)</f>
        <v>-7294.3624117172949</v>
      </c>
      <c r="F12" s="5" t="s">
        <v>142</v>
      </c>
      <c r="G12" s="16" t="str">
        <f t="shared" si="4"/>
        <v>45136.4045</v>
      </c>
      <c r="H12" s="110">
        <f t="shared" si="5"/>
        <v>6731.5</v>
      </c>
      <c r="I12" s="122" t="s">
        <v>186</v>
      </c>
      <c r="J12" s="123" t="s">
        <v>187</v>
      </c>
      <c r="K12" s="122">
        <v>6731.5</v>
      </c>
      <c r="L12" s="122" t="s">
        <v>188</v>
      </c>
      <c r="M12" s="123" t="s">
        <v>182</v>
      </c>
      <c r="N12" s="123" t="s">
        <v>183</v>
      </c>
      <c r="O12" s="124" t="s">
        <v>189</v>
      </c>
      <c r="P12" s="125" t="s">
        <v>190</v>
      </c>
    </row>
    <row r="13" spans="1:16" ht="12.75" customHeight="1" thickBot="1" x14ac:dyDescent="0.25">
      <c r="A13" s="110" t="str">
        <f t="shared" si="0"/>
        <v>IBVS 2553 </v>
      </c>
      <c r="B13" s="5" t="str">
        <f t="shared" si="1"/>
        <v>II</v>
      </c>
      <c r="C13" s="110">
        <f t="shared" si="2"/>
        <v>45145.499499999998</v>
      </c>
      <c r="D13" s="16" t="str">
        <f t="shared" si="3"/>
        <v>vis</v>
      </c>
      <c r="E13" s="121">
        <f>VLOOKUP(C13,'Active 1'!C$21:E$973,3,FALSE)</f>
        <v>-7269.3655243038775</v>
      </c>
      <c r="F13" s="5" t="s">
        <v>142</v>
      </c>
      <c r="G13" s="16" t="str">
        <f t="shared" si="4"/>
        <v>45145.4995</v>
      </c>
      <c r="H13" s="110">
        <f t="shared" si="5"/>
        <v>6756.5</v>
      </c>
      <c r="I13" s="122" t="s">
        <v>191</v>
      </c>
      <c r="J13" s="123" t="s">
        <v>192</v>
      </c>
      <c r="K13" s="122">
        <v>6756.5</v>
      </c>
      <c r="L13" s="122" t="s">
        <v>188</v>
      </c>
      <c r="M13" s="123" t="s">
        <v>182</v>
      </c>
      <c r="N13" s="123" t="s">
        <v>183</v>
      </c>
      <c r="O13" s="124" t="s">
        <v>189</v>
      </c>
      <c r="P13" s="125" t="s">
        <v>190</v>
      </c>
    </row>
    <row r="14" spans="1:16" ht="12.75" customHeight="1" thickBot="1" x14ac:dyDescent="0.25">
      <c r="A14" s="110" t="str">
        <f t="shared" si="0"/>
        <v>IBVS 2553 </v>
      </c>
      <c r="B14" s="5" t="str">
        <f t="shared" si="1"/>
        <v>I</v>
      </c>
      <c r="C14" s="110">
        <f t="shared" si="2"/>
        <v>45146.4058</v>
      </c>
      <c r="D14" s="16" t="str">
        <f t="shared" si="3"/>
        <v>vis</v>
      </c>
      <c r="E14" s="121">
        <f>VLOOKUP(C14,'Active 1'!C$21:E$973,3,FALSE)</f>
        <v>-7266.8746305091727</v>
      </c>
      <c r="F14" s="5" t="s">
        <v>142</v>
      </c>
      <c r="G14" s="16" t="str">
        <f t="shared" si="4"/>
        <v>45146.4058</v>
      </c>
      <c r="H14" s="110">
        <f t="shared" si="5"/>
        <v>6759</v>
      </c>
      <c r="I14" s="122" t="s">
        <v>193</v>
      </c>
      <c r="J14" s="123" t="s">
        <v>194</v>
      </c>
      <c r="K14" s="122">
        <v>6759</v>
      </c>
      <c r="L14" s="122" t="s">
        <v>195</v>
      </c>
      <c r="M14" s="123" t="s">
        <v>182</v>
      </c>
      <c r="N14" s="123" t="s">
        <v>183</v>
      </c>
      <c r="O14" s="124" t="s">
        <v>189</v>
      </c>
      <c r="P14" s="125" t="s">
        <v>190</v>
      </c>
    </row>
    <row r="15" spans="1:16" ht="12.75" customHeight="1" thickBot="1" x14ac:dyDescent="0.25">
      <c r="A15" s="110" t="str">
        <f t="shared" si="0"/>
        <v>IBVS 2553 </v>
      </c>
      <c r="B15" s="5" t="str">
        <f t="shared" si="1"/>
        <v>II</v>
      </c>
      <c r="C15" s="110">
        <f t="shared" si="2"/>
        <v>45149.505299999997</v>
      </c>
      <c r="D15" s="16" t="str">
        <f t="shared" si="3"/>
        <v>vis</v>
      </c>
      <c r="E15" s="121">
        <f>VLOOKUP(C15,'Active 1'!C$21:E$973,3,FALSE)</f>
        <v>-7258.3559001586736</v>
      </c>
      <c r="F15" s="5" t="s">
        <v>142</v>
      </c>
      <c r="G15" s="16" t="str">
        <f t="shared" si="4"/>
        <v>45149.5053</v>
      </c>
      <c r="H15" s="110">
        <f t="shared" si="5"/>
        <v>6767.5</v>
      </c>
      <c r="I15" s="122" t="s">
        <v>196</v>
      </c>
      <c r="J15" s="123" t="s">
        <v>197</v>
      </c>
      <c r="K15" s="122">
        <v>6767.5</v>
      </c>
      <c r="L15" s="122" t="s">
        <v>198</v>
      </c>
      <c r="M15" s="123" t="s">
        <v>182</v>
      </c>
      <c r="N15" s="123" t="s">
        <v>183</v>
      </c>
      <c r="O15" s="124" t="s">
        <v>189</v>
      </c>
      <c r="P15" s="125" t="s">
        <v>190</v>
      </c>
    </row>
    <row r="16" spans="1:16" ht="12.75" customHeight="1" thickBot="1" x14ac:dyDescent="0.25">
      <c r="A16" s="110" t="str">
        <f t="shared" si="0"/>
        <v>IBVS 2553 </v>
      </c>
      <c r="B16" s="5" t="str">
        <f t="shared" si="1"/>
        <v>I</v>
      </c>
      <c r="C16" s="110">
        <f t="shared" si="2"/>
        <v>45150.408199999998</v>
      </c>
      <c r="D16" s="16" t="str">
        <f t="shared" si="3"/>
        <v>vis</v>
      </c>
      <c r="E16" s="121">
        <f>VLOOKUP(C16,'Active 1'!C$21:E$973,3,FALSE)</f>
        <v>-7255.8743509947817</v>
      </c>
      <c r="F16" s="5" t="s">
        <v>142</v>
      </c>
      <c r="G16" s="16" t="str">
        <f t="shared" si="4"/>
        <v>45150.4082</v>
      </c>
      <c r="H16" s="110">
        <f t="shared" si="5"/>
        <v>6770</v>
      </c>
      <c r="I16" s="122" t="s">
        <v>199</v>
      </c>
      <c r="J16" s="123" t="s">
        <v>200</v>
      </c>
      <c r="K16" s="122">
        <v>6770</v>
      </c>
      <c r="L16" s="122" t="s">
        <v>201</v>
      </c>
      <c r="M16" s="123" t="s">
        <v>182</v>
      </c>
      <c r="N16" s="123" t="s">
        <v>183</v>
      </c>
      <c r="O16" s="124" t="s">
        <v>189</v>
      </c>
      <c r="P16" s="125" t="s">
        <v>190</v>
      </c>
    </row>
    <row r="17" spans="1:16" ht="12.75" customHeight="1" thickBot="1" x14ac:dyDescent="0.25">
      <c r="A17" s="110" t="str">
        <f t="shared" si="0"/>
        <v>IBVS 2553 </v>
      </c>
      <c r="B17" s="5" t="str">
        <f t="shared" si="1"/>
        <v>I</v>
      </c>
      <c r="C17" s="110">
        <f t="shared" si="2"/>
        <v>45177.335700000003</v>
      </c>
      <c r="D17" s="16" t="str">
        <f t="shared" si="3"/>
        <v>vis</v>
      </c>
      <c r="E17" s="121">
        <f>VLOOKUP(C17,'Active 1'!C$21:E$973,3,FALSE)</f>
        <v>-7181.8662491998566</v>
      </c>
      <c r="F17" s="5" t="s">
        <v>142</v>
      </c>
      <c r="G17" s="16" t="str">
        <f t="shared" si="4"/>
        <v>45177.3357</v>
      </c>
      <c r="H17" s="110">
        <f t="shared" si="5"/>
        <v>6844</v>
      </c>
      <c r="I17" s="122" t="s">
        <v>202</v>
      </c>
      <c r="J17" s="123" t="s">
        <v>203</v>
      </c>
      <c r="K17" s="122">
        <v>6844</v>
      </c>
      <c r="L17" s="122" t="s">
        <v>204</v>
      </c>
      <c r="M17" s="123" t="s">
        <v>182</v>
      </c>
      <c r="N17" s="123" t="s">
        <v>183</v>
      </c>
      <c r="O17" s="124" t="s">
        <v>189</v>
      </c>
      <c r="P17" s="125" t="s">
        <v>190</v>
      </c>
    </row>
    <row r="18" spans="1:16" ht="12.75" customHeight="1" thickBot="1" x14ac:dyDescent="0.25">
      <c r="A18" s="110" t="str">
        <f t="shared" si="0"/>
        <v>IBVS 2553 </v>
      </c>
      <c r="B18" s="5" t="str">
        <f t="shared" si="1"/>
        <v>II</v>
      </c>
      <c r="C18" s="110">
        <f t="shared" si="2"/>
        <v>45177.518400000001</v>
      </c>
      <c r="D18" s="16" t="str">
        <f t="shared" si="3"/>
        <v>vis</v>
      </c>
      <c r="E18" s="121">
        <f>VLOOKUP(C18,'Active 1'!C$21:E$973,3,FALSE)</f>
        <v>-7181.364112714934</v>
      </c>
      <c r="F18" s="5" t="s">
        <v>142</v>
      </c>
      <c r="G18" s="16" t="str">
        <f t="shared" si="4"/>
        <v>45177.5184</v>
      </c>
      <c r="H18" s="110">
        <f t="shared" si="5"/>
        <v>6844.5</v>
      </c>
      <c r="I18" s="122" t="s">
        <v>205</v>
      </c>
      <c r="J18" s="123" t="s">
        <v>206</v>
      </c>
      <c r="K18" s="122">
        <v>6844.5</v>
      </c>
      <c r="L18" s="122" t="s">
        <v>207</v>
      </c>
      <c r="M18" s="123" t="s">
        <v>182</v>
      </c>
      <c r="N18" s="123" t="s">
        <v>183</v>
      </c>
      <c r="O18" s="124" t="s">
        <v>189</v>
      </c>
      <c r="P18" s="125" t="s">
        <v>190</v>
      </c>
    </row>
    <row r="19" spans="1:16" ht="12.75" customHeight="1" thickBot="1" x14ac:dyDescent="0.25">
      <c r="A19" s="110" t="str">
        <f t="shared" si="0"/>
        <v>IBVS 2982 </v>
      </c>
      <c r="B19" s="5" t="str">
        <f t="shared" si="1"/>
        <v>I</v>
      </c>
      <c r="C19" s="110">
        <f t="shared" si="2"/>
        <v>46668.160900000003</v>
      </c>
      <c r="D19" s="16" t="str">
        <f t="shared" si="3"/>
        <v>vis</v>
      </c>
      <c r="E19" s="121">
        <f>VLOOKUP(C19,'Active 1'!C$21:E$973,3,FALSE)</f>
        <v>-3084.4512214394331</v>
      </c>
      <c r="F19" s="5" t="s">
        <v>142</v>
      </c>
      <c r="G19" s="16" t="str">
        <f t="shared" si="4"/>
        <v>46668.1609</v>
      </c>
      <c r="H19" s="110">
        <f t="shared" si="5"/>
        <v>10942</v>
      </c>
      <c r="I19" s="122" t="s">
        <v>208</v>
      </c>
      <c r="J19" s="123" t="s">
        <v>209</v>
      </c>
      <c r="K19" s="122">
        <v>10942</v>
      </c>
      <c r="L19" s="122" t="s">
        <v>210</v>
      </c>
      <c r="M19" s="123" t="s">
        <v>182</v>
      </c>
      <c r="N19" s="123" t="s">
        <v>183</v>
      </c>
      <c r="O19" s="124" t="s">
        <v>211</v>
      </c>
      <c r="P19" s="125" t="s">
        <v>212</v>
      </c>
    </row>
    <row r="20" spans="1:16" ht="12.75" customHeight="1" thickBot="1" x14ac:dyDescent="0.25">
      <c r="A20" s="110" t="str">
        <f t="shared" si="0"/>
        <v>IBVS 2982 </v>
      </c>
      <c r="B20" s="5" t="str">
        <f t="shared" si="1"/>
        <v>II</v>
      </c>
      <c r="C20" s="110">
        <f t="shared" si="2"/>
        <v>46670.168599999997</v>
      </c>
      <c r="D20" s="16" t="str">
        <f t="shared" si="3"/>
        <v>vis</v>
      </c>
      <c r="E20" s="121">
        <f>VLOOKUP(C20,'Active 1'!C$21:E$973,3,FALSE)</f>
        <v>-3078.9332169468794</v>
      </c>
      <c r="F20" s="5" t="s">
        <v>142</v>
      </c>
      <c r="G20" s="16" t="str">
        <f t="shared" si="4"/>
        <v>46670.1686</v>
      </c>
      <c r="H20" s="110">
        <f t="shared" si="5"/>
        <v>10947.5</v>
      </c>
      <c r="I20" s="122" t="s">
        <v>213</v>
      </c>
      <c r="J20" s="123" t="s">
        <v>214</v>
      </c>
      <c r="K20" s="122">
        <v>10947.5</v>
      </c>
      <c r="L20" s="122" t="s">
        <v>215</v>
      </c>
      <c r="M20" s="123" t="s">
        <v>182</v>
      </c>
      <c r="N20" s="123" t="s">
        <v>183</v>
      </c>
      <c r="O20" s="124" t="s">
        <v>211</v>
      </c>
      <c r="P20" s="125" t="s">
        <v>212</v>
      </c>
    </row>
    <row r="21" spans="1:16" ht="12.75" customHeight="1" thickBot="1" x14ac:dyDescent="0.25">
      <c r="A21" s="110" t="str">
        <f t="shared" si="0"/>
        <v>IBVS 2982 </v>
      </c>
      <c r="B21" s="5" t="str">
        <f t="shared" si="1"/>
        <v>I</v>
      </c>
      <c r="C21" s="110">
        <f t="shared" si="2"/>
        <v>46671.074399999998</v>
      </c>
      <c r="D21" s="16" t="str">
        <f t="shared" si="3"/>
        <v>vis</v>
      </c>
      <c r="E21" s="121">
        <f>VLOOKUP(C21,'Active 1'!C$21:E$973,3,FALSE)</f>
        <v>-3076.4436973625934</v>
      </c>
      <c r="F21" s="5" t="s">
        <v>142</v>
      </c>
      <c r="G21" s="16" t="str">
        <f t="shared" si="4"/>
        <v>46671.0744</v>
      </c>
      <c r="H21" s="110">
        <f t="shared" si="5"/>
        <v>10950</v>
      </c>
      <c r="I21" s="122" t="s">
        <v>216</v>
      </c>
      <c r="J21" s="123" t="s">
        <v>217</v>
      </c>
      <c r="K21" s="122">
        <v>10950</v>
      </c>
      <c r="L21" s="122" t="s">
        <v>218</v>
      </c>
      <c r="M21" s="123" t="s">
        <v>182</v>
      </c>
      <c r="N21" s="123" t="s">
        <v>183</v>
      </c>
      <c r="O21" s="124" t="s">
        <v>211</v>
      </c>
      <c r="P21" s="125" t="s">
        <v>212</v>
      </c>
    </row>
    <row r="22" spans="1:16" ht="12.75" customHeight="1" thickBot="1" x14ac:dyDescent="0.25">
      <c r="A22" s="110" t="str">
        <f t="shared" si="0"/>
        <v> BBS 84 </v>
      </c>
      <c r="B22" s="5" t="str">
        <f t="shared" si="1"/>
        <v>II</v>
      </c>
      <c r="C22" s="110">
        <f t="shared" si="2"/>
        <v>46988.432999999997</v>
      </c>
      <c r="D22" s="16" t="str">
        <f t="shared" si="3"/>
        <v>vis</v>
      </c>
      <c r="E22" s="121">
        <f>VLOOKUP(C22,'Active 1'!C$21:E$973,3,FALSE)</f>
        <v>-2204.2087117794358</v>
      </c>
      <c r="F22" s="5" t="s">
        <v>142</v>
      </c>
      <c r="G22" s="16" t="str">
        <f t="shared" si="4"/>
        <v>46988.433</v>
      </c>
      <c r="H22" s="110">
        <f t="shared" si="5"/>
        <v>11822.5</v>
      </c>
      <c r="I22" s="122" t="s">
        <v>219</v>
      </c>
      <c r="J22" s="123" t="s">
        <v>220</v>
      </c>
      <c r="K22" s="122">
        <v>11822.5</v>
      </c>
      <c r="L22" s="122" t="s">
        <v>221</v>
      </c>
      <c r="M22" s="123" t="s">
        <v>182</v>
      </c>
      <c r="N22" s="123" t="s">
        <v>183</v>
      </c>
      <c r="O22" s="124" t="s">
        <v>222</v>
      </c>
      <c r="P22" s="124" t="s">
        <v>223</v>
      </c>
    </row>
    <row r="23" spans="1:16" ht="12.75" customHeight="1" thickBot="1" x14ac:dyDescent="0.25">
      <c r="A23" s="110" t="str">
        <f t="shared" si="0"/>
        <v>IBVS 3406 </v>
      </c>
      <c r="B23" s="5" t="str">
        <f t="shared" si="1"/>
        <v>I</v>
      </c>
      <c r="C23" s="110">
        <f t="shared" si="2"/>
        <v>47028.362000000001</v>
      </c>
      <c r="D23" s="16" t="str">
        <f t="shared" si="3"/>
        <v>vis</v>
      </c>
      <c r="E23" s="121">
        <f>VLOOKUP(C23,'Active 1'!C$21:E$973,3,FALSE)</f>
        <v>-2094.4670166139254</v>
      </c>
      <c r="F23" s="5" t="s">
        <v>142</v>
      </c>
      <c r="G23" s="16" t="str">
        <f t="shared" si="4"/>
        <v>47028.362</v>
      </c>
      <c r="H23" s="110">
        <f t="shared" si="5"/>
        <v>11932</v>
      </c>
      <c r="I23" s="122" t="s">
        <v>224</v>
      </c>
      <c r="J23" s="123" t="s">
        <v>225</v>
      </c>
      <c r="K23" s="122">
        <v>11932</v>
      </c>
      <c r="L23" s="122" t="s">
        <v>226</v>
      </c>
      <c r="M23" s="123" t="s">
        <v>182</v>
      </c>
      <c r="N23" s="123" t="s">
        <v>183</v>
      </c>
      <c r="O23" s="124" t="s">
        <v>227</v>
      </c>
      <c r="P23" s="125" t="s">
        <v>228</v>
      </c>
    </row>
    <row r="24" spans="1:16" ht="12.75" customHeight="1" thickBot="1" x14ac:dyDescent="0.25">
      <c r="A24" s="110" t="str">
        <f t="shared" si="0"/>
        <v> AAPS 90.307 </v>
      </c>
      <c r="B24" s="5" t="str">
        <f t="shared" si="1"/>
        <v>II</v>
      </c>
      <c r="C24" s="110">
        <f t="shared" si="2"/>
        <v>47114.238799999999</v>
      </c>
      <c r="D24" s="16" t="str">
        <f t="shared" si="3"/>
        <v>vis</v>
      </c>
      <c r="E24" s="121">
        <f>VLOOKUP(C24,'Active 1'!C$21:E$973,3,FALSE)</f>
        <v>-1858.4414310147758</v>
      </c>
      <c r="F24" s="5" t="s">
        <v>142</v>
      </c>
      <c r="G24" s="16" t="str">
        <f t="shared" si="4"/>
        <v>47114.2388</v>
      </c>
      <c r="H24" s="110">
        <f t="shared" si="5"/>
        <v>12168.5</v>
      </c>
      <c r="I24" s="122" t="s">
        <v>229</v>
      </c>
      <c r="J24" s="123" t="s">
        <v>230</v>
      </c>
      <c r="K24" s="122">
        <v>12168.5</v>
      </c>
      <c r="L24" s="122" t="s">
        <v>231</v>
      </c>
      <c r="M24" s="123" t="s">
        <v>182</v>
      </c>
      <c r="N24" s="123" t="s">
        <v>183</v>
      </c>
      <c r="O24" s="124" t="s">
        <v>232</v>
      </c>
      <c r="P24" s="124" t="s">
        <v>233</v>
      </c>
    </row>
    <row r="25" spans="1:16" ht="12.75" customHeight="1" thickBot="1" x14ac:dyDescent="0.25">
      <c r="A25" s="110" t="str">
        <f t="shared" si="0"/>
        <v> AAPS 90.307 </v>
      </c>
      <c r="B25" s="5" t="str">
        <f t="shared" si="1"/>
        <v>I</v>
      </c>
      <c r="C25" s="110">
        <f t="shared" si="2"/>
        <v>47386.565999999999</v>
      </c>
      <c r="D25" s="16" t="str">
        <f t="shared" si="3"/>
        <v>vis</v>
      </c>
      <c r="E25" s="121">
        <f>VLOOKUP(C25,'Active 1'!C$21:E$973,3,FALSE)</f>
        <v>-1109.9716830202306</v>
      </c>
      <c r="F25" s="5" t="s">
        <v>142</v>
      </c>
      <c r="G25" s="16" t="str">
        <f t="shared" si="4"/>
        <v>47386.5660</v>
      </c>
      <c r="H25" s="110">
        <f t="shared" si="5"/>
        <v>12917</v>
      </c>
      <c r="I25" s="122" t="s">
        <v>234</v>
      </c>
      <c r="J25" s="123" t="s">
        <v>235</v>
      </c>
      <c r="K25" s="122">
        <v>12917</v>
      </c>
      <c r="L25" s="122" t="s">
        <v>236</v>
      </c>
      <c r="M25" s="123" t="s">
        <v>182</v>
      </c>
      <c r="N25" s="123" t="s">
        <v>183</v>
      </c>
      <c r="O25" s="124" t="s">
        <v>232</v>
      </c>
      <c r="P25" s="124" t="s">
        <v>233</v>
      </c>
    </row>
    <row r="26" spans="1:16" ht="12.75" customHeight="1" thickBot="1" x14ac:dyDescent="0.25">
      <c r="A26" s="110" t="str">
        <f t="shared" si="0"/>
        <v>IBVS 3406 </v>
      </c>
      <c r="B26" s="5" t="str">
        <f t="shared" si="1"/>
        <v>II</v>
      </c>
      <c r="C26" s="110">
        <f t="shared" si="2"/>
        <v>47729.485999999997</v>
      </c>
      <c r="D26" s="16" t="str">
        <f t="shared" si="3"/>
        <v>vis</v>
      </c>
      <c r="E26" s="121">
        <f>VLOOKUP(C26,'Active 1'!C$21:E$973,3,FALSE)</f>
        <v>-167.48321333270604</v>
      </c>
      <c r="F26" s="5" t="s">
        <v>142</v>
      </c>
      <c r="G26" s="16" t="str">
        <f t="shared" si="4"/>
        <v>47729.486</v>
      </c>
      <c r="H26" s="110">
        <f t="shared" si="5"/>
        <v>13859.5</v>
      </c>
      <c r="I26" s="122" t="s">
        <v>237</v>
      </c>
      <c r="J26" s="123" t="s">
        <v>238</v>
      </c>
      <c r="K26" s="122">
        <v>13859.5</v>
      </c>
      <c r="L26" s="122" t="s">
        <v>239</v>
      </c>
      <c r="M26" s="123" t="s">
        <v>182</v>
      </c>
      <c r="N26" s="123" t="s">
        <v>183</v>
      </c>
      <c r="O26" s="124" t="s">
        <v>240</v>
      </c>
      <c r="P26" s="125" t="s">
        <v>228</v>
      </c>
    </row>
    <row r="27" spans="1:16" ht="12.75" customHeight="1" thickBot="1" x14ac:dyDescent="0.25">
      <c r="A27" s="110" t="str">
        <f t="shared" si="0"/>
        <v>IBVS 3406 </v>
      </c>
      <c r="B27" s="5" t="str">
        <f t="shared" si="1"/>
        <v>II</v>
      </c>
      <c r="C27" s="110">
        <f t="shared" si="2"/>
        <v>47737.49</v>
      </c>
      <c r="D27" s="16" t="str">
        <f t="shared" si="3"/>
        <v>vis</v>
      </c>
      <c r="E27" s="121">
        <f>VLOOKUP(C27,'Active 1'!C$21:E$973,3,FALSE)</f>
        <v>-145.48485304056865</v>
      </c>
      <c r="F27" s="5" t="s">
        <v>142</v>
      </c>
      <c r="G27" s="16" t="str">
        <f t="shared" si="4"/>
        <v>47737.490</v>
      </c>
      <c r="H27" s="110">
        <f t="shared" si="5"/>
        <v>13881.5</v>
      </c>
      <c r="I27" s="122" t="s">
        <v>241</v>
      </c>
      <c r="J27" s="123" t="s">
        <v>242</v>
      </c>
      <c r="K27" s="122">
        <v>13881.5</v>
      </c>
      <c r="L27" s="122" t="s">
        <v>239</v>
      </c>
      <c r="M27" s="123" t="s">
        <v>182</v>
      </c>
      <c r="N27" s="123" t="s">
        <v>183</v>
      </c>
      <c r="O27" s="124" t="s">
        <v>243</v>
      </c>
      <c r="P27" s="125" t="s">
        <v>228</v>
      </c>
    </row>
    <row r="28" spans="1:16" ht="12.75" customHeight="1" thickBot="1" x14ac:dyDescent="0.25">
      <c r="A28" s="110" t="str">
        <f t="shared" si="0"/>
        <v> AAPS 90.307 </v>
      </c>
      <c r="B28" s="5" t="str">
        <f t="shared" si="1"/>
        <v>II</v>
      </c>
      <c r="C28" s="110">
        <f t="shared" si="2"/>
        <v>47741.4859</v>
      </c>
      <c r="D28" s="16" t="str">
        <f t="shared" si="3"/>
        <v>vis</v>
      </c>
      <c r="E28" s="121">
        <f>VLOOKUP(C28,'Active 1'!C$21:E$973,3,FALSE)</f>
        <v>-134.50243826153562</v>
      </c>
      <c r="F28" s="5" t="s">
        <v>142</v>
      </c>
      <c r="G28" s="16" t="str">
        <f t="shared" si="4"/>
        <v>47741.4859</v>
      </c>
      <c r="H28" s="110">
        <f t="shared" si="5"/>
        <v>13892.5</v>
      </c>
      <c r="I28" s="122" t="s">
        <v>244</v>
      </c>
      <c r="J28" s="123" t="s">
        <v>245</v>
      </c>
      <c r="K28" s="122">
        <v>13892.5</v>
      </c>
      <c r="L28" s="122" t="s">
        <v>246</v>
      </c>
      <c r="M28" s="123" t="s">
        <v>182</v>
      </c>
      <c r="N28" s="123" t="s">
        <v>183</v>
      </c>
      <c r="O28" s="124" t="s">
        <v>232</v>
      </c>
      <c r="P28" s="124" t="s">
        <v>233</v>
      </c>
    </row>
    <row r="29" spans="1:16" ht="12.75" customHeight="1" thickBot="1" x14ac:dyDescent="0.25">
      <c r="A29" s="110" t="str">
        <f t="shared" si="0"/>
        <v> AAPS 90.307 </v>
      </c>
      <c r="B29" s="5" t="str">
        <f t="shared" si="1"/>
        <v>II</v>
      </c>
      <c r="C29" s="110">
        <f t="shared" si="2"/>
        <v>47745.49</v>
      </c>
      <c r="D29" s="16" t="str">
        <f t="shared" si="3"/>
        <v>vis</v>
      </c>
      <c r="E29" s="121">
        <f>VLOOKUP(C29,'Active 1'!C$21:E$973,3,FALSE)</f>
        <v>-123.49748643173793</v>
      </c>
      <c r="F29" s="5" t="s">
        <v>142</v>
      </c>
      <c r="G29" s="16" t="str">
        <f t="shared" si="4"/>
        <v>47745.4900</v>
      </c>
      <c r="H29" s="110">
        <f t="shared" si="5"/>
        <v>13903.5</v>
      </c>
      <c r="I29" s="122" t="s">
        <v>247</v>
      </c>
      <c r="J29" s="123" t="s">
        <v>248</v>
      </c>
      <c r="K29" s="122">
        <v>13903.5</v>
      </c>
      <c r="L29" s="122" t="s">
        <v>249</v>
      </c>
      <c r="M29" s="123" t="s">
        <v>182</v>
      </c>
      <c r="N29" s="123" t="s">
        <v>183</v>
      </c>
      <c r="O29" s="124" t="s">
        <v>232</v>
      </c>
      <c r="P29" s="124" t="s">
        <v>233</v>
      </c>
    </row>
    <row r="30" spans="1:16" ht="12.75" customHeight="1" thickBot="1" x14ac:dyDescent="0.25">
      <c r="A30" s="110" t="str">
        <f t="shared" si="0"/>
        <v> AAPS 90.307 </v>
      </c>
      <c r="B30" s="5" t="str">
        <f t="shared" si="1"/>
        <v>II</v>
      </c>
      <c r="C30" s="110">
        <f t="shared" si="2"/>
        <v>47772.414700000001</v>
      </c>
      <c r="D30" s="16" t="str">
        <f t="shared" si="3"/>
        <v>vis</v>
      </c>
      <c r="E30" s="121">
        <f>VLOOKUP(C30,'Active 1'!C$21:E$973,3,FALSE)</f>
        <v>-49.497080215130985</v>
      </c>
      <c r="F30" s="5" t="s">
        <v>142</v>
      </c>
      <c r="G30" s="16" t="str">
        <f t="shared" si="4"/>
        <v>47772.4147</v>
      </c>
      <c r="H30" s="110">
        <f t="shared" si="5"/>
        <v>13977.5</v>
      </c>
      <c r="I30" s="122" t="s">
        <v>250</v>
      </c>
      <c r="J30" s="123" t="s">
        <v>251</v>
      </c>
      <c r="K30" s="122">
        <v>13977.5</v>
      </c>
      <c r="L30" s="122" t="s">
        <v>252</v>
      </c>
      <c r="M30" s="123" t="s">
        <v>182</v>
      </c>
      <c r="N30" s="123" t="s">
        <v>183</v>
      </c>
      <c r="O30" s="124" t="s">
        <v>232</v>
      </c>
      <c r="P30" s="124" t="s">
        <v>233</v>
      </c>
    </row>
    <row r="31" spans="1:16" ht="12.75" customHeight="1" thickBot="1" x14ac:dyDescent="0.25">
      <c r="A31" s="110" t="str">
        <f t="shared" si="0"/>
        <v>IBVS 3406 </v>
      </c>
      <c r="B31" s="5" t="str">
        <f t="shared" si="1"/>
        <v>I</v>
      </c>
      <c r="C31" s="110">
        <f t="shared" si="2"/>
        <v>47778.421000000002</v>
      </c>
      <c r="D31" s="16" t="str">
        <f t="shared" si="3"/>
        <v>vis</v>
      </c>
      <c r="E31" s="121">
        <f>VLOOKUP(C31,'Active 1'!C$21:E$973,3,FALSE)</f>
        <v>-32.989240207300959</v>
      </c>
      <c r="F31" s="5" t="s">
        <v>142</v>
      </c>
      <c r="G31" s="16" t="str">
        <f t="shared" si="4"/>
        <v>47778.421</v>
      </c>
      <c r="H31" s="110">
        <f t="shared" si="5"/>
        <v>13994</v>
      </c>
      <c r="I31" s="122" t="s">
        <v>253</v>
      </c>
      <c r="J31" s="123" t="s">
        <v>254</v>
      </c>
      <c r="K31" s="122">
        <v>13994</v>
      </c>
      <c r="L31" s="122" t="s">
        <v>255</v>
      </c>
      <c r="M31" s="123" t="s">
        <v>182</v>
      </c>
      <c r="N31" s="123" t="s">
        <v>183</v>
      </c>
      <c r="O31" s="124" t="s">
        <v>256</v>
      </c>
      <c r="P31" s="125" t="s">
        <v>228</v>
      </c>
    </row>
    <row r="32" spans="1:16" ht="12.75" customHeight="1" thickBot="1" x14ac:dyDescent="0.25">
      <c r="A32" s="110" t="str">
        <f t="shared" si="0"/>
        <v>IBVS 3406 </v>
      </c>
      <c r="B32" s="5" t="str">
        <f t="shared" si="1"/>
        <v>I</v>
      </c>
      <c r="C32" s="110">
        <f t="shared" si="2"/>
        <v>47790.423000000003</v>
      </c>
      <c r="D32" s="16" t="str">
        <f t="shared" si="3"/>
        <v>vis</v>
      </c>
      <c r="E32" s="121">
        <f>VLOOKUP(C32,'Active 1'!C$21:E$973,3,FALSE)</f>
        <v>-2.6934524015316138E-3</v>
      </c>
      <c r="F32" s="5" t="s">
        <v>142</v>
      </c>
      <c r="G32" s="16" t="str">
        <f t="shared" si="4"/>
        <v>47790.423</v>
      </c>
      <c r="H32" s="110">
        <f t="shared" si="5"/>
        <v>14027</v>
      </c>
      <c r="I32" s="122" t="s">
        <v>257</v>
      </c>
      <c r="J32" s="123" t="s">
        <v>258</v>
      </c>
      <c r="K32" s="122">
        <v>14027</v>
      </c>
      <c r="L32" s="122" t="s">
        <v>239</v>
      </c>
      <c r="M32" s="123" t="s">
        <v>182</v>
      </c>
      <c r="N32" s="123" t="s">
        <v>183</v>
      </c>
      <c r="O32" s="124" t="s">
        <v>227</v>
      </c>
      <c r="P32" s="125" t="s">
        <v>228</v>
      </c>
    </row>
    <row r="33" spans="1:16" ht="12.75" customHeight="1" thickBot="1" x14ac:dyDescent="0.25">
      <c r="A33" s="110" t="str">
        <f t="shared" si="0"/>
        <v> AAPS 90.307 </v>
      </c>
      <c r="B33" s="5" t="str">
        <f t="shared" si="1"/>
        <v>I</v>
      </c>
      <c r="C33" s="110">
        <f t="shared" si="2"/>
        <v>47790.424099999997</v>
      </c>
      <c r="D33" s="16" t="str">
        <f t="shared" si="3"/>
        <v>vis</v>
      </c>
      <c r="E33" s="121">
        <f>VLOOKUP(C33,'Active 1'!C$21:E$973,3,FALSE)</f>
        <v>3.2981049080074698E-4</v>
      </c>
      <c r="F33" s="5" t="s">
        <v>142</v>
      </c>
      <c r="G33" s="16" t="str">
        <f t="shared" si="4"/>
        <v>47790.4241</v>
      </c>
      <c r="H33" s="110">
        <f t="shared" si="5"/>
        <v>14027</v>
      </c>
      <c r="I33" s="122" t="s">
        <v>259</v>
      </c>
      <c r="J33" s="123" t="s">
        <v>260</v>
      </c>
      <c r="K33" s="122">
        <v>14027</v>
      </c>
      <c r="L33" s="122" t="s">
        <v>261</v>
      </c>
      <c r="M33" s="123" t="s">
        <v>182</v>
      </c>
      <c r="N33" s="123" t="s">
        <v>183</v>
      </c>
      <c r="O33" s="124" t="s">
        <v>232</v>
      </c>
      <c r="P33" s="124" t="s">
        <v>233</v>
      </c>
    </row>
    <row r="34" spans="1:16" ht="12.75" customHeight="1" thickBot="1" x14ac:dyDescent="0.25">
      <c r="A34" s="110" t="str">
        <f t="shared" si="0"/>
        <v> AAPS 90.307 </v>
      </c>
      <c r="B34" s="5" t="str">
        <f t="shared" si="1"/>
        <v>II</v>
      </c>
      <c r="C34" s="110">
        <f t="shared" si="2"/>
        <v>47822.259599999998</v>
      </c>
      <c r="D34" s="16" t="str">
        <f t="shared" si="3"/>
        <v>vis</v>
      </c>
      <c r="E34" s="121">
        <f>VLOOKUP(C34,'Active 1'!C$21:E$973,3,FALSE)</f>
        <v>87.497681019922524</v>
      </c>
      <c r="F34" s="5" t="s">
        <v>142</v>
      </c>
      <c r="G34" s="16" t="str">
        <f t="shared" si="4"/>
        <v>47822.2596</v>
      </c>
      <c r="H34" s="110">
        <f t="shared" si="5"/>
        <v>14114.5</v>
      </c>
      <c r="I34" s="122" t="s">
        <v>262</v>
      </c>
      <c r="J34" s="123" t="s">
        <v>263</v>
      </c>
      <c r="K34" s="122">
        <v>14114.5</v>
      </c>
      <c r="L34" s="122" t="s">
        <v>264</v>
      </c>
      <c r="M34" s="123" t="s">
        <v>182</v>
      </c>
      <c r="N34" s="123" t="s">
        <v>183</v>
      </c>
      <c r="O34" s="124" t="s">
        <v>232</v>
      </c>
      <c r="P34" s="124" t="s">
        <v>233</v>
      </c>
    </row>
    <row r="35" spans="1:16" ht="12.75" customHeight="1" thickBot="1" x14ac:dyDescent="0.25">
      <c r="A35" s="110" t="str">
        <f t="shared" si="0"/>
        <v>IBVS 4126 </v>
      </c>
      <c r="B35" s="5" t="str">
        <f t="shared" si="1"/>
        <v>II</v>
      </c>
      <c r="C35" s="110">
        <f t="shared" si="2"/>
        <v>49588.343099999998</v>
      </c>
      <c r="D35" s="16" t="str">
        <f t="shared" si="3"/>
        <v>vis</v>
      </c>
      <c r="E35" s="121">
        <f>VLOOKUP(C35,'Active 1'!C$21:E$973,3,FALSE)</f>
        <v>4941.4383530582882</v>
      </c>
      <c r="F35" s="5" t="s">
        <v>142</v>
      </c>
      <c r="G35" s="16" t="str">
        <f t="shared" si="4"/>
        <v>49588.3431</v>
      </c>
      <c r="H35" s="110">
        <f t="shared" si="5"/>
        <v>18968.5</v>
      </c>
      <c r="I35" s="122" t="s">
        <v>302</v>
      </c>
      <c r="J35" s="123" t="s">
        <v>303</v>
      </c>
      <c r="K35" s="122">
        <v>18968.5</v>
      </c>
      <c r="L35" s="122" t="s">
        <v>304</v>
      </c>
      <c r="M35" s="123" t="s">
        <v>182</v>
      </c>
      <c r="N35" s="123" t="s">
        <v>109</v>
      </c>
      <c r="O35" s="124" t="s">
        <v>268</v>
      </c>
      <c r="P35" s="125" t="s">
        <v>305</v>
      </c>
    </row>
    <row r="36" spans="1:16" ht="12.75" customHeight="1" thickBot="1" x14ac:dyDescent="0.25">
      <c r="A36" s="110" t="str">
        <f t="shared" si="0"/>
        <v>IBVS 4126 </v>
      </c>
      <c r="B36" s="5" t="str">
        <f t="shared" si="1"/>
        <v>II</v>
      </c>
      <c r="C36" s="110">
        <f t="shared" si="2"/>
        <v>49588.345099999999</v>
      </c>
      <c r="D36" s="16" t="str">
        <f t="shared" si="3"/>
        <v>vis</v>
      </c>
      <c r="E36" s="121">
        <f>VLOOKUP(C36,'Active 1'!C$21:E$973,3,FALSE)</f>
        <v>4941.4438498999416</v>
      </c>
      <c r="F36" s="5" t="s">
        <v>142</v>
      </c>
      <c r="G36" s="16" t="str">
        <f t="shared" si="4"/>
        <v>49588.3451</v>
      </c>
      <c r="H36" s="110">
        <f t="shared" si="5"/>
        <v>18968.5</v>
      </c>
      <c r="I36" s="122" t="s">
        <v>306</v>
      </c>
      <c r="J36" s="123" t="s">
        <v>307</v>
      </c>
      <c r="K36" s="122">
        <v>18968.5</v>
      </c>
      <c r="L36" s="122" t="s">
        <v>308</v>
      </c>
      <c r="M36" s="123" t="s">
        <v>182</v>
      </c>
      <c r="N36" s="123" t="s">
        <v>33</v>
      </c>
      <c r="O36" s="124" t="s">
        <v>268</v>
      </c>
      <c r="P36" s="125" t="s">
        <v>305</v>
      </c>
    </row>
    <row r="37" spans="1:16" ht="12.75" customHeight="1" thickBot="1" x14ac:dyDescent="0.25">
      <c r="A37" s="110" t="str">
        <f t="shared" si="0"/>
        <v>IBVS 5623 </v>
      </c>
      <c r="B37" s="5" t="str">
        <f t="shared" si="1"/>
        <v>I</v>
      </c>
      <c r="C37" s="110">
        <f t="shared" si="2"/>
        <v>52134.498299999999</v>
      </c>
      <c r="D37" s="16" t="str">
        <f t="shared" si="3"/>
        <v>vis</v>
      </c>
      <c r="E37" s="121">
        <f>VLOOKUP(C37,'Active 1'!C$21:E$973,3,FALSE)</f>
        <v>11939.344331230883</v>
      </c>
      <c r="F37" s="5" t="s">
        <v>142</v>
      </c>
      <c r="G37" s="16" t="str">
        <f t="shared" si="4"/>
        <v>52134.4983</v>
      </c>
      <c r="H37" s="110">
        <f t="shared" si="5"/>
        <v>25967</v>
      </c>
      <c r="I37" s="122" t="s">
        <v>322</v>
      </c>
      <c r="J37" s="123" t="s">
        <v>323</v>
      </c>
      <c r="K37" s="122">
        <v>25967</v>
      </c>
      <c r="L37" s="122" t="s">
        <v>324</v>
      </c>
      <c r="M37" s="123" t="s">
        <v>182</v>
      </c>
      <c r="N37" s="123" t="s">
        <v>183</v>
      </c>
      <c r="O37" s="124" t="s">
        <v>325</v>
      </c>
      <c r="P37" s="125" t="s">
        <v>326</v>
      </c>
    </row>
    <row r="38" spans="1:16" ht="12.75" customHeight="1" thickBot="1" x14ac:dyDescent="0.25">
      <c r="A38" s="110" t="str">
        <f t="shared" si="0"/>
        <v>IBVS 5623 </v>
      </c>
      <c r="B38" s="5" t="str">
        <f t="shared" si="1"/>
        <v>I</v>
      </c>
      <c r="C38" s="110">
        <f t="shared" si="2"/>
        <v>52136.5</v>
      </c>
      <c r="D38" s="16" t="str">
        <f t="shared" si="3"/>
        <v>vis</v>
      </c>
      <c r="E38" s="121">
        <f>VLOOKUP(C38,'Active 1'!C$21:E$973,3,FALSE)</f>
        <v>11944.845845198497</v>
      </c>
      <c r="F38" s="5" t="s">
        <v>142</v>
      </c>
      <c r="G38" s="16" t="str">
        <f t="shared" si="4"/>
        <v>52136.5000</v>
      </c>
      <c r="H38" s="110">
        <f t="shared" si="5"/>
        <v>25973</v>
      </c>
      <c r="I38" s="122" t="s">
        <v>327</v>
      </c>
      <c r="J38" s="123" t="s">
        <v>328</v>
      </c>
      <c r="K38" s="122">
        <v>25973</v>
      </c>
      <c r="L38" s="122" t="s">
        <v>329</v>
      </c>
      <c r="M38" s="123" t="s">
        <v>182</v>
      </c>
      <c r="N38" s="123" t="s">
        <v>183</v>
      </c>
      <c r="O38" s="124" t="s">
        <v>325</v>
      </c>
      <c r="P38" s="125" t="s">
        <v>326</v>
      </c>
    </row>
    <row r="39" spans="1:16" ht="12.75" customHeight="1" thickBot="1" x14ac:dyDescent="0.25">
      <c r="A39" s="110" t="str">
        <f t="shared" si="0"/>
        <v>IBVS 5313 </v>
      </c>
      <c r="B39" s="5" t="str">
        <f t="shared" si="1"/>
        <v>II</v>
      </c>
      <c r="C39" s="110">
        <f t="shared" si="2"/>
        <v>52200.356899999999</v>
      </c>
      <c r="D39" s="16" t="str">
        <f t="shared" si="3"/>
        <v>vis</v>
      </c>
      <c r="E39" s="121">
        <f>VLOOKUP(C39,'Active 1'!C$21:E$973,3,FALSE)</f>
        <v>12120.351479048924</v>
      </c>
      <c r="F39" s="5" t="s">
        <v>142</v>
      </c>
      <c r="G39" s="16" t="str">
        <f t="shared" si="4"/>
        <v>52200.3569</v>
      </c>
      <c r="H39" s="110">
        <f t="shared" si="5"/>
        <v>26148.5</v>
      </c>
      <c r="I39" s="122" t="s">
        <v>330</v>
      </c>
      <c r="J39" s="123" t="s">
        <v>331</v>
      </c>
      <c r="K39" s="122">
        <v>26148.5</v>
      </c>
      <c r="L39" s="122" t="s">
        <v>332</v>
      </c>
      <c r="M39" s="123" t="s">
        <v>182</v>
      </c>
      <c r="N39" s="123" t="s">
        <v>123</v>
      </c>
      <c r="O39" s="124" t="s">
        <v>333</v>
      </c>
      <c r="P39" s="125" t="s">
        <v>334</v>
      </c>
    </row>
    <row r="40" spans="1:16" ht="12.75" customHeight="1" thickBot="1" x14ac:dyDescent="0.25">
      <c r="A40" s="110" t="str">
        <f t="shared" si="0"/>
        <v>IBVS 5378 </v>
      </c>
      <c r="B40" s="5" t="str">
        <f t="shared" si="1"/>
        <v>I</v>
      </c>
      <c r="C40" s="110">
        <f t="shared" si="2"/>
        <v>52550.550799999997</v>
      </c>
      <c r="D40" s="16" t="str">
        <f t="shared" si="3"/>
        <v>vis</v>
      </c>
      <c r="E40" s="121">
        <f>VLOOKUP(C40,'Active 1'!C$21:E$973,3,FALSE)</f>
        <v>13082.831686983445</v>
      </c>
      <c r="F40" s="5" t="s">
        <v>142</v>
      </c>
      <c r="G40" s="16" t="str">
        <f t="shared" si="4"/>
        <v>52550.5508</v>
      </c>
      <c r="H40" s="110">
        <f t="shared" si="5"/>
        <v>27111</v>
      </c>
      <c r="I40" s="122" t="s">
        <v>335</v>
      </c>
      <c r="J40" s="123" t="s">
        <v>336</v>
      </c>
      <c r="K40" s="122">
        <v>27111</v>
      </c>
      <c r="L40" s="122" t="s">
        <v>337</v>
      </c>
      <c r="M40" s="123" t="s">
        <v>182</v>
      </c>
      <c r="N40" s="123" t="s">
        <v>183</v>
      </c>
      <c r="O40" s="124" t="s">
        <v>338</v>
      </c>
      <c r="P40" s="125" t="s">
        <v>339</v>
      </c>
    </row>
    <row r="41" spans="1:16" ht="12.75" customHeight="1" thickBot="1" x14ac:dyDescent="0.25">
      <c r="A41" s="110" t="str">
        <f t="shared" si="0"/>
        <v>IBVS 5887 </v>
      </c>
      <c r="B41" s="5" t="str">
        <f t="shared" si="1"/>
        <v>II</v>
      </c>
      <c r="C41" s="110">
        <f t="shared" si="2"/>
        <v>52562.399299999997</v>
      </c>
      <c r="D41" s="16" t="str">
        <f t="shared" si="3"/>
        <v>vis</v>
      </c>
      <c r="E41" s="121">
        <f>VLOOKUP(C41,'Active 1'!C$21:E$973,3,FALSE)</f>
        <v>13115.396351141537</v>
      </c>
      <c r="F41" s="5" t="s">
        <v>142</v>
      </c>
      <c r="G41" s="16" t="str">
        <f t="shared" si="4"/>
        <v>52562.3993</v>
      </c>
      <c r="H41" s="110">
        <f t="shared" si="5"/>
        <v>27143.5</v>
      </c>
      <c r="I41" s="122" t="s">
        <v>340</v>
      </c>
      <c r="J41" s="123" t="s">
        <v>341</v>
      </c>
      <c r="K41" s="122">
        <v>27143.5</v>
      </c>
      <c r="L41" s="122" t="s">
        <v>342</v>
      </c>
      <c r="M41" s="123" t="s">
        <v>182</v>
      </c>
      <c r="N41" s="123" t="s">
        <v>343</v>
      </c>
      <c r="O41" s="124" t="s">
        <v>344</v>
      </c>
      <c r="P41" s="125" t="s">
        <v>345</v>
      </c>
    </row>
    <row r="42" spans="1:16" ht="12.75" customHeight="1" thickBot="1" x14ac:dyDescent="0.25">
      <c r="A42" s="110" t="str">
        <f t="shared" si="0"/>
        <v>IBVS 5579 </v>
      </c>
      <c r="B42" s="5" t="str">
        <f t="shared" si="1"/>
        <v>I</v>
      </c>
      <c r="C42" s="110">
        <f t="shared" si="2"/>
        <v>52808.512999999999</v>
      </c>
      <c r="D42" s="16" t="str">
        <f t="shared" si="3"/>
        <v>vis</v>
      </c>
      <c r="E42" s="121">
        <f>VLOOKUP(C42,'Active 1'!C$21:E$973,3,FALSE)</f>
        <v>13791.820369811016</v>
      </c>
      <c r="F42" s="5" t="s">
        <v>142</v>
      </c>
      <c r="G42" s="16" t="str">
        <f t="shared" si="4"/>
        <v>52808.513</v>
      </c>
      <c r="H42" s="110">
        <f t="shared" si="5"/>
        <v>27820</v>
      </c>
      <c r="I42" s="122" t="s">
        <v>346</v>
      </c>
      <c r="J42" s="123" t="s">
        <v>347</v>
      </c>
      <c r="K42" s="122">
        <v>27820</v>
      </c>
      <c r="L42" s="122" t="s">
        <v>348</v>
      </c>
      <c r="M42" s="123" t="s">
        <v>182</v>
      </c>
      <c r="N42" s="123" t="s">
        <v>123</v>
      </c>
      <c r="O42" s="124" t="s">
        <v>349</v>
      </c>
      <c r="P42" s="125" t="s">
        <v>350</v>
      </c>
    </row>
    <row r="43" spans="1:16" ht="12.75" customHeight="1" thickBot="1" x14ac:dyDescent="0.25">
      <c r="A43" s="110" t="str">
        <f t="shared" ref="A43:A74" si="6">P43</f>
        <v>IBVS 5494 </v>
      </c>
      <c r="B43" s="5" t="str">
        <f t="shared" ref="B43:B74" si="7">IF(H43=INT(H43),"I","II")</f>
        <v>II</v>
      </c>
      <c r="C43" s="110">
        <f t="shared" ref="C43:C74" si="8">1*G43</f>
        <v>52854.902399999999</v>
      </c>
      <c r="D43" s="16" t="str">
        <f t="shared" ref="D43:D74" si="9">VLOOKUP(F43,I$1:J$5,2,FALSE)</f>
        <v>vis</v>
      </c>
      <c r="E43" s="121">
        <f>VLOOKUP(C43,'Active 1'!C$21:E$973,3,FALSE)</f>
        <v>13919.317962881476</v>
      </c>
      <c r="F43" s="5" t="s">
        <v>142</v>
      </c>
      <c r="G43" s="16" t="str">
        <f t="shared" ref="G43:G74" si="10">MID(I43,3,LEN(I43)-3)</f>
        <v>52854.9024</v>
      </c>
      <c r="H43" s="110">
        <f t="shared" ref="H43:H74" si="11">1*K43</f>
        <v>27947.5</v>
      </c>
      <c r="I43" s="122" t="s">
        <v>351</v>
      </c>
      <c r="J43" s="123" t="s">
        <v>352</v>
      </c>
      <c r="K43" s="122">
        <v>27947.5</v>
      </c>
      <c r="L43" s="122" t="s">
        <v>353</v>
      </c>
      <c r="M43" s="123" t="s">
        <v>182</v>
      </c>
      <c r="N43" s="123" t="s">
        <v>183</v>
      </c>
      <c r="O43" s="124" t="s">
        <v>354</v>
      </c>
      <c r="P43" s="125" t="s">
        <v>355</v>
      </c>
    </row>
    <row r="44" spans="1:16" ht="12.75" customHeight="1" thickBot="1" x14ac:dyDescent="0.25">
      <c r="A44" s="110" t="str">
        <f t="shared" si="6"/>
        <v>IBVS 5494 </v>
      </c>
      <c r="B44" s="5" t="str">
        <f t="shared" si="7"/>
        <v>I</v>
      </c>
      <c r="C44" s="110">
        <f t="shared" si="8"/>
        <v>52855.092400000001</v>
      </c>
      <c r="D44" s="16" t="str">
        <f t="shared" si="9"/>
        <v>vis</v>
      </c>
      <c r="E44" s="121">
        <f>VLOOKUP(C44,'Active 1'!C$21:E$973,3,FALSE)</f>
        <v>13919.840162838444</v>
      </c>
      <c r="F44" s="5" t="s">
        <v>142</v>
      </c>
      <c r="G44" s="16" t="str">
        <f t="shared" si="10"/>
        <v>52855.0924</v>
      </c>
      <c r="H44" s="110">
        <f t="shared" si="11"/>
        <v>27948</v>
      </c>
      <c r="I44" s="122" t="s">
        <v>356</v>
      </c>
      <c r="J44" s="123" t="s">
        <v>357</v>
      </c>
      <c r="K44" s="122">
        <v>27948</v>
      </c>
      <c r="L44" s="122" t="s">
        <v>358</v>
      </c>
      <c r="M44" s="123" t="s">
        <v>182</v>
      </c>
      <c r="N44" s="123" t="s">
        <v>183</v>
      </c>
      <c r="O44" s="124" t="s">
        <v>354</v>
      </c>
      <c r="P44" s="125" t="s">
        <v>355</v>
      </c>
    </row>
    <row r="45" spans="1:16" ht="12.75" customHeight="1" thickBot="1" x14ac:dyDescent="0.25">
      <c r="A45" s="110" t="str">
        <f t="shared" si="6"/>
        <v>IBVS 5502 </v>
      </c>
      <c r="B45" s="5" t="str">
        <f t="shared" si="7"/>
        <v>I</v>
      </c>
      <c r="C45" s="110">
        <f t="shared" si="8"/>
        <v>52952.6005</v>
      </c>
      <c r="D45" s="16" t="str">
        <f t="shared" si="9"/>
        <v>vis</v>
      </c>
      <c r="E45" s="121">
        <f>VLOOKUP(C45,'Active 1'!C$21:E$973,3,FALSE)</f>
        <v>14187.833455592256</v>
      </c>
      <c r="F45" s="5" t="s">
        <v>142</v>
      </c>
      <c r="G45" s="16" t="str">
        <f t="shared" si="10"/>
        <v>52952.6005</v>
      </c>
      <c r="H45" s="110">
        <f t="shared" si="11"/>
        <v>28216</v>
      </c>
      <c r="I45" s="122" t="s">
        <v>359</v>
      </c>
      <c r="J45" s="123" t="s">
        <v>360</v>
      </c>
      <c r="K45" s="122">
        <v>28216</v>
      </c>
      <c r="L45" s="122" t="s">
        <v>361</v>
      </c>
      <c r="M45" s="123" t="s">
        <v>182</v>
      </c>
      <c r="N45" s="123" t="s">
        <v>183</v>
      </c>
      <c r="O45" s="124" t="s">
        <v>338</v>
      </c>
      <c r="P45" s="125" t="s">
        <v>362</v>
      </c>
    </row>
    <row r="46" spans="1:16" ht="12.75" customHeight="1" thickBot="1" x14ac:dyDescent="0.25">
      <c r="A46" s="110" t="str">
        <f t="shared" si="6"/>
        <v>IBVS 5684 </v>
      </c>
      <c r="B46" s="5" t="str">
        <f t="shared" si="7"/>
        <v>I</v>
      </c>
      <c r="C46" s="110">
        <f t="shared" si="8"/>
        <v>53229.48</v>
      </c>
      <c r="D46" s="16" t="str">
        <f t="shared" si="9"/>
        <v>vis</v>
      </c>
      <c r="E46" s="121">
        <f>VLOOKUP(C46,'Active 1'!C$21:E$973,3,FALSE)</f>
        <v>14948.814839713483</v>
      </c>
      <c r="F46" s="5" t="s">
        <v>142</v>
      </c>
      <c r="G46" s="16" t="str">
        <f t="shared" si="10"/>
        <v>53229.480</v>
      </c>
      <c r="H46" s="110">
        <f t="shared" si="11"/>
        <v>28977</v>
      </c>
      <c r="I46" s="122" t="s">
        <v>363</v>
      </c>
      <c r="J46" s="123" t="s">
        <v>364</v>
      </c>
      <c r="K46" s="122">
        <v>28977</v>
      </c>
      <c r="L46" s="122" t="s">
        <v>365</v>
      </c>
      <c r="M46" s="123" t="s">
        <v>182</v>
      </c>
      <c r="N46" s="123" t="s">
        <v>183</v>
      </c>
      <c r="O46" s="124" t="s">
        <v>366</v>
      </c>
      <c r="P46" s="125" t="s">
        <v>367</v>
      </c>
    </row>
    <row r="47" spans="1:16" ht="12.75" customHeight="1" thickBot="1" x14ac:dyDescent="0.25">
      <c r="A47" s="110" t="str">
        <f t="shared" si="6"/>
        <v>IBVS 5887 </v>
      </c>
      <c r="B47" s="5" t="str">
        <f t="shared" si="7"/>
        <v>II</v>
      </c>
      <c r="C47" s="110">
        <f t="shared" si="8"/>
        <v>53293.338199999998</v>
      </c>
      <c r="D47" s="16" t="str">
        <f t="shared" si="9"/>
        <v>vis</v>
      </c>
      <c r="E47" s="121">
        <f>VLOOKUP(C47,'Active 1'!C$21:E$973,3,FALSE)</f>
        <v>15124.324046510974</v>
      </c>
      <c r="F47" s="5" t="s">
        <v>142</v>
      </c>
      <c r="G47" s="16" t="str">
        <f t="shared" si="10"/>
        <v>53293.3382</v>
      </c>
      <c r="H47" s="110">
        <f t="shared" si="11"/>
        <v>29152.5</v>
      </c>
      <c r="I47" s="122" t="s">
        <v>368</v>
      </c>
      <c r="J47" s="123" t="s">
        <v>369</v>
      </c>
      <c r="K47" s="122">
        <v>29152.5</v>
      </c>
      <c r="L47" s="122" t="s">
        <v>370</v>
      </c>
      <c r="M47" s="123" t="s">
        <v>182</v>
      </c>
      <c r="N47" s="123" t="s">
        <v>343</v>
      </c>
      <c r="O47" s="124" t="s">
        <v>371</v>
      </c>
      <c r="P47" s="125" t="s">
        <v>345</v>
      </c>
    </row>
    <row r="48" spans="1:16" ht="12.75" customHeight="1" thickBot="1" x14ac:dyDescent="0.25">
      <c r="A48" s="110" t="str">
        <f t="shared" si="6"/>
        <v>IBVS 5649 </v>
      </c>
      <c r="B48" s="5" t="str">
        <f t="shared" si="7"/>
        <v>I</v>
      </c>
      <c r="C48" s="110">
        <f t="shared" si="8"/>
        <v>53302.2526</v>
      </c>
      <c r="D48" s="16" t="str">
        <f t="shared" si="9"/>
        <v>vis</v>
      </c>
      <c r="E48" s="121">
        <f>VLOOKUP(C48,'Active 1'!C$21:E$973,3,FALSE)</f>
        <v>15148.824569123197</v>
      </c>
      <c r="F48" s="5" t="s">
        <v>142</v>
      </c>
      <c r="G48" s="16" t="str">
        <f t="shared" si="10"/>
        <v>53302.2526</v>
      </c>
      <c r="H48" s="110">
        <f t="shared" si="11"/>
        <v>29177</v>
      </c>
      <c r="I48" s="122" t="s">
        <v>372</v>
      </c>
      <c r="J48" s="123" t="s">
        <v>373</v>
      </c>
      <c r="K48" s="122">
        <v>29177</v>
      </c>
      <c r="L48" s="122" t="s">
        <v>374</v>
      </c>
      <c r="M48" s="123" t="s">
        <v>182</v>
      </c>
      <c r="N48" s="123" t="s">
        <v>183</v>
      </c>
      <c r="O48" s="124" t="s">
        <v>375</v>
      </c>
      <c r="P48" s="125" t="s">
        <v>376</v>
      </c>
    </row>
    <row r="49" spans="1:16" ht="12.75" customHeight="1" thickBot="1" x14ac:dyDescent="0.25">
      <c r="A49" s="110" t="str">
        <f t="shared" si="6"/>
        <v>IBVS 5649 </v>
      </c>
      <c r="B49" s="5" t="str">
        <f t="shared" si="7"/>
        <v>I</v>
      </c>
      <c r="C49" s="110">
        <f t="shared" si="8"/>
        <v>53303.341800000002</v>
      </c>
      <c r="D49" s="16" t="str">
        <f t="shared" si="9"/>
        <v>vis</v>
      </c>
      <c r="E49" s="121">
        <f>VLOOKUP(C49,'Active 1'!C$21:E$973,3,FALSE)</f>
        <v>15151.818149086996</v>
      </c>
      <c r="F49" s="5" t="s">
        <v>142</v>
      </c>
      <c r="G49" s="16" t="str">
        <f t="shared" si="10"/>
        <v>53303.3418</v>
      </c>
      <c r="H49" s="110">
        <f t="shared" si="11"/>
        <v>29180</v>
      </c>
      <c r="I49" s="122" t="s">
        <v>377</v>
      </c>
      <c r="J49" s="123" t="s">
        <v>378</v>
      </c>
      <c r="K49" s="122">
        <v>29180</v>
      </c>
      <c r="L49" s="122" t="s">
        <v>379</v>
      </c>
      <c r="M49" s="123" t="s">
        <v>182</v>
      </c>
      <c r="N49" s="123" t="s">
        <v>183</v>
      </c>
      <c r="O49" s="124" t="s">
        <v>375</v>
      </c>
      <c r="P49" s="125" t="s">
        <v>376</v>
      </c>
    </row>
    <row r="50" spans="1:16" ht="12.75" customHeight="1" thickBot="1" x14ac:dyDescent="0.25">
      <c r="A50" s="110" t="str">
        <f t="shared" si="6"/>
        <v>IBVS 5649 </v>
      </c>
      <c r="B50" s="5" t="str">
        <f t="shared" si="7"/>
        <v>II</v>
      </c>
      <c r="C50" s="110">
        <f t="shared" si="8"/>
        <v>53304.250099999997</v>
      </c>
      <c r="D50" s="16" t="str">
        <f t="shared" si="9"/>
        <v>vis</v>
      </c>
      <c r="E50" s="121">
        <f>VLOOKUP(C50,'Active 1'!C$21:E$973,3,FALSE)</f>
        <v>15154.314539723333</v>
      </c>
      <c r="F50" s="5" t="s">
        <v>142</v>
      </c>
      <c r="G50" s="16" t="str">
        <f t="shared" si="10"/>
        <v>53304.2501</v>
      </c>
      <c r="H50" s="110">
        <f t="shared" si="11"/>
        <v>29182.5</v>
      </c>
      <c r="I50" s="122" t="s">
        <v>380</v>
      </c>
      <c r="J50" s="123" t="s">
        <v>381</v>
      </c>
      <c r="K50" s="122">
        <v>29182.5</v>
      </c>
      <c r="L50" s="122" t="s">
        <v>382</v>
      </c>
      <c r="M50" s="123" t="s">
        <v>182</v>
      </c>
      <c r="N50" s="123" t="s">
        <v>183</v>
      </c>
      <c r="O50" s="124" t="s">
        <v>375</v>
      </c>
      <c r="P50" s="125" t="s">
        <v>376</v>
      </c>
    </row>
    <row r="51" spans="1:16" ht="12.75" customHeight="1" thickBot="1" x14ac:dyDescent="0.25">
      <c r="A51" s="110" t="str">
        <f t="shared" si="6"/>
        <v>IBVS 5887 </v>
      </c>
      <c r="B51" s="5" t="str">
        <f t="shared" si="7"/>
        <v>I</v>
      </c>
      <c r="C51" s="110">
        <f t="shared" si="8"/>
        <v>53558.390099999997</v>
      </c>
      <c r="D51" s="16" t="str">
        <f t="shared" si="9"/>
        <v>vis</v>
      </c>
      <c r="E51" s="121">
        <f>VLOOKUP(C51,'Active 1'!C$21:E$973,3,FALSE)</f>
        <v>15852.798208469361</v>
      </c>
      <c r="F51" s="5" t="s">
        <v>142</v>
      </c>
      <c r="G51" s="16" t="str">
        <f t="shared" si="10"/>
        <v>53558.3901</v>
      </c>
      <c r="H51" s="110">
        <f t="shared" si="11"/>
        <v>29881</v>
      </c>
      <c r="I51" s="122" t="s">
        <v>383</v>
      </c>
      <c r="J51" s="123" t="s">
        <v>384</v>
      </c>
      <c r="K51" s="122">
        <v>29881</v>
      </c>
      <c r="L51" s="122" t="s">
        <v>385</v>
      </c>
      <c r="M51" s="123" t="s">
        <v>182</v>
      </c>
      <c r="N51" s="123" t="s">
        <v>343</v>
      </c>
      <c r="O51" s="124" t="s">
        <v>386</v>
      </c>
      <c r="P51" s="125" t="s">
        <v>345</v>
      </c>
    </row>
    <row r="52" spans="1:16" ht="12.75" customHeight="1" thickBot="1" x14ac:dyDescent="0.25">
      <c r="A52" s="110" t="str">
        <f t="shared" si="6"/>
        <v>IBVS 5684 </v>
      </c>
      <c r="B52" s="5" t="str">
        <f t="shared" si="7"/>
        <v>I</v>
      </c>
      <c r="C52" s="110">
        <f t="shared" si="8"/>
        <v>53559.481399999997</v>
      </c>
      <c r="D52" s="16" t="str">
        <f t="shared" si="9"/>
        <v>vis</v>
      </c>
      <c r="E52" s="121">
        <f>VLOOKUP(C52,'Active 1'!C$21:E$973,3,FALSE)</f>
        <v>15855.797560116889</v>
      </c>
      <c r="F52" s="5" t="s">
        <v>142</v>
      </c>
      <c r="G52" s="16" t="str">
        <f t="shared" si="10"/>
        <v>53559.4814</v>
      </c>
      <c r="H52" s="110">
        <f t="shared" si="11"/>
        <v>29884</v>
      </c>
      <c r="I52" s="122" t="s">
        <v>387</v>
      </c>
      <c r="J52" s="123" t="s">
        <v>388</v>
      </c>
      <c r="K52" s="122">
        <v>29884</v>
      </c>
      <c r="L52" s="122" t="s">
        <v>389</v>
      </c>
      <c r="M52" s="123" t="s">
        <v>182</v>
      </c>
      <c r="N52" s="123" t="s">
        <v>183</v>
      </c>
      <c r="O52" s="124" t="s">
        <v>366</v>
      </c>
      <c r="P52" s="125" t="s">
        <v>367</v>
      </c>
    </row>
    <row r="53" spans="1:16" ht="12.75" customHeight="1" thickBot="1" x14ac:dyDescent="0.25">
      <c r="A53" s="110" t="str">
        <f t="shared" si="6"/>
        <v>IBVS 5887 </v>
      </c>
      <c r="B53" s="5" t="str">
        <f t="shared" si="7"/>
        <v>II</v>
      </c>
      <c r="C53" s="110">
        <f t="shared" si="8"/>
        <v>53560.402600000001</v>
      </c>
      <c r="D53" s="16" t="str">
        <f t="shared" si="9"/>
        <v>vis</v>
      </c>
      <c r="E53" s="121">
        <f>VLOOKUP(C53,'Active 1'!C$21:E$973,3,FALSE)</f>
        <v>15858.329405381908</v>
      </c>
      <c r="F53" s="5" t="s">
        <v>142</v>
      </c>
      <c r="G53" s="16" t="str">
        <f t="shared" si="10"/>
        <v>53560.4026</v>
      </c>
      <c r="H53" s="110">
        <f t="shared" si="11"/>
        <v>29886.5</v>
      </c>
      <c r="I53" s="122" t="s">
        <v>390</v>
      </c>
      <c r="J53" s="123" t="s">
        <v>391</v>
      </c>
      <c r="K53" s="122">
        <v>29886.5</v>
      </c>
      <c r="L53" s="122" t="s">
        <v>392</v>
      </c>
      <c r="M53" s="123" t="s">
        <v>182</v>
      </c>
      <c r="N53" s="123" t="s">
        <v>343</v>
      </c>
      <c r="O53" s="124" t="s">
        <v>393</v>
      </c>
      <c r="P53" s="125" t="s">
        <v>345</v>
      </c>
    </row>
    <row r="54" spans="1:16" ht="12.75" customHeight="1" thickBot="1" x14ac:dyDescent="0.25">
      <c r="A54" s="110" t="str">
        <f t="shared" si="6"/>
        <v>IBVS 5887 </v>
      </c>
      <c r="B54" s="5" t="str">
        <f t="shared" si="7"/>
        <v>I</v>
      </c>
      <c r="C54" s="110">
        <f t="shared" si="8"/>
        <v>53589.325799999999</v>
      </c>
      <c r="D54" s="16" t="str">
        <f t="shared" si="9"/>
        <v>vis</v>
      </c>
      <c r="E54" s="121">
        <f>VLOOKUP(C54,'Active 1'!C$21:E$973,3,FALSE)</f>
        <v>15937.822530619467</v>
      </c>
      <c r="F54" s="5" t="s">
        <v>142</v>
      </c>
      <c r="G54" s="16" t="str">
        <f t="shared" si="10"/>
        <v>53589.3258</v>
      </c>
      <c r="H54" s="110">
        <f t="shared" si="11"/>
        <v>29966</v>
      </c>
      <c r="I54" s="122" t="s">
        <v>394</v>
      </c>
      <c r="J54" s="123" t="s">
        <v>395</v>
      </c>
      <c r="K54" s="122">
        <v>29966</v>
      </c>
      <c r="L54" s="122" t="s">
        <v>396</v>
      </c>
      <c r="M54" s="123" t="s">
        <v>182</v>
      </c>
      <c r="N54" s="123" t="s">
        <v>343</v>
      </c>
      <c r="O54" s="124" t="s">
        <v>397</v>
      </c>
      <c r="P54" s="125" t="s">
        <v>345</v>
      </c>
    </row>
    <row r="55" spans="1:16" ht="12.75" customHeight="1" thickBot="1" x14ac:dyDescent="0.25">
      <c r="A55" s="110" t="str">
        <f t="shared" si="6"/>
        <v>IBVS 5887 </v>
      </c>
      <c r="B55" s="5" t="str">
        <f t="shared" si="7"/>
        <v>II</v>
      </c>
      <c r="C55" s="110">
        <f t="shared" si="8"/>
        <v>53589.507400000002</v>
      </c>
      <c r="D55" s="16" t="str">
        <f t="shared" si="9"/>
        <v>vis</v>
      </c>
      <c r="E55" s="121">
        <f>VLOOKUP(C55,'Active 1'!C$21:E$973,3,FALSE)</f>
        <v>15938.321643841498</v>
      </c>
      <c r="F55" s="5" t="s">
        <v>142</v>
      </c>
      <c r="G55" s="16" t="str">
        <f t="shared" si="10"/>
        <v>53589.5074</v>
      </c>
      <c r="H55" s="110">
        <f t="shared" si="11"/>
        <v>29966.5</v>
      </c>
      <c r="I55" s="122" t="s">
        <v>398</v>
      </c>
      <c r="J55" s="123" t="s">
        <v>399</v>
      </c>
      <c r="K55" s="122">
        <v>29966.5</v>
      </c>
      <c r="L55" s="122" t="s">
        <v>400</v>
      </c>
      <c r="M55" s="123" t="s">
        <v>182</v>
      </c>
      <c r="N55" s="123" t="s">
        <v>343</v>
      </c>
      <c r="O55" s="124" t="s">
        <v>401</v>
      </c>
      <c r="P55" s="125" t="s">
        <v>345</v>
      </c>
    </row>
    <row r="56" spans="1:16" ht="12.75" customHeight="1" thickBot="1" x14ac:dyDescent="0.25">
      <c r="A56" s="110" t="str">
        <f t="shared" si="6"/>
        <v>IBVS 5887 </v>
      </c>
      <c r="B56" s="5" t="str">
        <f t="shared" si="7"/>
        <v>I</v>
      </c>
      <c r="C56" s="110">
        <f t="shared" si="8"/>
        <v>53606.423900000002</v>
      </c>
      <c r="D56" s="16" t="str">
        <f t="shared" si="9"/>
        <v>vis</v>
      </c>
      <c r="E56" s="121">
        <f>VLOOKUP(C56,'Active 1'!C$21:E$973,3,FALSE)</f>
        <v>15984.815304746282</v>
      </c>
      <c r="F56" s="5" t="s">
        <v>142</v>
      </c>
      <c r="G56" s="16" t="str">
        <f t="shared" si="10"/>
        <v>53606.4239</v>
      </c>
      <c r="H56" s="110">
        <f t="shared" si="11"/>
        <v>30013</v>
      </c>
      <c r="I56" s="122" t="s">
        <v>402</v>
      </c>
      <c r="J56" s="123" t="s">
        <v>403</v>
      </c>
      <c r="K56" s="122">
        <v>30013</v>
      </c>
      <c r="L56" s="122" t="s">
        <v>404</v>
      </c>
      <c r="M56" s="123" t="s">
        <v>182</v>
      </c>
      <c r="N56" s="123" t="s">
        <v>343</v>
      </c>
      <c r="O56" s="124" t="s">
        <v>405</v>
      </c>
      <c r="P56" s="125" t="s">
        <v>345</v>
      </c>
    </row>
    <row r="57" spans="1:16" ht="12.75" customHeight="1" thickBot="1" x14ac:dyDescent="0.25">
      <c r="A57" s="110" t="str">
        <f t="shared" si="6"/>
        <v>IBVS 5649 </v>
      </c>
      <c r="B57" s="5" t="str">
        <f t="shared" si="7"/>
        <v>I</v>
      </c>
      <c r="C57" s="110">
        <f t="shared" si="8"/>
        <v>53613.340900000003</v>
      </c>
      <c r="D57" s="16" t="str">
        <f t="shared" si="9"/>
        <v>vis</v>
      </c>
      <c r="E57" s="121">
        <f>VLOOKUP(C57,'Active 1'!C$21:E$973,3,FALSE)</f>
        <v>16003.826131600446</v>
      </c>
      <c r="F57" s="5" t="s">
        <v>142</v>
      </c>
      <c r="G57" s="16" t="str">
        <f t="shared" si="10"/>
        <v>53613.3409</v>
      </c>
      <c r="H57" s="110">
        <f t="shared" si="11"/>
        <v>30032</v>
      </c>
      <c r="I57" s="122" t="s">
        <v>406</v>
      </c>
      <c r="J57" s="123" t="s">
        <v>407</v>
      </c>
      <c r="K57" s="122">
        <v>30032</v>
      </c>
      <c r="L57" s="122" t="s">
        <v>408</v>
      </c>
      <c r="M57" s="123" t="s">
        <v>182</v>
      </c>
      <c r="N57" s="123" t="s">
        <v>183</v>
      </c>
      <c r="O57" s="124" t="s">
        <v>375</v>
      </c>
      <c r="P57" s="125" t="s">
        <v>376</v>
      </c>
    </row>
    <row r="58" spans="1:16" ht="12.75" customHeight="1" thickBot="1" x14ac:dyDescent="0.25">
      <c r="A58" s="110" t="str">
        <f t="shared" si="6"/>
        <v>IBVS 5753 </v>
      </c>
      <c r="B58" s="5" t="str">
        <f t="shared" si="7"/>
        <v>I</v>
      </c>
      <c r="C58" s="110">
        <f t="shared" si="8"/>
        <v>53937.53</v>
      </c>
      <c r="D58" s="16" t="str">
        <f t="shared" si="9"/>
        <v>vis</v>
      </c>
      <c r="E58" s="121">
        <f>VLOOKUP(C58,'Active 1'!C$21:E$973,3,FALSE)</f>
        <v>16894.834205636296</v>
      </c>
      <c r="F58" s="5" t="s">
        <v>142</v>
      </c>
      <c r="G58" s="16" t="str">
        <f t="shared" si="10"/>
        <v>53937.530</v>
      </c>
      <c r="H58" s="110">
        <f t="shared" si="11"/>
        <v>30923</v>
      </c>
      <c r="I58" s="122" t="s">
        <v>409</v>
      </c>
      <c r="J58" s="123" t="s">
        <v>410</v>
      </c>
      <c r="K58" s="122">
        <v>30923</v>
      </c>
      <c r="L58" s="122" t="s">
        <v>411</v>
      </c>
      <c r="M58" s="123" t="s">
        <v>182</v>
      </c>
      <c r="N58" s="123" t="s">
        <v>183</v>
      </c>
      <c r="O58" s="124" t="s">
        <v>412</v>
      </c>
      <c r="P58" s="125" t="s">
        <v>413</v>
      </c>
    </row>
    <row r="59" spans="1:16" ht="12.75" customHeight="1" thickBot="1" x14ac:dyDescent="0.25">
      <c r="A59" s="110" t="str">
        <f t="shared" si="6"/>
        <v>IBVS 5753 </v>
      </c>
      <c r="B59" s="5" t="str">
        <f t="shared" si="7"/>
        <v>II</v>
      </c>
      <c r="C59" s="110">
        <f t="shared" si="8"/>
        <v>53938.430500000002</v>
      </c>
      <c r="D59" s="16" t="str">
        <f t="shared" si="9"/>
        <v>vis</v>
      </c>
      <c r="E59" s="121">
        <f>VLOOKUP(C59,'Active 1'!C$21:E$973,3,FALSE)</f>
        <v>16897.309158590211</v>
      </c>
      <c r="F59" s="5" t="s">
        <v>142</v>
      </c>
      <c r="G59" s="16" t="str">
        <f t="shared" si="10"/>
        <v>53938.4305</v>
      </c>
      <c r="H59" s="110">
        <f t="shared" si="11"/>
        <v>30925.5</v>
      </c>
      <c r="I59" s="122" t="s">
        <v>414</v>
      </c>
      <c r="J59" s="123" t="s">
        <v>415</v>
      </c>
      <c r="K59" s="122">
        <v>30925.5</v>
      </c>
      <c r="L59" s="122" t="s">
        <v>416</v>
      </c>
      <c r="M59" s="123" t="s">
        <v>182</v>
      </c>
      <c r="N59" s="123" t="s">
        <v>183</v>
      </c>
      <c r="O59" s="124" t="s">
        <v>412</v>
      </c>
      <c r="P59" s="125" t="s">
        <v>413</v>
      </c>
    </row>
    <row r="60" spans="1:16" ht="12.75" customHeight="1" thickBot="1" x14ac:dyDescent="0.25">
      <c r="A60" s="110" t="str">
        <f t="shared" si="6"/>
        <v>IBVS 5898 </v>
      </c>
      <c r="B60" s="5" t="str">
        <f t="shared" si="7"/>
        <v>I</v>
      </c>
      <c r="C60" s="110">
        <f t="shared" si="8"/>
        <v>54650.469899999996</v>
      </c>
      <c r="D60" s="16" t="str">
        <f t="shared" si="9"/>
        <v>vis</v>
      </c>
      <c r="E60" s="121">
        <f>VLOOKUP(C60,'Active 1'!C$21:E$973,3,FALSE)</f>
        <v>18854.293074556677</v>
      </c>
      <c r="F60" s="5" t="s">
        <v>142</v>
      </c>
      <c r="G60" s="16" t="str">
        <f t="shared" si="10"/>
        <v>54650.4699</v>
      </c>
      <c r="H60" s="110">
        <f t="shared" si="11"/>
        <v>32883</v>
      </c>
      <c r="I60" s="122" t="s">
        <v>417</v>
      </c>
      <c r="J60" s="123" t="s">
        <v>418</v>
      </c>
      <c r="K60" s="122">
        <v>32883</v>
      </c>
      <c r="L60" s="122" t="s">
        <v>419</v>
      </c>
      <c r="M60" s="123" t="s">
        <v>420</v>
      </c>
      <c r="N60" s="123" t="s">
        <v>142</v>
      </c>
      <c r="O60" s="124" t="s">
        <v>421</v>
      </c>
      <c r="P60" s="125" t="s">
        <v>422</v>
      </c>
    </row>
    <row r="61" spans="1:16" ht="12.75" customHeight="1" thickBot="1" x14ac:dyDescent="0.25">
      <c r="A61" s="110" t="str">
        <f t="shared" si="6"/>
        <v>BAVM 212 </v>
      </c>
      <c r="B61" s="5" t="str">
        <f t="shared" si="7"/>
        <v>II</v>
      </c>
      <c r="C61" s="110">
        <f t="shared" si="8"/>
        <v>55050.5164</v>
      </c>
      <c r="D61" s="16" t="str">
        <f t="shared" si="9"/>
        <v>vis</v>
      </c>
      <c r="E61" s="121">
        <f>VLOOKUP(C61,'Active 1'!C$21:E$973,3,FALSE)</f>
        <v>19953.789206566642</v>
      </c>
      <c r="F61" s="5" t="s">
        <v>142</v>
      </c>
      <c r="G61" s="16" t="str">
        <f t="shared" si="10"/>
        <v>55050.5164</v>
      </c>
      <c r="H61" s="110">
        <f t="shared" si="11"/>
        <v>33982.5</v>
      </c>
      <c r="I61" s="122" t="s">
        <v>423</v>
      </c>
      <c r="J61" s="123" t="s">
        <v>424</v>
      </c>
      <c r="K61" s="122">
        <v>33982.5</v>
      </c>
      <c r="L61" s="122" t="s">
        <v>425</v>
      </c>
      <c r="M61" s="123" t="s">
        <v>420</v>
      </c>
      <c r="N61" s="123" t="s">
        <v>426</v>
      </c>
      <c r="O61" s="124" t="s">
        <v>427</v>
      </c>
      <c r="P61" s="125" t="s">
        <v>428</v>
      </c>
    </row>
    <row r="62" spans="1:16" ht="12.75" customHeight="1" thickBot="1" x14ac:dyDescent="0.25">
      <c r="A62" s="110" t="str">
        <f t="shared" si="6"/>
        <v>BAVM 212 </v>
      </c>
      <c r="B62" s="5" t="str">
        <f t="shared" si="7"/>
        <v>I</v>
      </c>
      <c r="C62" s="110">
        <f t="shared" si="8"/>
        <v>55059.4202</v>
      </c>
      <c r="D62" s="16" t="str">
        <f t="shared" si="9"/>
        <v>vis</v>
      </c>
      <c r="E62" s="121">
        <f>VLOOKUP(C62,'Active 1'!C$21:E$973,3,FALSE)</f>
        <v>19978.260595918106</v>
      </c>
      <c r="F62" s="5" t="s">
        <v>142</v>
      </c>
      <c r="G62" s="16" t="str">
        <f t="shared" si="10"/>
        <v>55059.4202</v>
      </c>
      <c r="H62" s="110">
        <f t="shared" si="11"/>
        <v>34007</v>
      </c>
      <c r="I62" s="122" t="s">
        <v>429</v>
      </c>
      <c r="J62" s="123" t="s">
        <v>430</v>
      </c>
      <c r="K62" s="122" t="s">
        <v>431</v>
      </c>
      <c r="L62" s="122" t="s">
        <v>432</v>
      </c>
      <c r="M62" s="123" t="s">
        <v>420</v>
      </c>
      <c r="N62" s="123" t="s">
        <v>426</v>
      </c>
      <c r="O62" s="124" t="s">
        <v>427</v>
      </c>
      <c r="P62" s="125" t="s">
        <v>428</v>
      </c>
    </row>
    <row r="63" spans="1:16" ht="12.75" customHeight="1" thickBot="1" x14ac:dyDescent="0.25">
      <c r="A63" s="110" t="str">
        <f t="shared" si="6"/>
        <v>BAVM 212 </v>
      </c>
      <c r="B63" s="5" t="str">
        <f t="shared" si="7"/>
        <v>II</v>
      </c>
      <c r="C63" s="110">
        <f t="shared" si="8"/>
        <v>55059.613100000002</v>
      </c>
      <c r="D63" s="16" t="str">
        <f t="shared" si="9"/>
        <v>vis</v>
      </c>
      <c r="E63" s="121">
        <f>VLOOKUP(C63,'Active 1'!C$21:E$973,3,FALSE)</f>
        <v>19978.790766295464</v>
      </c>
      <c r="F63" s="5" t="s">
        <v>142</v>
      </c>
      <c r="G63" s="16" t="str">
        <f t="shared" si="10"/>
        <v>55059.6131</v>
      </c>
      <c r="H63" s="110">
        <f t="shared" si="11"/>
        <v>34007.5</v>
      </c>
      <c r="I63" s="122" t="s">
        <v>433</v>
      </c>
      <c r="J63" s="123" t="s">
        <v>434</v>
      </c>
      <c r="K63" s="122" t="s">
        <v>435</v>
      </c>
      <c r="L63" s="122" t="s">
        <v>436</v>
      </c>
      <c r="M63" s="123" t="s">
        <v>420</v>
      </c>
      <c r="N63" s="123" t="s">
        <v>426</v>
      </c>
      <c r="O63" s="124" t="s">
        <v>427</v>
      </c>
      <c r="P63" s="125" t="s">
        <v>428</v>
      </c>
    </row>
    <row r="64" spans="1:16" ht="12.75" customHeight="1" thickBot="1" x14ac:dyDescent="0.25">
      <c r="A64" s="110" t="str">
        <f t="shared" si="6"/>
        <v>IBVS 5980 </v>
      </c>
      <c r="B64" s="5" t="str">
        <f t="shared" si="7"/>
        <v>I</v>
      </c>
      <c r="C64" s="110">
        <f t="shared" si="8"/>
        <v>55401.4395</v>
      </c>
      <c r="D64" s="16" t="str">
        <f t="shared" si="9"/>
        <v>CCD</v>
      </c>
      <c r="E64" s="121">
        <f>VLOOKUP(C64,'Active 1'!C$21:E$973,3,FALSE)</f>
        <v>20918.273562967563</v>
      </c>
      <c r="F64" s="5" t="str">
        <f>LEFT(M64,1)</f>
        <v>C</v>
      </c>
      <c r="G64" s="16" t="str">
        <f t="shared" si="10"/>
        <v>55401.4395</v>
      </c>
      <c r="H64" s="110">
        <f t="shared" si="11"/>
        <v>34947</v>
      </c>
      <c r="I64" s="122" t="s">
        <v>437</v>
      </c>
      <c r="J64" s="123" t="s">
        <v>438</v>
      </c>
      <c r="K64" s="122" t="s">
        <v>439</v>
      </c>
      <c r="L64" s="122" t="s">
        <v>440</v>
      </c>
      <c r="M64" s="123" t="s">
        <v>420</v>
      </c>
      <c r="N64" s="123" t="s">
        <v>123</v>
      </c>
      <c r="O64" s="124" t="s">
        <v>421</v>
      </c>
      <c r="P64" s="125" t="s">
        <v>441</v>
      </c>
    </row>
    <row r="65" spans="1:16" ht="12.75" customHeight="1" thickBot="1" x14ac:dyDescent="0.25">
      <c r="A65" s="110" t="str">
        <f t="shared" si="6"/>
        <v>IBVS 5980 </v>
      </c>
      <c r="B65" s="5" t="str">
        <f t="shared" si="7"/>
        <v>I</v>
      </c>
      <c r="C65" s="110">
        <f t="shared" si="8"/>
        <v>55463.294300000001</v>
      </c>
      <c r="D65" s="16" t="str">
        <f t="shared" si="9"/>
        <v>CCD</v>
      </c>
      <c r="E65" s="121">
        <f>VLOOKUP(C65,'Active 1'!C$21:E$973,3,FALSE)</f>
        <v>21088.276583482053</v>
      </c>
      <c r="F65" s="5" t="str">
        <f>LEFT(M65,1)</f>
        <v>C</v>
      </c>
      <c r="G65" s="16" t="str">
        <f t="shared" si="10"/>
        <v>55463.2943</v>
      </c>
      <c r="H65" s="110">
        <f t="shared" si="11"/>
        <v>35117</v>
      </c>
      <c r="I65" s="122" t="s">
        <v>442</v>
      </c>
      <c r="J65" s="123" t="s">
        <v>443</v>
      </c>
      <c r="K65" s="122" t="s">
        <v>444</v>
      </c>
      <c r="L65" s="122" t="s">
        <v>445</v>
      </c>
      <c r="M65" s="123" t="s">
        <v>420</v>
      </c>
      <c r="N65" s="123" t="s">
        <v>123</v>
      </c>
      <c r="O65" s="124" t="s">
        <v>421</v>
      </c>
      <c r="P65" s="125" t="s">
        <v>441</v>
      </c>
    </row>
    <row r="66" spans="1:16" ht="12.75" customHeight="1" thickBot="1" x14ac:dyDescent="0.25">
      <c r="A66" s="110" t="str">
        <f t="shared" si="6"/>
        <v>IBVS 5980 </v>
      </c>
      <c r="B66" s="5" t="str">
        <f t="shared" si="7"/>
        <v>I</v>
      </c>
      <c r="C66" s="110">
        <f t="shared" si="8"/>
        <v>55476.393700000001</v>
      </c>
      <c r="D66" s="16" t="str">
        <f t="shared" si="9"/>
        <v>CCD</v>
      </c>
      <c r="E66" s="121">
        <f>VLOOKUP(C66,'Active 1'!C$21:E$973,3,FALSE)</f>
        <v>21124.279247251514</v>
      </c>
      <c r="F66" s="5" t="str">
        <f>LEFT(M66,1)</f>
        <v>C</v>
      </c>
      <c r="G66" s="16" t="str">
        <f t="shared" si="10"/>
        <v>55476.3937</v>
      </c>
      <c r="H66" s="110">
        <f t="shared" si="11"/>
        <v>35153</v>
      </c>
      <c r="I66" s="122" t="s">
        <v>446</v>
      </c>
      <c r="J66" s="123" t="s">
        <v>447</v>
      </c>
      <c r="K66" s="122" t="s">
        <v>448</v>
      </c>
      <c r="L66" s="122" t="s">
        <v>449</v>
      </c>
      <c r="M66" s="123" t="s">
        <v>420</v>
      </c>
      <c r="N66" s="123" t="s">
        <v>123</v>
      </c>
      <c r="O66" s="124" t="s">
        <v>421</v>
      </c>
      <c r="P66" s="125" t="s">
        <v>441</v>
      </c>
    </row>
    <row r="67" spans="1:16" ht="12.75" customHeight="1" thickBot="1" x14ac:dyDescent="0.25">
      <c r="A67" s="110" t="str">
        <f t="shared" si="6"/>
        <v>IBVS 6044 </v>
      </c>
      <c r="B67" s="5" t="str">
        <f t="shared" si="7"/>
        <v>I</v>
      </c>
      <c r="C67" s="110">
        <f t="shared" si="8"/>
        <v>55735.449699999997</v>
      </c>
      <c r="D67" s="16" t="str">
        <f t="shared" si="9"/>
        <v>CCD</v>
      </c>
      <c r="E67" s="121">
        <f>VLOOKUP(C67,'Active 1'!C$21:E$973,3,FALSE)</f>
        <v>21836.274152778664</v>
      </c>
      <c r="F67" s="5" t="str">
        <f>LEFT(M67,1)</f>
        <v>C</v>
      </c>
      <c r="G67" s="16" t="str">
        <f t="shared" si="10"/>
        <v>55735.4497</v>
      </c>
      <c r="H67" s="110">
        <f t="shared" si="11"/>
        <v>35865</v>
      </c>
      <c r="I67" s="122" t="s">
        <v>450</v>
      </c>
      <c r="J67" s="123" t="s">
        <v>451</v>
      </c>
      <c r="K67" s="122" t="s">
        <v>452</v>
      </c>
      <c r="L67" s="122" t="s">
        <v>453</v>
      </c>
      <c r="M67" s="123" t="s">
        <v>420</v>
      </c>
      <c r="N67" s="123" t="s">
        <v>142</v>
      </c>
      <c r="O67" s="124" t="s">
        <v>421</v>
      </c>
      <c r="P67" s="125" t="s">
        <v>454</v>
      </c>
    </row>
    <row r="68" spans="1:16" ht="12.75" customHeight="1" thickBot="1" x14ac:dyDescent="0.25">
      <c r="A68" s="110" t="str">
        <f t="shared" si="6"/>
        <v> ASS 186.57 </v>
      </c>
      <c r="B68" s="5" t="str">
        <f t="shared" si="7"/>
        <v>II</v>
      </c>
      <c r="C68" s="110">
        <f t="shared" si="8"/>
        <v>48119.520700000001</v>
      </c>
      <c r="D68" s="16" t="str">
        <f t="shared" si="9"/>
        <v>vis</v>
      </c>
      <c r="E68" s="121">
        <f>VLOOKUP(C68,'Active 1'!C$21:E$973,3,FALSE)</f>
        <v>904.49627905046839</v>
      </c>
      <c r="F68" s="5" t="s">
        <v>142</v>
      </c>
      <c r="G68" s="16" t="str">
        <f t="shared" si="10"/>
        <v>48119.5207</v>
      </c>
      <c r="H68" s="110">
        <f t="shared" si="11"/>
        <v>14931.5</v>
      </c>
      <c r="I68" s="122" t="s">
        <v>265</v>
      </c>
      <c r="J68" s="123" t="s">
        <v>266</v>
      </c>
      <c r="K68" s="122">
        <v>14931.5</v>
      </c>
      <c r="L68" s="122" t="s">
        <v>267</v>
      </c>
      <c r="M68" s="123" t="s">
        <v>182</v>
      </c>
      <c r="N68" s="123" t="s">
        <v>109</v>
      </c>
      <c r="O68" s="124" t="s">
        <v>268</v>
      </c>
      <c r="P68" s="124" t="s">
        <v>269</v>
      </c>
    </row>
    <row r="69" spans="1:16" ht="12.75" customHeight="1" thickBot="1" x14ac:dyDescent="0.25">
      <c r="A69" s="110" t="str">
        <f t="shared" si="6"/>
        <v> ASS 186.57 </v>
      </c>
      <c r="B69" s="5" t="str">
        <f t="shared" si="7"/>
        <v>II</v>
      </c>
      <c r="C69" s="110">
        <f t="shared" si="8"/>
        <v>48119.527000000002</v>
      </c>
      <c r="D69" s="16" t="str">
        <f t="shared" si="9"/>
        <v>vis</v>
      </c>
      <c r="E69" s="121">
        <f>VLOOKUP(C69,'Active 1'!C$21:E$973,3,FALSE)</f>
        <v>904.51359410167538</v>
      </c>
      <c r="F69" s="5" t="s">
        <v>142</v>
      </c>
      <c r="G69" s="16" t="str">
        <f t="shared" si="10"/>
        <v>48119.5270</v>
      </c>
      <c r="H69" s="110">
        <f t="shared" si="11"/>
        <v>14931.5</v>
      </c>
      <c r="I69" s="122" t="s">
        <v>270</v>
      </c>
      <c r="J69" s="123" t="s">
        <v>271</v>
      </c>
      <c r="K69" s="122">
        <v>14931.5</v>
      </c>
      <c r="L69" s="122" t="s">
        <v>272</v>
      </c>
      <c r="M69" s="123" t="s">
        <v>182</v>
      </c>
      <c r="N69" s="123" t="s">
        <v>33</v>
      </c>
      <c r="O69" s="124" t="s">
        <v>268</v>
      </c>
      <c r="P69" s="124" t="s">
        <v>269</v>
      </c>
    </row>
    <row r="70" spans="1:16" ht="12.75" customHeight="1" thickBot="1" x14ac:dyDescent="0.25">
      <c r="A70" s="110" t="str">
        <f t="shared" si="6"/>
        <v> ASS 186.57 </v>
      </c>
      <c r="B70" s="5" t="str">
        <f t="shared" si="7"/>
        <v>II</v>
      </c>
      <c r="C70" s="110">
        <f t="shared" si="8"/>
        <v>48122.432999999997</v>
      </c>
      <c r="D70" s="16" t="str">
        <f t="shared" si="9"/>
        <v>vis</v>
      </c>
      <c r="E70" s="121">
        <f>VLOOKUP(C70,'Active 1'!C$21:E$973,3,FALSE)</f>
        <v>912.50050502232045</v>
      </c>
      <c r="F70" s="5" t="s">
        <v>142</v>
      </c>
      <c r="G70" s="16" t="str">
        <f t="shared" si="10"/>
        <v>48122.4330</v>
      </c>
      <c r="H70" s="110">
        <f t="shared" si="11"/>
        <v>14939.5</v>
      </c>
      <c r="I70" s="122" t="s">
        <v>273</v>
      </c>
      <c r="J70" s="123" t="s">
        <v>274</v>
      </c>
      <c r="K70" s="122">
        <v>14939.5</v>
      </c>
      <c r="L70" s="122" t="s">
        <v>275</v>
      </c>
      <c r="M70" s="123" t="s">
        <v>182</v>
      </c>
      <c r="N70" s="123" t="s">
        <v>109</v>
      </c>
      <c r="O70" s="124" t="s">
        <v>268</v>
      </c>
      <c r="P70" s="124" t="s">
        <v>269</v>
      </c>
    </row>
    <row r="71" spans="1:16" ht="12.75" customHeight="1" thickBot="1" x14ac:dyDescent="0.25">
      <c r="A71" s="110" t="str">
        <f t="shared" si="6"/>
        <v> ASS 186.57 </v>
      </c>
      <c r="B71" s="5" t="str">
        <f t="shared" si="7"/>
        <v>II</v>
      </c>
      <c r="C71" s="110">
        <f t="shared" si="8"/>
        <v>48122.435100000002</v>
      </c>
      <c r="D71" s="16" t="str">
        <f t="shared" si="9"/>
        <v>vis</v>
      </c>
      <c r="E71" s="121">
        <f>VLOOKUP(C71,'Active 1'!C$21:E$973,3,FALSE)</f>
        <v>912.50627670606946</v>
      </c>
      <c r="F71" s="5" t="s">
        <v>142</v>
      </c>
      <c r="G71" s="16" t="str">
        <f t="shared" si="10"/>
        <v>48122.4351</v>
      </c>
      <c r="H71" s="110">
        <f t="shared" si="11"/>
        <v>14939.5</v>
      </c>
      <c r="I71" s="122" t="s">
        <v>276</v>
      </c>
      <c r="J71" s="123" t="s">
        <v>277</v>
      </c>
      <c r="K71" s="122">
        <v>14939.5</v>
      </c>
      <c r="L71" s="122" t="s">
        <v>278</v>
      </c>
      <c r="M71" s="123" t="s">
        <v>182</v>
      </c>
      <c r="N71" s="123" t="s">
        <v>33</v>
      </c>
      <c r="O71" s="124" t="s">
        <v>268</v>
      </c>
      <c r="P71" s="124" t="s">
        <v>269</v>
      </c>
    </row>
    <row r="72" spans="1:16" ht="12.75" customHeight="1" thickBot="1" x14ac:dyDescent="0.25">
      <c r="A72" s="110" t="str">
        <f t="shared" si="6"/>
        <v> ASS 186.57 </v>
      </c>
      <c r="B72" s="5" t="str">
        <f t="shared" si="7"/>
        <v>I</v>
      </c>
      <c r="C72" s="110">
        <f t="shared" si="8"/>
        <v>48123.338499999998</v>
      </c>
      <c r="D72" s="16" t="str">
        <f t="shared" si="9"/>
        <v>vis</v>
      </c>
      <c r="E72" s="121">
        <f>VLOOKUP(C72,'Active 1'!C$21:E$973,3,FALSE)</f>
        <v>914.98920008035964</v>
      </c>
      <c r="F72" s="5" t="s">
        <v>142</v>
      </c>
      <c r="G72" s="16" t="str">
        <f t="shared" si="10"/>
        <v>48123.3385</v>
      </c>
      <c r="H72" s="110">
        <f t="shared" si="11"/>
        <v>14942</v>
      </c>
      <c r="I72" s="122" t="s">
        <v>279</v>
      </c>
      <c r="J72" s="123" t="s">
        <v>280</v>
      </c>
      <c r="K72" s="122">
        <v>14942</v>
      </c>
      <c r="L72" s="122" t="s">
        <v>281</v>
      </c>
      <c r="M72" s="123" t="s">
        <v>182</v>
      </c>
      <c r="N72" s="123" t="s">
        <v>33</v>
      </c>
      <c r="O72" s="124" t="s">
        <v>268</v>
      </c>
      <c r="P72" s="124" t="s">
        <v>269</v>
      </c>
    </row>
    <row r="73" spans="1:16" ht="12.75" customHeight="1" thickBot="1" x14ac:dyDescent="0.25">
      <c r="A73" s="110" t="str">
        <f t="shared" si="6"/>
        <v> ASS 186.57 </v>
      </c>
      <c r="B73" s="5" t="str">
        <f t="shared" si="7"/>
        <v>I</v>
      </c>
      <c r="C73" s="110">
        <f t="shared" si="8"/>
        <v>48123.340199999999</v>
      </c>
      <c r="D73" s="16" t="str">
        <f t="shared" si="9"/>
        <v>vis</v>
      </c>
      <c r="E73" s="121">
        <f>VLOOKUP(C73,'Active 1'!C$21:E$973,3,FALSE)</f>
        <v>914.99387239576595</v>
      </c>
      <c r="F73" s="5" t="s">
        <v>142</v>
      </c>
      <c r="G73" s="16" t="str">
        <f t="shared" si="10"/>
        <v>48123.3402</v>
      </c>
      <c r="H73" s="110">
        <f t="shared" si="11"/>
        <v>14942</v>
      </c>
      <c r="I73" s="122" t="s">
        <v>282</v>
      </c>
      <c r="J73" s="123" t="s">
        <v>283</v>
      </c>
      <c r="K73" s="122">
        <v>14942</v>
      </c>
      <c r="L73" s="122" t="s">
        <v>284</v>
      </c>
      <c r="M73" s="123" t="s">
        <v>182</v>
      </c>
      <c r="N73" s="123" t="s">
        <v>109</v>
      </c>
      <c r="O73" s="124" t="s">
        <v>268</v>
      </c>
      <c r="P73" s="124" t="s">
        <v>269</v>
      </c>
    </row>
    <row r="74" spans="1:16" ht="12.75" customHeight="1" thickBot="1" x14ac:dyDescent="0.25">
      <c r="A74" s="110" t="str">
        <f t="shared" si="6"/>
        <v> ASS 186.57 </v>
      </c>
      <c r="B74" s="5" t="str">
        <f t="shared" si="7"/>
        <v>II</v>
      </c>
      <c r="C74" s="110">
        <f t="shared" si="8"/>
        <v>48129.346899999997</v>
      </c>
      <c r="D74" s="16" t="str">
        <f t="shared" si="9"/>
        <v>vis</v>
      </c>
      <c r="E74" s="121">
        <f>VLOOKUP(C74,'Active 1'!C$21:E$973,3,FALSE)</f>
        <v>931.50281177191857</v>
      </c>
      <c r="F74" s="5" t="s">
        <v>142</v>
      </c>
      <c r="G74" s="16" t="str">
        <f t="shared" si="10"/>
        <v>48129.3469</v>
      </c>
      <c r="H74" s="110">
        <f t="shared" si="11"/>
        <v>14958.5</v>
      </c>
      <c r="I74" s="122" t="s">
        <v>285</v>
      </c>
      <c r="J74" s="123" t="s">
        <v>286</v>
      </c>
      <c r="K74" s="122">
        <v>14958.5</v>
      </c>
      <c r="L74" s="122" t="s">
        <v>287</v>
      </c>
      <c r="M74" s="123" t="s">
        <v>182</v>
      </c>
      <c r="N74" s="123" t="s">
        <v>109</v>
      </c>
      <c r="O74" s="124" t="s">
        <v>268</v>
      </c>
      <c r="P74" s="124" t="s">
        <v>269</v>
      </c>
    </row>
    <row r="75" spans="1:16" ht="12.75" customHeight="1" thickBot="1" x14ac:dyDescent="0.25">
      <c r="A75" s="110" t="str">
        <f t="shared" ref="A75:A84" si="12">P75</f>
        <v> ASS 186.57 </v>
      </c>
      <c r="B75" s="5" t="str">
        <f t="shared" ref="B75:B84" si="13">IF(H75=INT(H75),"I","II")</f>
        <v>II</v>
      </c>
      <c r="C75" s="110">
        <f t="shared" ref="C75:C84" si="14">1*G75</f>
        <v>48129.3485</v>
      </c>
      <c r="D75" s="16" t="str">
        <f t="shared" ref="D75:D84" si="15">VLOOKUP(F75,I$1:J$5,2,FALSE)</f>
        <v>vis</v>
      </c>
      <c r="E75" s="121">
        <f>VLOOKUP(C75,'Active 1'!C$21:E$973,3,FALSE)</f>
        <v>931.50720924524933</v>
      </c>
      <c r="F75" s="5" t="s">
        <v>142</v>
      </c>
      <c r="G75" s="16" t="str">
        <f t="shared" ref="G75:G84" si="16">MID(I75,3,LEN(I75)-3)</f>
        <v>48129.3485</v>
      </c>
      <c r="H75" s="110">
        <f t="shared" ref="H75:H84" si="17">1*K75</f>
        <v>14958.5</v>
      </c>
      <c r="I75" s="122" t="s">
        <v>288</v>
      </c>
      <c r="J75" s="123" t="s">
        <v>289</v>
      </c>
      <c r="K75" s="122">
        <v>14958.5</v>
      </c>
      <c r="L75" s="122" t="s">
        <v>290</v>
      </c>
      <c r="M75" s="123" t="s">
        <v>182</v>
      </c>
      <c r="N75" s="123" t="s">
        <v>33</v>
      </c>
      <c r="O75" s="124" t="s">
        <v>268</v>
      </c>
      <c r="P75" s="124" t="s">
        <v>269</v>
      </c>
    </row>
    <row r="76" spans="1:16" ht="12.75" customHeight="1" thickBot="1" x14ac:dyDescent="0.25">
      <c r="A76" s="110" t="str">
        <f t="shared" si="12"/>
        <v> ASS 186.57 </v>
      </c>
      <c r="B76" s="5" t="str">
        <f t="shared" si="13"/>
        <v>I</v>
      </c>
      <c r="C76" s="110">
        <f t="shared" si="14"/>
        <v>48131.343099999998</v>
      </c>
      <c r="D76" s="16" t="str">
        <f t="shared" si="15"/>
        <v>vis</v>
      </c>
      <c r="E76" s="121">
        <f>VLOOKUP(C76,'Active 1'!C$21:E$973,3,FALSE)</f>
        <v>936.98920942499103</v>
      </c>
      <c r="F76" s="5" t="s">
        <v>142</v>
      </c>
      <c r="G76" s="16" t="str">
        <f t="shared" si="16"/>
        <v>48131.3431</v>
      </c>
      <c r="H76" s="110">
        <f t="shared" si="17"/>
        <v>14964</v>
      </c>
      <c r="I76" s="122" t="s">
        <v>291</v>
      </c>
      <c r="J76" s="123" t="s">
        <v>292</v>
      </c>
      <c r="K76" s="122">
        <v>14964</v>
      </c>
      <c r="L76" s="122" t="s">
        <v>293</v>
      </c>
      <c r="M76" s="123" t="s">
        <v>182</v>
      </c>
      <c r="N76" s="123" t="s">
        <v>109</v>
      </c>
      <c r="O76" s="124" t="s">
        <v>268</v>
      </c>
      <c r="P76" s="124" t="s">
        <v>269</v>
      </c>
    </row>
    <row r="77" spans="1:16" ht="12.75" customHeight="1" thickBot="1" x14ac:dyDescent="0.25">
      <c r="A77" s="110" t="str">
        <f t="shared" si="12"/>
        <v> ASS 186.57 </v>
      </c>
      <c r="B77" s="5" t="str">
        <f t="shared" si="13"/>
        <v>I</v>
      </c>
      <c r="C77" s="110">
        <f t="shared" si="14"/>
        <v>48131.345699999998</v>
      </c>
      <c r="D77" s="16" t="str">
        <f t="shared" si="15"/>
        <v>vis</v>
      </c>
      <c r="E77" s="121">
        <f>VLOOKUP(C77,'Active 1'!C$21:E$973,3,FALSE)</f>
        <v>936.99635531913827</v>
      </c>
      <c r="F77" s="5" t="s">
        <v>142</v>
      </c>
      <c r="G77" s="16" t="str">
        <f t="shared" si="16"/>
        <v>48131.3457</v>
      </c>
      <c r="H77" s="110">
        <f t="shared" si="17"/>
        <v>14964</v>
      </c>
      <c r="I77" s="122" t="s">
        <v>294</v>
      </c>
      <c r="J77" s="123" t="s">
        <v>295</v>
      </c>
      <c r="K77" s="122">
        <v>14964</v>
      </c>
      <c r="L77" s="122" t="s">
        <v>296</v>
      </c>
      <c r="M77" s="123" t="s">
        <v>182</v>
      </c>
      <c r="N77" s="123" t="s">
        <v>33</v>
      </c>
      <c r="O77" s="124" t="s">
        <v>268</v>
      </c>
      <c r="P77" s="124" t="s">
        <v>269</v>
      </c>
    </row>
    <row r="78" spans="1:16" ht="12.75" customHeight="1" thickBot="1" x14ac:dyDescent="0.25">
      <c r="A78" s="110" t="str">
        <f t="shared" si="12"/>
        <v>IBVS 4027 </v>
      </c>
      <c r="B78" s="5" t="str">
        <f t="shared" si="13"/>
        <v>II</v>
      </c>
      <c r="C78" s="110">
        <f t="shared" si="14"/>
        <v>48472.436800000003</v>
      </c>
      <c r="D78" s="16" t="str">
        <f t="shared" si="15"/>
        <v>vis</v>
      </c>
      <c r="E78" s="121">
        <f>VLOOKUP(C78,'Active 1'!C$21:E$973,3,FALSE)</f>
        <v>1874.4582381578202</v>
      </c>
      <c r="F78" s="5" t="s">
        <v>142</v>
      </c>
      <c r="G78" s="16" t="str">
        <f t="shared" si="16"/>
        <v>48472.4368</v>
      </c>
      <c r="H78" s="110">
        <f t="shared" si="17"/>
        <v>15901.5</v>
      </c>
      <c r="I78" s="122" t="s">
        <v>297</v>
      </c>
      <c r="J78" s="123" t="s">
        <v>298</v>
      </c>
      <c r="K78" s="122">
        <v>15901.5</v>
      </c>
      <c r="L78" s="122" t="s">
        <v>299</v>
      </c>
      <c r="M78" s="123" t="s">
        <v>182</v>
      </c>
      <c r="N78" s="123" t="s">
        <v>183</v>
      </c>
      <c r="O78" s="124" t="s">
        <v>300</v>
      </c>
      <c r="P78" s="125" t="s">
        <v>301</v>
      </c>
    </row>
    <row r="79" spans="1:16" ht="12.75" customHeight="1" thickBot="1" x14ac:dyDescent="0.25">
      <c r="A79" s="110" t="str">
        <f t="shared" si="12"/>
        <v>IBVS 4670 </v>
      </c>
      <c r="B79" s="5" t="str">
        <f t="shared" si="13"/>
        <v>I</v>
      </c>
      <c r="C79" s="110">
        <f t="shared" si="14"/>
        <v>50301.478300000002</v>
      </c>
      <c r="D79" s="16" t="str">
        <f t="shared" si="15"/>
        <v>vis</v>
      </c>
      <c r="E79" s="121">
        <f>VLOOKUP(C79,'Active 1'!C$21:E$973,3,FALSE)</f>
        <v>6901.4339885660283</v>
      </c>
      <c r="F79" s="5" t="s">
        <v>142</v>
      </c>
      <c r="G79" s="16" t="str">
        <f t="shared" si="16"/>
        <v>50301.4783</v>
      </c>
      <c r="H79" s="110">
        <f t="shared" si="17"/>
        <v>20929</v>
      </c>
      <c r="I79" s="122" t="s">
        <v>309</v>
      </c>
      <c r="J79" s="123" t="s">
        <v>310</v>
      </c>
      <c r="K79" s="122">
        <v>20929</v>
      </c>
      <c r="L79" s="122" t="s">
        <v>311</v>
      </c>
      <c r="M79" s="123" t="s">
        <v>182</v>
      </c>
      <c r="N79" s="123" t="s">
        <v>183</v>
      </c>
      <c r="O79" s="124" t="s">
        <v>312</v>
      </c>
      <c r="P79" s="125" t="s">
        <v>313</v>
      </c>
    </row>
    <row r="80" spans="1:16" ht="12.75" customHeight="1" thickBot="1" x14ac:dyDescent="0.25">
      <c r="A80" s="110" t="str">
        <f t="shared" si="12"/>
        <v>IBVS 4670 </v>
      </c>
      <c r="B80" s="5" t="str">
        <f t="shared" si="13"/>
        <v>II</v>
      </c>
      <c r="C80" s="110">
        <f t="shared" si="14"/>
        <v>50731.340100000001</v>
      </c>
      <c r="D80" s="16" t="str">
        <f t="shared" si="15"/>
        <v>vis</v>
      </c>
      <c r="E80" s="121">
        <f>VLOOKUP(C80,'Active 1'!C$21:E$973,3,FALSE)</f>
        <v>8082.8751120325087</v>
      </c>
      <c r="F80" s="5" t="s">
        <v>142</v>
      </c>
      <c r="G80" s="16" t="str">
        <f t="shared" si="16"/>
        <v>50731.3401</v>
      </c>
      <c r="H80" s="110">
        <f t="shared" si="17"/>
        <v>22110.5</v>
      </c>
      <c r="I80" s="122" t="s">
        <v>314</v>
      </c>
      <c r="J80" s="123" t="s">
        <v>315</v>
      </c>
      <c r="K80" s="122">
        <v>22110.5</v>
      </c>
      <c r="L80" s="122" t="s">
        <v>316</v>
      </c>
      <c r="M80" s="123" t="s">
        <v>182</v>
      </c>
      <c r="N80" s="123" t="s">
        <v>183</v>
      </c>
      <c r="O80" s="124" t="s">
        <v>317</v>
      </c>
      <c r="P80" s="125" t="s">
        <v>313</v>
      </c>
    </row>
    <row r="81" spans="1:16" ht="12.75" customHeight="1" thickBot="1" x14ac:dyDescent="0.25">
      <c r="A81" s="110" t="str">
        <f t="shared" si="12"/>
        <v>IBVS 4670 </v>
      </c>
      <c r="B81" s="5" t="str">
        <f t="shared" si="13"/>
        <v>II</v>
      </c>
      <c r="C81" s="110">
        <f t="shared" si="14"/>
        <v>50758.272599999997</v>
      </c>
      <c r="D81" s="16" t="str">
        <f t="shared" si="15"/>
        <v>vis</v>
      </c>
      <c r="E81" s="121">
        <f>VLOOKUP(C81,'Active 1'!C$21:E$973,3,FALSE)</f>
        <v>8156.8969559315383</v>
      </c>
      <c r="F81" s="5" t="s">
        <v>142</v>
      </c>
      <c r="G81" s="16" t="str">
        <f t="shared" si="16"/>
        <v>50758.2726</v>
      </c>
      <c r="H81" s="110">
        <f t="shared" si="17"/>
        <v>22184.5</v>
      </c>
      <c r="I81" s="122" t="s">
        <v>318</v>
      </c>
      <c r="J81" s="123" t="s">
        <v>319</v>
      </c>
      <c r="K81" s="122">
        <v>22184.5</v>
      </c>
      <c r="L81" s="122" t="s">
        <v>320</v>
      </c>
      <c r="M81" s="123" t="s">
        <v>182</v>
      </c>
      <c r="N81" s="123" t="s">
        <v>183</v>
      </c>
      <c r="O81" s="124" t="s">
        <v>321</v>
      </c>
      <c r="P81" s="125" t="s">
        <v>313</v>
      </c>
    </row>
    <row r="82" spans="1:16" ht="12.75" customHeight="1" thickBot="1" x14ac:dyDescent="0.25">
      <c r="A82" s="110" t="str">
        <f t="shared" si="12"/>
        <v>IBVS 6044 </v>
      </c>
      <c r="B82" s="5" t="str">
        <f t="shared" si="13"/>
        <v>I</v>
      </c>
      <c r="C82" s="110">
        <f t="shared" si="14"/>
        <v>56105.477200000001</v>
      </c>
      <c r="D82" s="16" t="str">
        <f t="shared" si="15"/>
        <v>CCD</v>
      </c>
      <c r="E82" s="121">
        <f>VLOOKUP(C82,'Active 1'!C$21:E$973,3,FALSE)</f>
        <v>22853.265440009811</v>
      </c>
      <c r="F82" s="5" t="str">
        <f>LEFT(M82,1)</f>
        <v>C</v>
      </c>
      <c r="G82" s="16" t="str">
        <f t="shared" si="16"/>
        <v>56105.4772</v>
      </c>
      <c r="H82" s="110">
        <f t="shared" si="17"/>
        <v>36882</v>
      </c>
      <c r="I82" s="122" t="s">
        <v>455</v>
      </c>
      <c r="J82" s="123" t="s">
        <v>456</v>
      </c>
      <c r="K82" s="122" t="s">
        <v>457</v>
      </c>
      <c r="L82" s="122" t="s">
        <v>458</v>
      </c>
      <c r="M82" s="123" t="s">
        <v>420</v>
      </c>
      <c r="N82" s="123" t="s">
        <v>123</v>
      </c>
      <c r="O82" s="124" t="s">
        <v>421</v>
      </c>
      <c r="P82" s="125" t="s">
        <v>454</v>
      </c>
    </row>
    <row r="83" spans="1:16" ht="12.75" customHeight="1" thickBot="1" x14ac:dyDescent="0.25">
      <c r="A83" s="110" t="str">
        <f t="shared" si="12"/>
        <v>IBVS 6044 </v>
      </c>
      <c r="B83" s="5" t="str">
        <f t="shared" si="13"/>
        <v>I</v>
      </c>
      <c r="C83" s="110">
        <f t="shared" si="14"/>
        <v>56105.477299999999</v>
      </c>
      <c r="D83" s="16" t="str">
        <f t="shared" si="15"/>
        <v>vis</v>
      </c>
      <c r="E83" s="121">
        <f>VLOOKUP(C83,'Active 1'!C$21:E$973,3,FALSE)</f>
        <v>22853.265714851888</v>
      </c>
      <c r="F83" s="5" t="s">
        <v>142</v>
      </c>
      <c r="G83" s="16" t="str">
        <f t="shared" si="16"/>
        <v>56105.4773</v>
      </c>
      <c r="H83" s="110">
        <f t="shared" si="17"/>
        <v>36882</v>
      </c>
      <c r="I83" s="122" t="s">
        <v>459</v>
      </c>
      <c r="J83" s="123" t="s">
        <v>456</v>
      </c>
      <c r="K83" s="122" t="s">
        <v>457</v>
      </c>
      <c r="L83" s="122" t="s">
        <v>460</v>
      </c>
      <c r="M83" s="123" t="s">
        <v>420</v>
      </c>
      <c r="N83" s="123" t="s">
        <v>123</v>
      </c>
      <c r="O83" s="124" t="s">
        <v>421</v>
      </c>
      <c r="P83" s="125" t="s">
        <v>454</v>
      </c>
    </row>
    <row r="84" spans="1:16" ht="12.75" customHeight="1" thickBot="1" x14ac:dyDescent="0.25">
      <c r="A84" s="110" t="str">
        <f t="shared" si="12"/>
        <v>IBVS 6044 </v>
      </c>
      <c r="B84" s="5" t="str">
        <f t="shared" si="13"/>
        <v>I</v>
      </c>
      <c r="C84" s="110">
        <f t="shared" si="14"/>
        <v>56180.432099999998</v>
      </c>
      <c r="D84" s="16" t="str">
        <f t="shared" si="15"/>
        <v>vis</v>
      </c>
      <c r="E84" s="121">
        <f>VLOOKUP(C84,'Active 1'!C$21:E$973,3,FALSE)</f>
        <v>23059.273048188334</v>
      </c>
      <c r="F84" s="5" t="s">
        <v>142</v>
      </c>
      <c r="G84" s="16" t="str">
        <f t="shared" si="16"/>
        <v>56180.4321</v>
      </c>
      <c r="H84" s="110">
        <f t="shared" si="17"/>
        <v>37088</v>
      </c>
      <c r="I84" s="122" t="s">
        <v>461</v>
      </c>
      <c r="J84" s="123" t="s">
        <v>462</v>
      </c>
      <c r="K84" s="122" t="s">
        <v>463</v>
      </c>
      <c r="L84" s="122" t="s">
        <v>464</v>
      </c>
      <c r="M84" s="123" t="s">
        <v>420</v>
      </c>
      <c r="N84" s="123" t="s">
        <v>123</v>
      </c>
      <c r="O84" s="124" t="s">
        <v>421</v>
      </c>
      <c r="P84" s="125" t="s">
        <v>454</v>
      </c>
    </row>
    <row r="85" spans="1:16" ht="12.75" customHeight="1" thickBot="1" x14ac:dyDescent="0.25">
      <c r="B85" s="5"/>
      <c r="E85" s="121"/>
      <c r="F85" s="5"/>
      <c r="I85" s="122"/>
      <c r="J85" s="123"/>
      <c r="K85" s="122"/>
      <c r="L85" s="122"/>
      <c r="M85" s="123"/>
      <c r="N85" s="123"/>
      <c r="O85" s="124"/>
      <c r="P85" s="124"/>
    </row>
    <row r="86" spans="1:16" ht="12.75" customHeight="1" thickBot="1" x14ac:dyDescent="0.25">
      <c r="B86" s="5"/>
      <c r="E86" s="121"/>
      <c r="F86" s="5"/>
      <c r="I86" s="122"/>
      <c r="J86" s="123"/>
      <c r="K86" s="122"/>
      <c r="L86" s="122"/>
      <c r="M86" s="123"/>
      <c r="N86" s="123"/>
      <c r="O86" s="124"/>
      <c r="P86" s="124"/>
    </row>
    <row r="87" spans="1:16" ht="12.75" customHeight="1" thickBot="1" x14ac:dyDescent="0.25">
      <c r="B87" s="5"/>
      <c r="E87" s="121"/>
      <c r="F87" s="5"/>
      <c r="I87" s="122"/>
      <c r="J87" s="123"/>
      <c r="K87" s="122"/>
      <c r="L87" s="122"/>
      <c r="M87" s="123"/>
      <c r="N87" s="123"/>
      <c r="O87" s="124"/>
      <c r="P87" s="124"/>
    </row>
    <row r="88" spans="1:16" ht="12.75" customHeight="1" thickBot="1" x14ac:dyDescent="0.25">
      <c r="B88" s="5"/>
      <c r="E88" s="121"/>
      <c r="F88" s="5"/>
      <c r="I88" s="122"/>
      <c r="J88" s="123"/>
      <c r="K88" s="122"/>
      <c r="L88" s="122"/>
      <c r="M88" s="123"/>
      <c r="N88" s="123"/>
      <c r="O88" s="124"/>
      <c r="P88" s="124"/>
    </row>
    <row r="89" spans="1:16" ht="12.75" customHeight="1" thickBot="1" x14ac:dyDescent="0.25">
      <c r="B89" s="5"/>
      <c r="E89" s="121"/>
      <c r="F89" s="5"/>
      <c r="I89" s="122"/>
      <c r="J89" s="123"/>
      <c r="K89" s="122"/>
      <c r="L89" s="122"/>
      <c r="M89" s="123"/>
      <c r="N89" s="123"/>
      <c r="O89" s="124"/>
      <c r="P89" s="124"/>
    </row>
    <row r="90" spans="1:16" ht="12.75" customHeight="1" thickBot="1" x14ac:dyDescent="0.25">
      <c r="B90" s="5"/>
      <c r="E90" s="121"/>
      <c r="F90" s="5"/>
      <c r="I90" s="122"/>
      <c r="J90" s="123"/>
      <c r="K90" s="122"/>
      <c r="L90" s="122"/>
      <c r="M90" s="123"/>
      <c r="N90" s="123"/>
      <c r="O90" s="124"/>
      <c r="P90" s="124"/>
    </row>
    <row r="91" spans="1:16" ht="12.75" customHeight="1" thickBot="1" x14ac:dyDescent="0.25">
      <c r="B91" s="5"/>
      <c r="E91" s="121"/>
      <c r="F91" s="5"/>
      <c r="I91" s="122"/>
      <c r="J91" s="123"/>
      <c r="K91" s="122"/>
      <c r="L91" s="122"/>
      <c r="M91" s="123"/>
      <c r="N91" s="123"/>
      <c r="O91" s="124"/>
      <c r="P91" s="124"/>
    </row>
    <row r="92" spans="1:16" ht="12.75" customHeight="1" thickBot="1" x14ac:dyDescent="0.25">
      <c r="B92" s="5"/>
      <c r="E92" s="121"/>
      <c r="F92" s="5"/>
      <c r="I92" s="122"/>
      <c r="J92" s="123"/>
      <c r="K92" s="122"/>
      <c r="L92" s="122"/>
      <c r="M92" s="123"/>
      <c r="N92" s="123"/>
      <c r="O92" s="124"/>
      <c r="P92" s="124"/>
    </row>
    <row r="93" spans="1:16" ht="12.75" customHeight="1" thickBot="1" x14ac:dyDescent="0.25">
      <c r="B93" s="5"/>
      <c r="E93" s="121"/>
      <c r="F93" s="5"/>
      <c r="I93" s="122"/>
      <c r="J93" s="123"/>
      <c r="K93" s="122"/>
      <c r="L93" s="122"/>
      <c r="M93" s="123"/>
      <c r="N93" s="123"/>
      <c r="O93" s="124"/>
      <c r="P93" s="124"/>
    </row>
    <row r="94" spans="1:16" ht="12.75" customHeight="1" thickBot="1" x14ac:dyDescent="0.25">
      <c r="B94" s="5"/>
      <c r="E94" s="121"/>
      <c r="F94" s="5"/>
      <c r="I94" s="122"/>
      <c r="J94" s="123"/>
      <c r="K94" s="122"/>
      <c r="L94" s="122"/>
      <c r="M94" s="123"/>
      <c r="N94" s="123"/>
      <c r="O94" s="124"/>
      <c r="P94" s="124"/>
    </row>
    <row r="95" spans="1:16" ht="12.75" customHeight="1" thickBot="1" x14ac:dyDescent="0.25">
      <c r="B95" s="5"/>
      <c r="E95" s="121"/>
      <c r="F95" s="5"/>
      <c r="I95" s="122"/>
      <c r="J95" s="123"/>
      <c r="K95" s="122"/>
      <c r="L95" s="122"/>
      <c r="M95" s="123"/>
      <c r="N95" s="123"/>
      <c r="O95" s="124"/>
      <c r="P95" s="124"/>
    </row>
    <row r="96" spans="1:16" ht="12.75" customHeight="1" thickBot="1" x14ac:dyDescent="0.25">
      <c r="B96" s="5"/>
      <c r="E96" s="121"/>
      <c r="F96" s="5"/>
      <c r="I96" s="122"/>
      <c r="J96" s="123"/>
      <c r="K96" s="122"/>
      <c r="L96" s="122"/>
      <c r="M96" s="123"/>
      <c r="N96" s="123"/>
      <c r="O96" s="124"/>
      <c r="P96" s="124"/>
    </row>
    <row r="97" spans="2:16" ht="12.75" customHeight="1" thickBot="1" x14ac:dyDescent="0.25">
      <c r="B97" s="5"/>
      <c r="E97" s="121"/>
      <c r="F97" s="5"/>
      <c r="I97" s="122"/>
      <c r="J97" s="123"/>
      <c r="K97" s="122"/>
      <c r="L97" s="122"/>
      <c r="M97" s="123"/>
      <c r="N97" s="123"/>
      <c r="O97" s="124"/>
      <c r="P97" s="124"/>
    </row>
    <row r="98" spans="2:16" ht="12.75" customHeight="1" thickBot="1" x14ac:dyDescent="0.25">
      <c r="B98" s="5"/>
      <c r="E98" s="121"/>
      <c r="F98" s="5"/>
      <c r="I98" s="122"/>
      <c r="J98" s="123"/>
      <c r="K98" s="122"/>
      <c r="L98" s="122"/>
      <c r="M98" s="123"/>
      <c r="N98" s="123"/>
      <c r="O98" s="124"/>
      <c r="P98" s="124"/>
    </row>
    <row r="99" spans="2:16" ht="12.75" customHeight="1" thickBot="1" x14ac:dyDescent="0.25">
      <c r="B99" s="5"/>
      <c r="E99" s="121"/>
      <c r="F99" s="5"/>
      <c r="I99" s="122"/>
      <c r="J99" s="123"/>
      <c r="K99" s="122"/>
      <c r="L99" s="122"/>
      <c r="M99" s="123"/>
      <c r="N99" s="123"/>
      <c r="O99" s="124"/>
      <c r="P99" s="124"/>
    </row>
    <row r="100" spans="2:16" ht="12.75" customHeight="1" thickBot="1" x14ac:dyDescent="0.25">
      <c r="B100" s="5"/>
      <c r="E100" s="121"/>
      <c r="F100" s="5"/>
      <c r="I100" s="122"/>
      <c r="J100" s="123"/>
      <c r="K100" s="122"/>
      <c r="L100" s="122"/>
      <c r="M100" s="123"/>
      <c r="N100" s="123"/>
      <c r="O100" s="124"/>
      <c r="P100" s="124"/>
    </row>
    <row r="101" spans="2:16" ht="12.75" customHeight="1" thickBot="1" x14ac:dyDescent="0.25">
      <c r="B101" s="5"/>
      <c r="E101" s="121"/>
      <c r="F101" s="5"/>
      <c r="I101" s="122"/>
      <c r="J101" s="123"/>
      <c r="K101" s="122"/>
      <c r="L101" s="122"/>
      <c r="M101" s="123"/>
      <c r="N101" s="123"/>
      <c r="O101" s="124"/>
      <c r="P101" s="124"/>
    </row>
    <row r="102" spans="2:16" ht="12.75" customHeight="1" thickBot="1" x14ac:dyDescent="0.25">
      <c r="B102" s="5"/>
      <c r="E102" s="121"/>
      <c r="F102" s="5"/>
      <c r="I102" s="122"/>
      <c r="J102" s="123"/>
      <c r="K102" s="122"/>
      <c r="L102" s="122"/>
      <c r="M102" s="123"/>
      <c r="N102" s="123"/>
      <c r="O102" s="124"/>
      <c r="P102" s="124"/>
    </row>
    <row r="103" spans="2:16" ht="12.75" customHeight="1" thickBot="1" x14ac:dyDescent="0.25">
      <c r="B103" s="5"/>
      <c r="E103" s="121"/>
      <c r="F103" s="5"/>
      <c r="I103" s="122"/>
      <c r="J103" s="123"/>
      <c r="K103" s="122"/>
      <c r="L103" s="122"/>
      <c r="M103" s="123"/>
      <c r="N103" s="123"/>
      <c r="O103" s="124"/>
      <c r="P103" s="124"/>
    </row>
    <row r="104" spans="2:16" ht="12.75" customHeight="1" thickBot="1" x14ac:dyDescent="0.25">
      <c r="B104" s="5"/>
      <c r="E104" s="121"/>
      <c r="F104" s="5"/>
      <c r="I104" s="122"/>
      <c r="J104" s="123"/>
      <c r="K104" s="122"/>
      <c r="L104" s="122"/>
      <c r="M104" s="123"/>
      <c r="N104" s="123"/>
      <c r="O104" s="124"/>
      <c r="P104" s="124"/>
    </row>
    <row r="105" spans="2:16" ht="12.75" customHeight="1" thickBot="1" x14ac:dyDescent="0.25">
      <c r="B105" s="5"/>
      <c r="E105" s="121"/>
      <c r="F105" s="5"/>
      <c r="I105" s="122"/>
      <c r="J105" s="123"/>
      <c r="K105" s="122"/>
      <c r="L105" s="122"/>
      <c r="M105" s="123"/>
      <c r="N105" s="123"/>
      <c r="O105" s="124"/>
      <c r="P105" s="124"/>
    </row>
    <row r="106" spans="2:16" ht="12.75" customHeight="1" thickBot="1" x14ac:dyDescent="0.25">
      <c r="B106" s="5"/>
      <c r="E106" s="121"/>
      <c r="F106" s="5"/>
      <c r="I106" s="122"/>
      <c r="J106" s="123"/>
      <c r="K106" s="122"/>
      <c r="L106" s="122"/>
      <c r="M106" s="123"/>
      <c r="N106" s="123"/>
      <c r="O106" s="124"/>
      <c r="P106" s="124"/>
    </row>
    <row r="107" spans="2:16" ht="12.75" customHeight="1" thickBot="1" x14ac:dyDescent="0.25">
      <c r="B107" s="5"/>
      <c r="E107" s="121"/>
      <c r="F107" s="5"/>
      <c r="I107" s="122"/>
      <c r="J107" s="123"/>
      <c r="K107" s="122"/>
      <c r="L107" s="122"/>
      <c r="M107" s="123"/>
      <c r="N107" s="123"/>
      <c r="O107" s="124"/>
      <c r="P107" s="124"/>
    </row>
    <row r="108" spans="2:16" ht="12.75" customHeight="1" thickBot="1" x14ac:dyDescent="0.25">
      <c r="B108" s="5"/>
      <c r="E108" s="121"/>
      <c r="F108" s="5"/>
      <c r="I108" s="122"/>
      <c r="J108" s="123"/>
      <c r="K108" s="122"/>
      <c r="L108" s="122"/>
      <c r="M108" s="123"/>
      <c r="N108" s="123"/>
      <c r="O108" s="124"/>
      <c r="P108" s="124"/>
    </row>
    <row r="109" spans="2:16" ht="12.75" customHeight="1" thickBot="1" x14ac:dyDescent="0.25">
      <c r="B109" s="5"/>
      <c r="E109" s="121"/>
      <c r="F109" s="5"/>
      <c r="I109" s="122"/>
      <c r="J109" s="123"/>
      <c r="K109" s="122"/>
      <c r="L109" s="122"/>
      <c r="M109" s="123"/>
      <c r="N109" s="123"/>
      <c r="O109" s="124"/>
      <c r="P109" s="124"/>
    </row>
    <row r="110" spans="2:16" ht="12.75" customHeight="1" thickBot="1" x14ac:dyDescent="0.25">
      <c r="B110" s="5"/>
      <c r="E110" s="121"/>
      <c r="F110" s="5"/>
      <c r="I110" s="122"/>
      <c r="J110" s="123"/>
      <c r="K110" s="122"/>
      <c r="L110" s="122"/>
      <c r="M110" s="123"/>
      <c r="N110" s="123"/>
      <c r="O110" s="124"/>
      <c r="P110" s="124"/>
    </row>
    <row r="111" spans="2:16" ht="12.75" customHeight="1" thickBot="1" x14ac:dyDescent="0.25">
      <c r="B111" s="5"/>
      <c r="E111" s="121"/>
      <c r="F111" s="5"/>
      <c r="I111" s="122"/>
      <c r="J111" s="123"/>
      <c r="K111" s="122"/>
      <c r="L111" s="122"/>
      <c r="M111" s="123"/>
      <c r="N111" s="123"/>
      <c r="O111" s="124"/>
      <c r="P111" s="124"/>
    </row>
    <row r="112" spans="2:16" ht="12.75" customHeight="1" thickBot="1" x14ac:dyDescent="0.25">
      <c r="B112" s="5"/>
      <c r="E112" s="121"/>
      <c r="F112" s="5"/>
      <c r="I112" s="122"/>
      <c r="J112" s="123"/>
      <c r="K112" s="122"/>
      <c r="L112" s="122"/>
      <c r="M112" s="123"/>
      <c r="N112" s="123"/>
      <c r="O112" s="124"/>
      <c r="P112" s="124"/>
    </row>
    <row r="113" spans="2:16" ht="12.75" customHeight="1" thickBot="1" x14ac:dyDescent="0.25">
      <c r="B113" s="5"/>
      <c r="E113" s="121"/>
      <c r="F113" s="5"/>
      <c r="I113" s="122"/>
      <c r="J113" s="123"/>
      <c r="K113" s="122"/>
      <c r="L113" s="122"/>
      <c r="M113" s="123"/>
      <c r="N113" s="123"/>
      <c r="O113" s="124"/>
      <c r="P113" s="124"/>
    </row>
    <row r="114" spans="2:16" ht="12.75" customHeight="1" thickBot="1" x14ac:dyDescent="0.25">
      <c r="B114" s="5"/>
      <c r="E114" s="121"/>
      <c r="F114" s="5"/>
      <c r="I114" s="122"/>
      <c r="J114" s="123"/>
      <c r="K114" s="122"/>
      <c r="L114" s="122"/>
      <c r="M114" s="123"/>
      <c r="N114" s="123"/>
      <c r="O114" s="124"/>
      <c r="P114" s="124"/>
    </row>
    <row r="115" spans="2:16" ht="12.75" customHeight="1" thickBot="1" x14ac:dyDescent="0.25">
      <c r="B115" s="5"/>
      <c r="E115" s="121"/>
      <c r="F115" s="5"/>
      <c r="I115" s="122"/>
      <c r="J115" s="123"/>
      <c r="K115" s="122"/>
      <c r="L115" s="122"/>
      <c r="M115" s="123"/>
      <c r="N115" s="123"/>
      <c r="O115" s="124"/>
      <c r="P115" s="124"/>
    </row>
    <row r="116" spans="2:16" ht="12.75" customHeight="1" thickBot="1" x14ac:dyDescent="0.25">
      <c r="B116" s="5"/>
      <c r="E116" s="121"/>
      <c r="F116" s="5"/>
      <c r="I116" s="122"/>
      <c r="J116" s="123"/>
      <c r="K116" s="122"/>
      <c r="L116" s="122"/>
      <c r="M116" s="123"/>
      <c r="N116" s="123"/>
      <c r="O116" s="124"/>
      <c r="P116" s="124"/>
    </row>
    <row r="117" spans="2:16" ht="12.75" customHeight="1" thickBot="1" x14ac:dyDescent="0.25">
      <c r="B117" s="5"/>
      <c r="E117" s="121"/>
      <c r="F117" s="5"/>
      <c r="I117" s="122"/>
      <c r="J117" s="123"/>
      <c r="K117" s="122"/>
      <c r="L117" s="122"/>
      <c r="M117" s="123"/>
      <c r="N117" s="123"/>
      <c r="O117" s="124"/>
      <c r="P117" s="124"/>
    </row>
    <row r="118" spans="2:16" ht="12.75" customHeight="1" thickBot="1" x14ac:dyDescent="0.25">
      <c r="B118" s="5"/>
      <c r="E118" s="121"/>
      <c r="F118" s="5"/>
      <c r="I118" s="122"/>
      <c r="J118" s="123"/>
      <c r="K118" s="122"/>
      <c r="L118" s="122"/>
      <c r="M118" s="123"/>
      <c r="N118" s="123"/>
      <c r="O118" s="124"/>
      <c r="P118" s="124"/>
    </row>
    <row r="119" spans="2:16" ht="12.75" customHeight="1" thickBot="1" x14ac:dyDescent="0.25">
      <c r="B119" s="5"/>
      <c r="E119" s="121"/>
      <c r="F119" s="5"/>
      <c r="I119" s="122"/>
      <c r="J119" s="123"/>
      <c r="K119" s="122"/>
      <c r="L119" s="122"/>
      <c r="M119" s="123"/>
      <c r="N119" s="123"/>
      <c r="O119" s="124"/>
      <c r="P119" s="124"/>
    </row>
    <row r="120" spans="2:16" ht="12.75" customHeight="1" thickBot="1" x14ac:dyDescent="0.25">
      <c r="B120" s="5"/>
      <c r="E120" s="121"/>
      <c r="F120" s="5"/>
      <c r="I120" s="122"/>
      <c r="J120" s="123"/>
      <c r="K120" s="122"/>
      <c r="L120" s="122"/>
      <c r="M120" s="123"/>
      <c r="N120" s="123"/>
      <c r="O120" s="124"/>
      <c r="P120" s="124"/>
    </row>
    <row r="121" spans="2:16" ht="12.75" customHeight="1" thickBot="1" x14ac:dyDescent="0.25">
      <c r="B121" s="5"/>
      <c r="E121" s="121"/>
      <c r="F121" s="5"/>
      <c r="I121" s="122"/>
      <c r="J121" s="123"/>
      <c r="K121" s="122"/>
      <c r="L121" s="122"/>
      <c r="M121" s="123"/>
      <c r="N121" s="123"/>
      <c r="O121" s="124"/>
      <c r="P121" s="124"/>
    </row>
    <row r="122" spans="2:16" ht="12.75" customHeight="1" thickBot="1" x14ac:dyDescent="0.25">
      <c r="B122" s="5"/>
      <c r="E122" s="121"/>
      <c r="F122" s="5"/>
      <c r="I122" s="122"/>
      <c r="J122" s="123"/>
      <c r="K122" s="122"/>
      <c r="L122" s="122"/>
      <c r="M122" s="123"/>
      <c r="N122" s="123"/>
      <c r="O122" s="124"/>
      <c r="P122" s="124"/>
    </row>
    <row r="123" spans="2:16" ht="12.75" customHeight="1" thickBot="1" x14ac:dyDescent="0.25">
      <c r="B123" s="5"/>
      <c r="E123" s="121"/>
      <c r="F123" s="5"/>
      <c r="I123" s="122"/>
      <c r="J123" s="123"/>
      <c r="K123" s="122"/>
      <c r="L123" s="122"/>
      <c r="M123" s="123"/>
      <c r="N123" s="123"/>
      <c r="O123" s="124"/>
      <c r="P123" s="124"/>
    </row>
    <row r="124" spans="2:16" ht="12.75" customHeight="1" thickBot="1" x14ac:dyDescent="0.25">
      <c r="B124" s="5"/>
      <c r="E124" s="121"/>
      <c r="F124" s="5"/>
      <c r="I124" s="122"/>
      <c r="J124" s="123"/>
      <c r="K124" s="122"/>
      <c r="L124" s="122"/>
      <c r="M124" s="123"/>
      <c r="N124" s="123"/>
      <c r="O124" s="124"/>
      <c r="P124" s="124"/>
    </row>
    <row r="125" spans="2:16" ht="12.75" customHeight="1" thickBot="1" x14ac:dyDescent="0.25">
      <c r="B125" s="5"/>
      <c r="E125" s="121"/>
      <c r="F125" s="5"/>
      <c r="I125" s="122"/>
      <c r="J125" s="123"/>
      <c r="K125" s="122"/>
      <c r="L125" s="122"/>
      <c r="M125" s="123"/>
      <c r="N125" s="123"/>
      <c r="O125" s="124"/>
      <c r="P125" s="124"/>
    </row>
    <row r="126" spans="2:16" ht="12.75" customHeight="1" thickBot="1" x14ac:dyDescent="0.25">
      <c r="B126" s="5"/>
      <c r="E126" s="121"/>
      <c r="F126" s="5"/>
      <c r="I126" s="122"/>
      <c r="J126" s="123"/>
      <c r="K126" s="122"/>
      <c r="L126" s="122"/>
      <c r="M126" s="123"/>
      <c r="N126" s="123"/>
      <c r="O126" s="124"/>
      <c r="P126" s="124"/>
    </row>
    <row r="127" spans="2:16" ht="12.75" customHeight="1" thickBot="1" x14ac:dyDescent="0.25">
      <c r="B127" s="5"/>
      <c r="E127" s="121"/>
      <c r="F127" s="5"/>
      <c r="I127" s="122"/>
      <c r="J127" s="123"/>
      <c r="K127" s="122"/>
      <c r="L127" s="122"/>
      <c r="M127" s="123"/>
      <c r="N127" s="123"/>
      <c r="O127" s="124"/>
      <c r="P127" s="124"/>
    </row>
    <row r="128" spans="2:16" ht="12.75" customHeight="1" thickBot="1" x14ac:dyDescent="0.25">
      <c r="B128" s="5"/>
      <c r="E128" s="121"/>
      <c r="F128" s="5"/>
      <c r="I128" s="122"/>
      <c r="J128" s="123"/>
      <c r="K128" s="122"/>
      <c r="L128" s="122"/>
      <c r="M128" s="123"/>
      <c r="N128" s="123"/>
      <c r="O128" s="124"/>
      <c r="P128" s="124"/>
    </row>
    <row r="129" spans="2:16" ht="12.75" customHeight="1" thickBot="1" x14ac:dyDescent="0.25">
      <c r="B129" s="5"/>
      <c r="E129" s="121"/>
      <c r="F129" s="5"/>
      <c r="I129" s="122"/>
      <c r="J129" s="123"/>
      <c r="K129" s="122"/>
      <c r="L129" s="122"/>
      <c r="M129" s="123"/>
      <c r="N129" s="123"/>
      <c r="O129" s="124"/>
      <c r="P129" s="124"/>
    </row>
    <row r="130" spans="2:16" ht="12.75" customHeight="1" thickBot="1" x14ac:dyDescent="0.25">
      <c r="B130" s="5"/>
      <c r="E130" s="121"/>
      <c r="F130" s="5"/>
      <c r="I130" s="122"/>
      <c r="J130" s="123"/>
      <c r="K130" s="122"/>
      <c r="L130" s="122"/>
      <c r="M130" s="123"/>
      <c r="N130" s="123"/>
      <c r="O130" s="124"/>
      <c r="P130" s="124"/>
    </row>
    <row r="131" spans="2:16" ht="12.75" customHeight="1" thickBot="1" x14ac:dyDescent="0.25">
      <c r="B131" s="5"/>
      <c r="E131" s="121"/>
      <c r="F131" s="5"/>
      <c r="I131" s="122"/>
      <c r="J131" s="123"/>
      <c r="K131" s="122"/>
      <c r="L131" s="122"/>
      <c r="M131" s="123"/>
      <c r="N131" s="123"/>
      <c r="O131" s="124"/>
      <c r="P131" s="124"/>
    </row>
    <row r="132" spans="2:16" ht="12.75" customHeight="1" thickBot="1" x14ac:dyDescent="0.25">
      <c r="B132" s="5"/>
      <c r="E132" s="121"/>
      <c r="F132" s="5"/>
      <c r="I132" s="122"/>
      <c r="J132" s="123"/>
      <c r="K132" s="122"/>
      <c r="L132" s="122"/>
      <c r="M132" s="123"/>
      <c r="N132" s="123"/>
      <c r="O132" s="124"/>
      <c r="P132" s="124"/>
    </row>
    <row r="133" spans="2:16" ht="12.75" customHeight="1" thickBot="1" x14ac:dyDescent="0.25">
      <c r="B133" s="5"/>
      <c r="E133" s="121"/>
      <c r="F133" s="5"/>
      <c r="I133" s="122"/>
      <c r="J133" s="123"/>
      <c r="K133" s="122"/>
      <c r="L133" s="122"/>
      <c r="M133" s="123"/>
      <c r="N133" s="123"/>
      <c r="O133" s="124"/>
      <c r="P133" s="124"/>
    </row>
    <row r="134" spans="2:16" ht="12.75" customHeight="1" thickBot="1" x14ac:dyDescent="0.25">
      <c r="B134" s="5"/>
      <c r="E134" s="121"/>
      <c r="F134" s="5"/>
      <c r="I134" s="122"/>
      <c r="J134" s="123"/>
      <c r="K134" s="122"/>
      <c r="L134" s="122"/>
      <c r="M134" s="123"/>
      <c r="N134" s="123"/>
      <c r="O134" s="124"/>
      <c r="P134" s="124"/>
    </row>
    <row r="135" spans="2:16" ht="12.75" customHeight="1" thickBot="1" x14ac:dyDescent="0.25">
      <c r="B135" s="5"/>
      <c r="E135" s="121"/>
      <c r="F135" s="5"/>
      <c r="I135" s="122"/>
      <c r="J135" s="123"/>
      <c r="K135" s="122"/>
      <c r="L135" s="122"/>
      <c r="M135" s="123"/>
      <c r="N135" s="123"/>
      <c r="O135" s="124"/>
      <c r="P135" s="124"/>
    </row>
    <row r="136" spans="2:16" ht="12.75" customHeight="1" thickBot="1" x14ac:dyDescent="0.25">
      <c r="B136" s="5"/>
      <c r="E136" s="121"/>
      <c r="F136" s="5"/>
      <c r="I136" s="122"/>
      <c r="J136" s="123"/>
      <c r="K136" s="122"/>
      <c r="L136" s="122"/>
      <c r="M136" s="123"/>
      <c r="N136" s="123"/>
      <c r="O136" s="124"/>
      <c r="P136" s="124"/>
    </row>
    <row r="137" spans="2:16" ht="12.75" customHeight="1" thickBot="1" x14ac:dyDescent="0.25">
      <c r="B137" s="5"/>
      <c r="E137" s="121"/>
      <c r="F137" s="5"/>
      <c r="I137" s="122"/>
      <c r="J137" s="123"/>
      <c r="K137" s="122"/>
      <c r="L137" s="122"/>
      <c r="M137" s="123"/>
      <c r="N137" s="123"/>
      <c r="O137" s="124"/>
      <c r="P137" s="124"/>
    </row>
    <row r="138" spans="2:16" ht="12.75" customHeight="1" thickBot="1" x14ac:dyDescent="0.25">
      <c r="B138" s="5"/>
      <c r="E138" s="121"/>
      <c r="F138" s="5"/>
      <c r="I138" s="122"/>
      <c r="J138" s="123"/>
      <c r="K138" s="122"/>
      <c r="L138" s="122"/>
      <c r="M138" s="123"/>
      <c r="N138" s="123"/>
      <c r="O138" s="124"/>
      <c r="P138" s="124"/>
    </row>
    <row r="139" spans="2:16" ht="12.75" customHeight="1" thickBot="1" x14ac:dyDescent="0.25">
      <c r="B139" s="5"/>
      <c r="E139" s="121"/>
      <c r="F139" s="5"/>
      <c r="I139" s="122"/>
      <c r="J139" s="123"/>
      <c r="K139" s="122"/>
      <c r="L139" s="122"/>
      <c r="M139" s="123"/>
      <c r="N139" s="123"/>
      <c r="O139" s="124"/>
      <c r="P139" s="124"/>
    </row>
    <row r="140" spans="2:16" ht="12.75" customHeight="1" thickBot="1" x14ac:dyDescent="0.25">
      <c r="B140" s="5"/>
      <c r="E140" s="121"/>
      <c r="F140" s="5"/>
      <c r="I140" s="122"/>
      <c r="J140" s="123"/>
      <c r="K140" s="122"/>
      <c r="L140" s="122"/>
      <c r="M140" s="123"/>
      <c r="N140" s="123"/>
      <c r="O140" s="124"/>
      <c r="P140" s="124"/>
    </row>
    <row r="141" spans="2:16" ht="12.75" customHeight="1" thickBot="1" x14ac:dyDescent="0.25">
      <c r="B141" s="5"/>
      <c r="E141" s="121"/>
      <c r="F141" s="5"/>
      <c r="I141" s="122"/>
      <c r="J141" s="123"/>
      <c r="K141" s="122"/>
      <c r="L141" s="122"/>
      <c r="M141" s="123"/>
      <c r="N141" s="123"/>
      <c r="O141" s="124"/>
      <c r="P141" s="124"/>
    </row>
    <row r="142" spans="2:16" ht="12.75" customHeight="1" thickBot="1" x14ac:dyDescent="0.25">
      <c r="B142" s="5"/>
      <c r="E142" s="121"/>
      <c r="F142" s="5"/>
      <c r="I142" s="122"/>
      <c r="J142" s="123"/>
      <c r="K142" s="122"/>
      <c r="L142" s="122"/>
      <c r="M142" s="123"/>
      <c r="N142" s="123"/>
      <c r="O142" s="124"/>
      <c r="P142" s="124"/>
    </row>
    <row r="143" spans="2:16" ht="12.75" customHeight="1" thickBot="1" x14ac:dyDescent="0.25">
      <c r="B143" s="5"/>
      <c r="E143" s="121"/>
      <c r="F143" s="5"/>
      <c r="I143" s="122"/>
      <c r="J143" s="123"/>
      <c r="K143" s="122"/>
      <c r="L143" s="122"/>
      <c r="M143" s="123"/>
      <c r="N143" s="123"/>
      <c r="O143" s="124"/>
      <c r="P143" s="124"/>
    </row>
    <row r="144" spans="2:16" ht="12.75" customHeight="1" thickBot="1" x14ac:dyDescent="0.25">
      <c r="B144" s="5"/>
      <c r="E144" s="121"/>
      <c r="F144" s="5"/>
      <c r="I144" s="122"/>
      <c r="J144" s="123"/>
      <c r="K144" s="122"/>
      <c r="L144" s="122"/>
      <c r="M144" s="123"/>
      <c r="N144" s="123"/>
      <c r="O144" s="124"/>
      <c r="P144" s="124"/>
    </row>
    <row r="145" spans="2:16" ht="12.75" customHeight="1" thickBot="1" x14ac:dyDescent="0.25">
      <c r="B145" s="5"/>
      <c r="E145" s="121"/>
      <c r="F145" s="5"/>
      <c r="I145" s="122"/>
      <c r="J145" s="123"/>
      <c r="K145" s="122"/>
      <c r="L145" s="122"/>
      <c r="M145" s="123"/>
      <c r="N145" s="123"/>
      <c r="O145" s="124"/>
      <c r="P145" s="125"/>
    </row>
    <row r="146" spans="2:16" ht="12.75" customHeight="1" thickBot="1" x14ac:dyDescent="0.25">
      <c r="B146" s="5"/>
      <c r="E146" s="121"/>
      <c r="F146" s="5"/>
      <c r="I146" s="122"/>
      <c r="J146" s="123"/>
      <c r="K146" s="122"/>
      <c r="L146" s="122"/>
      <c r="M146" s="123"/>
      <c r="N146" s="123"/>
      <c r="O146" s="124"/>
      <c r="P146" s="124"/>
    </row>
    <row r="147" spans="2:16" ht="12.75" customHeight="1" thickBot="1" x14ac:dyDescent="0.25">
      <c r="B147" s="5"/>
      <c r="E147" s="121"/>
      <c r="F147" s="5"/>
      <c r="I147" s="122"/>
      <c r="J147" s="123"/>
      <c r="K147" s="122"/>
      <c r="L147" s="122"/>
      <c r="M147" s="123"/>
      <c r="N147" s="123"/>
      <c r="O147" s="124"/>
      <c r="P147" s="125"/>
    </row>
    <row r="148" spans="2:16" ht="12.75" customHeight="1" thickBot="1" x14ac:dyDescent="0.25">
      <c r="B148" s="5"/>
      <c r="E148" s="121"/>
      <c r="F148" s="5"/>
      <c r="I148" s="122"/>
      <c r="J148" s="123"/>
      <c r="K148" s="122"/>
      <c r="L148" s="122"/>
      <c r="M148" s="123"/>
      <c r="N148" s="123"/>
      <c r="O148" s="124"/>
      <c r="P148" s="124"/>
    </row>
    <row r="149" spans="2:16" ht="12.75" customHeight="1" thickBot="1" x14ac:dyDescent="0.25">
      <c r="B149" s="5"/>
      <c r="E149" s="121"/>
      <c r="F149" s="5"/>
      <c r="I149" s="122"/>
      <c r="J149" s="123"/>
      <c r="K149" s="122"/>
      <c r="L149" s="122"/>
      <c r="M149" s="123"/>
      <c r="N149" s="123"/>
      <c r="O149" s="124"/>
      <c r="P149" s="124"/>
    </row>
    <row r="150" spans="2:16" ht="12.75" customHeight="1" thickBot="1" x14ac:dyDescent="0.25">
      <c r="B150" s="5"/>
      <c r="E150" s="121"/>
      <c r="F150" s="5"/>
      <c r="I150" s="122"/>
      <c r="J150" s="123"/>
      <c r="K150" s="122"/>
      <c r="L150" s="122"/>
      <c r="M150" s="123"/>
      <c r="N150" s="123"/>
      <c r="O150" s="124"/>
      <c r="P150" s="124"/>
    </row>
    <row r="151" spans="2:16" ht="12.75" customHeight="1" thickBot="1" x14ac:dyDescent="0.25">
      <c r="B151" s="5"/>
      <c r="E151" s="121"/>
      <c r="F151" s="5"/>
      <c r="I151" s="122"/>
      <c r="J151" s="123"/>
      <c r="K151" s="122"/>
      <c r="L151" s="122"/>
      <c r="M151" s="123"/>
      <c r="N151" s="123"/>
      <c r="O151" s="124"/>
      <c r="P151" s="124"/>
    </row>
    <row r="152" spans="2:16" ht="12.75" customHeight="1" thickBot="1" x14ac:dyDescent="0.25">
      <c r="B152" s="5"/>
      <c r="E152" s="121"/>
      <c r="F152" s="5"/>
      <c r="I152" s="122"/>
      <c r="J152" s="123"/>
      <c r="K152" s="122"/>
      <c r="L152" s="122"/>
      <c r="M152" s="123"/>
      <c r="N152" s="123"/>
      <c r="O152" s="124"/>
      <c r="P152" s="124"/>
    </row>
    <row r="153" spans="2:16" ht="12.75" customHeight="1" thickBot="1" x14ac:dyDescent="0.25">
      <c r="B153" s="5"/>
      <c r="E153" s="121"/>
      <c r="F153" s="5"/>
      <c r="I153" s="122"/>
      <c r="J153" s="123"/>
      <c r="K153" s="122"/>
      <c r="L153" s="122"/>
      <c r="M153" s="123"/>
      <c r="N153" s="123"/>
      <c r="O153" s="124"/>
      <c r="P153" s="124"/>
    </row>
    <row r="154" spans="2:16" ht="12.75" customHeight="1" thickBot="1" x14ac:dyDescent="0.25">
      <c r="B154" s="5"/>
      <c r="E154" s="121"/>
      <c r="F154" s="5"/>
      <c r="I154" s="122"/>
      <c r="J154" s="123"/>
      <c r="K154" s="122"/>
      <c r="L154" s="122"/>
      <c r="M154" s="123"/>
      <c r="N154" s="123"/>
      <c r="O154" s="124"/>
      <c r="P154" s="124"/>
    </row>
    <row r="155" spans="2:16" ht="12.75" customHeight="1" thickBot="1" x14ac:dyDescent="0.25">
      <c r="B155" s="5"/>
      <c r="E155" s="121"/>
      <c r="F155" s="5"/>
      <c r="I155" s="122"/>
      <c r="J155" s="123"/>
      <c r="K155" s="122"/>
      <c r="L155" s="122"/>
      <c r="M155" s="123"/>
      <c r="N155" s="123"/>
      <c r="O155" s="124"/>
      <c r="P155" s="124"/>
    </row>
    <row r="156" spans="2:16" ht="12.75" customHeight="1" thickBot="1" x14ac:dyDescent="0.25">
      <c r="B156" s="5"/>
      <c r="E156" s="121"/>
      <c r="F156" s="5"/>
      <c r="I156" s="122"/>
      <c r="J156" s="123"/>
      <c r="K156" s="122"/>
      <c r="L156" s="122"/>
      <c r="M156" s="123"/>
      <c r="N156" s="123"/>
      <c r="O156" s="124"/>
      <c r="P156" s="124"/>
    </row>
    <row r="157" spans="2:16" ht="12.75" customHeight="1" thickBot="1" x14ac:dyDescent="0.25">
      <c r="B157" s="5"/>
      <c r="E157" s="121"/>
      <c r="F157" s="5"/>
      <c r="I157" s="122"/>
      <c r="J157" s="123"/>
      <c r="K157" s="122"/>
      <c r="L157" s="122"/>
      <c r="M157" s="123"/>
      <c r="N157" s="123"/>
      <c r="O157" s="124"/>
      <c r="P157" s="124"/>
    </row>
    <row r="158" spans="2:16" ht="12.75" customHeight="1" thickBot="1" x14ac:dyDescent="0.25">
      <c r="B158" s="5"/>
      <c r="E158" s="121"/>
      <c r="F158" s="5"/>
      <c r="I158" s="122"/>
      <c r="J158" s="123"/>
      <c r="K158" s="122"/>
      <c r="L158" s="122"/>
      <c r="M158" s="123"/>
      <c r="N158" s="123"/>
      <c r="O158" s="124"/>
      <c r="P158" s="124"/>
    </row>
    <row r="159" spans="2:16" ht="12.75" customHeight="1" thickBot="1" x14ac:dyDescent="0.25">
      <c r="B159" s="5"/>
      <c r="E159" s="121"/>
      <c r="F159" s="5"/>
      <c r="I159" s="122"/>
      <c r="J159" s="123"/>
      <c r="K159" s="122"/>
      <c r="L159" s="122"/>
      <c r="M159" s="123"/>
      <c r="N159" s="123"/>
      <c r="O159" s="124"/>
      <c r="P159" s="124"/>
    </row>
    <row r="160" spans="2:16" ht="12.75" customHeight="1" thickBot="1" x14ac:dyDescent="0.25">
      <c r="B160" s="5"/>
      <c r="E160" s="121"/>
      <c r="F160" s="5"/>
      <c r="I160" s="122"/>
      <c r="J160" s="123"/>
      <c r="K160" s="122"/>
      <c r="L160" s="122"/>
      <c r="M160" s="123"/>
      <c r="N160" s="123"/>
      <c r="O160" s="124"/>
      <c r="P160" s="124"/>
    </row>
    <row r="161" spans="2:16" ht="12.75" customHeight="1" thickBot="1" x14ac:dyDescent="0.25">
      <c r="B161" s="5"/>
      <c r="E161" s="121"/>
      <c r="F161" s="5"/>
      <c r="I161" s="122"/>
      <c r="J161" s="123"/>
      <c r="K161" s="122"/>
      <c r="L161" s="122"/>
      <c r="M161" s="123"/>
      <c r="N161" s="123"/>
      <c r="O161" s="124"/>
      <c r="P161" s="124"/>
    </row>
    <row r="162" spans="2:16" ht="12.75" customHeight="1" thickBot="1" x14ac:dyDescent="0.25">
      <c r="B162" s="5"/>
      <c r="E162" s="121"/>
      <c r="F162" s="5"/>
      <c r="I162" s="122"/>
      <c r="J162" s="123"/>
      <c r="K162" s="122"/>
      <c r="L162" s="122"/>
      <c r="M162" s="123"/>
      <c r="N162" s="123"/>
      <c r="O162" s="124"/>
      <c r="P162" s="124"/>
    </row>
    <row r="163" spans="2:16" ht="12.75" customHeight="1" thickBot="1" x14ac:dyDescent="0.25">
      <c r="B163" s="5"/>
      <c r="E163" s="121"/>
      <c r="F163" s="5"/>
      <c r="I163" s="122"/>
      <c r="J163" s="123"/>
      <c r="K163" s="122"/>
      <c r="L163" s="122"/>
      <c r="M163" s="123"/>
      <c r="N163" s="123"/>
      <c r="O163" s="124"/>
      <c r="P163" s="124"/>
    </row>
    <row r="164" spans="2:16" ht="12.75" customHeight="1" thickBot="1" x14ac:dyDescent="0.25">
      <c r="B164" s="5"/>
      <c r="E164" s="121"/>
      <c r="F164" s="5"/>
      <c r="I164" s="122"/>
      <c r="J164" s="123"/>
      <c r="K164" s="122"/>
      <c r="L164" s="122"/>
      <c r="M164" s="123"/>
      <c r="N164" s="123"/>
      <c r="O164" s="124"/>
      <c r="P164" s="124"/>
    </row>
    <row r="165" spans="2:16" ht="12.75" customHeight="1" thickBot="1" x14ac:dyDescent="0.25">
      <c r="B165" s="5"/>
      <c r="E165" s="121"/>
      <c r="F165" s="5"/>
      <c r="I165" s="122"/>
      <c r="J165" s="123"/>
      <c r="K165" s="122"/>
      <c r="L165" s="122"/>
      <c r="M165" s="123"/>
      <c r="N165" s="123"/>
      <c r="O165" s="124"/>
      <c r="P165" s="124"/>
    </row>
    <row r="166" spans="2:16" ht="12.75" customHeight="1" thickBot="1" x14ac:dyDescent="0.25">
      <c r="B166" s="5"/>
      <c r="E166" s="121"/>
      <c r="F166" s="5"/>
      <c r="I166" s="122"/>
      <c r="J166" s="123"/>
      <c r="K166" s="122"/>
      <c r="L166" s="122"/>
      <c r="M166" s="123"/>
      <c r="N166" s="123"/>
      <c r="O166" s="124"/>
      <c r="P166" s="124"/>
    </row>
    <row r="167" spans="2:16" ht="12.75" customHeight="1" thickBot="1" x14ac:dyDescent="0.25">
      <c r="B167" s="5"/>
      <c r="E167" s="121"/>
      <c r="F167" s="5"/>
      <c r="I167" s="122"/>
      <c r="J167" s="123"/>
      <c r="K167" s="122"/>
      <c r="L167" s="122"/>
      <c r="M167" s="123"/>
      <c r="N167" s="123"/>
      <c r="O167" s="124"/>
      <c r="P167" s="124"/>
    </row>
    <row r="168" spans="2:16" ht="12.75" customHeight="1" thickBot="1" x14ac:dyDescent="0.25">
      <c r="B168" s="5"/>
      <c r="E168" s="121"/>
      <c r="F168" s="5"/>
      <c r="I168" s="122"/>
      <c r="J168" s="123"/>
      <c r="K168" s="122"/>
      <c r="L168" s="122"/>
      <c r="M168" s="123"/>
      <c r="N168" s="123"/>
      <c r="O168" s="124"/>
      <c r="P168" s="124"/>
    </row>
    <row r="169" spans="2:16" ht="12.75" customHeight="1" thickBot="1" x14ac:dyDescent="0.25">
      <c r="B169" s="5"/>
      <c r="E169" s="121"/>
      <c r="F169" s="5"/>
      <c r="I169" s="122"/>
      <c r="J169" s="123"/>
      <c r="K169" s="122"/>
      <c r="L169" s="122"/>
      <c r="M169" s="123"/>
      <c r="N169" s="123"/>
      <c r="O169" s="124"/>
      <c r="P169" s="124"/>
    </row>
    <row r="170" spans="2:16" ht="12.75" customHeight="1" thickBot="1" x14ac:dyDescent="0.25">
      <c r="B170" s="5"/>
      <c r="E170" s="121"/>
      <c r="F170" s="5"/>
      <c r="I170" s="122"/>
      <c r="J170" s="123"/>
      <c r="K170" s="122"/>
      <c r="L170" s="122"/>
      <c r="M170" s="123"/>
      <c r="N170" s="123"/>
      <c r="O170" s="124"/>
      <c r="P170" s="124"/>
    </row>
    <row r="171" spans="2:16" ht="12.75" customHeight="1" thickBot="1" x14ac:dyDescent="0.25">
      <c r="B171" s="5"/>
      <c r="E171" s="121"/>
      <c r="F171" s="5"/>
      <c r="I171" s="122"/>
      <c r="J171" s="123"/>
      <c r="K171" s="122"/>
      <c r="L171" s="122"/>
      <c r="M171" s="123"/>
      <c r="N171" s="123"/>
      <c r="O171" s="124"/>
      <c r="P171" s="125"/>
    </row>
    <row r="172" spans="2:16" ht="12.75" customHeight="1" thickBot="1" x14ac:dyDescent="0.25">
      <c r="B172" s="5"/>
      <c r="E172" s="121"/>
      <c r="F172" s="5"/>
      <c r="I172" s="122"/>
      <c r="J172" s="123"/>
      <c r="K172" s="122"/>
      <c r="L172" s="122"/>
      <c r="M172" s="123"/>
      <c r="N172" s="123"/>
      <c r="O172" s="124"/>
      <c r="P172" s="124"/>
    </row>
    <row r="173" spans="2:16" ht="12.75" customHeight="1" thickBot="1" x14ac:dyDescent="0.25">
      <c r="B173" s="5"/>
      <c r="E173" s="121"/>
      <c r="F173" s="5"/>
      <c r="I173" s="122"/>
      <c r="J173" s="123"/>
      <c r="K173" s="122"/>
      <c r="L173" s="122"/>
      <c r="M173" s="123"/>
      <c r="N173" s="123"/>
      <c r="O173" s="124"/>
      <c r="P173" s="125"/>
    </row>
    <row r="174" spans="2:16" ht="12.75" customHeight="1" thickBot="1" x14ac:dyDescent="0.25">
      <c r="B174" s="5"/>
      <c r="E174" s="121"/>
      <c r="F174" s="5"/>
      <c r="I174" s="122"/>
      <c r="J174" s="123"/>
      <c r="K174" s="122"/>
      <c r="L174" s="122"/>
      <c r="M174" s="123"/>
      <c r="N174" s="123"/>
      <c r="O174" s="124"/>
      <c r="P174" s="124"/>
    </row>
    <row r="175" spans="2:16" ht="12.75" customHeight="1" thickBot="1" x14ac:dyDescent="0.25">
      <c r="B175" s="5"/>
      <c r="E175" s="121"/>
      <c r="F175" s="5"/>
      <c r="I175" s="122"/>
      <c r="J175" s="123"/>
      <c r="K175" s="122"/>
      <c r="L175" s="122"/>
      <c r="M175" s="123"/>
      <c r="N175" s="123"/>
      <c r="O175" s="124"/>
      <c r="P175" s="125"/>
    </row>
    <row r="176" spans="2:16" ht="12.75" customHeight="1" thickBot="1" x14ac:dyDescent="0.25">
      <c r="B176" s="5"/>
      <c r="E176" s="121"/>
      <c r="F176" s="5"/>
      <c r="I176" s="122"/>
      <c r="J176" s="123"/>
      <c r="K176" s="122"/>
      <c r="L176" s="122"/>
      <c r="M176" s="123"/>
      <c r="N176" s="123"/>
      <c r="O176" s="124"/>
      <c r="P176" s="125"/>
    </row>
    <row r="177" spans="2:16" ht="12.75" customHeight="1" thickBot="1" x14ac:dyDescent="0.25">
      <c r="B177" s="5"/>
      <c r="E177" s="121"/>
      <c r="F177" s="5"/>
      <c r="I177" s="122"/>
      <c r="J177" s="123"/>
      <c r="K177" s="122"/>
      <c r="L177" s="122"/>
      <c r="M177" s="123"/>
      <c r="N177" s="123"/>
      <c r="O177" s="124"/>
      <c r="P177" s="125"/>
    </row>
    <row r="178" spans="2:16" ht="12.75" customHeight="1" thickBot="1" x14ac:dyDescent="0.25">
      <c r="B178" s="5"/>
      <c r="E178" s="121"/>
      <c r="F178" s="5"/>
      <c r="I178" s="122"/>
      <c r="J178" s="123"/>
      <c r="K178" s="122"/>
      <c r="L178" s="122"/>
      <c r="M178" s="123"/>
      <c r="N178" s="123"/>
      <c r="O178" s="124"/>
      <c r="P178" s="125"/>
    </row>
    <row r="179" spans="2:16" ht="12.75" customHeight="1" thickBot="1" x14ac:dyDescent="0.25">
      <c r="B179" s="5"/>
      <c r="E179" s="121"/>
      <c r="F179" s="5"/>
      <c r="I179" s="122"/>
      <c r="J179" s="123"/>
      <c r="K179" s="122"/>
      <c r="L179" s="122"/>
      <c r="M179" s="123"/>
      <c r="N179" s="123"/>
      <c r="O179" s="124"/>
      <c r="P179" s="125"/>
    </row>
    <row r="180" spans="2:16" ht="12.75" customHeight="1" thickBot="1" x14ac:dyDescent="0.25">
      <c r="B180" s="5"/>
      <c r="E180" s="121"/>
      <c r="F180" s="5"/>
      <c r="I180" s="122"/>
      <c r="J180" s="123"/>
      <c r="K180" s="122"/>
      <c r="L180" s="122"/>
      <c r="M180" s="123"/>
      <c r="N180" s="123"/>
      <c r="O180" s="124"/>
      <c r="P180" s="125"/>
    </row>
    <row r="181" spans="2:16" ht="12.75" customHeight="1" thickBot="1" x14ac:dyDescent="0.25">
      <c r="B181" s="5"/>
      <c r="E181" s="121"/>
      <c r="F181" s="5"/>
      <c r="I181" s="122"/>
      <c r="J181" s="123"/>
      <c r="K181" s="122"/>
      <c r="L181" s="122"/>
      <c r="M181" s="123"/>
      <c r="N181" s="123"/>
      <c r="O181" s="124"/>
      <c r="P181" s="124"/>
    </row>
    <row r="182" spans="2:16" ht="12.75" customHeight="1" thickBot="1" x14ac:dyDescent="0.25">
      <c r="B182" s="5"/>
      <c r="E182" s="121"/>
      <c r="F182" s="5"/>
      <c r="I182" s="122"/>
      <c r="J182" s="123"/>
      <c r="K182" s="122"/>
      <c r="L182" s="122"/>
      <c r="M182" s="123"/>
      <c r="N182" s="123"/>
      <c r="O182" s="124"/>
      <c r="P182" s="125"/>
    </row>
    <row r="183" spans="2:16" ht="12.75" customHeight="1" thickBot="1" x14ac:dyDescent="0.25">
      <c r="B183" s="5"/>
      <c r="E183" s="121"/>
      <c r="F183" s="5"/>
      <c r="I183" s="122"/>
      <c r="J183" s="123"/>
      <c r="K183" s="122"/>
      <c r="L183" s="122"/>
      <c r="M183" s="123"/>
      <c r="N183" s="123"/>
      <c r="O183" s="124"/>
      <c r="P183" s="124"/>
    </row>
    <row r="184" spans="2:16" ht="12.75" customHeight="1" thickBot="1" x14ac:dyDescent="0.25">
      <c r="B184" s="5"/>
      <c r="E184" s="121"/>
      <c r="F184" s="5"/>
      <c r="I184" s="122"/>
      <c r="J184" s="123"/>
      <c r="K184" s="122"/>
      <c r="L184" s="122"/>
      <c r="M184" s="123"/>
      <c r="N184" s="123"/>
      <c r="O184" s="124"/>
      <c r="P184" s="124"/>
    </row>
    <row r="185" spans="2:16" ht="12.75" customHeight="1" thickBot="1" x14ac:dyDescent="0.25">
      <c r="B185" s="5"/>
      <c r="E185" s="121"/>
      <c r="F185" s="5"/>
      <c r="I185" s="122"/>
      <c r="J185" s="123"/>
      <c r="K185" s="122"/>
      <c r="L185" s="122"/>
      <c r="M185" s="123"/>
      <c r="N185" s="123"/>
      <c r="O185" s="124"/>
      <c r="P185" s="124"/>
    </row>
    <row r="186" spans="2:16" ht="12.75" customHeight="1" thickBot="1" x14ac:dyDescent="0.25">
      <c r="B186" s="5"/>
      <c r="E186" s="121"/>
      <c r="F186" s="5"/>
      <c r="I186" s="122"/>
      <c r="J186" s="123"/>
      <c r="K186" s="122"/>
      <c r="L186" s="122"/>
      <c r="M186" s="123"/>
      <c r="N186" s="123"/>
      <c r="O186" s="124"/>
      <c r="P186" s="124"/>
    </row>
    <row r="187" spans="2:16" ht="12.75" customHeight="1" thickBot="1" x14ac:dyDescent="0.25">
      <c r="B187" s="5"/>
      <c r="E187" s="121"/>
      <c r="F187" s="5"/>
      <c r="I187" s="122"/>
      <c r="J187" s="123"/>
      <c r="K187" s="122"/>
      <c r="L187" s="122"/>
      <c r="M187" s="123"/>
      <c r="N187" s="123"/>
      <c r="O187" s="124"/>
      <c r="P187" s="125"/>
    </row>
    <row r="188" spans="2:16" ht="12.75" customHeight="1" thickBot="1" x14ac:dyDescent="0.25">
      <c r="B188" s="5"/>
      <c r="E188" s="121"/>
      <c r="F188" s="5"/>
      <c r="I188" s="122"/>
      <c r="J188" s="123"/>
      <c r="K188" s="122"/>
      <c r="L188" s="122"/>
      <c r="M188" s="123"/>
      <c r="N188" s="123"/>
      <c r="O188" s="124"/>
      <c r="P188" s="125"/>
    </row>
    <row r="189" spans="2:16" x14ac:dyDescent="0.2">
      <c r="B189" s="5"/>
      <c r="E189" s="121"/>
      <c r="F189" s="5"/>
    </row>
    <row r="190" spans="2:16" x14ac:dyDescent="0.2">
      <c r="B190" s="5"/>
      <c r="E190" s="121"/>
      <c r="F190" s="5"/>
    </row>
    <row r="191" spans="2:16" x14ac:dyDescent="0.2">
      <c r="B191" s="5"/>
      <c r="E191" s="121"/>
      <c r="F191" s="5"/>
    </row>
    <row r="192" spans="2:16" x14ac:dyDescent="0.2">
      <c r="B192" s="5"/>
      <c r="E192" s="121"/>
      <c r="F192" s="5"/>
    </row>
    <row r="193" spans="2:6" x14ac:dyDescent="0.2">
      <c r="B193" s="5"/>
      <c r="E193" s="121"/>
      <c r="F193" s="5"/>
    </row>
    <row r="194" spans="2:6" x14ac:dyDescent="0.2">
      <c r="B194" s="5"/>
      <c r="E194" s="121"/>
      <c r="F194" s="5"/>
    </row>
    <row r="195" spans="2:6" x14ac:dyDescent="0.2">
      <c r="B195" s="5"/>
      <c r="E195" s="121"/>
      <c r="F195" s="5"/>
    </row>
    <row r="196" spans="2:6" x14ac:dyDescent="0.2">
      <c r="B196" s="5"/>
      <c r="E196" s="121"/>
      <c r="F196" s="5"/>
    </row>
    <row r="197" spans="2:6" x14ac:dyDescent="0.2">
      <c r="B197" s="5"/>
      <c r="E197" s="121"/>
      <c r="F197" s="5"/>
    </row>
    <row r="198" spans="2:6" x14ac:dyDescent="0.2">
      <c r="B198" s="5"/>
      <c r="E198" s="121"/>
      <c r="F198" s="5"/>
    </row>
    <row r="199" spans="2:6" x14ac:dyDescent="0.2">
      <c r="B199" s="5"/>
      <c r="E199" s="121"/>
      <c r="F199" s="5"/>
    </row>
    <row r="200" spans="2:6" x14ac:dyDescent="0.2">
      <c r="B200" s="5"/>
      <c r="E200" s="121"/>
      <c r="F200" s="5"/>
    </row>
    <row r="201" spans="2:6" x14ac:dyDescent="0.2">
      <c r="B201" s="5"/>
      <c r="E201" s="121"/>
      <c r="F201" s="5"/>
    </row>
    <row r="202" spans="2:6" x14ac:dyDescent="0.2">
      <c r="B202" s="5"/>
      <c r="E202" s="121"/>
      <c r="F202" s="5"/>
    </row>
    <row r="203" spans="2:6" x14ac:dyDescent="0.2">
      <c r="B203" s="5"/>
      <c r="E203" s="121"/>
      <c r="F203" s="5"/>
    </row>
    <row r="204" spans="2:6" x14ac:dyDescent="0.2">
      <c r="B204" s="5"/>
      <c r="E204" s="121"/>
      <c r="F204" s="5"/>
    </row>
    <row r="205" spans="2:6" x14ac:dyDescent="0.2">
      <c r="B205" s="5"/>
      <c r="E205" s="121"/>
      <c r="F205" s="5"/>
    </row>
    <row r="206" spans="2:6" x14ac:dyDescent="0.2">
      <c r="B206" s="5"/>
      <c r="E206" s="121"/>
      <c r="F206" s="5"/>
    </row>
    <row r="207" spans="2:6" x14ac:dyDescent="0.2">
      <c r="B207" s="5"/>
      <c r="E207" s="121"/>
      <c r="F207" s="5"/>
    </row>
    <row r="208" spans="2:6" x14ac:dyDescent="0.2">
      <c r="B208" s="5"/>
      <c r="E208" s="121"/>
      <c r="F208" s="5"/>
    </row>
    <row r="209" spans="2:6" x14ac:dyDescent="0.2">
      <c r="B209" s="5"/>
      <c r="E209" s="121"/>
      <c r="F209" s="5"/>
    </row>
    <row r="210" spans="2:6" x14ac:dyDescent="0.2">
      <c r="B210" s="5"/>
      <c r="E210" s="121"/>
      <c r="F210" s="5"/>
    </row>
    <row r="211" spans="2:6" x14ac:dyDescent="0.2">
      <c r="B211" s="5"/>
      <c r="E211" s="121"/>
      <c r="F211" s="5"/>
    </row>
    <row r="212" spans="2:6" x14ac:dyDescent="0.2">
      <c r="B212" s="5"/>
      <c r="E212" s="121"/>
      <c r="F212" s="5"/>
    </row>
    <row r="213" spans="2:6" x14ac:dyDescent="0.2">
      <c r="B213" s="5"/>
      <c r="E213" s="121"/>
      <c r="F213" s="5"/>
    </row>
    <row r="214" spans="2:6" x14ac:dyDescent="0.2">
      <c r="B214" s="5"/>
      <c r="E214" s="121"/>
      <c r="F214" s="5"/>
    </row>
    <row r="215" spans="2:6" x14ac:dyDescent="0.2">
      <c r="B215" s="5"/>
      <c r="E215" s="121"/>
      <c r="F215" s="5"/>
    </row>
    <row r="216" spans="2:6" x14ac:dyDescent="0.2">
      <c r="B216" s="5"/>
      <c r="E216" s="121"/>
      <c r="F216" s="5"/>
    </row>
    <row r="217" spans="2:6" x14ac:dyDescent="0.2">
      <c r="B217" s="5"/>
      <c r="E217" s="121"/>
      <c r="F217" s="5"/>
    </row>
    <row r="218" spans="2:6" x14ac:dyDescent="0.2">
      <c r="B218" s="5"/>
      <c r="E218" s="121"/>
      <c r="F218" s="5"/>
    </row>
    <row r="219" spans="2:6" x14ac:dyDescent="0.2">
      <c r="B219" s="5"/>
      <c r="E219" s="121"/>
      <c r="F219" s="5"/>
    </row>
    <row r="220" spans="2:6" x14ac:dyDescent="0.2">
      <c r="B220" s="5"/>
      <c r="E220" s="121"/>
      <c r="F220" s="5"/>
    </row>
    <row r="221" spans="2:6" x14ac:dyDescent="0.2">
      <c r="B221" s="5"/>
      <c r="E221" s="121"/>
      <c r="F221" s="5"/>
    </row>
    <row r="222" spans="2:6" x14ac:dyDescent="0.2">
      <c r="B222" s="5"/>
      <c r="E222" s="121"/>
      <c r="F222" s="5"/>
    </row>
    <row r="223" spans="2:6" x14ac:dyDescent="0.2">
      <c r="B223" s="5"/>
      <c r="E223" s="121"/>
      <c r="F223" s="5"/>
    </row>
    <row r="224" spans="2:6" x14ac:dyDescent="0.2">
      <c r="B224" s="5"/>
      <c r="E224" s="121"/>
      <c r="F224" s="5"/>
    </row>
    <row r="225" spans="2:6" x14ac:dyDescent="0.2">
      <c r="B225" s="5"/>
      <c r="E225" s="121"/>
      <c r="F225" s="5"/>
    </row>
    <row r="226" spans="2:6" x14ac:dyDescent="0.2">
      <c r="B226" s="5"/>
      <c r="E226" s="121"/>
      <c r="F226" s="5"/>
    </row>
    <row r="227" spans="2:6" x14ac:dyDescent="0.2">
      <c r="B227" s="5"/>
      <c r="E227" s="121"/>
      <c r="F227" s="5"/>
    </row>
    <row r="228" spans="2:6" x14ac:dyDescent="0.2">
      <c r="B228" s="5"/>
      <c r="E228" s="121"/>
      <c r="F228" s="5"/>
    </row>
    <row r="229" spans="2:6" x14ac:dyDescent="0.2">
      <c r="B229" s="5"/>
      <c r="E229" s="121"/>
      <c r="F229" s="5"/>
    </row>
    <row r="230" spans="2:6" x14ac:dyDescent="0.2">
      <c r="B230" s="5"/>
      <c r="E230" s="121"/>
      <c r="F230" s="5"/>
    </row>
    <row r="231" spans="2:6" x14ac:dyDescent="0.2">
      <c r="B231" s="5"/>
      <c r="E231" s="121"/>
      <c r="F231" s="5"/>
    </row>
    <row r="232" spans="2:6" x14ac:dyDescent="0.2">
      <c r="B232" s="5"/>
      <c r="E232" s="121"/>
      <c r="F232" s="5"/>
    </row>
    <row r="233" spans="2:6" x14ac:dyDescent="0.2">
      <c r="B233" s="5"/>
      <c r="E233" s="121"/>
      <c r="F233" s="5"/>
    </row>
    <row r="234" spans="2:6" x14ac:dyDescent="0.2">
      <c r="B234" s="5"/>
      <c r="E234" s="121"/>
      <c r="F234" s="5"/>
    </row>
    <row r="235" spans="2:6" x14ac:dyDescent="0.2">
      <c r="B235" s="5"/>
      <c r="E235" s="121"/>
      <c r="F235" s="5"/>
    </row>
    <row r="236" spans="2:6" x14ac:dyDescent="0.2">
      <c r="B236" s="5"/>
      <c r="E236" s="121"/>
      <c r="F236" s="5"/>
    </row>
    <row r="237" spans="2:6" x14ac:dyDescent="0.2">
      <c r="B237" s="5"/>
      <c r="E237" s="121"/>
      <c r="F237" s="5"/>
    </row>
    <row r="238" spans="2:6" x14ac:dyDescent="0.2">
      <c r="B238" s="5"/>
      <c r="E238" s="121"/>
      <c r="F238" s="5"/>
    </row>
    <row r="239" spans="2:6" x14ac:dyDescent="0.2">
      <c r="B239" s="5"/>
      <c r="E239" s="121"/>
      <c r="F239" s="5"/>
    </row>
    <row r="240" spans="2:6" x14ac:dyDescent="0.2">
      <c r="B240" s="5"/>
      <c r="E240" s="121"/>
      <c r="F240" s="5"/>
    </row>
    <row r="241" spans="2:6" x14ac:dyDescent="0.2">
      <c r="B241" s="5"/>
      <c r="E241" s="121"/>
      <c r="F241" s="5"/>
    </row>
    <row r="242" spans="2:6" x14ac:dyDescent="0.2">
      <c r="B242" s="5"/>
      <c r="E242" s="121"/>
      <c r="F242" s="5"/>
    </row>
    <row r="243" spans="2:6" x14ac:dyDescent="0.2">
      <c r="B243" s="5"/>
      <c r="E243" s="121"/>
      <c r="F243" s="5"/>
    </row>
    <row r="244" spans="2:6" x14ac:dyDescent="0.2">
      <c r="B244" s="5"/>
      <c r="E244" s="121"/>
      <c r="F244" s="5"/>
    </row>
    <row r="245" spans="2:6" x14ac:dyDescent="0.2">
      <c r="B245" s="5"/>
      <c r="E245" s="121"/>
      <c r="F245" s="5"/>
    </row>
    <row r="246" spans="2:6" x14ac:dyDescent="0.2">
      <c r="B246" s="5"/>
      <c r="E246" s="121"/>
      <c r="F246" s="5"/>
    </row>
    <row r="247" spans="2:6" x14ac:dyDescent="0.2">
      <c r="B247" s="5"/>
      <c r="E247" s="121"/>
      <c r="F247" s="5"/>
    </row>
    <row r="248" spans="2:6" x14ac:dyDescent="0.2">
      <c r="B248" s="5"/>
      <c r="E248" s="121"/>
      <c r="F248" s="5"/>
    </row>
    <row r="249" spans="2:6" x14ac:dyDescent="0.2">
      <c r="B249" s="5"/>
      <c r="E249" s="121"/>
      <c r="F249" s="5"/>
    </row>
    <row r="250" spans="2:6" x14ac:dyDescent="0.2">
      <c r="B250" s="5"/>
      <c r="E250" s="121"/>
      <c r="F250" s="5"/>
    </row>
    <row r="251" spans="2:6" x14ac:dyDescent="0.2">
      <c r="B251" s="5"/>
      <c r="E251" s="121"/>
      <c r="F251" s="5"/>
    </row>
    <row r="252" spans="2:6" x14ac:dyDescent="0.2">
      <c r="B252" s="5"/>
      <c r="E252" s="121"/>
      <c r="F252" s="5"/>
    </row>
    <row r="253" spans="2:6" x14ac:dyDescent="0.2">
      <c r="B253" s="5"/>
      <c r="E253" s="121"/>
      <c r="F253" s="5"/>
    </row>
    <row r="254" spans="2:6" x14ac:dyDescent="0.2">
      <c r="B254" s="5"/>
      <c r="E254" s="121"/>
      <c r="F254" s="5"/>
    </row>
    <row r="255" spans="2:6" x14ac:dyDescent="0.2">
      <c r="B255" s="5"/>
      <c r="E255" s="121"/>
      <c r="F255" s="5"/>
    </row>
    <row r="256" spans="2:6" x14ac:dyDescent="0.2">
      <c r="B256" s="5"/>
      <c r="E256" s="121"/>
      <c r="F256" s="5"/>
    </row>
    <row r="257" spans="2:6" x14ac:dyDescent="0.2">
      <c r="B257" s="5"/>
      <c r="E257" s="121"/>
      <c r="F257" s="5"/>
    </row>
    <row r="258" spans="2:6" x14ac:dyDescent="0.2">
      <c r="B258" s="5"/>
      <c r="E258" s="121"/>
      <c r="F258" s="5"/>
    </row>
    <row r="259" spans="2:6" x14ac:dyDescent="0.2">
      <c r="B259" s="5"/>
      <c r="E259" s="121"/>
      <c r="F259" s="5"/>
    </row>
    <row r="260" spans="2:6" x14ac:dyDescent="0.2">
      <c r="B260" s="5"/>
      <c r="E260" s="121"/>
      <c r="F260" s="5"/>
    </row>
    <row r="261" spans="2:6" x14ac:dyDescent="0.2">
      <c r="B261" s="5"/>
      <c r="E261" s="121"/>
      <c r="F261" s="5"/>
    </row>
    <row r="262" spans="2:6" x14ac:dyDescent="0.2">
      <c r="B262" s="5"/>
      <c r="E262" s="121"/>
      <c r="F262" s="5"/>
    </row>
    <row r="263" spans="2:6" x14ac:dyDescent="0.2">
      <c r="B263" s="5"/>
      <c r="E263" s="121"/>
      <c r="F263" s="5"/>
    </row>
    <row r="264" spans="2:6" x14ac:dyDescent="0.2">
      <c r="B264" s="5"/>
      <c r="E264" s="121"/>
      <c r="F264" s="5"/>
    </row>
    <row r="265" spans="2:6" x14ac:dyDescent="0.2">
      <c r="B265" s="5"/>
      <c r="E265" s="121"/>
      <c r="F265" s="5"/>
    </row>
    <row r="266" spans="2:6" x14ac:dyDescent="0.2">
      <c r="B266" s="5"/>
      <c r="E266" s="121"/>
      <c r="F266" s="5"/>
    </row>
    <row r="267" spans="2:6" x14ac:dyDescent="0.2">
      <c r="B267" s="5"/>
      <c r="E267" s="121"/>
      <c r="F267" s="5"/>
    </row>
    <row r="268" spans="2:6" x14ac:dyDescent="0.2">
      <c r="B268" s="5"/>
      <c r="E268" s="121"/>
      <c r="F268" s="5"/>
    </row>
    <row r="269" spans="2:6" x14ac:dyDescent="0.2">
      <c r="B269" s="5"/>
      <c r="E269" s="121"/>
      <c r="F269" s="5"/>
    </row>
    <row r="270" spans="2:6" x14ac:dyDescent="0.2">
      <c r="B270" s="5"/>
      <c r="E270" s="121"/>
      <c r="F270" s="5"/>
    </row>
    <row r="271" spans="2:6" x14ac:dyDescent="0.2">
      <c r="B271" s="5"/>
      <c r="E271" s="121"/>
      <c r="F271" s="5"/>
    </row>
    <row r="272" spans="2:6" x14ac:dyDescent="0.2">
      <c r="B272" s="5"/>
      <c r="E272" s="121"/>
      <c r="F272" s="5"/>
    </row>
    <row r="273" spans="2:6" x14ac:dyDescent="0.2">
      <c r="B273" s="5"/>
      <c r="E273" s="121"/>
      <c r="F273" s="5"/>
    </row>
    <row r="274" spans="2:6" x14ac:dyDescent="0.2">
      <c r="B274" s="5"/>
      <c r="E274" s="121"/>
      <c r="F274" s="5"/>
    </row>
    <row r="275" spans="2:6" x14ac:dyDescent="0.2">
      <c r="B275" s="5"/>
      <c r="E275" s="121"/>
      <c r="F275" s="5"/>
    </row>
    <row r="276" spans="2:6" x14ac:dyDescent="0.2">
      <c r="B276" s="5"/>
      <c r="E276" s="121"/>
      <c r="F276" s="5"/>
    </row>
    <row r="277" spans="2:6" x14ac:dyDescent="0.2">
      <c r="B277" s="5"/>
      <c r="E277" s="121"/>
      <c r="F277" s="5"/>
    </row>
    <row r="278" spans="2:6" x14ac:dyDescent="0.2">
      <c r="B278" s="5"/>
      <c r="E278" s="121"/>
      <c r="F278" s="5"/>
    </row>
    <row r="279" spans="2:6" x14ac:dyDescent="0.2">
      <c r="B279" s="5"/>
      <c r="E279" s="121"/>
      <c r="F279" s="5"/>
    </row>
    <row r="280" spans="2:6" x14ac:dyDescent="0.2">
      <c r="B280" s="5"/>
      <c r="E280" s="121"/>
      <c r="F280" s="5"/>
    </row>
    <row r="281" spans="2:6" x14ac:dyDescent="0.2">
      <c r="B281" s="5"/>
      <c r="E281" s="121"/>
      <c r="F281" s="5"/>
    </row>
    <row r="282" spans="2:6" x14ac:dyDescent="0.2">
      <c r="B282" s="5"/>
      <c r="E282" s="121"/>
      <c r="F282" s="5"/>
    </row>
    <row r="283" spans="2:6" x14ac:dyDescent="0.2">
      <c r="B283" s="5"/>
      <c r="E283" s="121"/>
      <c r="F283" s="5"/>
    </row>
    <row r="284" spans="2:6" x14ac:dyDescent="0.2">
      <c r="B284" s="5"/>
      <c r="E284" s="121"/>
      <c r="F284" s="5"/>
    </row>
    <row r="285" spans="2:6" x14ac:dyDescent="0.2">
      <c r="B285" s="5"/>
      <c r="E285" s="121"/>
      <c r="F285" s="5"/>
    </row>
    <row r="286" spans="2:6" x14ac:dyDescent="0.2">
      <c r="B286" s="5"/>
      <c r="E286" s="121"/>
      <c r="F286" s="5"/>
    </row>
    <row r="287" spans="2:6" x14ac:dyDescent="0.2">
      <c r="B287" s="5"/>
      <c r="E287" s="121"/>
      <c r="F287" s="5"/>
    </row>
    <row r="288" spans="2:6" x14ac:dyDescent="0.2">
      <c r="B288" s="5"/>
      <c r="E288" s="121"/>
      <c r="F288" s="5"/>
    </row>
    <row r="289" spans="2:6" x14ac:dyDescent="0.2">
      <c r="B289" s="5"/>
      <c r="E289" s="121"/>
      <c r="F289" s="5"/>
    </row>
    <row r="290" spans="2:6" x14ac:dyDescent="0.2">
      <c r="B290" s="5"/>
      <c r="E290" s="121"/>
      <c r="F290" s="5"/>
    </row>
    <row r="291" spans="2:6" x14ac:dyDescent="0.2">
      <c r="B291" s="5"/>
      <c r="E291" s="121"/>
      <c r="F291" s="5"/>
    </row>
    <row r="292" spans="2:6" x14ac:dyDescent="0.2">
      <c r="B292" s="5"/>
      <c r="E292" s="121"/>
      <c r="F292" s="5"/>
    </row>
    <row r="293" spans="2:6" x14ac:dyDescent="0.2">
      <c r="B293" s="5"/>
      <c r="E293" s="121"/>
      <c r="F293" s="5"/>
    </row>
    <row r="294" spans="2:6" x14ac:dyDescent="0.2">
      <c r="B294" s="5"/>
      <c r="E294" s="121"/>
      <c r="F294" s="5"/>
    </row>
    <row r="295" spans="2:6" x14ac:dyDescent="0.2">
      <c r="B295" s="5"/>
      <c r="E295" s="121"/>
      <c r="F295" s="5"/>
    </row>
    <row r="296" spans="2:6" x14ac:dyDescent="0.2">
      <c r="B296" s="5"/>
      <c r="E296" s="121"/>
      <c r="F296" s="5"/>
    </row>
    <row r="297" spans="2:6" x14ac:dyDescent="0.2">
      <c r="B297" s="5"/>
      <c r="E297" s="121"/>
      <c r="F297" s="5"/>
    </row>
    <row r="298" spans="2:6" x14ac:dyDescent="0.2">
      <c r="B298" s="5"/>
      <c r="E298" s="121"/>
      <c r="F298" s="5"/>
    </row>
    <row r="299" spans="2:6" x14ac:dyDescent="0.2">
      <c r="B299" s="5"/>
      <c r="E299" s="121"/>
      <c r="F299" s="5"/>
    </row>
    <row r="300" spans="2:6" x14ac:dyDescent="0.2">
      <c r="B300" s="5"/>
      <c r="E300" s="121"/>
      <c r="F300" s="5"/>
    </row>
    <row r="301" spans="2:6" x14ac:dyDescent="0.2">
      <c r="B301" s="5"/>
      <c r="E301" s="121"/>
      <c r="F301" s="5"/>
    </row>
    <row r="302" spans="2:6" x14ac:dyDescent="0.2">
      <c r="B302" s="5"/>
      <c r="E302" s="121"/>
      <c r="F302" s="5"/>
    </row>
    <row r="303" spans="2:6" x14ac:dyDescent="0.2">
      <c r="B303" s="5"/>
      <c r="E303" s="121"/>
      <c r="F303" s="5"/>
    </row>
    <row r="304" spans="2:6" x14ac:dyDescent="0.2">
      <c r="B304" s="5"/>
      <c r="E304" s="121"/>
      <c r="F304" s="5"/>
    </row>
    <row r="305" spans="2:6" x14ac:dyDescent="0.2">
      <c r="B305" s="5"/>
      <c r="E305" s="121"/>
      <c r="F305" s="5"/>
    </row>
    <row r="306" spans="2:6" x14ac:dyDescent="0.2">
      <c r="B306" s="5"/>
      <c r="E306" s="121"/>
      <c r="F306" s="5"/>
    </row>
    <row r="307" spans="2:6" x14ac:dyDescent="0.2">
      <c r="B307" s="5"/>
      <c r="E307" s="121"/>
      <c r="F307" s="5"/>
    </row>
    <row r="308" spans="2:6" x14ac:dyDescent="0.2">
      <c r="B308" s="5"/>
      <c r="E308" s="121"/>
      <c r="F308" s="5"/>
    </row>
    <row r="309" spans="2:6" x14ac:dyDescent="0.2">
      <c r="B309" s="5"/>
      <c r="E309" s="121"/>
      <c r="F309" s="5"/>
    </row>
    <row r="310" spans="2:6" x14ac:dyDescent="0.2">
      <c r="B310" s="5"/>
      <c r="E310" s="121"/>
      <c r="F310" s="5"/>
    </row>
    <row r="311" spans="2:6" x14ac:dyDescent="0.2">
      <c r="B311" s="5"/>
      <c r="E311" s="121"/>
      <c r="F311" s="5"/>
    </row>
    <row r="312" spans="2:6" x14ac:dyDescent="0.2">
      <c r="B312" s="5"/>
      <c r="E312" s="121"/>
      <c r="F312" s="5"/>
    </row>
    <row r="313" spans="2:6" x14ac:dyDescent="0.2">
      <c r="B313" s="5"/>
      <c r="E313" s="121"/>
      <c r="F313" s="5"/>
    </row>
    <row r="314" spans="2:6" x14ac:dyDescent="0.2">
      <c r="B314" s="5"/>
      <c r="E314" s="121"/>
      <c r="F314" s="5"/>
    </row>
    <row r="315" spans="2:6" x14ac:dyDescent="0.2">
      <c r="B315" s="5"/>
      <c r="E315" s="121"/>
      <c r="F315" s="5"/>
    </row>
    <row r="316" spans="2:6" x14ac:dyDescent="0.2">
      <c r="B316" s="5"/>
      <c r="E316" s="121"/>
      <c r="F316" s="5"/>
    </row>
    <row r="317" spans="2:6" x14ac:dyDescent="0.2">
      <c r="B317" s="5"/>
      <c r="E317" s="121"/>
      <c r="F317" s="5"/>
    </row>
    <row r="318" spans="2:6" x14ac:dyDescent="0.2">
      <c r="B318" s="5"/>
      <c r="E318" s="121"/>
      <c r="F318" s="5"/>
    </row>
    <row r="319" spans="2:6" x14ac:dyDescent="0.2">
      <c r="B319" s="5"/>
      <c r="E319" s="121"/>
      <c r="F319" s="5"/>
    </row>
    <row r="320" spans="2:6" x14ac:dyDescent="0.2">
      <c r="B320" s="5"/>
      <c r="E320" s="121"/>
      <c r="F320" s="5"/>
    </row>
    <row r="321" spans="2:6" x14ac:dyDescent="0.2">
      <c r="B321" s="5"/>
      <c r="E321" s="121"/>
      <c r="F321" s="5"/>
    </row>
    <row r="322" spans="2:6" x14ac:dyDescent="0.2">
      <c r="B322" s="5"/>
      <c r="E322" s="121"/>
      <c r="F322" s="5"/>
    </row>
    <row r="323" spans="2:6" x14ac:dyDescent="0.2">
      <c r="B323" s="5"/>
      <c r="E323" s="121"/>
      <c r="F323" s="5"/>
    </row>
    <row r="324" spans="2:6" x14ac:dyDescent="0.2">
      <c r="B324" s="5"/>
      <c r="E324" s="121"/>
      <c r="F324" s="5"/>
    </row>
    <row r="325" spans="2:6" x14ac:dyDescent="0.2">
      <c r="B325" s="5"/>
      <c r="E325" s="121"/>
      <c r="F325" s="5"/>
    </row>
    <row r="326" spans="2:6" x14ac:dyDescent="0.2">
      <c r="B326" s="5"/>
      <c r="E326" s="121"/>
      <c r="F326" s="5"/>
    </row>
    <row r="327" spans="2:6" x14ac:dyDescent="0.2">
      <c r="B327" s="5"/>
      <c r="E327" s="121"/>
      <c r="F327" s="5"/>
    </row>
    <row r="328" spans="2:6" x14ac:dyDescent="0.2">
      <c r="B328" s="5"/>
      <c r="E328" s="121"/>
      <c r="F328" s="5"/>
    </row>
    <row r="329" spans="2:6" x14ac:dyDescent="0.2">
      <c r="B329" s="5"/>
      <c r="E329" s="121"/>
      <c r="F329" s="5"/>
    </row>
    <row r="330" spans="2:6" x14ac:dyDescent="0.2">
      <c r="B330" s="5"/>
      <c r="E330" s="121"/>
      <c r="F330" s="5"/>
    </row>
    <row r="331" spans="2:6" x14ac:dyDescent="0.2">
      <c r="B331" s="5"/>
      <c r="E331" s="121"/>
      <c r="F331" s="5"/>
    </row>
    <row r="332" spans="2:6" x14ac:dyDescent="0.2">
      <c r="B332" s="5"/>
      <c r="E332" s="121"/>
      <c r="F332" s="5"/>
    </row>
    <row r="333" spans="2:6" x14ac:dyDescent="0.2">
      <c r="B333" s="5"/>
      <c r="E333" s="121"/>
      <c r="F333" s="5"/>
    </row>
    <row r="334" spans="2:6" x14ac:dyDescent="0.2">
      <c r="B334" s="5"/>
      <c r="E334" s="121"/>
      <c r="F334" s="5"/>
    </row>
    <row r="335" spans="2:6" x14ac:dyDescent="0.2">
      <c r="B335" s="5"/>
      <c r="E335" s="121"/>
      <c r="F335" s="5"/>
    </row>
    <row r="336" spans="2:6" x14ac:dyDescent="0.2">
      <c r="B336" s="5"/>
      <c r="E336" s="121"/>
      <c r="F336" s="5"/>
    </row>
    <row r="337" spans="2:6" x14ac:dyDescent="0.2">
      <c r="B337" s="5"/>
      <c r="E337" s="121"/>
      <c r="F337" s="5"/>
    </row>
    <row r="338" spans="2:6" x14ac:dyDescent="0.2">
      <c r="B338" s="5"/>
      <c r="E338" s="121"/>
      <c r="F338" s="5"/>
    </row>
    <row r="339" spans="2:6" x14ac:dyDescent="0.2">
      <c r="B339" s="5"/>
      <c r="E339" s="121"/>
      <c r="F339" s="5"/>
    </row>
    <row r="340" spans="2:6" x14ac:dyDescent="0.2">
      <c r="B340" s="5"/>
      <c r="E340" s="121"/>
      <c r="F340" s="5"/>
    </row>
    <row r="341" spans="2:6" x14ac:dyDescent="0.2">
      <c r="B341" s="5"/>
      <c r="E341" s="121"/>
      <c r="F341" s="5"/>
    </row>
    <row r="342" spans="2:6" x14ac:dyDescent="0.2">
      <c r="B342" s="5"/>
      <c r="E342" s="121"/>
      <c r="F342" s="5"/>
    </row>
    <row r="343" spans="2:6" x14ac:dyDescent="0.2">
      <c r="B343" s="5"/>
      <c r="E343" s="121"/>
      <c r="F343" s="5"/>
    </row>
    <row r="344" spans="2:6" x14ac:dyDescent="0.2">
      <c r="B344" s="5"/>
      <c r="E344" s="121"/>
      <c r="F344" s="5"/>
    </row>
    <row r="345" spans="2:6" x14ac:dyDescent="0.2">
      <c r="B345" s="5"/>
      <c r="E345" s="121"/>
      <c r="F345" s="5"/>
    </row>
    <row r="346" spans="2:6" x14ac:dyDescent="0.2">
      <c r="B346" s="5"/>
      <c r="E346" s="121"/>
      <c r="F346" s="5"/>
    </row>
    <row r="347" spans="2:6" x14ac:dyDescent="0.2">
      <c r="B347" s="5"/>
      <c r="E347" s="121"/>
      <c r="F347" s="5"/>
    </row>
    <row r="348" spans="2:6" x14ac:dyDescent="0.2">
      <c r="B348" s="5"/>
      <c r="E348" s="121"/>
      <c r="F348" s="5"/>
    </row>
    <row r="349" spans="2:6" x14ac:dyDescent="0.2">
      <c r="B349" s="5"/>
      <c r="E349" s="121"/>
      <c r="F349" s="5"/>
    </row>
    <row r="350" spans="2:6" x14ac:dyDescent="0.2">
      <c r="B350" s="5"/>
      <c r="E350" s="121"/>
      <c r="F350" s="5"/>
    </row>
    <row r="351" spans="2:6" x14ac:dyDescent="0.2">
      <c r="B351" s="5"/>
      <c r="E351" s="121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/>
    <hyperlink ref="P11" r:id="rId2" display="http://www.konkoly.hu/cgi-bin/IBVS?1214"/>
    <hyperlink ref="P12" r:id="rId3" display="http://www.konkoly.hu/cgi-bin/IBVS?2553"/>
    <hyperlink ref="P13" r:id="rId4" display="http://www.konkoly.hu/cgi-bin/IBVS?2553"/>
    <hyperlink ref="P14" r:id="rId5" display="http://www.konkoly.hu/cgi-bin/IBVS?2553"/>
    <hyperlink ref="P15" r:id="rId6" display="http://www.konkoly.hu/cgi-bin/IBVS?2553"/>
    <hyperlink ref="P16" r:id="rId7" display="http://www.konkoly.hu/cgi-bin/IBVS?2553"/>
    <hyperlink ref="P17" r:id="rId8" display="http://www.konkoly.hu/cgi-bin/IBVS?2553"/>
    <hyperlink ref="P18" r:id="rId9" display="http://www.konkoly.hu/cgi-bin/IBVS?2553"/>
    <hyperlink ref="P19" r:id="rId10" display="http://www.konkoly.hu/cgi-bin/IBVS?2982"/>
    <hyperlink ref="P20" r:id="rId11" display="http://www.konkoly.hu/cgi-bin/IBVS?2982"/>
    <hyperlink ref="P21" r:id="rId12" display="http://www.konkoly.hu/cgi-bin/IBVS?2982"/>
    <hyperlink ref="P23" r:id="rId13" display="http://www.konkoly.hu/cgi-bin/IBVS?3406"/>
    <hyperlink ref="P26" r:id="rId14" display="http://www.konkoly.hu/cgi-bin/IBVS?3406"/>
    <hyperlink ref="P27" r:id="rId15" display="http://www.konkoly.hu/cgi-bin/IBVS?3406"/>
    <hyperlink ref="P31" r:id="rId16" display="http://www.konkoly.hu/cgi-bin/IBVS?3406"/>
    <hyperlink ref="P32" r:id="rId17" display="http://www.konkoly.hu/cgi-bin/IBVS?3406"/>
    <hyperlink ref="P78" r:id="rId18" display="http://www.konkoly.hu/cgi-bin/IBVS?4027"/>
    <hyperlink ref="P35" r:id="rId19" display="http://www.konkoly.hu/cgi-bin/IBVS?4126"/>
    <hyperlink ref="P36" r:id="rId20" display="http://www.konkoly.hu/cgi-bin/IBVS?4126"/>
    <hyperlink ref="P79" r:id="rId21" display="http://www.konkoly.hu/cgi-bin/IBVS?4670"/>
    <hyperlink ref="P80" r:id="rId22" display="http://www.konkoly.hu/cgi-bin/IBVS?4670"/>
    <hyperlink ref="P81" r:id="rId23" display="http://www.konkoly.hu/cgi-bin/IBVS?4670"/>
    <hyperlink ref="P37" r:id="rId24" display="http://www.konkoly.hu/cgi-bin/IBVS?5623"/>
    <hyperlink ref="P38" r:id="rId25" display="http://www.konkoly.hu/cgi-bin/IBVS?5623"/>
    <hyperlink ref="P39" r:id="rId26" display="http://www.konkoly.hu/cgi-bin/IBVS?5313"/>
    <hyperlink ref="P40" r:id="rId27" display="http://www.konkoly.hu/cgi-bin/IBVS?5378"/>
    <hyperlink ref="P41" r:id="rId28" display="http://www.konkoly.hu/cgi-bin/IBVS?5887"/>
    <hyperlink ref="P42" r:id="rId29" display="http://www.konkoly.hu/cgi-bin/IBVS?5579"/>
    <hyperlink ref="P43" r:id="rId30" display="http://www.konkoly.hu/cgi-bin/IBVS?5494"/>
    <hyperlink ref="P44" r:id="rId31" display="http://www.konkoly.hu/cgi-bin/IBVS?5494"/>
    <hyperlink ref="P45" r:id="rId32" display="http://www.konkoly.hu/cgi-bin/IBVS?5502"/>
    <hyperlink ref="P46" r:id="rId33" display="http://www.konkoly.hu/cgi-bin/IBVS?5684"/>
    <hyperlink ref="P47" r:id="rId34" display="http://www.konkoly.hu/cgi-bin/IBVS?5887"/>
    <hyperlink ref="P48" r:id="rId35" display="http://www.konkoly.hu/cgi-bin/IBVS?5649"/>
    <hyperlink ref="P49" r:id="rId36" display="http://www.konkoly.hu/cgi-bin/IBVS?5649"/>
    <hyperlink ref="P50" r:id="rId37" display="http://www.konkoly.hu/cgi-bin/IBVS?5649"/>
    <hyperlink ref="P51" r:id="rId38" display="http://www.konkoly.hu/cgi-bin/IBVS?5887"/>
    <hyperlink ref="P52" r:id="rId39" display="http://www.konkoly.hu/cgi-bin/IBVS?5684"/>
    <hyperlink ref="P53" r:id="rId40" display="http://www.konkoly.hu/cgi-bin/IBVS?5887"/>
    <hyperlink ref="P54" r:id="rId41" display="http://www.konkoly.hu/cgi-bin/IBVS?5887"/>
    <hyperlink ref="P55" r:id="rId42" display="http://www.konkoly.hu/cgi-bin/IBVS?5887"/>
    <hyperlink ref="P56" r:id="rId43" display="http://www.konkoly.hu/cgi-bin/IBVS?5887"/>
    <hyperlink ref="P57" r:id="rId44" display="http://www.konkoly.hu/cgi-bin/IBVS?5649"/>
    <hyperlink ref="P58" r:id="rId45" display="http://www.konkoly.hu/cgi-bin/IBVS?5753"/>
    <hyperlink ref="P59" r:id="rId46" display="http://www.konkoly.hu/cgi-bin/IBVS?5753"/>
    <hyperlink ref="P60" r:id="rId47" display="http://www.konkoly.hu/cgi-bin/IBVS?5898"/>
    <hyperlink ref="P61" r:id="rId48" display="http://www.bav-astro.de/sfs/BAVM_link.php?BAVMnr=212"/>
    <hyperlink ref="P62" r:id="rId49" display="http://www.bav-astro.de/sfs/BAVM_link.php?BAVMnr=212"/>
    <hyperlink ref="P63" r:id="rId50" display="http://www.bav-astro.de/sfs/BAVM_link.php?BAVMnr=212"/>
    <hyperlink ref="P64" r:id="rId51" display="http://www.konkoly.hu/cgi-bin/IBVS?5980"/>
    <hyperlink ref="P65" r:id="rId52" display="http://www.konkoly.hu/cgi-bin/IBVS?5980"/>
    <hyperlink ref="P66" r:id="rId53" display="http://www.konkoly.hu/cgi-bin/IBVS?5980"/>
    <hyperlink ref="P67" r:id="rId54" display="http://www.konkoly.hu/cgi-bin/IBVS?6044"/>
    <hyperlink ref="P82" r:id="rId55" display="http://www.konkoly.hu/cgi-bin/IBVS?6044"/>
    <hyperlink ref="P83" r:id="rId56" display="http://www.konkoly.hu/cgi-bin/IBVS?6044"/>
    <hyperlink ref="P84" r:id="rId57" display="http://www.konkoly.hu/cgi-bin/IBVS?6044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8"/>
  <sheetViews>
    <sheetView workbookViewId="0">
      <selection activeCell="C5" sqref="C5"/>
    </sheetView>
  </sheetViews>
  <sheetFormatPr defaultRowHeight="12.75" x14ac:dyDescent="0.2"/>
  <cols>
    <col min="1" max="1" width="18.140625" style="110" customWidth="1"/>
    <col min="2" max="2" width="4.28515625" style="16" customWidth="1"/>
    <col min="3" max="3" width="10.7109375" style="16" customWidth="1"/>
    <col min="4" max="4" width="5" style="16" customWidth="1"/>
    <col min="5" max="5" width="17.28515625" style="16" customWidth="1"/>
    <col min="6" max="6" width="4" style="127" customWidth="1"/>
    <col min="7" max="11" width="9.140625" style="16"/>
    <col min="12" max="12" width="14" style="16" customWidth="1"/>
    <col min="13" max="13" width="12" style="16" customWidth="1"/>
    <col min="14" max="14" width="14.28515625" style="16" customWidth="1"/>
    <col min="15" max="16384" width="9.140625" style="16"/>
  </cols>
  <sheetData>
    <row r="1" spans="1:15" ht="18" x14ac:dyDescent="0.25">
      <c r="A1" s="126" t="s">
        <v>176</v>
      </c>
      <c r="F1" s="16"/>
    </row>
    <row r="2" spans="1:15" x14ac:dyDescent="0.2">
      <c r="F2" s="16"/>
    </row>
    <row r="3" spans="1:15" x14ac:dyDescent="0.2">
      <c r="A3" s="118" t="s">
        <v>177</v>
      </c>
      <c r="F3" s="16"/>
    </row>
    <row r="4" spans="1:15" x14ac:dyDescent="0.2">
      <c r="F4" s="16"/>
    </row>
    <row r="5" spans="1:15" x14ac:dyDescent="0.2">
      <c r="F5" s="16"/>
    </row>
    <row r="6" spans="1:15" x14ac:dyDescent="0.2">
      <c r="F6" s="16"/>
    </row>
    <row r="7" spans="1:15" x14ac:dyDescent="0.2">
      <c r="F7" s="16"/>
    </row>
    <row r="8" spans="1:15" x14ac:dyDescent="0.2">
      <c r="F8" s="16"/>
    </row>
    <row r="9" spans="1:15" x14ac:dyDescent="0.2">
      <c r="F9" s="16"/>
    </row>
    <row r="10" spans="1:15" ht="13.5" thickBot="1" x14ac:dyDescent="0.25">
      <c r="F10" s="65"/>
      <c r="G10" s="65"/>
      <c r="H10" s="65"/>
      <c r="I10" s="65"/>
      <c r="J10" s="65"/>
      <c r="K10" s="65"/>
      <c r="L10" s="65"/>
      <c r="M10" s="65"/>
      <c r="N10" s="65"/>
    </row>
    <row r="11" spans="1:15" x14ac:dyDescent="0.2">
      <c r="A11" s="110" t="str">
        <f t="shared" ref="A11:A42" si="0">L11</f>
        <v>Bond H E</v>
      </c>
      <c r="B11" s="5" t="str">
        <f t="shared" ref="B11:B42" si="1">IF(J11="s","II","I")</f>
        <v>I</v>
      </c>
      <c r="C11" s="110">
        <f t="shared" ref="C11:C42" si="2">I11</f>
        <v>42687.417999999998</v>
      </c>
      <c r="D11" s="16" t="str">
        <f t="shared" ref="D11:D42" si="3">K11</f>
        <v>y</v>
      </c>
      <c r="E11" s="121">
        <f>VLOOKUP(C11,'Active 1'!C$21:E$935,3,FALSE)</f>
        <v>-14025.207911164449</v>
      </c>
      <c r="G11" s="16">
        <v>0</v>
      </c>
      <c r="H11" s="16">
        <v>0</v>
      </c>
      <c r="I11" s="16">
        <v>42687.417999999998</v>
      </c>
      <c r="J11" s="16" t="s">
        <v>178</v>
      </c>
      <c r="K11" s="16" t="s">
        <v>465</v>
      </c>
      <c r="L11" s="16" t="s">
        <v>466</v>
      </c>
      <c r="N11" s="16" t="s">
        <v>467</v>
      </c>
    </row>
    <row r="12" spans="1:15" x14ac:dyDescent="0.2">
      <c r="A12" s="110" t="str">
        <f t="shared" si="0"/>
        <v>Sezer C</v>
      </c>
      <c r="B12" s="5" t="str">
        <f t="shared" si="1"/>
        <v>I</v>
      </c>
      <c r="C12" s="110">
        <f t="shared" si="2"/>
        <v>45136.404499999997</v>
      </c>
      <c r="D12" s="16" t="str">
        <f t="shared" si="3"/>
        <v>BV</v>
      </c>
      <c r="E12" s="121">
        <f>VLOOKUP(C12,'Active 1'!C$21:E$935,3,FALSE)</f>
        <v>-7294.3624117172949</v>
      </c>
      <c r="G12" s="16">
        <v>6731</v>
      </c>
      <c r="H12" s="16">
        <v>-2.0500000000000001E-2</v>
      </c>
      <c r="I12" s="16">
        <v>45136.404499999997</v>
      </c>
      <c r="J12" s="16" t="s">
        <v>178</v>
      </c>
      <c r="K12" s="16" t="s">
        <v>468</v>
      </c>
      <c r="L12" s="16" t="s">
        <v>469</v>
      </c>
      <c r="O12" s="16" t="s">
        <v>470</v>
      </c>
    </row>
    <row r="13" spans="1:15" x14ac:dyDescent="0.2">
      <c r="A13" s="110" t="str">
        <f t="shared" si="0"/>
        <v>Sezer C</v>
      </c>
      <c r="B13" s="5" t="str">
        <f t="shared" si="1"/>
        <v>I</v>
      </c>
      <c r="C13" s="110">
        <f t="shared" si="2"/>
        <v>45145.499499999998</v>
      </c>
      <c r="D13" s="16" t="str">
        <f t="shared" si="3"/>
        <v>BV</v>
      </c>
      <c r="E13" s="121">
        <f>VLOOKUP(C13,'Active 1'!C$21:E$935,3,FALSE)</f>
        <v>-7269.3655243038775</v>
      </c>
      <c r="G13" s="16">
        <v>6756</v>
      </c>
      <c r="H13" s="16">
        <v>-2.1499999999999998E-2</v>
      </c>
      <c r="I13" s="16">
        <v>45145.499499999998</v>
      </c>
      <c r="J13" s="16" t="s">
        <v>178</v>
      </c>
      <c r="K13" s="16" t="s">
        <v>468</v>
      </c>
      <c r="L13" s="16" t="s">
        <v>469</v>
      </c>
      <c r="O13" s="16" t="s">
        <v>470</v>
      </c>
    </row>
    <row r="14" spans="1:15" x14ac:dyDescent="0.2">
      <c r="A14" s="110" t="str">
        <f t="shared" si="0"/>
        <v>Sezer C</v>
      </c>
      <c r="B14" s="5" t="str">
        <f t="shared" si="1"/>
        <v>II</v>
      </c>
      <c r="C14" s="110">
        <f t="shared" si="2"/>
        <v>45146.4058</v>
      </c>
      <c r="D14" s="16" t="str">
        <f t="shared" si="3"/>
        <v>BV</v>
      </c>
      <c r="E14" s="121">
        <f>VLOOKUP(C14,'Active 1'!C$21:E$935,3,FALSE)</f>
        <v>-7266.8746305091727</v>
      </c>
      <c r="G14" s="16">
        <v>6758</v>
      </c>
      <c r="H14" s="16">
        <v>-2.4899999999999999E-2</v>
      </c>
      <c r="I14" s="16">
        <v>45146.4058</v>
      </c>
      <c r="J14" s="16" t="s">
        <v>471</v>
      </c>
      <c r="K14" s="16" t="s">
        <v>468</v>
      </c>
      <c r="L14" s="16" t="s">
        <v>469</v>
      </c>
      <c r="O14" s="16" t="s">
        <v>470</v>
      </c>
    </row>
    <row r="15" spans="1:15" x14ac:dyDescent="0.2">
      <c r="A15" s="110" t="str">
        <f t="shared" si="0"/>
        <v>Sezer C</v>
      </c>
      <c r="B15" s="5" t="str">
        <f t="shared" si="1"/>
        <v>I</v>
      </c>
      <c r="C15" s="110">
        <f t="shared" si="2"/>
        <v>45149.505299999997</v>
      </c>
      <c r="D15" s="16" t="str">
        <f t="shared" si="3"/>
        <v>BV</v>
      </c>
      <c r="E15" s="121">
        <f>VLOOKUP(C15,'Active 1'!C$21:E$935,3,FALSE)</f>
        <v>-7258.3559001586736</v>
      </c>
      <c r="G15" s="16">
        <v>6767</v>
      </c>
      <c r="H15" s="16">
        <v>-1.7999999999999999E-2</v>
      </c>
      <c r="I15" s="16">
        <v>45149.505299999997</v>
      </c>
      <c r="J15" s="16" t="s">
        <v>178</v>
      </c>
      <c r="K15" s="16" t="s">
        <v>468</v>
      </c>
      <c r="L15" s="16" t="s">
        <v>469</v>
      </c>
      <c r="O15" s="16" t="s">
        <v>470</v>
      </c>
    </row>
    <row r="16" spans="1:15" x14ac:dyDescent="0.2">
      <c r="A16" s="110" t="str">
        <f t="shared" si="0"/>
        <v>Sezer C</v>
      </c>
      <c r="B16" s="5" t="str">
        <f t="shared" si="1"/>
        <v>II</v>
      </c>
      <c r="C16" s="110">
        <f t="shared" si="2"/>
        <v>45150.408199999998</v>
      </c>
      <c r="D16" s="16" t="str">
        <f t="shared" si="3"/>
        <v>BV</v>
      </c>
      <c r="E16" s="121">
        <f>VLOOKUP(C16,'Active 1'!C$21:E$935,3,FALSE)</f>
        <v>-7255.8743509947817</v>
      </c>
      <c r="G16" s="16">
        <v>6769</v>
      </c>
      <c r="H16" s="16">
        <v>-2.4799999999999999E-2</v>
      </c>
      <c r="I16" s="16">
        <v>45150.408199999998</v>
      </c>
      <c r="J16" s="16" t="s">
        <v>471</v>
      </c>
      <c r="K16" s="16" t="s">
        <v>468</v>
      </c>
      <c r="L16" s="16" t="s">
        <v>469</v>
      </c>
      <c r="O16" s="16" t="s">
        <v>470</v>
      </c>
    </row>
    <row r="17" spans="1:15" x14ac:dyDescent="0.2">
      <c r="A17" s="110" t="str">
        <f t="shared" si="0"/>
        <v>Sezer C</v>
      </c>
      <c r="B17" s="5" t="str">
        <f t="shared" si="1"/>
        <v>II</v>
      </c>
      <c r="C17" s="110">
        <f t="shared" si="2"/>
        <v>45177.335700000003</v>
      </c>
      <c r="D17" s="16" t="str">
        <f t="shared" si="3"/>
        <v>BV</v>
      </c>
      <c r="E17" s="121">
        <f>VLOOKUP(C17,'Active 1'!C$21:E$935,3,FALSE)</f>
        <v>-7181.8662491998566</v>
      </c>
      <c r="G17" s="16">
        <v>6843</v>
      </c>
      <c r="H17" s="16">
        <v>-2.1399999999999999E-2</v>
      </c>
      <c r="I17" s="16">
        <v>45177.335700000003</v>
      </c>
      <c r="J17" s="16" t="s">
        <v>471</v>
      </c>
      <c r="K17" s="16" t="s">
        <v>468</v>
      </c>
      <c r="L17" s="16" t="s">
        <v>469</v>
      </c>
      <c r="O17" s="16" t="s">
        <v>470</v>
      </c>
    </row>
    <row r="18" spans="1:15" x14ac:dyDescent="0.2">
      <c r="A18" s="110" t="str">
        <f t="shared" si="0"/>
        <v>Sezer C</v>
      </c>
      <c r="B18" s="5" t="str">
        <f t="shared" si="1"/>
        <v>I</v>
      </c>
      <c r="C18" s="110">
        <f t="shared" si="2"/>
        <v>45177.518400000001</v>
      </c>
      <c r="D18" s="16" t="str">
        <f t="shared" si="3"/>
        <v>BV</v>
      </c>
      <c r="E18" s="121">
        <f>VLOOKUP(C18,'Active 1'!C$21:E$935,3,FALSE)</f>
        <v>-7181.364112714934</v>
      </c>
      <c r="G18" s="16">
        <v>6844</v>
      </c>
      <c r="H18" s="16">
        <v>-2.06E-2</v>
      </c>
      <c r="I18" s="16">
        <v>45177.518400000001</v>
      </c>
      <c r="J18" s="16" t="s">
        <v>178</v>
      </c>
      <c r="K18" s="16" t="s">
        <v>468</v>
      </c>
      <c r="L18" s="16" t="s">
        <v>469</v>
      </c>
      <c r="O18" s="16" t="s">
        <v>470</v>
      </c>
    </row>
    <row r="19" spans="1:15" x14ac:dyDescent="0.2">
      <c r="A19" s="110" t="str">
        <f t="shared" si="0"/>
        <v>Ruyou Wenxian</v>
      </c>
      <c r="B19" s="5" t="str">
        <f t="shared" si="1"/>
        <v>I</v>
      </c>
      <c r="C19" s="110">
        <f t="shared" si="2"/>
        <v>46668.160900000003</v>
      </c>
      <c r="D19" s="16" t="str">
        <f t="shared" si="3"/>
        <v>pe</v>
      </c>
      <c r="E19" s="121">
        <f>VLOOKUP(C19,'Active 1'!C$21:E$935,3,FALSE)</f>
        <v>-3084.4512214394331</v>
      </c>
      <c r="G19" s="16">
        <v>10941</v>
      </c>
      <c r="H19" s="16">
        <v>-3.0499999999999999E-2</v>
      </c>
      <c r="I19" s="16">
        <v>46668.160900000003</v>
      </c>
      <c r="J19" s="16" t="s">
        <v>178</v>
      </c>
      <c r="K19" s="16" t="s">
        <v>62</v>
      </c>
      <c r="L19" s="16" t="s">
        <v>472</v>
      </c>
      <c r="N19" s="16" t="s">
        <v>473</v>
      </c>
    </row>
    <row r="20" spans="1:15" x14ac:dyDescent="0.2">
      <c r="A20" s="110" t="str">
        <f t="shared" si="0"/>
        <v>Ruyou Wenxian</v>
      </c>
      <c r="B20" s="5" t="str">
        <f t="shared" si="1"/>
        <v>II</v>
      </c>
      <c r="C20" s="110">
        <f t="shared" si="2"/>
        <v>46670.168599999997</v>
      </c>
      <c r="D20" s="16" t="str">
        <f t="shared" si="3"/>
        <v>pe</v>
      </c>
      <c r="E20" s="121">
        <f>VLOOKUP(C20,'Active 1'!C$21:E$935,3,FALSE)</f>
        <v>-3078.9332169468794</v>
      </c>
      <c r="G20" s="16">
        <v>10946</v>
      </c>
      <c r="H20" s="16">
        <v>-2.4E-2</v>
      </c>
      <c r="I20" s="16">
        <v>46670.168599999997</v>
      </c>
      <c r="J20" s="16" t="s">
        <v>471</v>
      </c>
      <c r="K20" s="16" t="s">
        <v>62</v>
      </c>
      <c r="L20" s="16" t="s">
        <v>472</v>
      </c>
      <c r="N20" s="16" t="s">
        <v>473</v>
      </c>
    </row>
    <row r="21" spans="1:15" x14ac:dyDescent="0.2">
      <c r="A21" s="110" t="str">
        <f t="shared" si="0"/>
        <v>Ruyou Wenxian</v>
      </c>
      <c r="B21" s="5" t="str">
        <f t="shared" si="1"/>
        <v>I</v>
      </c>
      <c r="C21" s="110">
        <f t="shared" si="2"/>
        <v>46671.074399999998</v>
      </c>
      <c r="D21" s="16" t="str">
        <f t="shared" si="3"/>
        <v>pe</v>
      </c>
      <c r="E21" s="121">
        <f>VLOOKUP(C21,'Active 1'!C$21:E$935,3,FALSE)</f>
        <v>-3076.4436973625934</v>
      </c>
      <c r="G21" s="16">
        <v>10949</v>
      </c>
      <c r="H21" s="16">
        <v>-2.7799999999999998E-2</v>
      </c>
      <c r="I21" s="16">
        <v>46671.074399999998</v>
      </c>
      <c r="J21" s="16" t="s">
        <v>178</v>
      </c>
      <c r="K21" s="16" t="s">
        <v>62</v>
      </c>
      <c r="L21" s="16" t="s">
        <v>472</v>
      </c>
      <c r="N21" s="16" t="s">
        <v>473</v>
      </c>
    </row>
    <row r="22" spans="1:15" x14ac:dyDescent="0.2">
      <c r="A22" s="110" t="str">
        <f t="shared" si="0"/>
        <v>Wunder E</v>
      </c>
      <c r="B22" s="5" t="str">
        <f t="shared" si="1"/>
        <v>I</v>
      </c>
      <c r="C22" s="110">
        <f t="shared" si="2"/>
        <v>47028.362000000001</v>
      </c>
      <c r="D22" s="16" t="str">
        <f t="shared" si="3"/>
        <v>pe</v>
      </c>
      <c r="E22" s="121">
        <f>VLOOKUP(C22,'Active 1'!C$21:E$935,3,FALSE)</f>
        <v>-2094.4670166139254</v>
      </c>
      <c r="G22" s="16">
        <v>11931</v>
      </c>
      <c r="H22" s="16">
        <v>-3.1E-2</v>
      </c>
      <c r="I22" s="16">
        <v>47028.362000000001</v>
      </c>
      <c r="J22" s="16" t="s">
        <v>178</v>
      </c>
      <c r="K22" s="16" t="s">
        <v>62</v>
      </c>
      <c r="L22" s="16" t="s">
        <v>474</v>
      </c>
      <c r="N22" s="16" t="s">
        <v>475</v>
      </c>
    </row>
    <row r="23" spans="1:15" x14ac:dyDescent="0.2">
      <c r="A23" s="110" t="str">
        <f t="shared" si="0"/>
        <v>Derman E</v>
      </c>
      <c r="B23" s="5" t="str">
        <f t="shared" si="1"/>
        <v>I</v>
      </c>
      <c r="C23" s="110">
        <f t="shared" si="2"/>
        <v>47114.238799999999</v>
      </c>
      <c r="D23" s="16" t="str">
        <f t="shared" si="3"/>
        <v>pe</v>
      </c>
      <c r="E23" s="121">
        <f>VLOOKUP(C23,'Active 1'!C$21:E$935,3,FALSE)</f>
        <v>-1858.4414310147758</v>
      </c>
      <c r="G23" s="16">
        <v>12167</v>
      </c>
      <c r="H23" s="16">
        <v>-2.0500000000000001E-2</v>
      </c>
      <c r="I23" s="16">
        <v>47114.238799999999</v>
      </c>
      <c r="J23" s="16" t="s">
        <v>178</v>
      </c>
      <c r="K23" s="16" t="s">
        <v>62</v>
      </c>
      <c r="L23" s="16" t="s">
        <v>476</v>
      </c>
      <c r="N23" s="16" t="s">
        <v>477</v>
      </c>
    </row>
    <row r="24" spans="1:15" x14ac:dyDescent="0.2">
      <c r="A24" s="110" t="str">
        <f t="shared" si="0"/>
        <v>Derman E</v>
      </c>
      <c r="B24" s="5" t="str">
        <f t="shared" si="1"/>
        <v>II</v>
      </c>
      <c r="C24" s="110">
        <f t="shared" si="2"/>
        <v>47386.565999999999</v>
      </c>
      <c r="D24" s="16" t="str">
        <f t="shared" si="3"/>
        <v>pe</v>
      </c>
      <c r="E24" s="121">
        <f>VLOOKUP(C24,'Active 1'!C$21:E$935,3,FALSE)</f>
        <v>-1109.9716830202306</v>
      </c>
      <c r="G24" s="16">
        <v>12915</v>
      </c>
      <c r="H24" s="16">
        <v>-2.76E-2</v>
      </c>
      <c r="I24" s="16">
        <v>47386.565999999999</v>
      </c>
      <c r="J24" s="16" t="s">
        <v>471</v>
      </c>
      <c r="K24" s="16" t="s">
        <v>62</v>
      </c>
      <c r="L24" s="16" t="s">
        <v>476</v>
      </c>
      <c r="N24" s="16" t="s">
        <v>477</v>
      </c>
    </row>
    <row r="25" spans="1:15" x14ac:dyDescent="0.2">
      <c r="A25" s="110" t="str">
        <f t="shared" si="0"/>
        <v>Wieck M</v>
      </c>
      <c r="B25" s="5" t="str">
        <f t="shared" si="1"/>
        <v>I</v>
      </c>
      <c r="C25" s="110">
        <f t="shared" si="2"/>
        <v>47729.485999999997</v>
      </c>
      <c r="D25" s="16" t="str">
        <f t="shared" si="3"/>
        <v>pe</v>
      </c>
      <c r="E25" s="121">
        <f>VLOOKUP(C25,'Active 1'!C$21:E$935,3,FALSE)</f>
        <v>-167.48321333270604</v>
      </c>
      <c r="G25" s="16">
        <v>13858</v>
      </c>
      <c r="H25" s="16">
        <v>-2.6700000000000002E-2</v>
      </c>
      <c r="I25" s="16">
        <v>47729.485999999997</v>
      </c>
      <c r="J25" s="16" t="s">
        <v>178</v>
      </c>
      <c r="K25" s="16" t="s">
        <v>62</v>
      </c>
      <c r="L25" s="16" t="s">
        <v>478</v>
      </c>
      <c r="O25" s="16" t="s">
        <v>475</v>
      </c>
    </row>
    <row r="26" spans="1:15" x14ac:dyDescent="0.2">
      <c r="A26" s="110" t="str">
        <f t="shared" si="0"/>
        <v>Wieck M</v>
      </c>
      <c r="B26" s="5" t="str">
        <f t="shared" si="1"/>
        <v>I</v>
      </c>
      <c r="C26" s="110">
        <f t="shared" si="2"/>
        <v>47737.49</v>
      </c>
      <c r="D26" s="16" t="str">
        <f t="shared" si="3"/>
        <v>pe</v>
      </c>
      <c r="E26" s="121">
        <f>VLOOKUP(C26,'Active 1'!C$21:E$935,3,FALSE)</f>
        <v>-145.48485304056865</v>
      </c>
      <c r="G26" s="16">
        <v>13880</v>
      </c>
      <c r="H26" s="16">
        <v>-2.7199999999999998E-2</v>
      </c>
      <c r="I26" s="16">
        <v>47737.49</v>
      </c>
      <c r="J26" s="16" t="s">
        <v>178</v>
      </c>
      <c r="K26" s="16" t="s">
        <v>62</v>
      </c>
      <c r="L26" s="16" t="s">
        <v>478</v>
      </c>
      <c r="O26" s="16" t="s">
        <v>475</v>
      </c>
    </row>
    <row r="27" spans="1:15" x14ac:dyDescent="0.2">
      <c r="A27" s="110" t="str">
        <f t="shared" si="0"/>
        <v>Derman E</v>
      </c>
      <c r="B27" s="5" t="str">
        <f t="shared" si="1"/>
        <v>I</v>
      </c>
      <c r="C27" s="110">
        <f t="shared" si="2"/>
        <v>47741.4859</v>
      </c>
      <c r="D27" s="16" t="str">
        <f t="shared" si="3"/>
        <v>pe</v>
      </c>
      <c r="E27" s="121">
        <f>VLOOKUP(C27,'Active 1'!C$21:E$935,3,FALSE)</f>
        <v>-134.50243826153562</v>
      </c>
      <c r="G27" s="16">
        <v>13891</v>
      </c>
      <c r="H27" s="16">
        <v>-3.3500000000000002E-2</v>
      </c>
      <c r="I27" s="16">
        <v>47741.4859</v>
      </c>
      <c r="J27" s="16" t="s">
        <v>178</v>
      </c>
      <c r="K27" s="16" t="s">
        <v>62</v>
      </c>
      <c r="L27" s="16" t="s">
        <v>476</v>
      </c>
      <c r="N27" s="16" t="s">
        <v>477</v>
      </c>
    </row>
    <row r="28" spans="1:15" x14ac:dyDescent="0.2">
      <c r="A28" s="110" t="str">
        <f t="shared" si="0"/>
        <v>Derman E</v>
      </c>
      <c r="B28" s="5" t="str">
        <f t="shared" si="1"/>
        <v>I</v>
      </c>
      <c r="C28" s="110">
        <f t="shared" si="2"/>
        <v>47745.49</v>
      </c>
      <c r="D28" s="16" t="str">
        <f t="shared" si="3"/>
        <v>pe</v>
      </c>
      <c r="E28" s="121">
        <f>VLOOKUP(C28,'Active 1'!C$21:E$935,3,FALSE)</f>
        <v>-123.49748643173793</v>
      </c>
      <c r="G28" s="16">
        <v>13902</v>
      </c>
      <c r="H28" s="16">
        <v>-3.1699999999999999E-2</v>
      </c>
      <c r="I28" s="16">
        <v>47745.49</v>
      </c>
      <c r="J28" s="16" t="s">
        <v>178</v>
      </c>
      <c r="K28" s="16" t="s">
        <v>62</v>
      </c>
      <c r="L28" s="16" t="s">
        <v>476</v>
      </c>
      <c r="N28" s="16" t="s">
        <v>477</v>
      </c>
    </row>
    <row r="29" spans="1:15" x14ac:dyDescent="0.2">
      <c r="A29" s="110" t="str">
        <f t="shared" si="0"/>
        <v>Derman E</v>
      </c>
      <c r="B29" s="5" t="str">
        <f t="shared" si="1"/>
        <v>I</v>
      </c>
      <c r="C29" s="110">
        <f t="shared" si="2"/>
        <v>47772.414700000001</v>
      </c>
      <c r="D29" s="16" t="str">
        <f t="shared" si="3"/>
        <v>pe</v>
      </c>
      <c r="E29" s="121">
        <f>VLOOKUP(C29,'Active 1'!C$21:E$935,3,FALSE)</f>
        <v>-49.497080215130985</v>
      </c>
      <c r="G29" s="16">
        <v>13976</v>
      </c>
      <c r="H29" s="16">
        <v>-3.1099999999999999E-2</v>
      </c>
      <c r="I29" s="16">
        <v>47772.414700000001</v>
      </c>
      <c r="J29" s="16" t="s">
        <v>178</v>
      </c>
      <c r="K29" s="16" t="s">
        <v>62</v>
      </c>
      <c r="L29" s="16" t="s">
        <v>476</v>
      </c>
      <c r="N29" s="16" t="s">
        <v>477</v>
      </c>
    </row>
    <row r="30" spans="1:15" x14ac:dyDescent="0.2">
      <c r="A30" s="110" t="str">
        <f t="shared" si="0"/>
        <v>Wieck M</v>
      </c>
      <c r="B30" s="5" t="str">
        <f t="shared" si="1"/>
        <v>II</v>
      </c>
      <c r="C30" s="110">
        <f t="shared" si="2"/>
        <v>47778.421000000002</v>
      </c>
      <c r="D30" s="16" t="str">
        <f t="shared" si="3"/>
        <v>pe</v>
      </c>
      <c r="E30" s="121">
        <f>VLOOKUP(C30,'Active 1'!C$21:E$935,3,FALSE)</f>
        <v>-32.989240207300959</v>
      </c>
      <c r="G30" s="16">
        <v>13992</v>
      </c>
      <c r="H30" s="16">
        <v>-2.8299999999999999E-2</v>
      </c>
      <c r="I30" s="16">
        <v>47778.421000000002</v>
      </c>
      <c r="J30" s="16" t="s">
        <v>471</v>
      </c>
      <c r="K30" s="16" t="s">
        <v>62</v>
      </c>
      <c r="L30" s="16" t="s">
        <v>478</v>
      </c>
      <c r="O30" s="16" t="s">
        <v>475</v>
      </c>
    </row>
    <row r="31" spans="1:15" x14ac:dyDescent="0.2">
      <c r="A31" s="110" t="str">
        <f t="shared" si="0"/>
        <v>Wunder E</v>
      </c>
      <c r="B31" s="5" t="str">
        <f t="shared" si="1"/>
        <v>II</v>
      </c>
      <c r="C31" s="110">
        <f t="shared" si="2"/>
        <v>47790.423000000003</v>
      </c>
      <c r="D31" s="16" t="str">
        <f t="shared" si="3"/>
        <v>pe</v>
      </c>
      <c r="E31" s="121">
        <f>VLOOKUP(C31,'Active 1'!C$21:E$935,3,FALSE)</f>
        <v>-2.6934524015316138E-3</v>
      </c>
      <c r="G31" s="16">
        <v>14025</v>
      </c>
      <c r="H31" s="16">
        <v>-3.3000000000000002E-2</v>
      </c>
      <c r="I31" s="16">
        <v>47790.423000000003</v>
      </c>
      <c r="J31" s="16" t="s">
        <v>471</v>
      </c>
      <c r="K31" s="16" t="s">
        <v>62</v>
      </c>
      <c r="L31" s="16" t="s">
        <v>474</v>
      </c>
      <c r="N31" s="16" t="s">
        <v>475</v>
      </c>
    </row>
    <row r="32" spans="1:15" x14ac:dyDescent="0.2">
      <c r="A32" s="110" t="str">
        <f t="shared" si="0"/>
        <v>Demircan O</v>
      </c>
      <c r="B32" s="5" t="str">
        <f t="shared" si="1"/>
        <v>I</v>
      </c>
      <c r="C32" s="110">
        <f t="shared" si="2"/>
        <v>48119.520700000001</v>
      </c>
      <c r="D32" s="16" t="str">
        <f t="shared" si="3"/>
        <v>G</v>
      </c>
      <c r="E32" s="121">
        <f>VLOOKUP(C32,'Active 1'!C$21:E$935,3,FALSE)</f>
        <v>904.49627905046839</v>
      </c>
      <c r="G32" s="16">
        <v>14930</v>
      </c>
      <c r="H32" s="16">
        <v>-2.8500000000000001E-2</v>
      </c>
      <c r="I32" s="16">
        <v>48119.520700000001</v>
      </c>
      <c r="J32" s="16" t="s">
        <v>178</v>
      </c>
      <c r="K32" s="16" t="s">
        <v>109</v>
      </c>
      <c r="L32" s="16" t="s">
        <v>479</v>
      </c>
      <c r="N32" s="16" t="s">
        <v>480</v>
      </c>
    </row>
    <row r="33" spans="1:14" x14ac:dyDescent="0.2">
      <c r="A33" s="110" t="str">
        <f t="shared" si="0"/>
        <v>Demircan O</v>
      </c>
      <c r="B33" s="5" t="str">
        <f t="shared" si="1"/>
        <v>I</v>
      </c>
      <c r="C33" s="110">
        <f t="shared" si="2"/>
        <v>48119.527000000002</v>
      </c>
      <c r="D33" s="16" t="str">
        <f t="shared" si="3"/>
        <v>B</v>
      </c>
      <c r="E33" s="121">
        <f>VLOOKUP(C33,'Active 1'!C$21:E$935,3,FALSE)</f>
        <v>904.51359410167538</v>
      </c>
      <c r="G33" s="16">
        <v>14930</v>
      </c>
      <c r="H33" s="16">
        <v>-2.2200000000000001E-2</v>
      </c>
      <c r="I33" s="16">
        <v>48119.527000000002</v>
      </c>
      <c r="J33" s="16" t="s">
        <v>178</v>
      </c>
      <c r="K33" s="16" t="s">
        <v>33</v>
      </c>
      <c r="L33" s="16" t="s">
        <v>479</v>
      </c>
      <c r="N33" s="16" t="s">
        <v>480</v>
      </c>
    </row>
    <row r="34" spans="1:14" x14ac:dyDescent="0.2">
      <c r="A34" s="110" t="str">
        <f t="shared" si="0"/>
        <v>Demircan O</v>
      </c>
      <c r="B34" s="5" t="str">
        <f t="shared" si="1"/>
        <v>I</v>
      </c>
      <c r="C34" s="110">
        <f t="shared" si="2"/>
        <v>48122.432999999997</v>
      </c>
      <c r="D34" s="16" t="str">
        <f t="shared" si="3"/>
        <v>G</v>
      </c>
      <c r="E34" s="121">
        <f>VLOOKUP(C34,'Active 1'!C$21:E$935,3,FALSE)</f>
        <v>912.50050502232045</v>
      </c>
      <c r="G34" s="16">
        <v>14938</v>
      </c>
      <c r="H34" s="16">
        <v>-2.69E-2</v>
      </c>
      <c r="I34" s="16">
        <v>48122.432999999997</v>
      </c>
      <c r="J34" s="16" t="s">
        <v>178</v>
      </c>
      <c r="K34" s="16" t="s">
        <v>109</v>
      </c>
      <c r="L34" s="16" t="s">
        <v>479</v>
      </c>
      <c r="N34" s="16" t="s">
        <v>480</v>
      </c>
    </row>
    <row r="35" spans="1:14" x14ac:dyDescent="0.2">
      <c r="A35" s="110" t="str">
        <f t="shared" si="0"/>
        <v>Demircan O</v>
      </c>
      <c r="B35" s="5" t="str">
        <f t="shared" si="1"/>
        <v>I</v>
      </c>
      <c r="C35" s="110">
        <f t="shared" si="2"/>
        <v>48122.435100000002</v>
      </c>
      <c r="D35" s="16" t="str">
        <f t="shared" si="3"/>
        <v>B</v>
      </c>
      <c r="E35" s="121">
        <f>VLOOKUP(C35,'Active 1'!C$21:E$935,3,FALSE)</f>
        <v>912.50627670606946</v>
      </c>
      <c r="G35" s="16">
        <v>14938</v>
      </c>
      <c r="H35" s="16">
        <v>-2.4799999999999999E-2</v>
      </c>
      <c r="I35" s="16">
        <v>48122.435100000002</v>
      </c>
      <c r="J35" s="16" t="s">
        <v>178</v>
      </c>
      <c r="K35" s="16" t="s">
        <v>33</v>
      </c>
      <c r="L35" s="16" t="s">
        <v>479</v>
      </c>
      <c r="N35" s="16" t="s">
        <v>480</v>
      </c>
    </row>
    <row r="36" spans="1:14" x14ac:dyDescent="0.2">
      <c r="A36" s="110" t="str">
        <f t="shared" si="0"/>
        <v>Demircan O</v>
      </c>
      <c r="B36" s="5" t="str">
        <f t="shared" si="1"/>
        <v>II</v>
      </c>
      <c r="C36" s="110">
        <f t="shared" si="2"/>
        <v>48123.338499999998</v>
      </c>
      <c r="D36" s="16" t="str">
        <f t="shared" si="3"/>
        <v>B</v>
      </c>
      <c r="E36" s="121">
        <f>VLOOKUP(C36,'Active 1'!C$21:E$935,3,FALSE)</f>
        <v>914.98920008035964</v>
      </c>
      <c r="G36" s="16">
        <v>14940</v>
      </c>
      <c r="H36" s="16">
        <v>-3.1099999999999999E-2</v>
      </c>
      <c r="I36" s="16">
        <v>48123.338499999998</v>
      </c>
      <c r="J36" s="16" t="s">
        <v>471</v>
      </c>
      <c r="K36" s="16" t="s">
        <v>33</v>
      </c>
      <c r="L36" s="16" t="s">
        <v>479</v>
      </c>
      <c r="N36" s="16" t="s">
        <v>480</v>
      </c>
    </row>
    <row r="37" spans="1:14" x14ac:dyDescent="0.2">
      <c r="A37" s="110" t="str">
        <f t="shared" si="0"/>
        <v>Demircan O</v>
      </c>
      <c r="B37" s="5" t="str">
        <f t="shared" si="1"/>
        <v>II</v>
      </c>
      <c r="C37" s="110">
        <f t="shared" si="2"/>
        <v>48123.340199999999</v>
      </c>
      <c r="D37" s="16" t="str">
        <f t="shared" si="3"/>
        <v>G</v>
      </c>
      <c r="E37" s="121">
        <f>VLOOKUP(C37,'Active 1'!C$21:E$935,3,FALSE)</f>
        <v>914.99387239576595</v>
      </c>
      <c r="G37" s="16">
        <v>14940</v>
      </c>
      <c r="H37" s="16">
        <v>-2.9399999999999999E-2</v>
      </c>
      <c r="I37" s="16">
        <v>48123.340199999999</v>
      </c>
      <c r="J37" s="16" t="s">
        <v>471</v>
      </c>
      <c r="K37" s="16" t="s">
        <v>109</v>
      </c>
      <c r="L37" s="16" t="s">
        <v>479</v>
      </c>
      <c r="N37" s="16" t="s">
        <v>480</v>
      </c>
    </row>
    <row r="38" spans="1:14" x14ac:dyDescent="0.2">
      <c r="A38" s="110" t="str">
        <f t="shared" si="0"/>
        <v>Demircan O</v>
      </c>
      <c r="B38" s="5" t="str">
        <f t="shared" si="1"/>
        <v>I</v>
      </c>
      <c r="C38" s="110">
        <f t="shared" si="2"/>
        <v>48129.346899999997</v>
      </c>
      <c r="D38" s="16" t="str">
        <f t="shared" si="3"/>
        <v>G</v>
      </c>
      <c r="E38" s="121">
        <f>VLOOKUP(C38,'Active 1'!C$21:E$935,3,FALSE)</f>
        <v>931.50281177191857</v>
      </c>
      <c r="G38" s="16">
        <v>14957</v>
      </c>
      <c r="H38" s="16">
        <v>-2.5999999999999999E-2</v>
      </c>
      <c r="I38" s="16">
        <v>48129.346899999997</v>
      </c>
      <c r="J38" s="16" t="s">
        <v>178</v>
      </c>
      <c r="K38" s="16" t="s">
        <v>109</v>
      </c>
      <c r="L38" s="16" t="s">
        <v>479</v>
      </c>
      <c r="N38" s="16" t="s">
        <v>480</v>
      </c>
    </row>
    <row r="39" spans="1:14" x14ac:dyDescent="0.2">
      <c r="A39" s="110" t="str">
        <f t="shared" si="0"/>
        <v>Demircan O</v>
      </c>
      <c r="B39" s="5" t="str">
        <f t="shared" si="1"/>
        <v>I</v>
      </c>
      <c r="C39" s="110">
        <f t="shared" si="2"/>
        <v>48129.3485</v>
      </c>
      <c r="D39" s="16" t="str">
        <f t="shared" si="3"/>
        <v>B</v>
      </c>
      <c r="E39" s="121">
        <f>VLOOKUP(C39,'Active 1'!C$21:E$935,3,FALSE)</f>
        <v>931.50720924524933</v>
      </c>
      <c r="G39" s="16">
        <v>14957</v>
      </c>
      <c r="H39" s="16">
        <v>-2.4400000000000002E-2</v>
      </c>
      <c r="I39" s="16">
        <v>48129.3485</v>
      </c>
      <c r="J39" s="16" t="s">
        <v>178</v>
      </c>
      <c r="K39" s="16" t="s">
        <v>33</v>
      </c>
      <c r="L39" s="16" t="s">
        <v>479</v>
      </c>
      <c r="N39" s="16" t="s">
        <v>480</v>
      </c>
    </row>
    <row r="40" spans="1:14" x14ac:dyDescent="0.2">
      <c r="A40" s="110" t="str">
        <f t="shared" si="0"/>
        <v>Demircan O</v>
      </c>
      <c r="B40" s="5" t="str">
        <f t="shared" si="1"/>
        <v>II</v>
      </c>
      <c r="C40" s="110">
        <f t="shared" si="2"/>
        <v>48131.343099999998</v>
      </c>
      <c r="D40" s="16" t="str">
        <f t="shared" si="3"/>
        <v>G</v>
      </c>
      <c r="E40" s="121">
        <f>VLOOKUP(C40,'Active 1'!C$21:E$935,3,FALSE)</f>
        <v>936.98920942499103</v>
      </c>
      <c r="G40" s="16">
        <v>14962</v>
      </c>
      <c r="H40" s="16">
        <v>-3.1E-2</v>
      </c>
      <c r="I40" s="16">
        <v>48131.343099999998</v>
      </c>
      <c r="J40" s="16" t="s">
        <v>471</v>
      </c>
      <c r="K40" s="16" t="s">
        <v>109</v>
      </c>
      <c r="L40" s="16" t="s">
        <v>479</v>
      </c>
      <c r="N40" s="16" t="s">
        <v>480</v>
      </c>
    </row>
    <row r="41" spans="1:14" x14ac:dyDescent="0.2">
      <c r="A41" s="110" t="str">
        <f t="shared" si="0"/>
        <v>Demircan O</v>
      </c>
      <c r="B41" s="5" t="str">
        <f t="shared" si="1"/>
        <v>II</v>
      </c>
      <c r="C41" s="110">
        <f t="shared" si="2"/>
        <v>48131.345699999998</v>
      </c>
      <c r="D41" s="16" t="str">
        <f t="shared" si="3"/>
        <v>B</v>
      </c>
      <c r="E41" s="121">
        <f>VLOOKUP(C41,'Active 1'!C$21:E$935,3,FALSE)</f>
        <v>936.99635531913827</v>
      </c>
      <c r="G41" s="16">
        <v>14962</v>
      </c>
      <c r="H41" s="16">
        <v>-2.8400000000000002E-2</v>
      </c>
      <c r="I41" s="16">
        <v>48131.345699999998</v>
      </c>
      <c r="J41" s="16" t="s">
        <v>471</v>
      </c>
      <c r="K41" s="16" t="s">
        <v>33</v>
      </c>
      <c r="L41" s="16" t="s">
        <v>479</v>
      </c>
      <c r="N41" s="16" t="s">
        <v>480</v>
      </c>
    </row>
    <row r="42" spans="1:14" x14ac:dyDescent="0.2">
      <c r="A42" s="110" t="str">
        <f t="shared" si="0"/>
        <v>Oedzemir</v>
      </c>
      <c r="B42" s="5" t="str">
        <f t="shared" si="1"/>
        <v>I</v>
      </c>
      <c r="C42" s="110">
        <f t="shared" si="2"/>
        <v>48472.436800000003</v>
      </c>
      <c r="D42" s="16" t="str">
        <f t="shared" si="3"/>
        <v>B</v>
      </c>
      <c r="E42" s="121">
        <f>VLOOKUP(C42,'Active 1'!C$21:E$935,3,FALSE)</f>
        <v>1874.4582381578202</v>
      </c>
      <c r="G42" s="16">
        <v>15900</v>
      </c>
      <c r="H42" s="16">
        <v>-3.7199999999999997E-2</v>
      </c>
      <c r="I42" s="16">
        <v>48472.436800000003</v>
      </c>
      <c r="J42" s="16" t="s">
        <v>178</v>
      </c>
      <c r="K42" s="16" t="s">
        <v>33</v>
      </c>
      <c r="L42" s="16" t="s">
        <v>481</v>
      </c>
      <c r="N42" s="16" t="s">
        <v>482</v>
      </c>
    </row>
    <row r="43" spans="1:14" x14ac:dyDescent="0.2">
      <c r="A43" s="110" t="str">
        <f t="shared" ref="A43:A74" si="4">L43</f>
        <v>Muyesseroglu S</v>
      </c>
      <c r="B43" s="5" t="str">
        <f t="shared" ref="B43:B74" si="5">IF(J43="s","II","I")</f>
        <v>I</v>
      </c>
      <c r="C43" s="110">
        <f t="shared" ref="C43:C74" si="6">I43</f>
        <v>50301.478300000002</v>
      </c>
      <c r="D43" s="16" t="str">
        <f t="shared" ref="D43:D74" si="7">K43</f>
        <v>BV</v>
      </c>
      <c r="E43" s="121">
        <f>VLOOKUP(C43,'Active 1'!C$21:E$935,3,FALSE)</f>
        <v>6901.4339885660283</v>
      </c>
      <c r="G43" s="16">
        <v>20927</v>
      </c>
      <c r="H43" s="16">
        <v>-1.9400000000000001E-2</v>
      </c>
      <c r="I43" s="16">
        <v>50301.478300000002</v>
      </c>
      <c r="J43" s="16" t="s">
        <v>178</v>
      </c>
      <c r="K43" s="16" t="s">
        <v>468</v>
      </c>
      <c r="L43" s="16" t="s">
        <v>486</v>
      </c>
      <c r="N43" s="16" t="s">
        <v>487</v>
      </c>
    </row>
    <row r="44" spans="1:14" x14ac:dyDescent="0.2">
      <c r="A44" s="110" t="str">
        <f t="shared" si="4"/>
        <v>Selam S O</v>
      </c>
      <c r="B44" s="5" t="str">
        <f t="shared" si="5"/>
        <v>II</v>
      </c>
      <c r="C44" s="110">
        <f t="shared" si="6"/>
        <v>50731.340100000001</v>
      </c>
      <c r="D44" s="16" t="str">
        <f t="shared" si="7"/>
        <v>BV</v>
      </c>
      <c r="E44" s="121">
        <f>VLOOKUP(C44,'Active 1'!C$21:E$935,3,FALSE)</f>
        <v>8082.8751120325087</v>
      </c>
      <c r="G44" s="16">
        <v>22108</v>
      </c>
      <c r="H44" s="16">
        <v>-3.4599999999999999E-2</v>
      </c>
      <c r="I44" s="16">
        <v>50731.340100000001</v>
      </c>
      <c r="J44" s="16" t="s">
        <v>471</v>
      </c>
      <c r="K44" s="16" t="s">
        <v>468</v>
      </c>
      <c r="L44" s="16" t="s">
        <v>488</v>
      </c>
      <c r="N44" s="16" t="s">
        <v>487</v>
      </c>
    </row>
    <row r="45" spans="1:14" x14ac:dyDescent="0.2">
      <c r="A45" s="110" t="str">
        <f t="shared" si="4"/>
        <v>Guerol B</v>
      </c>
      <c r="B45" s="5" t="str">
        <f t="shared" si="5"/>
        <v>II</v>
      </c>
      <c r="C45" s="110">
        <f t="shared" si="6"/>
        <v>50758.272599999997</v>
      </c>
      <c r="D45" s="16" t="str">
        <f t="shared" si="7"/>
        <v>BV</v>
      </c>
      <c r="E45" s="121">
        <f>VLOOKUP(C45,'Active 1'!C$21:E$935,3,FALSE)</f>
        <v>8156.8969559315383</v>
      </c>
      <c r="G45" s="16">
        <v>22182</v>
      </c>
      <c r="H45" s="16">
        <v>-2.63E-2</v>
      </c>
      <c r="I45" s="16">
        <v>50758.272599999997</v>
      </c>
      <c r="J45" s="16" t="s">
        <v>471</v>
      </c>
      <c r="K45" s="16" t="s">
        <v>468</v>
      </c>
      <c r="L45" s="16" t="s">
        <v>489</v>
      </c>
      <c r="N45" s="16" t="s">
        <v>487</v>
      </c>
    </row>
    <row r="46" spans="1:14" x14ac:dyDescent="0.2">
      <c r="A46" s="110" t="str">
        <f t="shared" si="4"/>
        <v>Parimucha S</v>
      </c>
      <c r="B46" s="5" t="str">
        <f t="shared" si="5"/>
        <v>I</v>
      </c>
      <c r="C46" s="110">
        <f t="shared" si="6"/>
        <v>56105.477200000001</v>
      </c>
      <c r="D46" s="16" t="str">
        <f t="shared" si="7"/>
        <v>R</v>
      </c>
      <c r="E46" s="121">
        <f>VLOOKUP(C46,'Active 1'!C$21:E$935,3,FALSE)</f>
        <v>22853.265440009811</v>
      </c>
      <c r="G46" s="16">
        <v>36879</v>
      </c>
      <c r="H46" s="16">
        <v>3.8E-3</v>
      </c>
      <c r="I46" s="16">
        <v>56105.477200000001</v>
      </c>
      <c r="J46" s="16" t="s">
        <v>178</v>
      </c>
      <c r="K46" s="16" t="s">
        <v>123</v>
      </c>
      <c r="L46" s="16" t="s">
        <v>532</v>
      </c>
      <c r="N46" s="16" t="s">
        <v>534</v>
      </c>
    </row>
    <row r="47" spans="1:14" x14ac:dyDescent="0.2">
      <c r="A47" s="110" t="str">
        <f t="shared" si="4"/>
        <v>Parimucha S</v>
      </c>
      <c r="B47" s="5" t="str">
        <f t="shared" si="5"/>
        <v>I</v>
      </c>
      <c r="C47" s="110">
        <f t="shared" si="6"/>
        <v>56105.477299999999</v>
      </c>
      <c r="D47" s="16" t="str">
        <f t="shared" si="7"/>
        <v>R</v>
      </c>
      <c r="E47" s="121">
        <f>VLOOKUP(C47,'Active 1'!C$21:E$935,3,FALSE)</f>
        <v>22853.265714851888</v>
      </c>
      <c r="G47" s="16">
        <v>36879</v>
      </c>
      <c r="H47" s="16">
        <v>3.8999999999999998E-3</v>
      </c>
      <c r="I47" s="16">
        <v>56105.477299999999</v>
      </c>
      <c r="J47" s="16" t="s">
        <v>178</v>
      </c>
      <c r="K47" s="16" t="s">
        <v>123</v>
      </c>
      <c r="L47" s="16" t="s">
        <v>532</v>
      </c>
      <c r="N47" s="16" t="s">
        <v>534</v>
      </c>
    </row>
    <row r="48" spans="1:14" x14ac:dyDescent="0.2">
      <c r="A48" s="110" t="str">
        <f t="shared" si="4"/>
        <v>Parimucha S</v>
      </c>
      <c r="B48" s="5" t="str">
        <f t="shared" si="5"/>
        <v>I</v>
      </c>
      <c r="C48" s="110">
        <f t="shared" si="6"/>
        <v>56180.432099999998</v>
      </c>
      <c r="D48" s="16" t="str">
        <f t="shared" si="7"/>
        <v>R</v>
      </c>
      <c r="E48" s="121">
        <f>VLOOKUP(C48,'Active 1'!C$21:E$935,3,FALSE)</f>
        <v>23059.273048188334</v>
      </c>
      <c r="G48" s="16">
        <v>37085</v>
      </c>
      <c r="H48" s="16">
        <v>7.7000000000000002E-3</v>
      </c>
      <c r="I48" s="16">
        <v>56180.432099999998</v>
      </c>
      <c r="J48" s="16" t="s">
        <v>178</v>
      </c>
      <c r="K48" s="16" t="s">
        <v>123</v>
      </c>
      <c r="L48" s="16" t="s">
        <v>532</v>
      </c>
      <c r="N48" s="16" t="s">
        <v>534</v>
      </c>
    </row>
    <row r="49" spans="1:14" x14ac:dyDescent="0.2">
      <c r="A49" s="110" t="str">
        <f t="shared" si="4"/>
        <v>Derman E</v>
      </c>
      <c r="B49" s="5" t="str">
        <f t="shared" si="5"/>
        <v>II</v>
      </c>
      <c r="C49" s="110">
        <f t="shared" si="6"/>
        <v>47790.424099999997</v>
      </c>
      <c r="D49" s="16" t="str">
        <f t="shared" si="7"/>
        <v>pe</v>
      </c>
      <c r="E49" s="121">
        <f>VLOOKUP(C49,'Active 1'!C$21:E$935,3,FALSE)</f>
        <v>3.2981049080074698E-4</v>
      </c>
      <c r="G49" s="16">
        <v>14025</v>
      </c>
      <c r="H49" s="16">
        <v>-3.1899999999999998E-2</v>
      </c>
      <c r="I49" s="16">
        <v>47790.424099999997</v>
      </c>
      <c r="J49" s="16" t="s">
        <v>471</v>
      </c>
      <c r="K49" s="16" t="s">
        <v>62</v>
      </c>
      <c r="L49" s="16" t="s">
        <v>476</v>
      </c>
      <c r="N49" s="16" t="s">
        <v>477</v>
      </c>
    </row>
    <row r="50" spans="1:14" x14ac:dyDescent="0.2">
      <c r="A50" s="110" t="str">
        <f t="shared" si="4"/>
        <v>Derman E</v>
      </c>
      <c r="B50" s="5" t="str">
        <f t="shared" si="5"/>
        <v>I</v>
      </c>
      <c r="C50" s="110">
        <f t="shared" si="6"/>
        <v>47822.259599999998</v>
      </c>
      <c r="D50" s="16" t="str">
        <f t="shared" si="7"/>
        <v>pe</v>
      </c>
      <c r="E50" s="121">
        <f>VLOOKUP(C50,'Active 1'!C$21:E$935,3,FALSE)</f>
        <v>87.497681019922524</v>
      </c>
      <c r="G50" s="16">
        <v>14113</v>
      </c>
      <c r="H50" s="16">
        <v>-3.2300000000000002E-2</v>
      </c>
      <c r="I50" s="16">
        <v>47822.259599999998</v>
      </c>
      <c r="J50" s="16" t="s">
        <v>178</v>
      </c>
      <c r="K50" s="16" t="s">
        <v>62</v>
      </c>
      <c r="L50" s="16" t="s">
        <v>476</v>
      </c>
      <c r="N50" s="16" t="s">
        <v>477</v>
      </c>
    </row>
    <row r="51" spans="1:14" x14ac:dyDescent="0.2">
      <c r="A51" s="110" t="str">
        <f t="shared" si="4"/>
        <v>Demircan O</v>
      </c>
      <c r="B51" s="5" t="str">
        <f t="shared" si="5"/>
        <v>I</v>
      </c>
      <c r="C51" s="110">
        <f t="shared" si="6"/>
        <v>49588.343099999998</v>
      </c>
      <c r="D51" s="16" t="str">
        <f t="shared" si="7"/>
        <v>V</v>
      </c>
      <c r="E51" s="121">
        <f>VLOOKUP(C51,'Active 1'!C$21:E$935,3,FALSE)</f>
        <v>4941.4383530582882</v>
      </c>
      <c r="G51" s="16">
        <v>18967</v>
      </c>
      <c r="H51" s="16">
        <v>-2.8199999999999999E-2</v>
      </c>
      <c r="I51" s="16">
        <v>49588.343099999998</v>
      </c>
      <c r="J51" s="16" t="s">
        <v>178</v>
      </c>
      <c r="K51" s="16" t="s">
        <v>142</v>
      </c>
      <c r="L51" s="16" t="s">
        <v>479</v>
      </c>
      <c r="N51" s="16" t="s">
        <v>483</v>
      </c>
    </row>
    <row r="52" spans="1:14" x14ac:dyDescent="0.2">
      <c r="A52" s="110" t="str">
        <f t="shared" si="4"/>
        <v>Heckert P</v>
      </c>
      <c r="B52" s="5" t="str">
        <f t="shared" si="5"/>
        <v>I</v>
      </c>
      <c r="C52" s="110">
        <f t="shared" si="6"/>
        <v>49588.343099999998</v>
      </c>
      <c r="D52" s="16" t="str">
        <f t="shared" si="7"/>
        <v>V</v>
      </c>
      <c r="E52" s="121">
        <f>VLOOKUP(C52,'Active 1'!C$21:E$935,3,FALSE)</f>
        <v>4941.4383530582882</v>
      </c>
      <c r="G52" s="16">
        <v>18967</v>
      </c>
      <c r="H52" s="16">
        <v>-2.8199999999999999E-2</v>
      </c>
      <c r="I52" s="16">
        <v>49588.343099999998</v>
      </c>
      <c r="J52" s="16" t="s">
        <v>178</v>
      </c>
      <c r="K52" s="16" t="s">
        <v>142</v>
      </c>
      <c r="L52" s="16" t="s">
        <v>484</v>
      </c>
      <c r="N52" s="16" t="s">
        <v>485</v>
      </c>
    </row>
    <row r="53" spans="1:14" x14ac:dyDescent="0.2">
      <c r="A53" s="110" t="str">
        <f t="shared" si="4"/>
        <v>Heckert P</v>
      </c>
      <c r="B53" s="5" t="str">
        <f t="shared" si="5"/>
        <v>I</v>
      </c>
      <c r="C53" s="110">
        <f t="shared" si="6"/>
        <v>49588.345099999999</v>
      </c>
      <c r="D53" s="16" t="str">
        <f t="shared" si="7"/>
        <v>B</v>
      </c>
      <c r="E53" s="121">
        <f>VLOOKUP(C53,'Active 1'!C$21:E$935,3,FALSE)</f>
        <v>4941.4438498999416</v>
      </c>
      <c r="G53" s="16">
        <v>18967</v>
      </c>
      <c r="H53" s="16">
        <v>-2.6200000000000001E-2</v>
      </c>
      <c r="I53" s="16">
        <v>49588.345099999999</v>
      </c>
      <c r="J53" s="16" t="s">
        <v>178</v>
      </c>
      <c r="K53" s="16" t="s">
        <v>33</v>
      </c>
      <c r="L53" s="16" t="s">
        <v>484</v>
      </c>
      <c r="N53" s="16" t="s">
        <v>485</v>
      </c>
    </row>
    <row r="54" spans="1:14" x14ac:dyDescent="0.2">
      <c r="A54" s="110" t="str">
        <f t="shared" si="4"/>
        <v>Demircan O</v>
      </c>
      <c r="B54" s="5" t="str">
        <f t="shared" si="5"/>
        <v>I</v>
      </c>
      <c r="C54" s="110">
        <f t="shared" si="6"/>
        <v>49588.345099999999</v>
      </c>
      <c r="D54" s="16" t="str">
        <f t="shared" si="7"/>
        <v>B</v>
      </c>
      <c r="E54" s="121">
        <f>VLOOKUP(C54,'Active 1'!C$21:E$935,3,FALSE)</f>
        <v>4941.4438498999416</v>
      </c>
      <c r="G54" s="16">
        <v>18967</v>
      </c>
      <c r="H54" s="16">
        <v>-2.6200000000000001E-2</v>
      </c>
      <c r="I54" s="16">
        <v>49588.345099999999</v>
      </c>
      <c r="J54" s="16" t="s">
        <v>178</v>
      </c>
      <c r="K54" s="16" t="s">
        <v>33</v>
      </c>
      <c r="L54" s="16" t="s">
        <v>479</v>
      </c>
      <c r="N54" s="16" t="s">
        <v>483</v>
      </c>
    </row>
    <row r="55" spans="1:14" x14ac:dyDescent="0.2">
      <c r="A55" s="110" t="str">
        <f t="shared" si="4"/>
        <v>Zola Stanislaw</v>
      </c>
      <c r="B55" s="5" t="str">
        <f t="shared" si="5"/>
        <v>I</v>
      </c>
      <c r="C55" s="110">
        <f t="shared" si="6"/>
        <v>52134.498299999999</v>
      </c>
      <c r="D55" s="16" t="str">
        <f t="shared" si="7"/>
        <v>VR</v>
      </c>
      <c r="E55" s="121">
        <f>VLOOKUP(C55,'Active 1'!C$21:E$935,3,FALSE)</f>
        <v>11939.344331230883</v>
      </c>
      <c r="G55" s="16">
        <v>25965</v>
      </c>
      <c r="H55" s="16">
        <v>-2.53E-2</v>
      </c>
      <c r="I55" s="16">
        <v>52134.498299999999</v>
      </c>
      <c r="J55" s="16" t="s">
        <v>178</v>
      </c>
      <c r="K55" s="16" t="s">
        <v>490</v>
      </c>
      <c r="L55" s="16" t="s">
        <v>491</v>
      </c>
      <c r="N55" s="16" t="s">
        <v>492</v>
      </c>
    </row>
    <row r="56" spans="1:14" x14ac:dyDescent="0.2">
      <c r="A56" s="110" t="str">
        <f t="shared" si="4"/>
        <v>Zola Stanislaw</v>
      </c>
      <c r="B56" s="5" t="str">
        <f t="shared" si="5"/>
        <v>II</v>
      </c>
      <c r="C56" s="110">
        <f t="shared" si="6"/>
        <v>52136.5</v>
      </c>
      <c r="D56" s="16" t="str">
        <f t="shared" si="7"/>
        <v>VR</v>
      </c>
      <c r="E56" s="121">
        <f>VLOOKUP(C56,'Active 1'!C$21:E$935,3,FALSE)</f>
        <v>11944.845845198497</v>
      </c>
      <c r="G56" s="16">
        <v>25970</v>
      </c>
      <c r="H56" s="16">
        <v>-2.4799999999999999E-2</v>
      </c>
      <c r="I56" s="16">
        <v>52136.5</v>
      </c>
      <c r="J56" s="16" t="s">
        <v>471</v>
      </c>
      <c r="K56" s="16" t="s">
        <v>490</v>
      </c>
      <c r="L56" s="16" t="s">
        <v>491</v>
      </c>
      <c r="N56" s="16" t="s">
        <v>492</v>
      </c>
    </row>
    <row r="57" spans="1:14" x14ac:dyDescent="0.2">
      <c r="A57" s="110" t="str">
        <f t="shared" si="4"/>
        <v>Borkovits Tamas</v>
      </c>
      <c r="B57" s="5" t="str">
        <f t="shared" si="5"/>
        <v>I</v>
      </c>
      <c r="C57" s="110">
        <f t="shared" si="6"/>
        <v>52200.356899999999</v>
      </c>
      <c r="D57" s="16" t="str">
        <f t="shared" si="7"/>
        <v>R</v>
      </c>
      <c r="E57" s="121">
        <f>VLOOKUP(C57,'Active 1'!C$21:E$935,3,FALSE)</f>
        <v>12120.351479048924</v>
      </c>
      <c r="G57" s="16">
        <v>26146</v>
      </c>
      <c r="H57" s="16">
        <v>-2.1700000000000001E-2</v>
      </c>
      <c r="I57" s="16">
        <v>52200.356899999999</v>
      </c>
      <c r="J57" s="16" t="s">
        <v>178</v>
      </c>
      <c r="K57" s="16" t="s">
        <v>123</v>
      </c>
      <c r="L57" s="16" t="s">
        <v>493</v>
      </c>
      <c r="N57" s="16" t="s">
        <v>494</v>
      </c>
    </row>
    <row r="58" spans="1:14" x14ac:dyDescent="0.2">
      <c r="A58" s="110" t="str">
        <f t="shared" si="4"/>
        <v>Dvorak S W</v>
      </c>
      <c r="B58" s="5" t="str">
        <f t="shared" si="5"/>
        <v>II</v>
      </c>
      <c r="C58" s="110">
        <f t="shared" si="6"/>
        <v>52550.550799999997</v>
      </c>
      <c r="D58" s="16" t="str">
        <f t="shared" si="7"/>
        <v>ccd</v>
      </c>
      <c r="E58" s="121">
        <f>VLOOKUP(C58,'Active 1'!C$21:E$935,3,FALSE)</f>
        <v>13082.831686983445</v>
      </c>
      <c r="G58" s="16">
        <v>27108</v>
      </c>
      <c r="H58" s="16">
        <v>-2.3900000000000001E-2</v>
      </c>
      <c r="I58" s="16">
        <v>52550.550799999997</v>
      </c>
      <c r="J58" s="16" t="s">
        <v>471</v>
      </c>
      <c r="K58" s="16" t="s">
        <v>495</v>
      </c>
      <c r="L58" s="16" t="s">
        <v>496</v>
      </c>
      <c r="N58" s="16" t="s">
        <v>497</v>
      </c>
    </row>
    <row r="59" spans="1:14" x14ac:dyDescent="0.2">
      <c r="A59" s="110" t="str">
        <f t="shared" si="4"/>
        <v>Erdogan G</v>
      </c>
      <c r="B59" s="5" t="str">
        <f t="shared" si="5"/>
        <v>I</v>
      </c>
      <c r="C59" s="110">
        <f t="shared" si="6"/>
        <v>52562.399299999997</v>
      </c>
      <c r="D59" s="16" t="str">
        <f t="shared" si="7"/>
        <v>BV</v>
      </c>
      <c r="E59" s="121">
        <f>VLOOKUP(C59,'Active 1'!C$21:E$935,3,FALSE)</f>
        <v>13115.396351141537</v>
      </c>
      <c r="G59" s="16">
        <v>27141</v>
      </c>
      <c r="H59" s="16">
        <v>-1E-4</v>
      </c>
      <c r="I59" s="16">
        <v>52562.399299999997</v>
      </c>
      <c r="J59" s="16" t="s">
        <v>178</v>
      </c>
      <c r="K59" s="16" t="s">
        <v>468</v>
      </c>
      <c r="L59" s="16" t="s">
        <v>498</v>
      </c>
      <c r="N59" s="16" t="s">
        <v>499</v>
      </c>
    </row>
    <row r="60" spans="1:14" x14ac:dyDescent="0.2">
      <c r="A60" s="110" t="str">
        <f t="shared" si="4"/>
        <v>Hegedues Tibor</v>
      </c>
      <c r="B60" s="5" t="str">
        <f t="shared" si="5"/>
        <v>II</v>
      </c>
      <c r="C60" s="110">
        <f t="shared" si="6"/>
        <v>52808.512999999999</v>
      </c>
      <c r="D60" s="16" t="str">
        <f t="shared" si="7"/>
        <v>R</v>
      </c>
      <c r="E60" s="121">
        <f>VLOOKUP(C60,'Active 1'!C$21:E$935,3,FALSE)</f>
        <v>13791.820369811016</v>
      </c>
      <c r="G60" s="16">
        <v>27817</v>
      </c>
      <c r="H60" s="16">
        <v>-2.4299999999999999E-2</v>
      </c>
      <c r="I60" s="16">
        <v>52808.512999999999</v>
      </c>
      <c r="J60" s="16" t="s">
        <v>471</v>
      </c>
      <c r="K60" s="16" t="s">
        <v>123</v>
      </c>
      <c r="L60" s="16" t="s">
        <v>502</v>
      </c>
      <c r="N60" s="16" t="s">
        <v>503</v>
      </c>
    </row>
    <row r="61" spans="1:14" x14ac:dyDescent="0.2">
      <c r="A61" s="110" t="str">
        <f t="shared" si="4"/>
        <v>Macejewski Graci</v>
      </c>
      <c r="B61" s="5" t="str">
        <f t="shared" si="5"/>
        <v>I</v>
      </c>
      <c r="C61" s="110">
        <f t="shared" si="6"/>
        <v>52854.902399999999</v>
      </c>
      <c r="D61" s="16" t="str">
        <f t="shared" si="7"/>
        <v>V</v>
      </c>
      <c r="E61" s="121">
        <f>VLOOKUP(C61,'Active 1'!C$21:E$935,3,FALSE)</f>
        <v>13919.317962881476</v>
      </c>
      <c r="G61" s="16">
        <v>27945</v>
      </c>
      <c r="H61" s="16">
        <v>-2.4400000000000002E-2</v>
      </c>
      <c r="I61" s="16">
        <v>52854.902399999999</v>
      </c>
      <c r="J61" s="16" t="s">
        <v>178</v>
      </c>
      <c r="K61" s="16" t="s">
        <v>142</v>
      </c>
      <c r="L61" s="16" t="s">
        <v>504</v>
      </c>
      <c r="M61" s="16" t="s">
        <v>505</v>
      </c>
    </row>
    <row r="62" spans="1:14" x14ac:dyDescent="0.2">
      <c r="A62" s="110" t="str">
        <f t="shared" si="4"/>
        <v>Macejewski Graci</v>
      </c>
      <c r="B62" s="5" t="str">
        <f t="shared" si="5"/>
        <v>II</v>
      </c>
      <c r="C62" s="110">
        <f t="shared" si="6"/>
        <v>52855.092400000001</v>
      </c>
      <c r="D62" s="16" t="str">
        <f t="shared" si="7"/>
        <v>V</v>
      </c>
      <c r="E62" s="121">
        <f>VLOOKUP(C62,'Active 1'!C$21:E$935,3,FALSE)</f>
        <v>13919.840162838444</v>
      </c>
      <c r="G62" s="16">
        <v>27945</v>
      </c>
      <c r="H62" s="16">
        <v>-1.6400000000000001E-2</v>
      </c>
      <c r="I62" s="16">
        <v>52855.092400000001</v>
      </c>
      <c r="J62" s="16" t="s">
        <v>471</v>
      </c>
      <c r="K62" s="16" t="s">
        <v>142</v>
      </c>
      <c r="L62" s="16" t="s">
        <v>504</v>
      </c>
      <c r="M62" s="16" t="s">
        <v>505</v>
      </c>
    </row>
    <row r="63" spans="1:14" x14ac:dyDescent="0.2">
      <c r="A63" s="110" t="str">
        <f t="shared" si="4"/>
        <v>Dvorak S W</v>
      </c>
      <c r="B63" s="5" t="str">
        <f t="shared" si="5"/>
        <v>II</v>
      </c>
      <c r="C63" s="110">
        <f t="shared" si="6"/>
        <v>52952.6005</v>
      </c>
      <c r="D63" s="16" t="str">
        <f t="shared" si="7"/>
        <v>ccd</v>
      </c>
      <c r="E63" s="121">
        <f>VLOOKUP(C63,'Active 1'!C$21:E$935,3,FALSE)</f>
        <v>14187.833455592256</v>
      </c>
      <c r="G63" s="16">
        <v>28213</v>
      </c>
      <c r="H63" s="16">
        <v>-1.7399999999999999E-2</v>
      </c>
      <c r="I63" s="16">
        <v>52952.6005</v>
      </c>
      <c r="J63" s="16" t="s">
        <v>471</v>
      </c>
      <c r="K63" s="16" t="s">
        <v>495</v>
      </c>
      <c r="L63" s="16" t="s">
        <v>496</v>
      </c>
      <c r="N63" s="16" t="s">
        <v>506</v>
      </c>
    </row>
    <row r="64" spans="1:14" x14ac:dyDescent="0.2">
      <c r="A64" s="110" t="str">
        <f t="shared" si="4"/>
        <v>Hegedues</v>
      </c>
      <c r="B64" s="5" t="str">
        <f t="shared" si="5"/>
        <v>II</v>
      </c>
      <c r="C64" s="110">
        <f t="shared" si="6"/>
        <v>53229.48</v>
      </c>
      <c r="D64" s="16" t="str">
        <f t="shared" si="7"/>
        <v>R</v>
      </c>
      <c r="E64" s="121">
        <f>VLOOKUP(C64,'Active 1'!C$21:E$935,3,FALSE)</f>
        <v>14948.814839713483</v>
      </c>
      <c r="G64" s="16">
        <v>28974</v>
      </c>
      <c r="H64" s="16">
        <v>-2.0199999999999999E-2</v>
      </c>
      <c r="I64" s="16">
        <v>53229.48</v>
      </c>
      <c r="J64" s="16" t="s">
        <v>471</v>
      </c>
      <c r="K64" s="16" t="s">
        <v>123</v>
      </c>
      <c r="L64" s="16" t="s">
        <v>507</v>
      </c>
      <c r="N64" s="16" t="s">
        <v>508</v>
      </c>
    </row>
    <row r="65" spans="1:15" x14ac:dyDescent="0.2">
      <c r="A65" s="110" t="str">
        <f t="shared" si="4"/>
        <v>Senavci H V</v>
      </c>
      <c r="B65" s="5" t="str">
        <f t="shared" si="5"/>
        <v>I</v>
      </c>
      <c r="C65" s="110">
        <f t="shared" si="6"/>
        <v>53293.338199999998</v>
      </c>
      <c r="D65" s="16" t="str">
        <f t="shared" si="7"/>
        <v>BV</v>
      </c>
      <c r="E65" s="121">
        <f>VLOOKUP(C65,'Active 1'!C$21:E$935,3,FALSE)</f>
        <v>15124.324046510974</v>
      </c>
      <c r="G65" s="16">
        <v>29150</v>
      </c>
      <c r="H65" s="16">
        <v>-1.5800000000000002E-2</v>
      </c>
      <c r="I65" s="16">
        <v>53293.338199999998</v>
      </c>
      <c r="J65" s="16" t="s">
        <v>178</v>
      </c>
      <c r="K65" s="16" t="s">
        <v>468</v>
      </c>
      <c r="L65" s="16" t="s">
        <v>509</v>
      </c>
      <c r="N65" s="16" t="s">
        <v>499</v>
      </c>
    </row>
    <row r="66" spans="1:15" x14ac:dyDescent="0.2">
      <c r="A66" s="110" t="str">
        <f t="shared" si="4"/>
        <v>Kaya F</v>
      </c>
      <c r="B66" s="5" t="str">
        <f t="shared" si="5"/>
        <v>II</v>
      </c>
      <c r="C66" s="110">
        <f t="shared" si="6"/>
        <v>53302.2526</v>
      </c>
      <c r="D66" s="16" t="str">
        <f t="shared" si="7"/>
        <v>UBV</v>
      </c>
      <c r="E66" s="121">
        <f>VLOOKUP(C66,'Active 1'!C$21:E$935,3,FALSE)</f>
        <v>15148.824569123197</v>
      </c>
      <c r="G66" s="16">
        <v>29174</v>
      </c>
      <c r="H66" s="16">
        <v>-1.5599999999999999E-2</v>
      </c>
      <c r="I66" s="16">
        <v>53302.2526</v>
      </c>
      <c r="J66" s="16" t="s">
        <v>471</v>
      </c>
      <c r="K66" s="16" t="s">
        <v>510</v>
      </c>
      <c r="L66" s="16" t="s">
        <v>511</v>
      </c>
      <c r="O66" s="16" t="s">
        <v>512</v>
      </c>
    </row>
    <row r="67" spans="1:15" x14ac:dyDescent="0.2">
      <c r="A67" s="110" t="str">
        <f t="shared" si="4"/>
        <v>Cirakoglu C</v>
      </c>
      <c r="B67" s="5" t="str">
        <f t="shared" si="5"/>
        <v>II</v>
      </c>
      <c r="C67" s="110">
        <f t="shared" si="6"/>
        <v>53303.341800000002</v>
      </c>
      <c r="D67" s="16" t="str">
        <f t="shared" si="7"/>
        <v>UBV</v>
      </c>
      <c r="E67" s="121">
        <f>VLOOKUP(C67,'Active 1'!C$21:E$935,3,FALSE)</f>
        <v>15151.818149086996</v>
      </c>
      <c r="G67" s="16">
        <v>29177</v>
      </c>
      <c r="H67" s="16">
        <v>-1.7899999999999999E-2</v>
      </c>
      <c r="I67" s="16">
        <v>53303.341800000002</v>
      </c>
      <c r="J67" s="16" t="s">
        <v>471</v>
      </c>
      <c r="K67" s="16" t="s">
        <v>510</v>
      </c>
      <c r="L67" s="16" t="s">
        <v>513</v>
      </c>
      <c r="N67" s="16" t="s">
        <v>512</v>
      </c>
    </row>
    <row r="68" spans="1:15" x14ac:dyDescent="0.2">
      <c r="A68" s="110" t="str">
        <f t="shared" si="4"/>
        <v>Dogan G</v>
      </c>
      <c r="B68" s="5" t="str">
        <f t="shared" si="5"/>
        <v>I</v>
      </c>
      <c r="C68" s="110">
        <f t="shared" si="6"/>
        <v>53304.250099999997</v>
      </c>
      <c r="D68" s="16" t="str">
        <f t="shared" si="7"/>
        <v>UBV</v>
      </c>
      <c r="E68" s="121">
        <f>VLOOKUP(C68,'Active 1'!C$21:E$935,3,FALSE)</f>
        <v>15154.314539723333</v>
      </c>
      <c r="G68" s="16">
        <v>29180</v>
      </c>
      <c r="H68" s="16">
        <v>-1.9099999999999999E-2</v>
      </c>
      <c r="I68" s="16">
        <v>53304.250099999997</v>
      </c>
      <c r="J68" s="16" t="s">
        <v>178</v>
      </c>
      <c r="K68" s="16" t="s">
        <v>510</v>
      </c>
      <c r="L68" s="16" t="s">
        <v>514</v>
      </c>
      <c r="O68" s="16" t="s">
        <v>512</v>
      </c>
    </row>
    <row r="69" spans="1:15" x14ac:dyDescent="0.2">
      <c r="A69" s="110" t="str">
        <f t="shared" si="4"/>
        <v>Deniz Uluc N</v>
      </c>
      <c r="B69" s="5" t="str">
        <f t="shared" si="5"/>
        <v>II</v>
      </c>
      <c r="C69" s="110">
        <f t="shared" si="6"/>
        <v>53558.390099999997</v>
      </c>
      <c r="D69" s="16" t="str">
        <f t="shared" si="7"/>
        <v>BV</v>
      </c>
      <c r="E69" s="121">
        <f>VLOOKUP(C69,'Active 1'!C$21:E$935,3,FALSE)</f>
        <v>15852.798208469361</v>
      </c>
      <c r="G69" s="16">
        <v>29878</v>
      </c>
      <c r="H69" s="16">
        <v>-2.1399999999999999E-2</v>
      </c>
      <c r="I69" s="16">
        <v>53558.390099999997</v>
      </c>
      <c r="J69" s="16" t="s">
        <v>471</v>
      </c>
      <c r="K69" s="16" t="s">
        <v>468</v>
      </c>
      <c r="L69" s="16" t="s">
        <v>515</v>
      </c>
      <c r="N69" s="16" t="s">
        <v>499</v>
      </c>
    </row>
    <row r="70" spans="1:15" x14ac:dyDescent="0.2">
      <c r="A70" s="110" t="str">
        <f t="shared" si="4"/>
        <v>Csizmadia</v>
      </c>
      <c r="B70" s="5" t="str">
        <f t="shared" si="5"/>
        <v>II</v>
      </c>
      <c r="C70" s="110">
        <f t="shared" si="6"/>
        <v>53559.481399999997</v>
      </c>
      <c r="D70" s="16" t="str">
        <f t="shared" si="7"/>
        <v>V</v>
      </c>
      <c r="E70" s="121">
        <f>VLOOKUP(C70,'Active 1'!C$21:E$935,3,FALSE)</f>
        <v>15855.797560116889</v>
      </c>
      <c r="G70" s="16">
        <v>29881</v>
      </c>
      <c r="H70" s="16">
        <v>-2.1600000000000001E-2</v>
      </c>
      <c r="I70" s="16">
        <v>53559.481399999997</v>
      </c>
      <c r="J70" s="16" t="s">
        <v>471</v>
      </c>
      <c r="K70" s="16" t="s">
        <v>142</v>
      </c>
      <c r="L70" s="16" t="s">
        <v>516</v>
      </c>
      <c r="N70" s="16" t="s">
        <v>517</v>
      </c>
    </row>
    <row r="71" spans="1:15" x14ac:dyDescent="0.2">
      <c r="A71" s="110" t="str">
        <f t="shared" si="4"/>
        <v>Tanriverdi T</v>
      </c>
      <c r="B71" s="5" t="str">
        <f t="shared" si="5"/>
        <v>I</v>
      </c>
      <c r="C71" s="110">
        <f t="shared" si="6"/>
        <v>53560.402600000001</v>
      </c>
      <c r="D71" s="16" t="str">
        <f t="shared" si="7"/>
        <v>BV</v>
      </c>
      <c r="E71" s="121">
        <f>VLOOKUP(C71,'Active 1'!C$21:E$935,3,FALSE)</f>
        <v>15858.329405381908</v>
      </c>
      <c r="G71" s="16">
        <v>29884</v>
      </c>
      <c r="H71" s="16">
        <v>-0.01</v>
      </c>
      <c r="I71" s="16">
        <v>53560.402600000001</v>
      </c>
      <c r="J71" s="16" t="s">
        <v>178</v>
      </c>
      <c r="K71" s="16" t="s">
        <v>468</v>
      </c>
      <c r="L71" s="16" t="s">
        <v>518</v>
      </c>
      <c r="N71" s="16" t="s">
        <v>499</v>
      </c>
    </row>
    <row r="72" spans="1:15" x14ac:dyDescent="0.2">
      <c r="A72" s="110" t="str">
        <f t="shared" si="4"/>
        <v>Toeruen E</v>
      </c>
      <c r="B72" s="5" t="str">
        <f t="shared" si="5"/>
        <v>II</v>
      </c>
      <c r="C72" s="110">
        <f t="shared" si="6"/>
        <v>53589.325799999999</v>
      </c>
      <c r="D72" s="16" t="str">
        <f t="shared" si="7"/>
        <v>BV</v>
      </c>
      <c r="E72" s="121">
        <f>VLOOKUP(C72,'Active 1'!C$21:E$935,3,FALSE)</f>
        <v>15937.822530619467</v>
      </c>
      <c r="G72" s="16">
        <v>29963</v>
      </c>
      <c r="H72" s="16">
        <v>-1.21E-2</v>
      </c>
      <c r="I72" s="16">
        <v>53589.325799999999</v>
      </c>
      <c r="J72" s="16" t="s">
        <v>471</v>
      </c>
      <c r="K72" s="16" t="s">
        <v>468</v>
      </c>
      <c r="L72" s="16" t="s">
        <v>519</v>
      </c>
      <c r="N72" s="16" t="s">
        <v>499</v>
      </c>
    </row>
    <row r="73" spans="1:15" x14ac:dyDescent="0.2">
      <c r="A73" s="110" t="str">
        <f t="shared" si="4"/>
        <v>Tanriverdi T</v>
      </c>
      <c r="B73" s="5" t="str">
        <f t="shared" si="5"/>
        <v>I</v>
      </c>
      <c r="C73" s="110">
        <f t="shared" si="6"/>
        <v>53589.507400000002</v>
      </c>
      <c r="D73" s="16" t="str">
        <f t="shared" si="7"/>
        <v>BV</v>
      </c>
      <c r="E73" s="121">
        <f>VLOOKUP(C73,'Active 1'!C$21:E$935,3,FALSE)</f>
        <v>15938.321643841498</v>
      </c>
      <c r="G73" s="16">
        <v>29964</v>
      </c>
      <c r="H73" s="16">
        <v>-1.24E-2</v>
      </c>
      <c r="I73" s="16">
        <v>53589.507400000002</v>
      </c>
      <c r="J73" s="16" t="s">
        <v>178</v>
      </c>
      <c r="K73" s="16" t="s">
        <v>468</v>
      </c>
      <c r="L73" s="16" t="s">
        <v>518</v>
      </c>
      <c r="N73" s="16" t="s">
        <v>499</v>
      </c>
    </row>
    <row r="74" spans="1:15" x14ac:dyDescent="0.2">
      <c r="A74" s="110" t="str">
        <f t="shared" si="4"/>
        <v>Alan N</v>
      </c>
      <c r="B74" s="5" t="str">
        <f t="shared" si="5"/>
        <v>II</v>
      </c>
      <c r="C74" s="110">
        <f t="shared" si="6"/>
        <v>53606.423900000002</v>
      </c>
      <c r="D74" s="16" t="str">
        <f t="shared" si="7"/>
        <v>BV</v>
      </c>
      <c r="E74" s="121">
        <f>VLOOKUP(C74,'Active 1'!C$21:E$935,3,FALSE)</f>
        <v>15984.815304746282</v>
      </c>
      <c r="G74" s="16">
        <v>30010</v>
      </c>
      <c r="H74" s="16">
        <v>-1.4500000000000001E-2</v>
      </c>
      <c r="I74" s="16">
        <v>53606.423900000002</v>
      </c>
      <c r="J74" s="16" t="s">
        <v>471</v>
      </c>
      <c r="K74" s="16" t="s">
        <v>468</v>
      </c>
      <c r="L74" s="16" t="s">
        <v>520</v>
      </c>
      <c r="O74" s="16" t="s">
        <v>499</v>
      </c>
    </row>
    <row r="75" spans="1:15" x14ac:dyDescent="0.2">
      <c r="A75" s="110" t="str">
        <f t="shared" ref="A75:A86" si="8">L75</f>
        <v>Kocazeybek S</v>
      </c>
      <c r="B75" s="5" t="str">
        <f t="shared" ref="B75:B86" si="9">IF(J75="s","II","I")</f>
        <v>II</v>
      </c>
      <c r="C75" s="110">
        <f t="shared" ref="C75:C86" si="10">I75</f>
        <v>53613.340900000003</v>
      </c>
      <c r="D75" s="16" t="str">
        <f t="shared" ref="D75:D86" si="11">K75</f>
        <v>BV</v>
      </c>
      <c r="E75" s="121">
        <f>VLOOKUP(C75,'Active 1'!C$21:E$935,3,FALSE)</f>
        <v>16003.826131600446</v>
      </c>
      <c r="G75" s="16">
        <v>30029</v>
      </c>
      <c r="H75" s="16">
        <v>-1.0500000000000001E-2</v>
      </c>
      <c r="I75" s="16">
        <v>53613.340900000003</v>
      </c>
      <c r="J75" s="16" t="s">
        <v>471</v>
      </c>
      <c r="K75" s="16" t="s">
        <v>468</v>
      </c>
      <c r="L75" s="16" t="s">
        <v>521</v>
      </c>
      <c r="N75" s="16" t="s">
        <v>512</v>
      </c>
    </row>
    <row r="76" spans="1:15" x14ac:dyDescent="0.2">
      <c r="A76" s="110" t="str">
        <f t="shared" si="8"/>
        <v>Hegedues Tibor</v>
      </c>
      <c r="B76" s="5" t="str">
        <f t="shared" si="9"/>
        <v>II</v>
      </c>
      <c r="C76" s="110">
        <f t="shared" si="10"/>
        <v>53937.53</v>
      </c>
      <c r="D76" s="16" t="str">
        <f t="shared" si="11"/>
        <v>BVR</v>
      </c>
      <c r="E76" s="121">
        <f>VLOOKUP(C76,'Active 1'!C$21:E$935,3,FALSE)</f>
        <v>16894.834205636296</v>
      </c>
      <c r="G76" s="16">
        <v>30920</v>
      </c>
      <c r="H76" s="16">
        <v>-2.8E-3</v>
      </c>
      <c r="I76" s="16">
        <v>53937.53</v>
      </c>
      <c r="J76" s="16" t="s">
        <v>471</v>
      </c>
      <c r="K76" s="16" t="s">
        <v>522</v>
      </c>
      <c r="L76" s="16" t="s">
        <v>502</v>
      </c>
      <c r="N76" s="16" t="s">
        <v>523</v>
      </c>
    </row>
    <row r="77" spans="1:15" x14ac:dyDescent="0.2">
      <c r="A77" s="110" t="str">
        <f t="shared" si="8"/>
        <v>Biro</v>
      </c>
      <c r="B77" s="5" t="str">
        <f t="shared" si="9"/>
        <v>I</v>
      </c>
      <c r="C77" s="110">
        <f t="shared" si="10"/>
        <v>53938.430500000002</v>
      </c>
      <c r="D77" s="16" t="str">
        <f t="shared" si="11"/>
        <v>V</v>
      </c>
      <c r="E77" s="121">
        <f>VLOOKUP(C77,'Active 1'!C$21:E$935,3,FALSE)</f>
        <v>16897.309158590211</v>
      </c>
      <c r="G77" s="16">
        <v>30923</v>
      </c>
      <c r="H77" s="16">
        <v>-1.18E-2</v>
      </c>
      <c r="I77" s="16">
        <v>53938.430500000002</v>
      </c>
      <c r="J77" s="16" t="s">
        <v>178</v>
      </c>
      <c r="K77" s="16" t="s">
        <v>142</v>
      </c>
      <c r="L77" s="16" t="s">
        <v>524</v>
      </c>
      <c r="O77" s="16" t="s">
        <v>525</v>
      </c>
    </row>
    <row r="78" spans="1:15" x14ac:dyDescent="0.2">
      <c r="A78" s="110" t="str">
        <f t="shared" si="8"/>
        <v>Dubovsky Pavol</v>
      </c>
      <c r="B78" s="5" t="str">
        <f t="shared" si="9"/>
        <v>I</v>
      </c>
      <c r="C78" s="110">
        <f t="shared" si="10"/>
        <v>54650.469899999996</v>
      </c>
      <c r="D78" s="16" t="str">
        <f t="shared" si="11"/>
        <v>V</v>
      </c>
      <c r="E78" s="121">
        <f>VLOOKUP(C78,'Active 1'!C$21:E$935,3,FALSE)</f>
        <v>18854.293074556677</v>
      </c>
      <c r="G78" s="16">
        <v>32880</v>
      </c>
      <c r="H78" s="16">
        <v>-7.3000000000000001E-3</v>
      </c>
      <c r="I78" s="16">
        <v>54650.469899999996</v>
      </c>
      <c r="J78" s="16" t="s">
        <v>178</v>
      </c>
      <c r="K78" s="16" t="s">
        <v>142</v>
      </c>
      <c r="L78" s="16" t="s">
        <v>526</v>
      </c>
      <c r="N78" s="16" t="s">
        <v>527</v>
      </c>
    </row>
    <row r="79" spans="1:15" x14ac:dyDescent="0.2">
      <c r="A79" s="110" t="str">
        <f t="shared" si="8"/>
        <v>Frank Peter</v>
      </c>
      <c r="B79" s="5" t="str">
        <f t="shared" si="9"/>
        <v>II</v>
      </c>
      <c r="C79" s="110">
        <f t="shared" si="10"/>
        <v>55050.5164</v>
      </c>
      <c r="D79" s="16" t="e">
        <f t="shared" si="11"/>
        <v>#NAME?</v>
      </c>
      <c r="E79" s="121">
        <f>VLOOKUP(C79,'Active 1'!C$21:E$935,3,FALSE)</f>
        <v>19953.789206566642</v>
      </c>
      <c r="G79" s="16">
        <v>33979</v>
      </c>
      <c r="H79" s="16">
        <v>-3.0000000000000001E-3</v>
      </c>
      <c r="I79" s="16">
        <v>55050.5164</v>
      </c>
      <c r="J79" s="16" t="s">
        <v>471</v>
      </c>
      <c r="K79" s="16" t="e">
        <f>-Ir</f>
        <v>#NAME?</v>
      </c>
      <c r="L79" s="16" t="s">
        <v>528</v>
      </c>
      <c r="N79" s="16" t="s">
        <v>529</v>
      </c>
    </row>
    <row r="80" spans="1:15" x14ac:dyDescent="0.2">
      <c r="A80" s="110" t="str">
        <f t="shared" si="8"/>
        <v>Frank Peter</v>
      </c>
      <c r="B80" s="5" t="str">
        <f t="shared" si="9"/>
        <v>I</v>
      </c>
      <c r="C80" s="110">
        <f t="shared" si="10"/>
        <v>55059.4202</v>
      </c>
      <c r="D80" s="16" t="e">
        <f t="shared" si="11"/>
        <v>#NAME?</v>
      </c>
      <c r="E80" s="121">
        <f>VLOOKUP(C80,'Active 1'!C$21:E$935,3,FALSE)</f>
        <v>19978.260595918106</v>
      </c>
      <c r="G80" s="16">
        <v>34004</v>
      </c>
      <c r="H80" s="16">
        <v>-1.32E-2</v>
      </c>
      <c r="I80" s="16">
        <v>55059.4202</v>
      </c>
      <c r="J80" s="16" t="s">
        <v>178</v>
      </c>
      <c r="K80" s="16" t="e">
        <f>-Ir</f>
        <v>#NAME?</v>
      </c>
      <c r="L80" s="16" t="s">
        <v>528</v>
      </c>
      <c r="N80" s="16" t="s">
        <v>529</v>
      </c>
    </row>
    <row r="81" spans="1:14" x14ac:dyDescent="0.2">
      <c r="A81" s="110" t="str">
        <f t="shared" si="8"/>
        <v>Frank Peter</v>
      </c>
      <c r="B81" s="5" t="str">
        <f t="shared" si="9"/>
        <v>II</v>
      </c>
      <c r="C81" s="110">
        <f t="shared" si="10"/>
        <v>55059.613100000002</v>
      </c>
      <c r="D81" s="16" t="e">
        <f t="shared" si="11"/>
        <v>#NAME?</v>
      </c>
      <c r="E81" s="121">
        <f>VLOOKUP(C81,'Active 1'!C$21:E$935,3,FALSE)</f>
        <v>19978.790766295464</v>
      </c>
      <c r="G81" s="16">
        <v>34004</v>
      </c>
      <c r="H81" s="16">
        <v>-2.3E-3</v>
      </c>
      <c r="I81" s="16">
        <v>55059.613100000002</v>
      </c>
      <c r="J81" s="16" t="s">
        <v>471</v>
      </c>
      <c r="K81" s="16" t="e">
        <f>-Ir</f>
        <v>#NAME?</v>
      </c>
      <c r="L81" s="16" t="s">
        <v>528</v>
      </c>
      <c r="N81" s="16" t="s">
        <v>529</v>
      </c>
    </row>
    <row r="82" spans="1:14" x14ac:dyDescent="0.2">
      <c r="A82" s="110" t="str">
        <f t="shared" si="8"/>
        <v>Parimucha Stefan</v>
      </c>
      <c r="B82" s="5" t="str">
        <f t="shared" si="9"/>
        <v>I</v>
      </c>
      <c r="C82" s="110">
        <f t="shared" si="10"/>
        <v>55401.4395</v>
      </c>
      <c r="D82" s="16" t="str">
        <f t="shared" si="11"/>
        <v>R</v>
      </c>
      <c r="E82" s="121">
        <f>VLOOKUP(C82,'Active 1'!C$21:E$935,3,FALSE)</f>
        <v>20918.273562967563</v>
      </c>
      <c r="G82" s="16">
        <v>34944</v>
      </c>
      <c r="H82" s="16">
        <v>-3.5000000000000001E-3</v>
      </c>
      <c r="I82" s="16">
        <v>55401.4395</v>
      </c>
      <c r="J82" s="16" t="s">
        <v>178</v>
      </c>
      <c r="K82" s="16" t="s">
        <v>123</v>
      </c>
      <c r="L82" s="16" t="s">
        <v>530</v>
      </c>
      <c r="M82" s="16" t="s">
        <v>531</v>
      </c>
    </row>
    <row r="83" spans="1:14" x14ac:dyDescent="0.2">
      <c r="A83" s="110" t="str">
        <f t="shared" si="8"/>
        <v>Parimucha Stefan</v>
      </c>
      <c r="B83" s="5" t="str">
        <f t="shared" si="9"/>
        <v>I</v>
      </c>
      <c r="C83" s="110">
        <f t="shared" si="10"/>
        <v>55463.294300000001</v>
      </c>
      <c r="D83" s="16" t="str">
        <f t="shared" si="11"/>
        <v>R</v>
      </c>
      <c r="E83" s="121">
        <f>VLOOKUP(C83,'Active 1'!C$21:E$935,3,FALSE)</f>
        <v>21088.276583482053</v>
      </c>
      <c r="G83" s="16">
        <v>35114</v>
      </c>
      <c r="H83" s="16">
        <v>-1.5E-3</v>
      </c>
      <c r="I83" s="16">
        <v>55463.294300000001</v>
      </c>
      <c r="J83" s="16" t="s">
        <v>178</v>
      </c>
      <c r="K83" s="16" t="s">
        <v>123</v>
      </c>
      <c r="L83" s="16" t="s">
        <v>530</v>
      </c>
      <c r="M83" s="16" t="s">
        <v>531</v>
      </c>
    </row>
    <row r="84" spans="1:14" x14ac:dyDescent="0.2">
      <c r="A84" s="110" t="str">
        <f t="shared" si="8"/>
        <v>Parimucha Stefan</v>
      </c>
      <c r="B84" s="5" t="str">
        <f t="shared" si="9"/>
        <v>I</v>
      </c>
      <c r="C84" s="110">
        <f t="shared" si="10"/>
        <v>55476.393700000001</v>
      </c>
      <c r="D84" s="16" t="str">
        <f t="shared" si="11"/>
        <v>R</v>
      </c>
      <c r="E84" s="121">
        <f>VLOOKUP(C84,'Active 1'!C$21:E$935,3,FALSE)</f>
        <v>21124.279247251514</v>
      </c>
      <c r="G84" s="16">
        <v>35150</v>
      </c>
      <c r="H84" s="16">
        <v>-2.9999999999999997E-4</v>
      </c>
      <c r="I84" s="16">
        <v>55476.393700000001</v>
      </c>
      <c r="J84" s="16" t="s">
        <v>178</v>
      </c>
      <c r="K84" s="16" t="s">
        <v>123</v>
      </c>
      <c r="L84" s="16" t="s">
        <v>530</v>
      </c>
      <c r="M84" s="16" t="s">
        <v>531</v>
      </c>
    </row>
    <row r="85" spans="1:14" x14ac:dyDescent="0.2">
      <c r="A85" s="110" t="str">
        <f t="shared" si="8"/>
        <v>Parimucha S</v>
      </c>
      <c r="B85" s="5" t="str">
        <f t="shared" si="9"/>
        <v>I</v>
      </c>
      <c r="C85" s="110">
        <f t="shared" si="10"/>
        <v>55735.449699999997</v>
      </c>
      <c r="D85" s="16" t="str">
        <f t="shared" si="11"/>
        <v>V</v>
      </c>
      <c r="E85" s="121">
        <f>VLOOKUP(C85,'Active 1'!C$21:E$935,3,FALSE)</f>
        <v>21836.274152778664</v>
      </c>
      <c r="G85" s="16">
        <v>35862</v>
      </c>
      <c r="H85" s="16">
        <v>1.6000000000000001E-3</v>
      </c>
      <c r="I85" s="16">
        <v>55735.449699999997</v>
      </c>
      <c r="J85" s="16" t="s">
        <v>178</v>
      </c>
      <c r="K85" s="16" t="s">
        <v>142</v>
      </c>
      <c r="L85" s="16" t="s">
        <v>532</v>
      </c>
      <c r="N85" s="16" t="s">
        <v>533</v>
      </c>
    </row>
    <row r="86" spans="1:14" x14ac:dyDescent="0.2">
      <c r="A86" s="110" t="str">
        <f t="shared" si="8"/>
        <v>Paschke Anton</v>
      </c>
      <c r="B86" s="5" t="str">
        <f t="shared" si="9"/>
        <v>I</v>
      </c>
      <c r="C86" s="110">
        <f t="shared" si="10"/>
        <v>52734.832999999999</v>
      </c>
      <c r="D86" s="16" t="str">
        <f t="shared" si="11"/>
        <v>V</v>
      </c>
      <c r="E86" s="121">
        <f>VLOOKUP(C86,'Active 1'!C$21:E$935,3,FALSE)</f>
        <v>13589.316723343683</v>
      </c>
      <c r="G86" s="16">
        <v>27615</v>
      </c>
      <c r="H86" s="16">
        <v>-2.6599999999999999E-2</v>
      </c>
      <c r="I86" s="16">
        <v>52734.832999999999</v>
      </c>
      <c r="J86" s="16" t="s">
        <v>178</v>
      </c>
      <c r="K86" s="16" t="s">
        <v>142</v>
      </c>
      <c r="L86" s="16" t="s">
        <v>500</v>
      </c>
      <c r="N86" s="16" t="s">
        <v>501</v>
      </c>
    </row>
    <row r="87" spans="1:14" x14ac:dyDescent="0.2">
      <c r="B87" s="5"/>
      <c r="C87" s="110"/>
      <c r="E87" s="121"/>
    </row>
    <row r="88" spans="1:14" x14ac:dyDescent="0.2">
      <c r="B88" s="5"/>
      <c r="C88" s="110"/>
      <c r="E88" s="121"/>
    </row>
    <row r="89" spans="1:14" x14ac:dyDescent="0.2">
      <c r="B89" s="5"/>
      <c r="C89" s="110"/>
      <c r="E89" s="121"/>
    </row>
    <row r="90" spans="1:14" x14ac:dyDescent="0.2">
      <c r="B90" s="5"/>
      <c r="C90" s="110"/>
      <c r="E90" s="121"/>
    </row>
    <row r="91" spans="1:14" x14ac:dyDescent="0.2">
      <c r="B91" s="5"/>
      <c r="C91" s="110"/>
      <c r="E91" s="121"/>
    </row>
    <row r="92" spans="1:14" x14ac:dyDescent="0.2">
      <c r="B92" s="5"/>
      <c r="C92" s="110"/>
      <c r="E92" s="121"/>
    </row>
    <row r="93" spans="1:14" x14ac:dyDescent="0.2">
      <c r="B93" s="5"/>
      <c r="C93" s="110"/>
      <c r="E93" s="121"/>
    </row>
    <row r="94" spans="1:14" x14ac:dyDescent="0.2">
      <c r="B94" s="5"/>
      <c r="C94" s="110"/>
      <c r="E94" s="121"/>
    </row>
    <row r="95" spans="1:14" x14ac:dyDescent="0.2">
      <c r="B95" s="5"/>
      <c r="C95" s="110"/>
      <c r="E95" s="121"/>
    </row>
    <row r="96" spans="1:14" x14ac:dyDescent="0.2">
      <c r="B96" s="5"/>
      <c r="C96" s="110"/>
      <c r="E96" s="121"/>
    </row>
    <row r="97" spans="2:5" x14ac:dyDescent="0.2">
      <c r="B97" s="5"/>
      <c r="C97" s="110"/>
      <c r="E97" s="121"/>
    </row>
    <row r="98" spans="2:5" x14ac:dyDescent="0.2">
      <c r="B98" s="5"/>
      <c r="C98" s="110"/>
      <c r="E98" s="121"/>
    </row>
    <row r="99" spans="2:5" x14ac:dyDescent="0.2">
      <c r="B99" s="5"/>
      <c r="C99" s="110"/>
      <c r="E99" s="121"/>
    </row>
    <row r="100" spans="2:5" x14ac:dyDescent="0.2">
      <c r="B100" s="5"/>
      <c r="C100" s="110"/>
      <c r="E100" s="121"/>
    </row>
    <row r="101" spans="2:5" x14ac:dyDescent="0.2">
      <c r="B101" s="5"/>
      <c r="C101" s="110"/>
      <c r="E101" s="121"/>
    </row>
    <row r="102" spans="2:5" x14ac:dyDescent="0.2">
      <c r="B102" s="5"/>
      <c r="C102" s="110"/>
      <c r="E102" s="121"/>
    </row>
    <row r="103" spans="2:5" x14ac:dyDescent="0.2">
      <c r="B103" s="5"/>
      <c r="C103" s="110"/>
      <c r="E103" s="121"/>
    </row>
    <row r="104" spans="2:5" x14ac:dyDescent="0.2">
      <c r="B104" s="5"/>
      <c r="C104" s="110"/>
      <c r="E104" s="121"/>
    </row>
    <row r="105" spans="2:5" x14ac:dyDescent="0.2">
      <c r="B105" s="5"/>
      <c r="C105" s="110"/>
      <c r="E105" s="121"/>
    </row>
    <row r="106" spans="2:5" x14ac:dyDescent="0.2">
      <c r="B106" s="5"/>
      <c r="C106" s="110"/>
      <c r="E106" s="121"/>
    </row>
    <row r="107" spans="2:5" x14ac:dyDescent="0.2">
      <c r="B107" s="5"/>
      <c r="C107" s="110"/>
      <c r="E107" s="121"/>
    </row>
    <row r="108" spans="2:5" x14ac:dyDescent="0.2">
      <c r="B108" s="5"/>
      <c r="C108" s="110"/>
      <c r="E108" s="121"/>
    </row>
    <row r="109" spans="2:5" x14ac:dyDescent="0.2">
      <c r="B109" s="5"/>
      <c r="C109" s="110"/>
      <c r="E109" s="121"/>
    </row>
    <row r="110" spans="2:5" x14ac:dyDescent="0.2">
      <c r="B110" s="5"/>
      <c r="C110" s="110"/>
      <c r="E110" s="121"/>
    </row>
    <row r="111" spans="2:5" x14ac:dyDescent="0.2">
      <c r="B111" s="5"/>
      <c r="C111" s="110"/>
      <c r="E111" s="121"/>
    </row>
    <row r="112" spans="2:5" x14ac:dyDescent="0.2">
      <c r="B112" s="5"/>
      <c r="C112" s="110"/>
      <c r="E112" s="121"/>
    </row>
    <row r="113" spans="2:5" x14ac:dyDescent="0.2">
      <c r="B113" s="5"/>
      <c r="C113" s="110"/>
      <c r="E113" s="121"/>
    </row>
    <row r="114" spans="2:5" x14ac:dyDescent="0.2">
      <c r="B114" s="5"/>
      <c r="C114" s="110"/>
      <c r="E114" s="121"/>
    </row>
    <row r="115" spans="2:5" x14ac:dyDescent="0.2">
      <c r="B115" s="5"/>
      <c r="C115" s="110"/>
      <c r="E115" s="121"/>
    </row>
    <row r="116" spans="2:5" x14ac:dyDescent="0.2">
      <c r="B116" s="5"/>
      <c r="C116" s="110"/>
      <c r="E116" s="121"/>
    </row>
    <row r="117" spans="2:5" x14ac:dyDescent="0.2">
      <c r="B117" s="5"/>
      <c r="C117" s="110"/>
      <c r="E117" s="121"/>
    </row>
    <row r="118" spans="2:5" x14ac:dyDescent="0.2">
      <c r="B118" s="5"/>
      <c r="C118" s="110"/>
      <c r="E118" s="121"/>
    </row>
    <row r="119" spans="2:5" x14ac:dyDescent="0.2">
      <c r="B119" s="5"/>
      <c r="C119" s="110"/>
      <c r="E119" s="121"/>
    </row>
    <row r="120" spans="2:5" x14ac:dyDescent="0.2">
      <c r="B120" s="5"/>
      <c r="C120" s="110"/>
      <c r="E120" s="121"/>
    </row>
    <row r="121" spans="2:5" x14ac:dyDescent="0.2">
      <c r="B121" s="5"/>
      <c r="C121" s="110"/>
      <c r="E121" s="121"/>
    </row>
    <row r="122" spans="2:5" x14ac:dyDescent="0.2">
      <c r="B122" s="5"/>
      <c r="C122" s="110"/>
      <c r="E122" s="121"/>
    </row>
    <row r="123" spans="2:5" x14ac:dyDescent="0.2">
      <c r="B123" s="5"/>
      <c r="C123" s="110"/>
      <c r="E123" s="121"/>
    </row>
    <row r="124" spans="2:5" x14ac:dyDescent="0.2">
      <c r="B124" s="5"/>
      <c r="C124" s="110"/>
      <c r="E124" s="121"/>
    </row>
    <row r="125" spans="2:5" x14ac:dyDescent="0.2">
      <c r="B125" s="5"/>
      <c r="C125" s="110"/>
      <c r="E125" s="121"/>
    </row>
    <row r="126" spans="2:5" x14ac:dyDescent="0.2">
      <c r="B126" s="5"/>
      <c r="C126" s="110"/>
      <c r="E126" s="121"/>
    </row>
    <row r="127" spans="2:5" x14ac:dyDescent="0.2">
      <c r="B127" s="5"/>
      <c r="C127" s="110"/>
      <c r="E127" s="121"/>
    </row>
    <row r="128" spans="2:5" x14ac:dyDescent="0.2">
      <c r="B128" s="5"/>
      <c r="C128" s="110"/>
      <c r="E128" s="121"/>
    </row>
    <row r="129" spans="2:5" x14ac:dyDescent="0.2">
      <c r="B129" s="5"/>
      <c r="C129" s="110"/>
      <c r="E129" s="121"/>
    </row>
    <row r="130" spans="2:5" x14ac:dyDescent="0.2">
      <c r="B130" s="5"/>
      <c r="C130" s="110"/>
      <c r="E130" s="121"/>
    </row>
    <row r="131" spans="2:5" x14ac:dyDescent="0.2">
      <c r="B131" s="5"/>
      <c r="C131" s="110"/>
      <c r="E131" s="121"/>
    </row>
    <row r="132" spans="2:5" x14ac:dyDescent="0.2">
      <c r="B132" s="5"/>
      <c r="C132" s="110"/>
      <c r="E132" s="121"/>
    </row>
    <row r="133" spans="2:5" x14ac:dyDescent="0.2">
      <c r="B133" s="5"/>
      <c r="C133" s="110"/>
      <c r="E133" s="121"/>
    </row>
    <row r="134" spans="2:5" x14ac:dyDescent="0.2">
      <c r="B134" s="5"/>
      <c r="C134" s="110"/>
      <c r="E134" s="121"/>
    </row>
    <row r="135" spans="2:5" x14ac:dyDescent="0.2">
      <c r="B135" s="5"/>
      <c r="C135" s="110"/>
      <c r="E135" s="121"/>
    </row>
    <row r="136" spans="2:5" x14ac:dyDescent="0.2">
      <c r="B136" s="5"/>
      <c r="C136" s="110"/>
      <c r="E136" s="121"/>
    </row>
    <row r="137" spans="2:5" x14ac:dyDescent="0.2">
      <c r="B137" s="5"/>
      <c r="C137" s="110"/>
      <c r="E137" s="121"/>
    </row>
    <row r="138" spans="2:5" x14ac:dyDescent="0.2">
      <c r="B138" s="5"/>
      <c r="C138" s="110"/>
      <c r="E138" s="121"/>
    </row>
    <row r="139" spans="2:5" x14ac:dyDescent="0.2">
      <c r="B139" s="5"/>
      <c r="C139" s="110"/>
      <c r="E139" s="121"/>
    </row>
    <row r="140" spans="2:5" x14ac:dyDescent="0.2">
      <c r="B140" s="5"/>
      <c r="C140" s="110"/>
      <c r="E140" s="121"/>
    </row>
    <row r="141" spans="2:5" x14ac:dyDescent="0.2">
      <c r="B141" s="5"/>
      <c r="C141" s="110"/>
      <c r="E141" s="121"/>
    </row>
    <row r="142" spans="2:5" x14ac:dyDescent="0.2">
      <c r="B142" s="5"/>
      <c r="C142" s="110"/>
      <c r="E142" s="121"/>
    </row>
    <row r="143" spans="2:5" x14ac:dyDescent="0.2">
      <c r="B143" s="5"/>
      <c r="C143" s="110"/>
      <c r="E143" s="121"/>
    </row>
    <row r="144" spans="2:5" x14ac:dyDescent="0.2">
      <c r="B144" s="5"/>
      <c r="C144" s="110"/>
      <c r="E144" s="121"/>
    </row>
    <row r="145" spans="2:5" x14ac:dyDescent="0.2">
      <c r="B145" s="5"/>
      <c r="C145" s="110"/>
      <c r="E145" s="121"/>
    </row>
    <row r="146" spans="2:5" x14ac:dyDescent="0.2">
      <c r="B146" s="5"/>
      <c r="C146" s="110"/>
      <c r="E146" s="121"/>
    </row>
    <row r="147" spans="2:5" x14ac:dyDescent="0.2">
      <c r="B147" s="5"/>
      <c r="C147" s="110"/>
      <c r="E147" s="121"/>
    </row>
    <row r="148" spans="2:5" x14ac:dyDescent="0.2">
      <c r="B148" s="5"/>
      <c r="C148" s="110"/>
      <c r="E148" s="121"/>
    </row>
    <row r="149" spans="2:5" x14ac:dyDescent="0.2">
      <c r="B149" s="5"/>
      <c r="C149" s="110"/>
      <c r="E149" s="121"/>
    </row>
    <row r="150" spans="2:5" x14ac:dyDescent="0.2">
      <c r="B150" s="5"/>
      <c r="C150" s="110"/>
      <c r="E150" s="121"/>
    </row>
    <row r="151" spans="2:5" x14ac:dyDescent="0.2">
      <c r="B151" s="5"/>
      <c r="C151" s="110"/>
      <c r="E151" s="121"/>
    </row>
    <row r="152" spans="2:5" x14ac:dyDescent="0.2">
      <c r="B152" s="5"/>
      <c r="C152" s="110"/>
      <c r="E152" s="121"/>
    </row>
    <row r="153" spans="2:5" x14ac:dyDescent="0.2">
      <c r="B153" s="5"/>
      <c r="C153" s="110"/>
      <c r="E153" s="121"/>
    </row>
    <row r="154" spans="2:5" x14ac:dyDescent="0.2">
      <c r="B154" s="5"/>
      <c r="C154" s="110"/>
      <c r="E154" s="121"/>
    </row>
    <row r="155" spans="2:5" x14ac:dyDescent="0.2">
      <c r="B155" s="5"/>
      <c r="C155" s="110"/>
      <c r="E155" s="121"/>
    </row>
    <row r="156" spans="2:5" x14ac:dyDescent="0.2">
      <c r="B156" s="5"/>
      <c r="C156" s="110"/>
      <c r="E156" s="121"/>
    </row>
    <row r="157" spans="2:5" x14ac:dyDescent="0.2">
      <c r="B157" s="5"/>
      <c r="C157" s="110"/>
      <c r="E157" s="121"/>
    </row>
    <row r="158" spans="2:5" x14ac:dyDescent="0.2">
      <c r="B158" s="5"/>
      <c r="C158" s="110"/>
      <c r="E158" s="121"/>
    </row>
    <row r="159" spans="2:5" x14ac:dyDescent="0.2">
      <c r="B159" s="5"/>
      <c r="C159" s="110"/>
      <c r="E159" s="121"/>
    </row>
    <row r="160" spans="2:5" x14ac:dyDescent="0.2">
      <c r="B160" s="5"/>
      <c r="C160" s="110"/>
      <c r="E160" s="121"/>
    </row>
    <row r="161" spans="2:5" x14ac:dyDescent="0.2">
      <c r="B161" s="5"/>
      <c r="C161" s="110"/>
      <c r="E161" s="121"/>
    </row>
    <row r="162" spans="2:5" x14ac:dyDescent="0.2">
      <c r="B162" s="5"/>
      <c r="C162" s="110"/>
      <c r="E162" s="121"/>
    </row>
    <row r="163" spans="2:5" x14ac:dyDescent="0.2">
      <c r="B163" s="5"/>
      <c r="C163" s="110"/>
      <c r="E163" s="121"/>
    </row>
    <row r="164" spans="2:5" x14ac:dyDescent="0.2">
      <c r="B164" s="5"/>
      <c r="C164" s="110"/>
      <c r="E164" s="121"/>
    </row>
    <row r="165" spans="2:5" x14ac:dyDescent="0.2">
      <c r="B165" s="5"/>
      <c r="C165" s="110"/>
      <c r="E165" s="121"/>
    </row>
    <row r="166" spans="2:5" x14ac:dyDescent="0.2">
      <c r="B166" s="5"/>
      <c r="C166" s="110"/>
      <c r="E166" s="121"/>
    </row>
    <row r="167" spans="2:5" x14ac:dyDescent="0.2">
      <c r="B167" s="5"/>
      <c r="C167" s="110"/>
      <c r="E167" s="121"/>
    </row>
    <row r="168" spans="2:5" x14ac:dyDescent="0.2">
      <c r="B168" s="5"/>
      <c r="C168" s="110"/>
      <c r="E168" s="121"/>
    </row>
    <row r="169" spans="2:5" x14ac:dyDescent="0.2">
      <c r="B169" s="5"/>
      <c r="C169" s="110"/>
      <c r="E169" s="121"/>
    </row>
    <row r="170" spans="2:5" x14ac:dyDescent="0.2">
      <c r="B170" s="5"/>
      <c r="C170" s="110"/>
      <c r="E170" s="121"/>
    </row>
    <row r="171" spans="2:5" x14ac:dyDescent="0.2">
      <c r="B171" s="5"/>
      <c r="C171" s="110"/>
      <c r="E171" s="121"/>
    </row>
    <row r="172" spans="2:5" x14ac:dyDescent="0.2">
      <c r="B172" s="5"/>
      <c r="C172" s="110"/>
      <c r="E172" s="121"/>
    </row>
    <row r="173" spans="2:5" x14ac:dyDescent="0.2">
      <c r="B173" s="5"/>
      <c r="C173" s="110"/>
      <c r="E173" s="121"/>
    </row>
    <row r="174" spans="2:5" x14ac:dyDescent="0.2">
      <c r="B174" s="5"/>
      <c r="C174" s="110"/>
      <c r="E174" s="121"/>
    </row>
    <row r="175" spans="2:5" x14ac:dyDescent="0.2">
      <c r="B175" s="5"/>
      <c r="C175" s="110"/>
      <c r="E175" s="121"/>
    </row>
    <row r="176" spans="2:5" x14ac:dyDescent="0.2">
      <c r="B176" s="5"/>
      <c r="C176" s="110"/>
      <c r="E176" s="121"/>
    </row>
    <row r="177" spans="2:5" x14ac:dyDescent="0.2">
      <c r="B177" s="5"/>
      <c r="C177" s="110"/>
      <c r="E177" s="121"/>
    </row>
    <row r="178" spans="2:5" x14ac:dyDescent="0.2">
      <c r="B178" s="5"/>
      <c r="C178" s="110"/>
      <c r="E178" s="121"/>
    </row>
    <row r="179" spans="2:5" x14ac:dyDescent="0.2">
      <c r="B179" s="5"/>
      <c r="C179" s="110"/>
      <c r="E179" s="121"/>
    </row>
    <row r="180" spans="2:5" x14ac:dyDescent="0.2">
      <c r="B180" s="5"/>
      <c r="C180" s="110"/>
      <c r="E180" s="121"/>
    </row>
    <row r="181" spans="2:5" x14ac:dyDescent="0.2">
      <c r="B181" s="5"/>
      <c r="C181" s="110"/>
      <c r="E181" s="121"/>
    </row>
    <row r="182" spans="2:5" x14ac:dyDescent="0.2">
      <c r="B182" s="5"/>
      <c r="C182" s="110"/>
      <c r="E182" s="121"/>
    </row>
    <row r="183" spans="2:5" x14ac:dyDescent="0.2">
      <c r="B183" s="5"/>
      <c r="C183" s="110"/>
      <c r="E183" s="121"/>
    </row>
    <row r="184" spans="2:5" x14ac:dyDescent="0.2">
      <c r="B184" s="5"/>
      <c r="C184" s="110"/>
      <c r="E184" s="121"/>
    </row>
    <row r="185" spans="2:5" x14ac:dyDescent="0.2">
      <c r="B185" s="5"/>
      <c r="C185" s="110"/>
      <c r="E185" s="121"/>
    </row>
    <row r="186" spans="2:5" x14ac:dyDescent="0.2">
      <c r="B186" s="5"/>
      <c r="C186" s="110"/>
      <c r="E186" s="121"/>
    </row>
    <row r="187" spans="2:5" x14ac:dyDescent="0.2">
      <c r="B187" s="5"/>
      <c r="C187" s="110"/>
      <c r="E187" s="121"/>
    </row>
    <row r="188" spans="2:5" x14ac:dyDescent="0.2">
      <c r="B188" s="5"/>
      <c r="C188" s="110"/>
      <c r="E188" s="121"/>
    </row>
    <row r="189" spans="2:5" x14ac:dyDescent="0.2">
      <c r="B189" s="5"/>
      <c r="C189" s="110"/>
      <c r="E189" s="121"/>
    </row>
    <row r="190" spans="2:5" x14ac:dyDescent="0.2">
      <c r="B190" s="5"/>
      <c r="C190" s="110"/>
      <c r="E190" s="121"/>
    </row>
    <row r="191" spans="2:5" x14ac:dyDescent="0.2">
      <c r="B191" s="5"/>
      <c r="C191" s="110"/>
      <c r="E191" s="121"/>
    </row>
    <row r="192" spans="2:5" x14ac:dyDescent="0.2">
      <c r="B192" s="5"/>
      <c r="C192" s="110"/>
      <c r="E192" s="121"/>
    </row>
    <row r="193" spans="2:5" x14ac:dyDescent="0.2">
      <c r="B193" s="5"/>
      <c r="C193" s="110"/>
      <c r="E193" s="121"/>
    </row>
    <row r="194" spans="2:5" x14ac:dyDescent="0.2">
      <c r="B194" s="5"/>
      <c r="C194" s="110"/>
      <c r="E194" s="121"/>
    </row>
    <row r="195" spans="2:5" x14ac:dyDescent="0.2">
      <c r="B195" s="5"/>
      <c r="C195" s="110"/>
      <c r="E195" s="121"/>
    </row>
    <row r="196" spans="2:5" x14ac:dyDescent="0.2">
      <c r="B196" s="5"/>
      <c r="C196" s="110"/>
      <c r="E196" s="121"/>
    </row>
    <row r="197" spans="2:5" x14ac:dyDescent="0.2">
      <c r="B197" s="5"/>
      <c r="C197" s="110"/>
      <c r="E197" s="121"/>
    </row>
    <row r="198" spans="2:5" x14ac:dyDescent="0.2">
      <c r="B198" s="5"/>
      <c r="C198" s="110"/>
      <c r="E198" s="121"/>
    </row>
    <row r="199" spans="2:5" x14ac:dyDescent="0.2">
      <c r="B199" s="5"/>
      <c r="C199" s="110"/>
      <c r="E199" s="121"/>
    </row>
    <row r="200" spans="2:5" x14ac:dyDescent="0.2">
      <c r="B200" s="5"/>
      <c r="C200" s="110"/>
      <c r="E200" s="121"/>
    </row>
    <row r="201" spans="2:5" x14ac:dyDescent="0.2">
      <c r="B201" s="5"/>
      <c r="C201" s="110"/>
      <c r="E201" s="121"/>
    </row>
    <row r="202" spans="2:5" x14ac:dyDescent="0.2">
      <c r="B202" s="5"/>
      <c r="C202" s="110"/>
      <c r="E202" s="121"/>
    </row>
    <row r="203" spans="2:5" x14ac:dyDescent="0.2">
      <c r="B203" s="5"/>
      <c r="C203" s="110"/>
      <c r="E203" s="121"/>
    </row>
    <row r="204" spans="2:5" x14ac:dyDescent="0.2">
      <c r="B204" s="5"/>
      <c r="C204" s="110"/>
      <c r="E204" s="121"/>
    </row>
    <row r="205" spans="2:5" x14ac:dyDescent="0.2">
      <c r="B205" s="5"/>
      <c r="C205" s="110"/>
      <c r="E205" s="121"/>
    </row>
    <row r="206" spans="2:5" x14ac:dyDescent="0.2">
      <c r="B206" s="5"/>
      <c r="C206" s="110"/>
      <c r="E206" s="121"/>
    </row>
    <row r="207" spans="2:5" x14ac:dyDescent="0.2">
      <c r="B207" s="5"/>
      <c r="C207" s="110"/>
      <c r="E207" s="121"/>
    </row>
    <row r="208" spans="2:5" x14ac:dyDescent="0.2">
      <c r="B208" s="5"/>
      <c r="C208" s="110"/>
      <c r="E208" s="121"/>
    </row>
    <row r="209" spans="2:5" x14ac:dyDescent="0.2">
      <c r="B209" s="5"/>
      <c r="C209" s="110"/>
      <c r="E209" s="121"/>
    </row>
    <row r="210" spans="2:5" x14ac:dyDescent="0.2">
      <c r="B210" s="5"/>
      <c r="C210" s="110"/>
      <c r="E210" s="121"/>
    </row>
    <row r="211" spans="2:5" x14ac:dyDescent="0.2">
      <c r="B211" s="5"/>
      <c r="C211" s="110"/>
      <c r="E211" s="121"/>
    </row>
    <row r="212" spans="2:5" x14ac:dyDescent="0.2">
      <c r="B212" s="5"/>
      <c r="C212" s="110"/>
      <c r="E212" s="121"/>
    </row>
    <row r="213" spans="2:5" x14ac:dyDescent="0.2">
      <c r="B213" s="5"/>
      <c r="C213" s="110"/>
      <c r="E213" s="121"/>
    </row>
    <row r="214" spans="2:5" x14ac:dyDescent="0.2">
      <c r="B214" s="5"/>
      <c r="C214" s="110"/>
      <c r="E214" s="121"/>
    </row>
    <row r="215" spans="2:5" x14ac:dyDescent="0.2">
      <c r="B215" s="5"/>
      <c r="C215" s="110"/>
      <c r="E215" s="121"/>
    </row>
    <row r="216" spans="2:5" x14ac:dyDescent="0.2">
      <c r="B216" s="5"/>
      <c r="C216" s="110"/>
      <c r="E216" s="121"/>
    </row>
    <row r="217" spans="2:5" x14ac:dyDescent="0.2">
      <c r="B217" s="5"/>
      <c r="C217" s="110"/>
      <c r="E217" s="121"/>
    </row>
    <row r="218" spans="2:5" x14ac:dyDescent="0.2">
      <c r="B218" s="5"/>
      <c r="C218" s="110"/>
      <c r="E218" s="121"/>
    </row>
    <row r="219" spans="2:5" x14ac:dyDescent="0.2">
      <c r="B219" s="5"/>
      <c r="C219" s="110"/>
      <c r="E219" s="121"/>
    </row>
    <row r="220" spans="2:5" x14ac:dyDescent="0.2">
      <c r="B220" s="5"/>
      <c r="C220" s="110"/>
      <c r="E220" s="121"/>
    </row>
    <row r="221" spans="2:5" x14ac:dyDescent="0.2">
      <c r="B221" s="5"/>
      <c r="C221" s="110"/>
      <c r="E221" s="121"/>
    </row>
    <row r="222" spans="2:5" x14ac:dyDescent="0.2">
      <c r="B222" s="5"/>
      <c r="C222" s="110"/>
      <c r="E222" s="121"/>
    </row>
    <row r="223" spans="2:5" x14ac:dyDescent="0.2">
      <c r="B223" s="5"/>
      <c r="C223" s="110"/>
      <c r="E223" s="121"/>
    </row>
    <row r="224" spans="2:5" x14ac:dyDescent="0.2">
      <c r="B224" s="5"/>
      <c r="C224" s="110"/>
      <c r="E224" s="121"/>
    </row>
    <row r="225" spans="2:5" x14ac:dyDescent="0.2">
      <c r="B225" s="5"/>
      <c r="C225" s="110"/>
      <c r="E225" s="121"/>
    </row>
    <row r="226" spans="2:5" x14ac:dyDescent="0.2">
      <c r="B226" s="5"/>
      <c r="C226" s="110"/>
      <c r="E226" s="121"/>
    </row>
    <row r="227" spans="2:5" x14ac:dyDescent="0.2">
      <c r="B227" s="5"/>
      <c r="C227" s="110"/>
      <c r="E227" s="121"/>
    </row>
    <row r="228" spans="2:5" x14ac:dyDescent="0.2">
      <c r="B228" s="5"/>
      <c r="C228" s="110"/>
      <c r="E228" s="121"/>
    </row>
    <row r="229" spans="2:5" x14ac:dyDescent="0.2">
      <c r="B229" s="5"/>
      <c r="C229" s="110"/>
      <c r="E229" s="121"/>
    </row>
    <row r="230" spans="2:5" x14ac:dyDescent="0.2">
      <c r="B230" s="5"/>
      <c r="C230" s="110"/>
      <c r="E230" s="121"/>
    </row>
    <row r="231" spans="2:5" x14ac:dyDescent="0.2">
      <c r="B231" s="5"/>
      <c r="C231" s="110"/>
      <c r="E231" s="121"/>
    </row>
    <row r="232" spans="2:5" x14ac:dyDescent="0.2">
      <c r="B232" s="5"/>
      <c r="C232" s="110"/>
      <c r="E232" s="121"/>
    </row>
    <row r="233" spans="2:5" x14ac:dyDescent="0.2">
      <c r="B233" s="5"/>
      <c r="C233" s="110"/>
      <c r="E233" s="121"/>
    </row>
    <row r="234" spans="2:5" x14ac:dyDescent="0.2">
      <c r="B234" s="5"/>
      <c r="C234" s="110"/>
      <c r="E234" s="121"/>
    </row>
    <row r="235" spans="2:5" x14ac:dyDescent="0.2">
      <c r="B235" s="5"/>
      <c r="C235" s="110"/>
      <c r="E235" s="121"/>
    </row>
    <row r="236" spans="2:5" x14ac:dyDescent="0.2">
      <c r="B236" s="5"/>
      <c r="C236" s="110"/>
      <c r="E236" s="121"/>
    </row>
    <row r="237" spans="2:5" x14ac:dyDescent="0.2">
      <c r="B237" s="5"/>
      <c r="C237" s="110"/>
      <c r="E237" s="121"/>
    </row>
    <row r="238" spans="2:5" x14ac:dyDescent="0.2">
      <c r="B238" s="5"/>
      <c r="C238" s="110"/>
      <c r="E238" s="121"/>
    </row>
    <row r="239" spans="2:5" x14ac:dyDescent="0.2">
      <c r="B239" s="5"/>
      <c r="C239" s="110"/>
      <c r="E239" s="121"/>
    </row>
    <row r="240" spans="2:5" x14ac:dyDescent="0.2">
      <c r="B240" s="5"/>
      <c r="C240" s="110"/>
      <c r="E240" s="121"/>
    </row>
    <row r="241" spans="2:5" x14ac:dyDescent="0.2">
      <c r="B241" s="5"/>
      <c r="C241" s="110"/>
      <c r="E241" s="121"/>
    </row>
    <row r="242" spans="2:5" x14ac:dyDescent="0.2">
      <c r="B242" s="5"/>
      <c r="C242" s="110"/>
      <c r="E242" s="121"/>
    </row>
    <row r="243" spans="2:5" x14ac:dyDescent="0.2">
      <c r="B243" s="5"/>
      <c r="C243" s="110"/>
      <c r="E243" s="121"/>
    </row>
    <row r="244" spans="2:5" x14ac:dyDescent="0.2">
      <c r="B244" s="5"/>
      <c r="C244" s="110"/>
      <c r="E244" s="121"/>
    </row>
    <row r="245" spans="2:5" x14ac:dyDescent="0.2">
      <c r="B245" s="5"/>
      <c r="C245" s="110"/>
      <c r="E245" s="121"/>
    </row>
    <row r="246" spans="2:5" x14ac:dyDescent="0.2">
      <c r="B246" s="5"/>
      <c r="C246" s="110"/>
      <c r="E246" s="121"/>
    </row>
    <row r="247" spans="2:5" x14ac:dyDescent="0.2">
      <c r="B247" s="5"/>
      <c r="C247" s="110"/>
      <c r="E247" s="121"/>
    </row>
    <row r="248" spans="2:5" x14ac:dyDescent="0.2">
      <c r="B248" s="5"/>
      <c r="C248" s="110"/>
      <c r="E248" s="121"/>
    </row>
    <row r="249" spans="2:5" x14ac:dyDescent="0.2">
      <c r="B249" s="5"/>
      <c r="C249" s="110"/>
      <c r="E249" s="121"/>
    </row>
    <row r="250" spans="2:5" x14ac:dyDescent="0.2">
      <c r="B250" s="5"/>
      <c r="C250" s="110"/>
      <c r="E250" s="121"/>
    </row>
    <row r="251" spans="2:5" x14ac:dyDescent="0.2">
      <c r="B251" s="5"/>
      <c r="C251" s="110"/>
      <c r="E251" s="121"/>
    </row>
    <row r="252" spans="2:5" x14ac:dyDescent="0.2">
      <c r="B252" s="5"/>
      <c r="C252" s="110"/>
      <c r="E252" s="121"/>
    </row>
    <row r="253" spans="2:5" x14ac:dyDescent="0.2">
      <c r="B253" s="5"/>
      <c r="C253" s="110"/>
      <c r="E253" s="121"/>
    </row>
    <row r="254" spans="2:5" x14ac:dyDescent="0.2">
      <c r="B254" s="5"/>
      <c r="C254" s="110"/>
      <c r="E254" s="121"/>
    </row>
    <row r="255" spans="2:5" x14ac:dyDescent="0.2">
      <c r="B255" s="5"/>
      <c r="C255" s="110"/>
      <c r="E255" s="121"/>
    </row>
    <row r="256" spans="2:5" x14ac:dyDescent="0.2">
      <c r="B256" s="5"/>
      <c r="C256" s="110"/>
      <c r="E256" s="121"/>
    </row>
    <row r="257" spans="2:3" x14ac:dyDescent="0.2">
      <c r="B257" s="5"/>
      <c r="C257" s="110"/>
    </row>
    <row r="258" spans="2:3" x14ac:dyDescent="0.2">
      <c r="B258" s="5"/>
      <c r="C258" s="110"/>
    </row>
    <row r="259" spans="2:3" x14ac:dyDescent="0.2">
      <c r="B259" s="5"/>
      <c r="C259" s="110"/>
    </row>
    <row r="260" spans="2:3" x14ac:dyDescent="0.2">
      <c r="B260" s="5"/>
      <c r="C260" s="110"/>
    </row>
    <row r="261" spans="2:3" x14ac:dyDescent="0.2">
      <c r="B261" s="5"/>
      <c r="C261" s="110"/>
    </row>
    <row r="262" spans="2:3" x14ac:dyDescent="0.2">
      <c r="B262" s="5"/>
      <c r="C262" s="110"/>
    </row>
    <row r="263" spans="2:3" x14ac:dyDescent="0.2">
      <c r="B263" s="5"/>
      <c r="C263" s="110"/>
    </row>
    <row r="264" spans="2:3" x14ac:dyDescent="0.2">
      <c r="B264" s="5"/>
      <c r="C264" s="110"/>
    </row>
    <row r="265" spans="2:3" x14ac:dyDescent="0.2">
      <c r="B265" s="5"/>
      <c r="C265" s="110"/>
    </row>
    <row r="266" spans="2:3" x14ac:dyDescent="0.2">
      <c r="B266" s="5"/>
      <c r="C266" s="110"/>
    </row>
    <row r="267" spans="2:3" x14ac:dyDescent="0.2">
      <c r="B267" s="5"/>
      <c r="C267" s="110"/>
    </row>
    <row r="268" spans="2:3" x14ac:dyDescent="0.2">
      <c r="B268" s="5"/>
      <c r="C268" s="110"/>
    </row>
    <row r="269" spans="2:3" x14ac:dyDescent="0.2">
      <c r="B269" s="5"/>
      <c r="C269" s="110"/>
    </row>
    <row r="270" spans="2:3" x14ac:dyDescent="0.2">
      <c r="B270" s="5"/>
      <c r="C270" s="110"/>
    </row>
    <row r="271" spans="2:3" x14ac:dyDescent="0.2">
      <c r="B271" s="5"/>
      <c r="C271" s="110"/>
    </row>
    <row r="272" spans="2:3" x14ac:dyDescent="0.2">
      <c r="B272" s="5"/>
      <c r="C272" s="110"/>
    </row>
    <row r="273" spans="2:3" x14ac:dyDescent="0.2">
      <c r="B273" s="5"/>
      <c r="C273" s="110"/>
    </row>
    <row r="274" spans="2:3" x14ac:dyDescent="0.2">
      <c r="B274" s="5"/>
      <c r="C274" s="110"/>
    </row>
    <row r="275" spans="2:3" x14ac:dyDescent="0.2">
      <c r="B275" s="5"/>
      <c r="C275" s="110"/>
    </row>
    <row r="276" spans="2:3" x14ac:dyDescent="0.2">
      <c r="B276" s="5"/>
      <c r="C276" s="110"/>
    </row>
    <row r="277" spans="2:3" x14ac:dyDescent="0.2">
      <c r="B277" s="5"/>
      <c r="C277" s="110"/>
    </row>
    <row r="278" spans="2:3" x14ac:dyDescent="0.2">
      <c r="B278" s="5"/>
      <c r="C278" s="110"/>
    </row>
    <row r="279" spans="2:3" x14ac:dyDescent="0.2">
      <c r="B279" s="5"/>
      <c r="C279" s="110"/>
    </row>
    <row r="280" spans="2:3" x14ac:dyDescent="0.2">
      <c r="B280" s="5"/>
      <c r="C280" s="110"/>
    </row>
    <row r="281" spans="2:3" x14ac:dyDescent="0.2">
      <c r="B281" s="5"/>
      <c r="C281" s="110"/>
    </row>
    <row r="282" spans="2:3" x14ac:dyDescent="0.2">
      <c r="B282" s="5"/>
      <c r="C282" s="110"/>
    </row>
    <row r="283" spans="2:3" x14ac:dyDescent="0.2">
      <c r="B283" s="5"/>
      <c r="C283" s="110"/>
    </row>
    <row r="284" spans="2:3" x14ac:dyDescent="0.2">
      <c r="B284" s="5"/>
      <c r="C284" s="110"/>
    </row>
    <row r="285" spans="2:3" x14ac:dyDescent="0.2">
      <c r="B285" s="5"/>
      <c r="C285" s="110"/>
    </row>
    <row r="286" spans="2:3" x14ac:dyDescent="0.2">
      <c r="B286" s="5"/>
      <c r="C286" s="110"/>
    </row>
    <row r="287" spans="2:3" x14ac:dyDescent="0.2">
      <c r="B287" s="5"/>
      <c r="C287" s="110"/>
    </row>
    <row r="288" spans="2:3" x14ac:dyDescent="0.2">
      <c r="B288" s="5"/>
      <c r="C288" s="110"/>
    </row>
    <row r="289" spans="2:3" x14ac:dyDescent="0.2">
      <c r="B289" s="5"/>
      <c r="C289" s="110"/>
    </row>
    <row r="290" spans="2:3" x14ac:dyDescent="0.2">
      <c r="B290" s="5"/>
      <c r="C290" s="110"/>
    </row>
    <row r="291" spans="2:3" x14ac:dyDescent="0.2">
      <c r="B291" s="5"/>
      <c r="C291" s="110"/>
    </row>
    <row r="292" spans="2:3" x14ac:dyDescent="0.2">
      <c r="B292" s="5"/>
      <c r="C292" s="110"/>
    </row>
    <row r="293" spans="2:3" x14ac:dyDescent="0.2">
      <c r="B293" s="5"/>
      <c r="C293" s="110"/>
    </row>
    <row r="294" spans="2:3" x14ac:dyDescent="0.2">
      <c r="B294" s="5"/>
      <c r="C294" s="110"/>
    </row>
    <row r="295" spans="2:3" x14ac:dyDescent="0.2">
      <c r="B295" s="5"/>
      <c r="C295" s="110"/>
    </row>
    <row r="296" spans="2:3" x14ac:dyDescent="0.2">
      <c r="B296" s="5"/>
      <c r="C296" s="110"/>
    </row>
    <row r="297" spans="2:3" x14ac:dyDescent="0.2">
      <c r="B297" s="5"/>
      <c r="C297" s="110"/>
    </row>
    <row r="298" spans="2:3" x14ac:dyDescent="0.2">
      <c r="B298" s="5"/>
      <c r="C298" s="110"/>
    </row>
    <row r="299" spans="2:3" x14ac:dyDescent="0.2">
      <c r="B299" s="5"/>
      <c r="C299" s="110"/>
    </row>
    <row r="300" spans="2:3" x14ac:dyDescent="0.2">
      <c r="B300" s="5"/>
      <c r="C300" s="110"/>
    </row>
    <row r="301" spans="2:3" x14ac:dyDescent="0.2">
      <c r="B301" s="5"/>
      <c r="C301" s="110"/>
    </row>
    <row r="302" spans="2:3" x14ac:dyDescent="0.2">
      <c r="B302" s="5"/>
      <c r="C302" s="110"/>
    </row>
    <row r="303" spans="2:3" x14ac:dyDescent="0.2">
      <c r="B303" s="5"/>
      <c r="C303" s="110"/>
    </row>
    <row r="304" spans="2:3" x14ac:dyDescent="0.2">
      <c r="B304" s="5"/>
      <c r="C304" s="110"/>
    </row>
    <row r="305" spans="2:3" x14ac:dyDescent="0.2">
      <c r="B305" s="5"/>
      <c r="C305" s="110"/>
    </row>
    <row r="306" spans="2:3" x14ac:dyDescent="0.2">
      <c r="B306" s="5"/>
      <c r="C306" s="110"/>
    </row>
    <row r="307" spans="2:3" x14ac:dyDescent="0.2">
      <c r="B307" s="5"/>
      <c r="C307" s="110"/>
    </row>
    <row r="308" spans="2:3" x14ac:dyDescent="0.2">
      <c r="B308" s="5"/>
      <c r="C308" s="110"/>
    </row>
    <row r="309" spans="2:3" x14ac:dyDescent="0.2">
      <c r="B309" s="5"/>
      <c r="C309" s="110"/>
    </row>
    <row r="310" spans="2:3" x14ac:dyDescent="0.2">
      <c r="B310" s="5"/>
      <c r="C310" s="110"/>
    </row>
    <row r="311" spans="2:3" x14ac:dyDescent="0.2">
      <c r="B311" s="5"/>
      <c r="C311" s="110"/>
    </row>
    <row r="312" spans="2:3" x14ac:dyDescent="0.2">
      <c r="B312" s="5"/>
      <c r="C312" s="110"/>
    </row>
    <row r="313" spans="2:3" x14ac:dyDescent="0.2">
      <c r="B313" s="5"/>
      <c r="C313" s="110"/>
    </row>
    <row r="314" spans="2:3" x14ac:dyDescent="0.2">
      <c r="B314" s="5"/>
      <c r="C314" s="110"/>
    </row>
    <row r="315" spans="2:3" x14ac:dyDescent="0.2">
      <c r="B315" s="5"/>
      <c r="C315" s="110"/>
    </row>
    <row r="316" spans="2:3" x14ac:dyDescent="0.2">
      <c r="B316" s="5"/>
      <c r="C316" s="110"/>
    </row>
    <row r="317" spans="2:3" x14ac:dyDescent="0.2">
      <c r="B317" s="5"/>
      <c r="C317" s="110"/>
    </row>
    <row r="318" spans="2:3" x14ac:dyDescent="0.2">
      <c r="B318" s="5"/>
      <c r="C318" s="110"/>
    </row>
    <row r="319" spans="2:3" x14ac:dyDescent="0.2">
      <c r="B319" s="5"/>
      <c r="C319" s="110"/>
    </row>
    <row r="320" spans="2:3" x14ac:dyDescent="0.2">
      <c r="B320" s="5"/>
      <c r="C320" s="110"/>
    </row>
    <row r="321" spans="2:3" x14ac:dyDescent="0.2">
      <c r="B321" s="5"/>
      <c r="C321" s="110"/>
    </row>
    <row r="322" spans="2:3" x14ac:dyDescent="0.2">
      <c r="B322" s="5"/>
      <c r="C322" s="110"/>
    </row>
    <row r="323" spans="2:3" x14ac:dyDescent="0.2">
      <c r="B323" s="5"/>
      <c r="C323" s="110"/>
    </row>
    <row r="324" spans="2:3" x14ac:dyDescent="0.2">
      <c r="B324" s="5"/>
      <c r="C324" s="110"/>
    </row>
    <row r="325" spans="2:3" x14ac:dyDescent="0.2">
      <c r="B325" s="5"/>
      <c r="C325" s="110"/>
    </row>
    <row r="326" spans="2:3" x14ac:dyDescent="0.2">
      <c r="B326" s="5"/>
      <c r="C326" s="110"/>
    </row>
    <row r="327" spans="2:3" x14ac:dyDescent="0.2">
      <c r="B327" s="5"/>
      <c r="C327" s="110"/>
    </row>
    <row r="328" spans="2:3" x14ac:dyDescent="0.2">
      <c r="B328" s="5"/>
      <c r="C328" s="110"/>
    </row>
    <row r="329" spans="2:3" x14ac:dyDescent="0.2">
      <c r="B329" s="5"/>
      <c r="C329" s="110"/>
    </row>
    <row r="330" spans="2:3" x14ac:dyDescent="0.2">
      <c r="B330" s="5"/>
      <c r="C330" s="110"/>
    </row>
    <row r="331" spans="2:3" x14ac:dyDescent="0.2">
      <c r="B331" s="5"/>
      <c r="C331" s="110"/>
    </row>
    <row r="332" spans="2:3" x14ac:dyDescent="0.2">
      <c r="B332" s="5"/>
      <c r="C332" s="110"/>
    </row>
    <row r="333" spans="2:3" x14ac:dyDescent="0.2">
      <c r="B333" s="5"/>
      <c r="C333" s="110"/>
    </row>
    <row r="334" spans="2:3" x14ac:dyDescent="0.2">
      <c r="B334" s="5"/>
      <c r="C334" s="110"/>
    </row>
    <row r="335" spans="2:3" x14ac:dyDescent="0.2">
      <c r="B335" s="5"/>
      <c r="C335" s="110"/>
    </row>
    <row r="336" spans="2:3" x14ac:dyDescent="0.2">
      <c r="B336" s="5"/>
      <c r="C336" s="110"/>
    </row>
    <row r="337" spans="2:3" x14ac:dyDescent="0.2">
      <c r="B337" s="5"/>
      <c r="C337" s="110"/>
    </row>
    <row r="338" spans="2:3" x14ac:dyDescent="0.2">
      <c r="B338" s="5"/>
      <c r="C338" s="110"/>
    </row>
    <row r="339" spans="2:3" x14ac:dyDescent="0.2">
      <c r="B339" s="5"/>
      <c r="C339" s="110"/>
    </row>
    <row r="340" spans="2:3" x14ac:dyDescent="0.2">
      <c r="B340" s="5"/>
      <c r="C340" s="110"/>
    </row>
    <row r="341" spans="2:3" x14ac:dyDescent="0.2">
      <c r="B341" s="5"/>
      <c r="C341" s="110"/>
    </row>
    <row r="342" spans="2:3" x14ac:dyDescent="0.2">
      <c r="B342" s="5"/>
      <c r="C342" s="110"/>
    </row>
    <row r="343" spans="2:3" x14ac:dyDescent="0.2">
      <c r="B343" s="5"/>
      <c r="C343" s="110"/>
    </row>
    <row r="344" spans="2:3" x14ac:dyDescent="0.2">
      <c r="B344" s="5"/>
      <c r="C344" s="110"/>
    </row>
    <row r="345" spans="2:3" x14ac:dyDescent="0.2">
      <c r="B345" s="5"/>
      <c r="C345" s="110"/>
    </row>
    <row r="346" spans="2:3" x14ac:dyDescent="0.2">
      <c r="B346" s="5"/>
      <c r="C346" s="110"/>
    </row>
    <row r="347" spans="2:3" x14ac:dyDescent="0.2">
      <c r="B347" s="5"/>
      <c r="C347" s="110"/>
    </row>
    <row r="348" spans="2:3" x14ac:dyDescent="0.2">
      <c r="B348" s="5"/>
      <c r="C348" s="110"/>
    </row>
    <row r="349" spans="2:3" x14ac:dyDescent="0.2">
      <c r="B349" s="5"/>
      <c r="C349" s="110"/>
    </row>
    <row r="350" spans="2:3" x14ac:dyDescent="0.2">
      <c r="B350" s="5"/>
      <c r="C350" s="110"/>
    </row>
    <row r="351" spans="2:3" x14ac:dyDescent="0.2">
      <c r="B351" s="5"/>
      <c r="C351" s="110"/>
    </row>
    <row r="352" spans="2:3" x14ac:dyDescent="0.2">
      <c r="B352" s="5"/>
      <c r="C352" s="110"/>
    </row>
    <row r="353" spans="2:3" x14ac:dyDescent="0.2">
      <c r="B353" s="5"/>
      <c r="C353" s="110"/>
    </row>
    <row r="354" spans="2:3" x14ac:dyDescent="0.2">
      <c r="B354" s="5"/>
      <c r="C354" s="110"/>
    </row>
    <row r="355" spans="2:3" x14ac:dyDescent="0.2">
      <c r="B355" s="5"/>
      <c r="C355" s="110"/>
    </row>
    <row r="356" spans="2:3" x14ac:dyDescent="0.2">
      <c r="B356" s="5"/>
      <c r="C356" s="110"/>
    </row>
    <row r="357" spans="2:3" x14ac:dyDescent="0.2">
      <c r="B357" s="5"/>
      <c r="C357" s="110"/>
    </row>
    <row r="358" spans="2:3" x14ac:dyDescent="0.2">
      <c r="B358" s="5"/>
      <c r="C358" s="110"/>
    </row>
    <row r="359" spans="2:3" x14ac:dyDescent="0.2">
      <c r="B359" s="5"/>
      <c r="C359" s="110"/>
    </row>
    <row r="360" spans="2:3" x14ac:dyDescent="0.2">
      <c r="B360" s="5"/>
      <c r="C360" s="110"/>
    </row>
    <row r="361" spans="2:3" x14ac:dyDescent="0.2">
      <c r="B361" s="5"/>
      <c r="C361" s="110"/>
    </row>
    <row r="362" spans="2:3" x14ac:dyDescent="0.2">
      <c r="B362" s="5"/>
      <c r="C362" s="110"/>
    </row>
    <row r="363" spans="2:3" x14ac:dyDescent="0.2">
      <c r="B363" s="5"/>
      <c r="C363" s="110"/>
    </row>
    <row r="364" spans="2:3" x14ac:dyDescent="0.2">
      <c r="B364" s="5"/>
      <c r="C364" s="110"/>
    </row>
    <row r="365" spans="2:3" x14ac:dyDescent="0.2">
      <c r="B365" s="5"/>
      <c r="C365" s="110"/>
    </row>
    <row r="366" spans="2:3" x14ac:dyDescent="0.2">
      <c r="B366" s="5"/>
      <c r="C366" s="110"/>
    </row>
    <row r="367" spans="2:3" x14ac:dyDescent="0.2">
      <c r="B367" s="5"/>
      <c r="C367" s="110"/>
    </row>
    <row r="368" spans="2:3" x14ac:dyDescent="0.2">
      <c r="B368" s="5"/>
      <c r="C368" s="110"/>
    </row>
    <row r="369" spans="2:3" x14ac:dyDescent="0.2">
      <c r="B369" s="5"/>
      <c r="C369" s="110"/>
    </row>
    <row r="370" spans="2:3" x14ac:dyDescent="0.2">
      <c r="B370" s="5"/>
      <c r="C370" s="110"/>
    </row>
    <row r="371" spans="2:3" x14ac:dyDescent="0.2">
      <c r="B371" s="5"/>
      <c r="C371" s="110"/>
    </row>
    <row r="372" spans="2:3" x14ac:dyDescent="0.2">
      <c r="B372" s="5"/>
      <c r="C372" s="110"/>
    </row>
    <row r="373" spans="2:3" x14ac:dyDescent="0.2">
      <c r="B373" s="5"/>
      <c r="C373" s="110"/>
    </row>
    <row r="374" spans="2:3" x14ac:dyDescent="0.2">
      <c r="B374" s="5"/>
      <c r="C374" s="110"/>
    </row>
    <row r="375" spans="2:3" x14ac:dyDescent="0.2">
      <c r="B375" s="5"/>
      <c r="C375" s="110"/>
    </row>
    <row r="376" spans="2:3" x14ac:dyDescent="0.2">
      <c r="B376" s="5"/>
      <c r="C376" s="110"/>
    </row>
    <row r="377" spans="2:3" x14ac:dyDescent="0.2">
      <c r="B377" s="5"/>
      <c r="C377" s="110"/>
    </row>
    <row r="378" spans="2:3" x14ac:dyDescent="0.2">
      <c r="B378" s="5"/>
      <c r="C378" s="110"/>
    </row>
    <row r="379" spans="2:3" x14ac:dyDescent="0.2">
      <c r="B379" s="5"/>
      <c r="C379" s="110"/>
    </row>
    <row r="380" spans="2:3" x14ac:dyDescent="0.2">
      <c r="B380" s="5"/>
      <c r="C380" s="110"/>
    </row>
    <row r="381" spans="2:3" x14ac:dyDescent="0.2">
      <c r="B381" s="5"/>
      <c r="C381" s="110"/>
    </row>
    <row r="382" spans="2:3" x14ac:dyDescent="0.2">
      <c r="B382" s="5"/>
      <c r="C382" s="110"/>
    </row>
    <row r="383" spans="2:3" x14ac:dyDescent="0.2">
      <c r="B383" s="5"/>
      <c r="C383" s="110"/>
    </row>
    <row r="384" spans="2:3" x14ac:dyDescent="0.2">
      <c r="B384" s="5"/>
      <c r="C384" s="110"/>
    </row>
    <row r="385" spans="2:3" x14ac:dyDescent="0.2">
      <c r="B385" s="5"/>
      <c r="C385" s="110"/>
    </row>
    <row r="386" spans="2:3" x14ac:dyDescent="0.2">
      <c r="B386" s="5"/>
      <c r="C386" s="110"/>
    </row>
    <row r="387" spans="2:3" x14ac:dyDescent="0.2">
      <c r="B387" s="5"/>
      <c r="C387" s="110"/>
    </row>
    <row r="388" spans="2:3" x14ac:dyDescent="0.2">
      <c r="B388" s="5"/>
      <c r="C388" s="110"/>
    </row>
    <row r="389" spans="2:3" x14ac:dyDescent="0.2">
      <c r="B389" s="5"/>
      <c r="C389" s="110"/>
    </row>
    <row r="390" spans="2:3" x14ac:dyDescent="0.2">
      <c r="B390" s="5"/>
      <c r="C390" s="110"/>
    </row>
    <row r="391" spans="2:3" x14ac:dyDescent="0.2">
      <c r="B391" s="5"/>
      <c r="C391" s="110"/>
    </row>
    <row r="392" spans="2:3" x14ac:dyDescent="0.2">
      <c r="B392" s="5"/>
      <c r="C392" s="110"/>
    </row>
    <row r="393" spans="2:3" x14ac:dyDescent="0.2">
      <c r="B393" s="5"/>
      <c r="C393" s="110"/>
    </row>
    <row r="394" spans="2:3" x14ac:dyDescent="0.2">
      <c r="B394" s="5"/>
      <c r="C394" s="110"/>
    </row>
    <row r="395" spans="2:3" x14ac:dyDescent="0.2">
      <c r="B395" s="5"/>
      <c r="C395" s="110"/>
    </row>
    <row r="396" spans="2:3" x14ac:dyDescent="0.2">
      <c r="B396" s="5"/>
      <c r="C396" s="110"/>
    </row>
    <row r="397" spans="2:3" x14ac:dyDescent="0.2">
      <c r="B397" s="5"/>
      <c r="C397" s="110"/>
    </row>
    <row r="398" spans="2:3" x14ac:dyDescent="0.2">
      <c r="B398" s="5"/>
      <c r="C398" s="110"/>
    </row>
    <row r="399" spans="2:3" x14ac:dyDescent="0.2">
      <c r="B399" s="5"/>
      <c r="C399" s="110"/>
    </row>
    <row r="400" spans="2:3" x14ac:dyDescent="0.2">
      <c r="B400" s="5"/>
      <c r="C400" s="110"/>
    </row>
    <row r="401" spans="2:3" x14ac:dyDescent="0.2">
      <c r="B401" s="5"/>
      <c r="C401" s="110"/>
    </row>
    <row r="402" spans="2:3" x14ac:dyDescent="0.2">
      <c r="B402" s="5"/>
      <c r="C402" s="110"/>
    </row>
    <row r="403" spans="2:3" x14ac:dyDescent="0.2">
      <c r="B403" s="5"/>
      <c r="C403" s="110"/>
    </row>
    <row r="404" spans="2:3" x14ac:dyDescent="0.2">
      <c r="B404" s="5"/>
      <c r="C404" s="110"/>
    </row>
    <row r="405" spans="2:3" x14ac:dyDescent="0.2">
      <c r="B405" s="5"/>
      <c r="C405" s="110"/>
    </row>
    <row r="406" spans="2:3" x14ac:dyDescent="0.2">
      <c r="B406" s="5"/>
      <c r="C406" s="110"/>
    </row>
    <row r="407" spans="2:3" x14ac:dyDescent="0.2">
      <c r="B407" s="5"/>
      <c r="C407" s="110"/>
    </row>
    <row r="408" spans="2:3" x14ac:dyDescent="0.2">
      <c r="B408" s="5"/>
      <c r="C408" s="110"/>
    </row>
    <row r="409" spans="2:3" x14ac:dyDescent="0.2">
      <c r="B409" s="5"/>
      <c r="C409" s="110"/>
    </row>
    <row r="410" spans="2:3" x14ac:dyDescent="0.2">
      <c r="B410" s="5"/>
      <c r="C410" s="110"/>
    </row>
    <row r="411" spans="2:3" x14ac:dyDescent="0.2">
      <c r="B411" s="5"/>
      <c r="C411" s="110"/>
    </row>
    <row r="412" spans="2:3" x14ac:dyDescent="0.2">
      <c r="B412" s="5"/>
      <c r="C412" s="110"/>
    </row>
    <row r="413" spans="2:3" x14ac:dyDescent="0.2">
      <c r="B413" s="5"/>
      <c r="C413" s="110"/>
    </row>
    <row r="414" spans="2:3" x14ac:dyDescent="0.2">
      <c r="B414" s="5"/>
      <c r="C414" s="110"/>
    </row>
    <row r="415" spans="2:3" x14ac:dyDescent="0.2">
      <c r="B415" s="5"/>
      <c r="C415" s="110"/>
    </row>
    <row r="416" spans="2:3" x14ac:dyDescent="0.2">
      <c r="B416" s="5"/>
      <c r="C416" s="110"/>
    </row>
    <row r="417" spans="2:3" x14ac:dyDescent="0.2">
      <c r="B417" s="5"/>
      <c r="C417" s="110"/>
    </row>
    <row r="418" spans="2:3" x14ac:dyDescent="0.2">
      <c r="B418" s="5"/>
      <c r="C418" s="110"/>
    </row>
    <row r="419" spans="2:3" x14ac:dyDescent="0.2">
      <c r="B419" s="5"/>
      <c r="C419" s="110"/>
    </row>
    <row r="420" spans="2:3" x14ac:dyDescent="0.2">
      <c r="B420" s="5"/>
      <c r="C420" s="110"/>
    </row>
    <row r="421" spans="2:3" x14ac:dyDescent="0.2">
      <c r="B421" s="5"/>
      <c r="C421" s="110"/>
    </row>
    <row r="422" spans="2:3" x14ac:dyDescent="0.2">
      <c r="B422" s="5"/>
      <c r="C422" s="110"/>
    </row>
    <row r="423" spans="2:3" x14ac:dyDescent="0.2">
      <c r="B423" s="5"/>
      <c r="C423" s="110"/>
    </row>
    <row r="424" spans="2:3" x14ac:dyDescent="0.2">
      <c r="B424" s="5"/>
      <c r="C424" s="110"/>
    </row>
    <row r="425" spans="2:3" x14ac:dyDescent="0.2">
      <c r="B425" s="5"/>
      <c r="C425" s="110"/>
    </row>
    <row r="426" spans="2:3" x14ac:dyDescent="0.2">
      <c r="B426" s="5"/>
      <c r="C426" s="110"/>
    </row>
    <row r="427" spans="2:3" x14ac:dyDescent="0.2">
      <c r="B427" s="5"/>
      <c r="C427" s="110"/>
    </row>
    <row r="428" spans="2:3" x14ac:dyDescent="0.2">
      <c r="B428" s="5"/>
      <c r="C428" s="110"/>
    </row>
    <row r="429" spans="2:3" x14ac:dyDescent="0.2">
      <c r="B429" s="5"/>
      <c r="C429" s="110"/>
    </row>
    <row r="430" spans="2:3" x14ac:dyDescent="0.2">
      <c r="B430" s="5"/>
      <c r="C430" s="110"/>
    </row>
    <row r="431" spans="2:3" x14ac:dyDescent="0.2">
      <c r="B431" s="5"/>
      <c r="C431" s="110"/>
    </row>
    <row r="432" spans="2:3" x14ac:dyDescent="0.2">
      <c r="B432" s="5"/>
      <c r="C432" s="110"/>
    </row>
    <row r="433" spans="2:3" x14ac:dyDescent="0.2">
      <c r="B433" s="5"/>
      <c r="C433" s="110"/>
    </row>
    <row r="434" spans="2:3" x14ac:dyDescent="0.2">
      <c r="B434" s="5"/>
      <c r="C434" s="110"/>
    </row>
    <row r="435" spans="2:3" x14ac:dyDescent="0.2">
      <c r="B435" s="5"/>
      <c r="C435" s="110"/>
    </row>
    <row r="436" spans="2:3" x14ac:dyDescent="0.2">
      <c r="B436" s="5"/>
      <c r="C436" s="110"/>
    </row>
    <row r="437" spans="2:3" x14ac:dyDescent="0.2">
      <c r="B437" s="5"/>
      <c r="C437" s="110"/>
    </row>
    <row r="438" spans="2:3" x14ac:dyDescent="0.2">
      <c r="B438" s="5"/>
      <c r="C438" s="110"/>
    </row>
    <row r="439" spans="2:3" x14ac:dyDescent="0.2">
      <c r="B439" s="5"/>
      <c r="C439" s="110"/>
    </row>
    <row r="440" spans="2:3" x14ac:dyDescent="0.2">
      <c r="B440" s="5"/>
      <c r="C440" s="110"/>
    </row>
    <row r="441" spans="2:3" x14ac:dyDescent="0.2">
      <c r="B441" s="5"/>
      <c r="C441" s="110"/>
    </row>
    <row r="442" spans="2:3" x14ac:dyDescent="0.2">
      <c r="B442" s="5"/>
      <c r="C442" s="110"/>
    </row>
    <row r="443" spans="2:3" x14ac:dyDescent="0.2">
      <c r="B443" s="5"/>
      <c r="C443" s="110"/>
    </row>
    <row r="444" spans="2:3" x14ac:dyDescent="0.2">
      <c r="B444" s="5"/>
      <c r="C444" s="110"/>
    </row>
    <row r="445" spans="2:3" x14ac:dyDescent="0.2">
      <c r="B445" s="5"/>
      <c r="C445" s="110"/>
    </row>
    <row r="446" spans="2:3" x14ac:dyDescent="0.2">
      <c r="B446" s="5"/>
      <c r="C446" s="110"/>
    </row>
    <row r="447" spans="2:3" x14ac:dyDescent="0.2">
      <c r="B447" s="5"/>
      <c r="C447" s="110"/>
    </row>
    <row r="448" spans="2:3" x14ac:dyDescent="0.2">
      <c r="B448" s="5"/>
      <c r="C448" s="110"/>
    </row>
    <row r="449" spans="2:3" x14ac:dyDescent="0.2">
      <c r="B449" s="5"/>
      <c r="C449" s="110"/>
    </row>
    <row r="450" spans="2:3" x14ac:dyDescent="0.2">
      <c r="B450" s="5"/>
      <c r="C450" s="110"/>
    </row>
    <row r="451" spans="2:3" x14ac:dyDescent="0.2">
      <c r="B451" s="5"/>
      <c r="C451" s="110"/>
    </row>
    <row r="452" spans="2:3" x14ac:dyDescent="0.2">
      <c r="B452" s="5"/>
      <c r="C452" s="110"/>
    </row>
    <row r="453" spans="2:3" x14ac:dyDescent="0.2">
      <c r="B453" s="5"/>
      <c r="C453" s="110"/>
    </row>
    <row r="454" spans="2:3" x14ac:dyDescent="0.2">
      <c r="B454" s="5"/>
      <c r="C454" s="110"/>
    </row>
    <row r="455" spans="2:3" x14ac:dyDescent="0.2">
      <c r="B455" s="5"/>
      <c r="C455" s="110"/>
    </row>
    <row r="456" spans="2:3" x14ac:dyDescent="0.2">
      <c r="B456" s="5"/>
      <c r="C456" s="110"/>
    </row>
    <row r="457" spans="2:3" x14ac:dyDescent="0.2">
      <c r="B457" s="5"/>
      <c r="C457" s="110"/>
    </row>
    <row r="458" spans="2:3" x14ac:dyDescent="0.2">
      <c r="B458" s="5"/>
      <c r="C458" s="110"/>
    </row>
    <row r="459" spans="2:3" x14ac:dyDescent="0.2">
      <c r="B459" s="5"/>
      <c r="C459" s="110"/>
    </row>
    <row r="460" spans="2:3" x14ac:dyDescent="0.2">
      <c r="B460" s="5"/>
      <c r="C460" s="110"/>
    </row>
    <row r="461" spans="2:3" x14ac:dyDescent="0.2">
      <c r="B461" s="5"/>
      <c r="C461" s="110"/>
    </row>
    <row r="462" spans="2:3" x14ac:dyDescent="0.2">
      <c r="B462" s="5"/>
      <c r="C462" s="110"/>
    </row>
    <row r="463" spans="2:3" x14ac:dyDescent="0.2">
      <c r="B463" s="5"/>
      <c r="C463" s="110"/>
    </row>
    <row r="464" spans="2:3" x14ac:dyDescent="0.2">
      <c r="B464" s="5"/>
      <c r="C464" s="110"/>
    </row>
    <row r="465" spans="2:3" x14ac:dyDescent="0.2">
      <c r="B465" s="5"/>
      <c r="C465" s="110"/>
    </row>
    <row r="466" spans="2:3" x14ac:dyDescent="0.2">
      <c r="B466" s="5"/>
      <c r="C466" s="110"/>
    </row>
    <row r="467" spans="2:3" x14ac:dyDescent="0.2">
      <c r="B467" s="5"/>
      <c r="C467" s="110"/>
    </row>
    <row r="468" spans="2:3" x14ac:dyDescent="0.2">
      <c r="B468" s="5"/>
      <c r="C468" s="110"/>
    </row>
    <row r="469" spans="2:3" x14ac:dyDescent="0.2">
      <c r="B469" s="5"/>
      <c r="C469" s="110"/>
    </row>
    <row r="470" spans="2:3" x14ac:dyDescent="0.2">
      <c r="B470" s="5"/>
      <c r="C470" s="110"/>
    </row>
    <row r="471" spans="2:3" x14ac:dyDescent="0.2">
      <c r="B471" s="5"/>
      <c r="C471" s="110"/>
    </row>
    <row r="472" spans="2:3" x14ac:dyDescent="0.2">
      <c r="B472" s="5"/>
      <c r="C472" s="110"/>
    </row>
    <row r="473" spans="2:3" x14ac:dyDescent="0.2">
      <c r="B473" s="5"/>
      <c r="C473" s="110"/>
    </row>
    <row r="474" spans="2:3" x14ac:dyDescent="0.2">
      <c r="B474" s="5"/>
      <c r="C474" s="110"/>
    </row>
    <row r="475" spans="2:3" x14ac:dyDescent="0.2">
      <c r="B475" s="5"/>
      <c r="C475" s="110"/>
    </row>
    <row r="476" spans="2:3" x14ac:dyDescent="0.2">
      <c r="B476" s="5"/>
      <c r="C476" s="110"/>
    </row>
    <row r="477" spans="2:3" x14ac:dyDescent="0.2">
      <c r="B477" s="5"/>
      <c r="C477" s="110"/>
    </row>
    <row r="478" spans="2:3" x14ac:dyDescent="0.2">
      <c r="B478" s="5"/>
      <c r="C478" s="110"/>
    </row>
    <row r="479" spans="2:3" x14ac:dyDescent="0.2">
      <c r="B479" s="5"/>
      <c r="C479" s="110"/>
    </row>
    <row r="480" spans="2:3" x14ac:dyDescent="0.2">
      <c r="B480" s="5"/>
      <c r="C480" s="110"/>
    </row>
    <row r="481" spans="2:3" x14ac:dyDescent="0.2">
      <c r="B481" s="5"/>
      <c r="C481" s="110"/>
    </row>
    <row r="482" spans="2:3" x14ac:dyDescent="0.2">
      <c r="B482" s="5"/>
      <c r="C482" s="110"/>
    </row>
    <row r="483" spans="2:3" x14ac:dyDescent="0.2">
      <c r="B483" s="5"/>
      <c r="C483" s="110"/>
    </row>
    <row r="484" spans="2:3" x14ac:dyDescent="0.2">
      <c r="B484" s="5"/>
      <c r="C484" s="110"/>
    </row>
    <row r="485" spans="2:3" x14ac:dyDescent="0.2">
      <c r="B485" s="5"/>
      <c r="C485" s="110"/>
    </row>
    <row r="486" spans="2:3" x14ac:dyDescent="0.2">
      <c r="B486" s="5"/>
      <c r="C486" s="110"/>
    </row>
    <row r="487" spans="2:3" x14ac:dyDescent="0.2">
      <c r="B487" s="5"/>
      <c r="C487" s="110"/>
    </row>
    <row r="488" spans="2:3" x14ac:dyDescent="0.2">
      <c r="B488" s="5"/>
      <c r="C488" s="110"/>
    </row>
    <row r="489" spans="2:3" x14ac:dyDescent="0.2">
      <c r="B489" s="5"/>
      <c r="C489" s="110"/>
    </row>
    <row r="490" spans="2:3" x14ac:dyDescent="0.2">
      <c r="B490" s="5"/>
      <c r="C490" s="110"/>
    </row>
    <row r="491" spans="2:3" x14ac:dyDescent="0.2">
      <c r="B491" s="5"/>
      <c r="C491" s="110"/>
    </row>
    <row r="492" spans="2:3" x14ac:dyDescent="0.2">
      <c r="B492" s="5"/>
      <c r="C492" s="110"/>
    </row>
    <row r="493" spans="2:3" x14ac:dyDescent="0.2">
      <c r="B493" s="5"/>
      <c r="C493" s="110"/>
    </row>
    <row r="494" spans="2:3" x14ac:dyDescent="0.2">
      <c r="B494" s="5"/>
      <c r="C494" s="110"/>
    </row>
    <row r="495" spans="2:3" x14ac:dyDescent="0.2">
      <c r="B495" s="5"/>
      <c r="C495" s="110"/>
    </row>
    <row r="496" spans="2:3" x14ac:dyDescent="0.2">
      <c r="B496" s="5"/>
      <c r="C496" s="110"/>
    </row>
    <row r="497" spans="2:3" x14ac:dyDescent="0.2">
      <c r="B497" s="5"/>
      <c r="C497" s="110"/>
    </row>
    <row r="498" spans="2:3" x14ac:dyDescent="0.2">
      <c r="B498" s="5"/>
      <c r="C498" s="110"/>
    </row>
    <row r="499" spans="2:3" x14ac:dyDescent="0.2">
      <c r="B499" s="5"/>
      <c r="C499" s="110"/>
    </row>
    <row r="500" spans="2:3" x14ac:dyDescent="0.2">
      <c r="B500" s="5"/>
      <c r="C500" s="110"/>
    </row>
    <row r="501" spans="2:3" x14ac:dyDescent="0.2">
      <c r="B501" s="5"/>
      <c r="C501" s="110"/>
    </row>
    <row r="502" spans="2:3" x14ac:dyDescent="0.2">
      <c r="B502" s="5"/>
      <c r="C502" s="110"/>
    </row>
    <row r="503" spans="2:3" x14ac:dyDescent="0.2">
      <c r="B503" s="5"/>
      <c r="C503" s="110"/>
    </row>
    <row r="504" spans="2:3" x14ac:dyDescent="0.2">
      <c r="B504" s="5"/>
      <c r="C504" s="110"/>
    </row>
    <row r="505" spans="2:3" x14ac:dyDescent="0.2">
      <c r="B505" s="5"/>
      <c r="C505" s="110"/>
    </row>
    <row r="506" spans="2:3" x14ac:dyDescent="0.2">
      <c r="B506" s="5"/>
      <c r="C506" s="110"/>
    </row>
    <row r="507" spans="2:3" x14ac:dyDescent="0.2">
      <c r="B507" s="5"/>
      <c r="C507" s="110"/>
    </row>
    <row r="508" spans="2:3" x14ac:dyDescent="0.2">
      <c r="B508" s="5"/>
      <c r="C508" s="110"/>
    </row>
    <row r="509" spans="2:3" x14ac:dyDescent="0.2">
      <c r="B509" s="5"/>
      <c r="C509" s="110"/>
    </row>
    <row r="510" spans="2:3" x14ac:dyDescent="0.2">
      <c r="B510" s="5"/>
      <c r="C510" s="110"/>
    </row>
    <row r="511" spans="2:3" x14ac:dyDescent="0.2">
      <c r="B511" s="5"/>
      <c r="C511" s="110"/>
    </row>
    <row r="512" spans="2:3" x14ac:dyDescent="0.2">
      <c r="B512" s="5"/>
      <c r="C512" s="110"/>
    </row>
    <row r="513" spans="2:3" x14ac:dyDescent="0.2">
      <c r="B513" s="5"/>
      <c r="C513" s="110"/>
    </row>
    <row r="514" spans="2:3" x14ac:dyDescent="0.2">
      <c r="B514" s="5"/>
      <c r="C514" s="110"/>
    </row>
    <row r="515" spans="2:3" x14ac:dyDescent="0.2">
      <c r="B515" s="5"/>
      <c r="C515" s="110"/>
    </row>
    <row r="516" spans="2:3" x14ac:dyDescent="0.2">
      <c r="B516" s="5"/>
      <c r="C516" s="110"/>
    </row>
    <row r="517" spans="2:3" x14ac:dyDescent="0.2">
      <c r="B517" s="5"/>
      <c r="C517" s="110"/>
    </row>
    <row r="518" spans="2:3" x14ac:dyDescent="0.2">
      <c r="B518" s="5"/>
      <c r="C518" s="110"/>
    </row>
    <row r="519" spans="2:3" x14ac:dyDescent="0.2">
      <c r="B519" s="5"/>
      <c r="C519" s="110"/>
    </row>
    <row r="520" spans="2:3" x14ac:dyDescent="0.2">
      <c r="B520" s="5"/>
      <c r="C520" s="110"/>
    </row>
    <row r="521" spans="2:3" x14ac:dyDescent="0.2">
      <c r="B521" s="5"/>
      <c r="C521" s="110"/>
    </row>
    <row r="522" spans="2:3" x14ac:dyDescent="0.2">
      <c r="B522" s="5"/>
      <c r="C522" s="110"/>
    </row>
    <row r="523" spans="2:3" x14ac:dyDescent="0.2">
      <c r="B523" s="5"/>
      <c r="C523" s="110"/>
    </row>
    <row r="524" spans="2:3" x14ac:dyDescent="0.2">
      <c r="B524" s="5"/>
      <c r="C524" s="110"/>
    </row>
    <row r="525" spans="2:3" x14ac:dyDescent="0.2">
      <c r="B525" s="5"/>
      <c r="C525" s="110"/>
    </row>
    <row r="526" spans="2:3" x14ac:dyDescent="0.2">
      <c r="B526" s="5"/>
      <c r="C526" s="110"/>
    </row>
    <row r="527" spans="2:3" x14ac:dyDescent="0.2">
      <c r="B527" s="5"/>
      <c r="C527" s="110"/>
    </row>
    <row r="528" spans="2:3" x14ac:dyDescent="0.2">
      <c r="B528" s="5"/>
      <c r="C528" s="110"/>
    </row>
    <row r="529" spans="2:3" x14ac:dyDescent="0.2">
      <c r="B529" s="5"/>
      <c r="C529" s="110"/>
    </row>
    <row r="530" spans="2:3" x14ac:dyDescent="0.2">
      <c r="B530" s="5"/>
      <c r="C530" s="110"/>
    </row>
    <row r="531" spans="2:3" x14ac:dyDescent="0.2">
      <c r="B531" s="5"/>
      <c r="C531" s="110"/>
    </row>
    <row r="532" spans="2:3" x14ac:dyDescent="0.2">
      <c r="B532" s="5"/>
      <c r="C532" s="110"/>
    </row>
    <row r="533" spans="2:3" x14ac:dyDescent="0.2">
      <c r="B533" s="5"/>
      <c r="C533" s="110"/>
    </row>
    <row r="534" spans="2:3" x14ac:dyDescent="0.2">
      <c r="B534" s="5"/>
      <c r="C534" s="110"/>
    </row>
    <row r="535" spans="2:3" x14ac:dyDescent="0.2">
      <c r="B535" s="5"/>
      <c r="C535" s="110"/>
    </row>
    <row r="536" spans="2:3" x14ac:dyDescent="0.2">
      <c r="B536" s="5"/>
      <c r="C536" s="110"/>
    </row>
    <row r="537" spans="2:3" x14ac:dyDescent="0.2">
      <c r="B537" s="5"/>
      <c r="C537" s="110"/>
    </row>
    <row r="538" spans="2:3" x14ac:dyDescent="0.2">
      <c r="B538" s="5"/>
      <c r="C538" s="110"/>
    </row>
    <row r="539" spans="2:3" x14ac:dyDescent="0.2">
      <c r="B539" s="5"/>
      <c r="C539" s="110"/>
    </row>
    <row r="540" spans="2:3" x14ac:dyDescent="0.2">
      <c r="B540" s="5"/>
      <c r="C540" s="110"/>
    </row>
    <row r="541" spans="2:3" x14ac:dyDescent="0.2">
      <c r="B541" s="5"/>
      <c r="C541" s="110"/>
    </row>
    <row r="542" spans="2:3" x14ac:dyDescent="0.2">
      <c r="B542" s="5"/>
      <c r="C542" s="110"/>
    </row>
    <row r="543" spans="2:3" x14ac:dyDescent="0.2">
      <c r="B543" s="5"/>
      <c r="C543" s="110"/>
    </row>
    <row r="544" spans="2:3" x14ac:dyDescent="0.2">
      <c r="B544" s="5"/>
      <c r="C544" s="110"/>
    </row>
    <row r="545" spans="2:3" x14ac:dyDescent="0.2">
      <c r="B545" s="5"/>
      <c r="C545" s="110"/>
    </row>
    <row r="546" spans="2:3" x14ac:dyDescent="0.2">
      <c r="B546" s="5"/>
      <c r="C546" s="110"/>
    </row>
    <row r="547" spans="2:3" x14ac:dyDescent="0.2">
      <c r="B547" s="5"/>
      <c r="C547" s="110"/>
    </row>
    <row r="548" spans="2:3" x14ac:dyDescent="0.2">
      <c r="B548" s="5"/>
      <c r="C548" s="110"/>
    </row>
    <row r="549" spans="2:3" x14ac:dyDescent="0.2">
      <c r="B549" s="5"/>
      <c r="C549" s="110"/>
    </row>
    <row r="550" spans="2:3" x14ac:dyDescent="0.2">
      <c r="B550" s="5"/>
      <c r="C550" s="110"/>
    </row>
    <row r="551" spans="2:3" x14ac:dyDescent="0.2">
      <c r="B551" s="5"/>
      <c r="C551" s="110"/>
    </row>
    <row r="552" spans="2:3" x14ac:dyDescent="0.2">
      <c r="B552" s="5"/>
      <c r="C552" s="110"/>
    </row>
    <row r="553" spans="2:3" x14ac:dyDescent="0.2">
      <c r="B553" s="5"/>
      <c r="C553" s="110"/>
    </row>
    <row r="554" spans="2:3" x14ac:dyDescent="0.2">
      <c r="B554" s="5"/>
      <c r="C554" s="110"/>
    </row>
    <row r="555" spans="2:3" x14ac:dyDescent="0.2">
      <c r="B555" s="5"/>
      <c r="C555" s="110"/>
    </row>
    <row r="556" spans="2:3" x14ac:dyDescent="0.2">
      <c r="B556" s="5"/>
      <c r="C556" s="110"/>
    </row>
    <row r="557" spans="2:3" x14ac:dyDescent="0.2">
      <c r="B557" s="5"/>
      <c r="C557" s="110"/>
    </row>
    <row r="558" spans="2:3" x14ac:dyDescent="0.2">
      <c r="B558" s="5"/>
      <c r="C558" s="110"/>
    </row>
    <row r="559" spans="2:3" x14ac:dyDescent="0.2">
      <c r="B559" s="5"/>
      <c r="C559" s="110"/>
    </row>
    <row r="560" spans="2:3" x14ac:dyDescent="0.2">
      <c r="B560" s="5"/>
      <c r="C560" s="110"/>
    </row>
    <row r="561" spans="2:3" x14ac:dyDescent="0.2">
      <c r="B561" s="5"/>
      <c r="C561" s="110"/>
    </row>
    <row r="562" spans="2:3" x14ac:dyDescent="0.2">
      <c r="B562" s="5"/>
      <c r="C562" s="110"/>
    </row>
    <row r="563" spans="2:3" x14ac:dyDescent="0.2">
      <c r="B563" s="5"/>
      <c r="C563" s="110"/>
    </row>
    <row r="564" spans="2:3" x14ac:dyDescent="0.2">
      <c r="B564" s="5"/>
      <c r="C564" s="110"/>
    </row>
    <row r="565" spans="2:3" x14ac:dyDescent="0.2">
      <c r="B565" s="5"/>
      <c r="C565" s="110"/>
    </row>
    <row r="566" spans="2:3" x14ac:dyDescent="0.2">
      <c r="B566" s="5"/>
      <c r="C566" s="110"/>
    </row>
    <row r="567" spans="2:3" x14ac:dyDescent="0.2">
      <c r="B567" s="5"/>
      <c r="C567" s="110"/>
    </row>
    <row r="568" spans="2:3" x14ac:dyDescent="0.2">
      <c r="B568" s="5"/>
      <c r="C568" s="110"/>
    </row>
    <row r="569" spans="2:3" x14ac:dyDescent="0.2">
      <c r="B569" s="5"/>
      <c r="C569" s="110"/>
    </row>
    <row r="570" spans="2:3" x14ac:dyDescent="0.2">
      <c r="B570" s="5"/>
      <c r="C570" s="110"/>
    </row>
    <row r="571" spans="2:3" x14ac:dyDescent="0.2">
      <c r="B571" s="5"/>
      <c r="C571" s="110"/>
    </row>
    <row r="572" spans="2:3" x14ac:dyDescent="0.2">
      <c r="B572" s="5"/>
      <c r="C572" s="110"/>
    </row>
    <row r="573" spans="2:3" x14ac:dyDescent="0.2">
      <c r="B573" s="5"/>
      <c r="C573" s="110"/>
    </row>
    <row r="574" spans="2:3" x14ac:dyDescent="0.2">
      <c r="B574" s="5"/>
      <c r="C574" s="110"/>
    </row>
    <row r="575" spans="2:3" x14ac:dyDescent="0.2">
      <c r="B575" s="5"/>
      <c r="C575" s="110"/>
    </row>
    <row r="576" spans="2:3" x14ac:dyDescent="0.2">
      <c r="B576" s="5"/>
      <c r="C576" s="110"/>
    </row>
    <row r="577" spans="2:3" x14ac:dyDescent="0.2">
      <c r="B577" s="5"/>
      <c r="C577" s="110"/>
    </row>
    <row r="578" spans="2:3" x14ac:dyDescent="0.2">
      <c r="B578" s="5"/>
      <c r="C578" s="110"/>
    </row>
    <row r="579" spans="2:3" x14ac:dyDescent="0.2">
      <c r="B579" s="5"/>
      <c r="C579" s="110"/>
    </row>
    <row r="580" spans="2:3" x14ac:dyDescent="0.2">
      <c r="B580" s="5"/>
      <c r="C580" s="110"/>
    </row>
    <row r="581" spans="2:3" x14ac:dyDescent="0.2">
      <c r="B581" s="5"/>
      <c r="C581" s="110"/>
    </row>
    <row r="582" spans="2:3" x14ac:dyDescent="0.2">
      <c r="B582" s="5"/>
      <c r="C582" s="110"/>
    </row>
    <row r="583" spans="2:3" x14ac:dyDescent="0.2">
      <c r="B583" s="5"/>
      <c r="C583" s="110"/>
    </row>
    <row r="584" spans="2:3" x14ac:dyDescent="0.2">
      <c r="B584" s="5"/>
      <c r="C584" s="110"/>
    </row>
    <row r="585" spans="2:3" x14ac:dyDescent="0.2">
      <c r="B585" s="5"/>
      <c r="C585" s="110"/>
    </row>
    <row r="586" spans="2:3" x14ac:dyDescent="0.2">
      <c r="B586" s="5"/>
      <c r="C586" s="110"/>
    </row>
    <row r="587" spans="2:3" x14ac:dyDescent="0.2">
      <c r="B587" s="5"/>
      <c r="C587" s="110"/>
    </row>
    <row r="588" spans="2:3" x14ac:dyDescent="0.2">
      <c r="B588" s="5"/>
      <c r="C588" s="110"/>
    </row>
    <row r="589" spans="2:3" x14ac:dyDescent="0.2">
      <c r="B589" s="5"/>
      <c r="C589" s="110"/>
    </row>
    <row r="590" spans="2:3" x14ac:dyDescent="0.2">
      <c r="B590" s="5"/>
      <c r="C590" s="110"/>
    </row>
    <row r="591" spans="2:3" x14ac:dyDescent="0.2">
      <c r="B591" s="5"/>
      <c r="C591" s="110"/>
    </row>
    <row r="592" spans="2:3" x14ac:dyDescent="0.2">
      <c r="B592" s="5"/>
      <c r="C592" s="110"/>
    </row>
    <row r="593" spans="2:3" x14ac:dyDescent="0.2">
      <c r="B593" s="5"/>
      <c r="C593" s="110"/>
    </row>
    <row r="594" spans="2:3" x14ac:dyDescent="0.2">
      <c r="B594" s="5"/>
      <c r="C594" s="110"/>
    </row>
    <row r="595" spans="2:3" x14ac:dyDescent="0.2">
      <c r="B595" s="5"/>
      <c r="C595" s="110"/>
    </row>
    <row r="596" spans="2:3" x14ac:dyDescent="0.2">
      <c r="B596" s="5"/>
      <c r="C596" s="110"/>
    </row>
    <row r="597" spans="2:3" x14ac:dyDescent="0.2">
      <c r="B597" s="5"/>
      <c r="C597" s="110"/>
    </row>
    <row r="598" spans="2:3" x14ac:dyDescent="0.2">
      <c r="B598" s="5"/>
      <c r="C598" s="110"/>
    </row>
    <row r="599" spans="2:3" x14ac:dyDescent="0.2">
      <c r="B599" s="5"/>
      <c r="C599" s="110"/>
    </row>
    <row r="600" spans="2:3" x14ac:dyDescent="0.2">
      <c r="B600" s="5"/>
      <c r="C600" s="110"/>
    </row>
    <row r="601" spans="2:3" x14ac:dyDescent="0.2">
      <c r="B601" s="5"/>
      <c r="C601" s="110"/>
    </row>
    <row r="602" spans="2:3" x14ac:dyDescent="0.2">
      <c r="B602" s="5"/>
      <c r="C602" s="110"/>
    </row>
    <row r="603" spans="2:3" x14ac:dyDescent="0.2">
      <c r="B603" s="5"/>
      <c r="C603" s="110"/>
    </row>
    <row r="604" spans="2:3" x14ac:dyDescent="0.2">
      <c r="B604" s="5"/>
      <c r="C604" s="110"/>
    </row>
    <row r="605" spans="2:3" x14ac:dyDescent="0.2">
      <c r="B605" s="5"/>
      <c r="C605" s="110"/>
    </row>
    <row r="606" spans="2:3" x14ac:dyDescent="0.2">
      <c r="B606" s="5"/>
      <c r="C606" s="110"/>
    </row>
    <row r="607" spans="2:3" x14ac:dyDescent="0.2">
      <c r="B607" s="5"/>
      <c r="C607" s="110"/>
    </row>
    <row r="608" spans="2:3" x14ac:dyDescent="0.2">
      <c r="B608" s="5"/>
      <c r="C608" s="110"/>
    </row>
    <row r="609" spans="2:3" x14ac:dyDescent="0.2">
      <c r="B609" s="5"/>
      <c r="C609" s="110"/>
    </row>
    <row r="610" spans="2:3" x14ac:dyDescent="0.2">
      <c r="B610" s="5"/>
      <c r="C610" s="110"/>
    </row>
    <row r="611" spans="2:3" x14ac:dyDescent="0.2">
      <c r="B611" s="5"/>
      <c r="C611" s="110"/>
    </row>
    <row r="612" spans="2:3" x14ac:dyDescent="0.2">
      <c r="B612" s="5"/>
      <c r="C612" s="110"/>
    </row>
    <row r="613" spans="2:3" x14ac:dyDescent="0.2">
      <c r="B613" s="5"/>
      <c r="C613" s="110"/>
    </row>
    <row r="614" spans="2:3" x14ac:dyDescent="0.2">
      <c r="B614" s="5"/>
      <c r="C614" s="110"/>
    </row>
    <row r="615" spans="2:3" x14ac:dyDescent="0.2">
      <c r="B615" s="5"/>
      <c r="C615" s="110"/>
    </row>
    <row r="616" spans="2:3" x14ac:dyDescent="0.2">
      <c r="B616" s="5"/>
      <c r="C616" s="110"/>
    </row>
    <row r="617" spans="2:3" x14ac:dyDescent="0.2">
      <c r="B617" s="5"/>
      <c r="C617" s="110"/>
    </row>
    <row r="618" spans="2:3" x14ac:dyDescent="0.2">
      <c r="B618" s="5"/>
      <c r="C618" s="110"/>
    </row>
    <row r="619" spans="2:3" x14ac:dyDescent="0.2">
      <c r="B619" s="5"/>
      <c r="C619" s="110"/>
    </row>
    <row r="620" spans="2:3" x14ac:dyDescent="0.2">
      <c r="B620" s="5"/>
      <c r="C620" s="110"/>
    </row>
    <row r="621" spans="2:3" x14ac:dyDescent="0.2">
      <c r="B621" s="5"/>
      <c r="C621" s="110"/>
    </row>
    <row r="622" spans="2:3" x14ac:dyDescent="0.2">
      <c r="B622" s="5"/>
      <c r="C622" s="110"/>
    </row>
    <row r="623" spans="2:3" x14ac:dyDescent="0.2">
      <c r="B623" s="5"/>
      <c r="C623" s="110"/>
    </row>
    <row r="624" spans="2:3" x14ac:dyDescent="0.2">
      <c r="B624" s="5"/>
      <c r="C624" s="110"/>
    </row>
    <row r="625" spans="2:3" x14ac:dyDescent="0.2">
      <c r="B625" s="5"/>
      <c r="C625" s="110"/>
    </row>
    <row r="626" spans="2:3" x14ac:dyDescent="0.2">
      <c r="B626" s="5"/>
      <c r="C626" s="110"/>
    </row>
    <row r="627" spans="2:3" x14ac:dyDescent="0.2">
      <c r="B627" s="5"/>
      <c r="C627" s="110"/>
    </row>
    <row r="628" spans="2:3" x14ac:dyDescent="0.2">
      <c r="B628" s="5"/>
      <c r="C628" s="110"/>
    </row>
    <row r="629" spans="2:3" x14ac:dyDescent="0.2">
      <c r="B629" s="5"/>
      <c r="C629" s="110"/>
    </row>
    <row r="630" spans="2:3" x14ac:dyDescent="0.2">
      <c r="B630" s="5"/>
      <c r="C630" s="110"/>
    </row>
    <row r="631" spans="2:3" x14ac:dyDescent="0.2">
      <c r="B631" s="5"/>
      <c r="C631" s="110"/>
    </row>
    <row r="632" spans="2:3" x14ac:dyDescent="0.2">
      <c r="B632" s="5"/>
      <c r="C632" s="110"/>
    </row>
    <row r="633" spans="2:3" x14ac:dyDescent="0.2">
      <c r="B633" s="5"/>
      <c r="C633" s="110"/>
    </row>
    <row r="634" spans="2:3" x14ac:dyDescent="0.2">
      <c r="B634" s="5"/>
      <c r="C634" s="110"/>
    </row>
    <row r="635" spans="2:3" x14ac:dyDescent="0.2">
      <c r="B635" s="5"/>
      <c r="C635" s="110"/>
    </row>
    <row r="636" spans="2:3" x14ac:dyDescent="0.2">
      <c r="B636" s="5"/>
      <c r="C636" s="110"/>
    </row>
    <row r="637" spans="2:3" x14ac:dyDescent="0.2">
      <c r="B637" s="5"/>
      <c r="C637" s="110"/>
    </row>
    <row r="638" spans="2:3" x14ac:dyDescent="0.2">
      <c r="B638" s="5"/>
      <c r="C638" s="110"/>
    </row>
    <row r="639" spans="2:3" x14ac:dyDescent="0.2">
      <c r="B639" s="5"/>
      <c r="C639" s="110"/>
    </row>
    <row r="640" spans="2:3" x14ac:dyDescent="0.2">
      <c r="B640" s="5"/>
      <c r="C640" s="110"/>
    </row>
    <row r="641" spans="2:3" x14ac:dyDescent="0.2">
      <c r="B641" s="5"/>
      <c r="C641" s="110"/>
    </row>
    <row r="642" spans="2:3" x14ac:dyDescent="0.2">
      <c r="B642" s="5"/>
      <c r="C642" s="110"/>
    </row>
    <row r="643" spans="2:3" x14ac:dyDescent="0.2">
      <c r="B643" s="5"/>
      <c r="C643" s="110"/>
    </row>
    <row r="644" spans="2:3" x14ac:dyDescent="0.2">
      <c r="B644" s="5"/>
      <c r="C644" s="110"/>
    </row>
    <row r="645" spans="2:3" x14ac:dyDescent="0.2">
      <c r="B645" s="5"/>
      <c r="C645" s="110"/>
    </row>
    <row r="646" spans="2:3" x14ac:dyDescent="0.2">
      <c r="B646" s="5"/>
      <c r="C646" s="110"/>
    </row>
    <row r="647" spans="2:3" x14ac:dyDescent="0.2">
      <c r="B647" s="5"/>
      <c r="C647" s="110"/>
    </row>
    <row r="648" spans="2:3" x14ac:dyDescent="0.2">
      <c r="B648" s="5"/>
      <c r="C648" s="110"/>
    </row>
    <row r="649" spans="2:3" x14ac:dyDescent="0.2">
      <c r="B649" s="5"/>
      <c r="C649" s="110"/>
    </row>
    <row r="650" spans="2:3" x14ac:dyDescent="0.2">
      <c r="B650" s="5"/>
      <c r="C650" s="110"/>
    </row>
    <row r="651" spans="2:3" x14ac:dyDescent="0.2">
      <c r="B651" s="5"/>
      <c r="C651" s="110"/>
    </row>
    <row r="652" spans="2:3" x14ac:dyDescent="0.2">
      <c r="B652" s="5"/>
      <c r="C652" s="110"/>
    </row>
    <row r="653" spans="2:3" x14ac:dyDescent="0.2">
      <c r="B653" s="5"/>
      <c r="C653" s="110"/>
    </row>
    <row r="654" spans="2:3" x14ac:dyDescent="0.2">
      <c r="B654" s="5"/>
      <c r="C654" s="110"/>
    </row>
    <row r="655" spans="2:3" x14ac:dyDescent="0.2">
      <c r="B655" s="5"/>
      <c r="C655" s="110"/>
    </row>
    <row r="656" spans="2:3" x14ac:dyDescent="0.2">
      <c r="B656" s="5"/>
      <c r="C656" s="110"/>
    </row>
    <row r="657" spans="2:3" x14ac:dyDescent="0.2">
      <c r="B657" s="5"/>
      <c r="C657" s="110"/>
    </row>
    <row r="658" spans="2:3" x14ac:dyDescent="0.2">
      <c r="B658" s="5"/>
      <c r="C658" s="110"/>
    </row>
    <row r="659" spans="2:3" x14ac:dyDescent="0.2">
      <c r="B659" s="5"/>
      <c r="C659" s="110"/>
    </row>
    <row r="660" spans="2:3" x14ac:dyDescent="0.2">
      <c r="B660" s="5"/>
      <c r="C660" s="110"/>
    </row>
    <row r="661" spans="2:3" x14ac:dyDescent="0.2">
      <c r="B661" s="5"/>
      <c r="C661" s="110"/>
    </row>
    <row r="662" spans="2:3" x14ac:dyDescent="0.2">
      <c r="B662" s="5"/>
      <c r="C662" s="110"/>
    </row>
    <row r="663" spans="2:3" x14ac:dyDescent="0.2">
      <c r="B663" s="5"/>
      <c r="C663" s="110"/>
    </row>
    <row r="664" spans="2:3" x14ac:dyDescent="0.2">
      <c r="B664" s="5"/>
      <c r="C664" s="110"/>
    </row>
    <row r="665" spans="2:3" x14ac:dyDescent="0.2">
      <c r="B665" s="5"/>
      <c r="C665" s="110"/>
    </row>
    <row r="666" spans="2:3" x14ac:dyDescent="0.2">
      <c r="B666" s="5"/>
      <c r="C666" s="110"/>
    </row>
    <row r="667" spans="2:3" x14ac:dyDescent="0.2">
      <c r="B667" s="5"/>
      <c r="C667" s="110"/>
    </row>
    <row r="668" spans="2:3" x14ac:dyDescent="0.2">
      <c r="B668" s="5"/>
      <c r="C668" s="110"/>
    </row>
    <row r="669" spans="2:3" x14ac:dyDescent="0.2">
      <c r="B669" s="5"/>
      <c r="C669" s="110"/>
    </row>
    <row r="670" spans="2:3" x14ac:dyDescent="0.2">
      <c r="B670" s="5"/>
      <c r="C670" s="110"/>
    </row>
    <row r="671" spans="2:3" x14ac:dyDescent="0.2">
      <c r="B671" s="5"/>
      <c r="C671" s="110"/>
    </row>
    <row r="672" spans="2:3" x14ac:dyDescent="0.2">
      <c r="B672" s="5"/>
      <c r="C672" s="110"/>
    </row>
    <row r="673" spans="2:3" x14ac:dyDescent="0.2">
      <c r="B673" s="5"/>
      <c r="C673" s="110"/>
    </row>
    <row r="674" spans="2:3" x14ac:dyDescent="0.2">
      <c r="B674" s="5"/>
      <c r="C674" s="110"/>
    </row>
    <row r="675" spans="2:3" x14ac:dyDescent="0.2">
      <c r="B675" s="5"/>
      <c r="C675" s="110"/>
    </row>
    <row r="676" spans="2:3" x14ac:dyDescent="0.2">
      <c r="B676" s="5"/>
      <c r="C676" s="110"/>
    </row>
    <row r="677" spans="2:3" x14ac:dyDescent="0.2">
      <c r="B677" s="5"/>
      <c r="C677" s="110"/>
    </row>
    <row r="678" spans="2:3" x14ac:dyDescent="0.2">
      <c r="B678" s="5"/>
      <c r="C678" s="110"/>
    </row>
    <row r="679" spans="2:3" x14ac:dyDescent="0.2">
      <c r="B679" s="5"/>
      <c r="C679" s="110"/>
    </row>
    <row r="680" spans="2:3" x14ac:dyDescent="0.2">
      <c r="B680" s="5"/>
      <c r="C680" s="110"/>
    </row>
    <row r="681" spans="2:3" x14ac:dyDescent="0.2">
      <c r="B681" s="5"/>
      <c r="C681" s="110"/>
    </row>
    <row r="682" spans="2:3" x14ac:dyDescent="0.2">
      <c r="B682" s="5"/>
      <c r="C682" s="110"/>
    </row>
    <row r="683" spans="2:3" x14ac:dyDescent="0.2">
      <c r="B683" s="5"/>
      <c r="C683" s="110"/>
    </row>
    <row r="684" spans="2:3" x14ac:dyDescent="0.2">
      <c r="B684" s="5"/>
      <c r="C684" s="110"/>
    </row>
    <row r="685" spans="2:3" x14ac:dyDescent="0.2">
      <c r="B685" s="5"/>
      <c r="C685" s="110"/>
    </row>
    <row r="686" spans="2:3" x14ac:dyDescent="0.2">
      <c r="B686" s="5"/>
      <c r="C686" s="110"/>
    </row>
    <row r="687" spans="2:3" x14ac:dyDescent="0.2">
      <c r="B687" s="5"/>
      <c r="C687" s="110"/>
    </row>
    <row r="688" spans="2:3" x14ac:dyDescent="0.2">
      <c r="B688" s="5"/>
      <c r="C688" s="110"/>
    </row>
    <row r="689" spans="2:3" x14ac:dyDescent="0.2">
      <c r="B689" s="5"/>
      <c r="C689" s="110"/>
    </row>
    <row r="690" spans="2:3" x14ac:dyDescent="0.2">
      <c r="B690" s="5"/>
      <c r="C690" s="110"/>
    </row>
    <row r="691" spans="2:3" x14ac:dyDescent="0.2">
      <c r="B691" s="5"/>
      <c r="C691" s="110"/>
    </row>
    <row r="692" spans="2:3" x14ac:dyDescent="0.2">
      <c r="B692" s="5"/>
      <c r="C692" s="110"/>
    </row>
    <row r="693" spans="2:3" x14ac:dyDescent="0.2">
      <c r="B693" s="5"/>
      <c r="C693" s="110"/>
    </row>
    <row r="694" spans="2:3" x14ac:dyDescent="0.2">
      <c r="B694" s="5"/>
      <c r="C694" s="110"/>
    </row>
    <row r="695" spans="2:3" x14ac:dyDescent="0.2">
      <c r="B695" s="5"/>
      <c r="C695" s="110"/>
    </row>
    <row r="696" spans="2:3" x14ac:dyDescent="0.2">
      <c r="B696" s="5"/>
      <c r="C696" s="110"/>
    </row>
    <row r="697" spans="2:3" x14ac:dyDescent="0.2">
      <c r="B697" s="5"/>
      <c r="C697" s="110"/>
    </row>
    <row r="698" spans="2:3" x14ac:dyDescent="0.2">
      <c r="B698" s="5"/>
      <c r="C698" s="110"/>
    </row>
    <row r="699" spans="2:3" x14ac:dyDescent="0.2">
      <c r="B699" s="5"/>
      <c r="C699" s="110"/>
    </row>
    <row r="700" spans="2:3" x14ac:dyDescent="0.2">
      <c r="B700" s="5"/>
      <c r="C700" s="110"/>
    </row>
    <row r="701" spans="2:3" x14ac:dyDescent="0.2">
      <c r="B701" s="5"/>
      <c r="C701" s="110"/>
    </row>
    <row r="702" spans="2:3" x14ac:dyDescent="0.2">
      <c r="B702" s="5"/>
      <c r="C702" s="110"/>
    </row>
    <row r="703" spans="2:3" x14ac:dyDescent="0.2">
      <c r="B703" s="5"/>
      <c r="C703" s="110"/>
    </row>
    <row r="704" spans="2:3" x14ac:dyDescent="0.2">
      <c r="B704" s="5"/>
      <c r="C704" s="110"/>
    </row>
    <row r="705" spans="2:3" x14ac:dyDescent="0.2">
      <c r="B705" s="5"/>
      <c r="C705" s="110"/>
    </row>
    <row r="706" spans="2:3" x14ac:dyDescent="0.2">
      <c r="B706" s="5"/>
      <c r="C706" s="110"/>
    </row>
    <row r="707" spans="2:3" x14ac:dyDescent="0.2">
      <c r="B707" s="5"/>
      <c r="C707" s="110"/>
    </row>
    <row r="708" spans="2:3" x14ac:dyDescent="0.2">
      <c r="B708" s="5"/>
      <c r="C708" s="110"/>
    </row>
    <row r="709" spans="2:3" x14ac:dyDescent="0.2">
      <c r="B709" s="5"/>
      <c r="C709" s="110"/>
    </row>
    <row r="710" spans="2:3" x14ac:dyDescent="0.2">
      <c r="B710" s="5"/>
      <c r="C710" s="110"/>
    </row>
    <row r="711" spans="2:3" x14ac:dyDescent="0.2">
      <c r="B711" s="5"/>
      <c r="C711" s="110"/>
    </row>
    <row r="712" spans="2:3" x14ac:dyDescent="0.2">
      <c r="B712" s="5"/>
      <c r="C712" s="110"/>
    </row>
    <row r="713" spans="2:3" x14ac:dyDescent="0.2">
      <c r="B713" s="5"/>
      <c r="C713" s="110"/>
    </row>
    <row r="714" spans="2:3" x14ac:dyDescent="0.2">
      <c r="B714" s="5"/>
      <c r="C714" s="110"/>
    </row>
    <row r="715" spans="2:3" x14ac:dyDescent="0.2">
      <c r="B715" s="5"/>
      <c r="C715" s="110"/>
    </row>
    <row r="716" spans="2:3" x14ac:dyDescent="0.2">
      <c r="B716" s="5"/>
      <c r="C716" s="110"/>
    </row>
    <row r="717" spans="2:3" x14ac:dyDescent="0.2">
      <c r="B717" s="5"/>
      <c r="C717" s="110"/>
    </row>
    <row r="718" spans="2:3" x14ac:dyDescent="0.2">
      <c r="B718" s="5"/>
      <c r="C718" s="110"/>
    </row>
    <row r="719" spans="2:3" x14ac:dyDescent="0.2">
      <c r="B719" s="5"/>
      <c r="C719" s="110"/>
    </row>
    <row r="720" spans="2:3" x14ac:dyDescent="0.2">
      <c r="B720" s="5"/>
      <c r="C720" s="110"/>
    </row>
    <row r="721" spans="2:3" x14ac:dyDescent="0.2">
      <c r="B721" s="5"/>
      <c r="C721" s="110"/>
    </row>
    <row r="722" spans="2:3" x14ac:dyDescent="0.2">
      <c r="B722" s="5"/>
      <c r="C722" s="110"/>
    </row>
    <row r="723" spans="2:3" x14ac:dyDescent="0.2">
      <c r="B723" s="5"/>
      <c r="C723" s="110"/>
    </row>
    <row r="724" spans="2:3" x14ac:dyDescent="0.2">
      <c r="B724" s="5"/>
      <c r="C724" s="110"/>
    </row>
    <row r="725" spans="2:3" x14ac:dyDescent="0.2">
      <c r="B725" s="5"/>
      <c r="C725" s="110"/>
    </row>
    <row r="726" spans="2:3" x14ac:dyDescent="0.2">
      <c r="B726" s="5"/>
      <c r="C726" s="110"/>
    </row>
    <row r="727" spans="2:3" x14ac:dyDescent="0.2">
      <c r="B727" s="5"/>
      <c r="C727" s="110"/>
    </row>
    <row r="728" spans="2:3" x14ac:dyDescent="0.2">
      <c r="B728" s="5"/>
      <c r="C728" s="110"/>
    </row>
    <row r="729" spans="2:3" x14ac:dyDescent="0.2">
      <c r="B729" s="5"/>
      <c r="C729" s="110"/>
    </row>
    <row r="730" spans="2:3" x14ac:dyDescent="0.2">
      <c r="B730" s="5"/>
      <c r="C730" s="110"/>
    </row>
    <row r="731" spans="2:3" x14ac:dyDescent="0.2">
      <c r="B731" s="5"/>
      <c r="C731" s="110"/>
    </row>
    <row r="732" spans="2:3" x14ac:dyDescent="0.2">
      <c r="B732" s="5"/>
      <c r="C732" s="110"/>
    </row>
    <row r="733" spans="2:3" x14ac:dyDescent="0.2">
      <c r="B733" s="5"/>
      <c r="C733" s="110"/>
    </row>
    <row r="734" spans="2:3" x14ac:dyDescent="0.2">
      <c r="B734" s="5"/>
      <c r="C734" s="110"/>
    </row>
    <row r="735" spans="2:3" x14ac:dyDescent="0.2">
      <c r="B735" s="5"/>
      <c r="C735" s="110"/>
    </row>
    <row r="736" spans="2:3" x14ac:dyDescent="0.2">
      <c r="B736" s="5"/>
      <c r="C736" s="110"/>
    </row>
    <row r="737" spans="2:3" x14ac:dyDescent="0.2">
      <c r="B737" s="5"/>
      <c r="C737" s="110"/>
    </row>
    <row r="738" spans="2:3" x14ac:dyDescent="0.2">
      <c r="B738" s="5"/>
      <c r="C738" s="110"/>
    </row>
    <row r="739" spans="2:3" x14ac:dyDescent="0.2">
      <c r="B739" s="5"/>
      <c r="C739" s="110"/>
    </row>
    <row r="740" spans="2:3" x14ac:dyDescent="0.2">
      <c r="B740" s="5"/>
      <c r="C740" s="110"/>
    </row>
    <row r="741" spans="2:3" x14ac:dyDescent="0.2">
      <c r="B741" s="5"/>
      <c r="C741" s="110"/>
    </row>
    <row r="742" spans="2:3" x14ac:dyDescent="0.2">
      <c r="B742" s="5"/>
      <c r="C742" s="110"/>
    </row>
    <row r="743" spans="2:3" x14ac:dyDescent="0.2">
      <c r="B743" s="5"/>
      <c r="C743" s="110"/>
    </row>
    <row r="744" spans="2:3" x14ac:dyDescent="0.2">
      <c r="B744" s="5"/>
      <c r="C744" s="110"/>
    </row>
    <row r="745" spans="2:3" x14ac:dyDescent="0.2">
      <c r="B745" s="5"/>
      <c r="C745" s="110"/>
    </row>
    <row r="746" spans="2:3" x14ac:dyDescent="0.2">
      <c r="B746" s="5"/>
      <c r="C746" s="110"/>
    </row>
    <row r="747" spans="2:3" x14ac:dyDescent="0.2">
      <c r="B747" s="5"/>
      <c r="C747" s="110"/>
    </row>
    <row r="748" spans="2:3" x14ac:dyDescent="0.2">
      <c r="B748" s="5"/>
      <c r="C748" s="110"/>
    </row>
    <row r="749" spans="2:3" x14ac:dyDescent="0.2">
      <c r="B749" s="5"/>
      <c r="C749" s="110"/>
    </row>
    <row r="750" spans="2:3" x14ac:dyDescent="0.2">
      <c r="B750" s="5"/>
      <c r="C750" s="110"/>
    </row>
    <row r="751" spans="2:3" x14ac:dyDescent="0.2">
      <c r="B751" s="5"/>
      <c r="C751" s="110"/>
    </row>
    <row r="752" spans="2:3" x14ac:dyDescent="0.2">
      <c r="B752" s="5"/>
      <c r="C752" s="110"/>
    </row>
    <row r="753" spans="2:3" x14ac:dyDescent="0.2">
      <c r="B753" s="5"/>
      <c r="C753" s="110"/>
    </row>
    <row r="754" spans="2:3" x14ac:dyDescent="0.2">
      <c r="B754" s="5"/>
      <c r="C754" s="110"/>
    </row>
    <row r="755" spans="2:3" x14ac:dyDescent="0.2">
      <c r="B755" s="5"/>
      <c r="C755" s="110"/>
    </row>
    <row r="756" spans="2:3" x14ac:dyDescent="0.2">
      <c r="B756" s="5"/>
      <c r="C756" s="110"/>
    </row>
    <row r="757" spans="2:3" x14ac:dyDescent="0.2">
      <c r="B757" s="5"/>
      <c r="C757" s="110"/>
    </row>
    <row r="758" spans="2:3" x14ac:dyDescent="0.2">
      <c r="B758" s="5"/>
      <c r="C758" s="110"/>
    </row>
    <row r="759" spans="2:3" x14ac:dyDescent="0.2">
      <c r="B759" s="5"/>
      <c r="C759" s="110"/>
    </row>
    <row r="760" spans="2:3" x14ac:dyDescent="0.2">
      <c r="B760" s="5"/>
      <c r="C760" s="110"/>
    </row>
    <row r="761" spans="2:3" x14ac:dyDescent="0.2">
      <c r="B761" s="5"/>
      <c r="C761" s="110"/>
    </row>
    <row r="762" spans="2:3" x14ac:dyDescent="0.2">
      <c r="B762" s="5"/>
      <c r="C762" s="110"/>
    </row>
    <row r="763" spans="2:3" x14ac:dyDescent="0.2">
      <c r="B763" s="5"/>
      <c r="C763" s="110"/>
    </row>
    <row r="764" spans="2:3" x14ac:dyDescent="0.2">
      <c r="B764" s="5"/>
      <c r="C764" s="110"/>
    </row>
    <row r="765" spans="2:3" x14ac:dyDescent="0.2">
      <c r="B765" s="5"/>
      <c r="C765" s="110"/>
    </row>
    <row r="766" spans="2:3" x14ac:dyDescent="0.2">
      <c r="B766" s="5"/>
      <c r="C766" s="110"/>
    </row>
    <row r="767" spans="2:3" x14ac:dyDescent="0.2">
      <c r="B767" s="5"/>
      <c r="C767" s="110"/>
    </row>
    <row r="768" spans="2:3" x14ac:dyDescent="0.2">
      <c r="B768" s="5"/>
      <c r="C768" s="110"/>
    </row>
    <row r="769" spans="2:3" x14ac:dyDescent="0.2">
      <c r="B769" s="5"/>
      <c r="C769" s="110"/>
    </row>
    <row r="770" spans="2:3" x14ac:dyDescent="0.2">
      <c r="B770" s="5"/>
      <c r="C770" s="110"/>
    </row>
    <row r="771" spans="2:3" x14ac:dyDescent="0.2">
      <c r="B771" s="5"/>
      <c r="C771" s="110"/>
    </row>
    <row r="772" spans="2:3" x14ac:dyDescent="0.2">
      <c r="B772" s="5"/>
      <c r="C772" s="110"/>
    </row>
    <row r="773" spans="2:3" x14ac:dyDescent="0.2">
      <c r="B773" s="5"/>
      <c r="C773" s="110"/>
    </row>
    <row r="774" spans="2:3" x14ac:dyDescent="0.2">
      <c r="B774" s="5"/>
      <c r="C774" s="110"/>
    </row>
    <row r="775" spans="2:3" x14ac:dyDescent="0.2">
      <c r="B775" s="5"/>
      <c r="C775" s="110"/>
    </row>
    <row r="776" spans="2:3" x14ac:dyDescent="0.2">
      <c r="B776" s="5"/>
      <c r="C776" s="110"/>
    </row>
    <row r="777" spans="2:3" x14ac:dyDescent="0.2">
      <c r="B777" s="5"/>
      <c r="C777" s="110"/>
    </row>
    <row r="778" spans="2:3" x14ac:dyDescent="0.2">
      <c r="B778" s="5"/>
      <c r="C778" s="110"/>
    </row>
    <row r="779" spans="2:3" x14ac:dyDescent="0.2">
      <c r="B779" s="5"/>
      <c r="C779" s="110"/>
    </row>
    <row r="780" spans="2:3" x14ac:dyDescent="0.2">
      <c r="B780" s="5"/>
      <c r="C780" s="110"/>
    </row>
    <row r="781" spans="2:3" x14ac:dyDescent="0.2">
      <c r="B781" s="5"/>
      <c r="C781" s="110"/>
    </row>
    <row r="782" spans="2:3" x14ac:dyDescent="0.2">
      <c r="B782" s="5"/>
      <c r="C782" s="110"/>
    </row>
    <row r="783" spans="2:3" x14ac:dyDescent="0.2">
      <c r="B783" s="5"/>
      <c r="C783" s="110"/>
    </row>
    <row r="784" spans="2:3" x14ac:dyDescent="0.2">
      <c r="B784" s="5"/>
      <c r="C784" s="110"/>
    </row>
    <row r="785" spans="2:3" x14ac:dyDescent="0.2">
      <c r="B785" s="5"/>
      <c r="C785" s="110"/>
    </row>
    <row r="786" spans="2:3" x14ac:dyDescent="0.2">
      <c r="B786" s="5"/>
      <c r="C786" s="110"/>
    </row>
    <row r="787" spans="2:3" x14ac:dyDescent="0.2">
      <c r="B787" s="5"/>
      <c r="C787" s="110"/>
    </row>
    <row r="788" spans="2:3" x14ac:dyDescent="0.2">
      <c r="B788" s="5"/>
      <c r="C788" s="110"/>
    </row>
    <row r="789" spans="2:3" x14ac:dyDescent="0.2">
      <c r="B789" s="5"/>
      <c r="C789" s="110"/>
    </row>
    <row r="790" spans="2:3" x14ac:dyDescent="0.2">
      <c r="B790" s="5"/>
      <c r="C790" s="110"/>
    </row>
    <row r="791" spans="2:3" x14ac:dyDescent="0.2">
      <c r="B791" s="5"/>
      <c r="C791" s="110"/>
    </row>
    <row r="792" spans="2:3" x14ac:dyDescent="0.2">
      <c r="B792" s="5"/>
      <c r="C792" s="110"/>
    </row>
    <row r="793" spans="2:3" x14ac:dyDescent="0.2">
      <c r="B793" s="5"/>
      <c r="C793" s="110"/>
    </row>
    <row r="794" spans="2:3" x14ac:dyDescent="0.2">
      <c r="B794" s="5"/>
      <c r="C794" s="110"/>
    </row>
    <row r="795" spans="2:3" x14ac:dyDescent="0.2">
      <c r="B795" s="5"/>
      <c r="C795" s="110"/>
    </row>
    <row r="796" spans="2:3" x14ac:dyDescent="0.2">
      <c r="B796" s="5"/>
      <c r="C796" s="110"/>
    </row>
    <row r="797" spans="2:3" x14ac:dyDescent="0.2">
      <c r="B797" s="5"/>
      <c r="C797" s="110"/>
    </row>
    <row r="798" spans="2:3" x14ac:dyDescent="0.2">
      <c r="B798" s="5"/>
      <c r="C798" s="110"/>
    </row>
    <row r="799" spans="2:3" x14ac:dyDescent="0.2">
      <c r="B799" s="5"/>
      <c r="C799" s="110"/>
    </row>
    <row r="800" spans="2:3" x14ac:dyDescent="0.2">
      <c r="B800" s="5"/>
      <c r="C800" s="110"/>
    </row>
    <row r="801" spans="2:3" x14ac:dyDescent="0.2">
      <c r="B801" s="5"/>
      <c r="C801" s="110"/>
    </row>
    <row r="802" spans="2:3" x14ac:dyDescent="0.2">
      <c r="B802" s="5"/>
      <c r="C802" s="110"/>
    </row>
    <row r="803" spans="2:3" x14ac:dyDescent="0.2">
      <c r="B803" s="5"/>
      <c r="C803" s="110"/>
    </row>
    <row r="804" spans="2:3" x14ac:dyDescent="0.2">
      <c r="B804" s="5"/>
      <c r="C804" s="110"/>
    </row>
    <row r="805" spans="2:3" x14ac:dyDescent="0.2">
      <c r="B805" s="5"/>
      <c r="C805" s="110"/>
    </row>
    <row r="806" spans="2:3" x14ac:dyDescent="0.2">
      <c r="B806" s="5"/>
      <c r="C806" s="110"/>
    </row>
    <row r="807" spans="2:3" x14ac:dyDescent="0.2">
      <c r="B807" s="5"/>
      <c r="C807" s="110"/>
    </row>
    <row r="808" spans="2:3" x14ac:dyDescent="0.2">
      <c r="B808" s="5"/>
      <c r="C808" s="110"/>
    </row>
    <row r="809" spans="2:3" x14ac:dyDescent="0.2">
      <c r="B809" s="5"/>
      <c r="C809" s="110"/>
    </row>
    <row r="810" spans="2:3" x14ac:dyDescent="0.2">
      <c r="B810" s="5"/>
      <c r="C810" s="110"/>
    </row>
    <row r="811" spans="2:3" x14ac:dyDescent="0.2">
      <c r="B811" s="5"/>
      <c r="C811" s="110"/>
    </row>
    <row r="812" spans="2:3" x14ac:dyDescent="0.2">
      <c r="B812" s="5"/>
      <c r="C812" s="110"/>
    </row>
    <row r="813" spans="2:3" x14ac:dyDescent="0.2">
      <c r="B813" s="5"/>
      <c r="C813" s="110"/>
    </row>
    <row r="814" spans="2:3" x14ac:dyDescent="0.2">
      <c r="B814" s="5"/>
      <c r="C814" s="110"/>
    </row>
    <row r="815" spans="2:3" x14ac:dyDescent="0.2">
      <c r="B815" s="5"/>
      <c r="C815" s="110"/>
    </row>
    <row r="816" spans="2:3" x14ac:dyDescent="0.2">
      <c r="B816" s="5"/>
      <c r="C816" s="110"/>
    </row>
    <row r="817" spans="2:3" x14ac:dyDescent="0.2">
      <c r="B817" s="5"/>
      <c r="C817" s="110"/>
    </row>
    <row r="818" spans="2:3" x14ac:dyDescent="0.2">
      <c r="B818" s="5"/>
      <c r="C818" s="110"/>
    </row>
    <row r="819" spans="2:3" x14ac:dyDescent="0.2">
      <c r="B819" s="5"/>
      <c r="C819" s="110"/>
    </row>
    <row r="820" spans="2:3" x14ac:dyDescent="0.2">
      <c r="B820" s="5"/>
      <c r="C820" s="110"/>
    </row>
    <row r="821" spans="2:3" x14ac:dyDescent="0.2">
      <c r="B821" s="5"/>
      <c r="C821" s="110"/>
    </row>
    <row r="822" spans="2:3" x14ac:dyDescent="0.2">
      <c r="B822" s="5"/>
      <c r="C822" s="110"/>
    </row>
    <row r="823" spans="2:3" x14ac:dyDescent="0.2">
      <c r="B823" s="5"/>
      <c r="C823" s="110"/>
    </row>
    <row r="824" spans="2:3" x14ac:dyDescent="0.2">
      <c r="B824" s="5"/>
      <c r="C824" s="110"/>
    </row>
    <row r="825" spans="2:3" x14ac:dyDescent="0.2">
      <c r="B825" s="5"/>
      <c r="C825" s="110"/>
    </row>
    <row r="826" spans="2:3" x14ac:dyDescent="0.2">
      <c r="B826" s="5"/>
      <c r="C826" s="110"/>
    </row>
    <row r="827" spans="2:3" x14ac:dyDescent="0.2">
      <c r="B827" s="5"/>
      <c r="C827" s="110"/>
    </row>
    <row r="828" spans="2:3" x14ac:dyDescent="0.2">
      <c r="B828" s="5"/>
      <c r="C828" s="110"/>
    </row>
    <row r="829" spans="2:3" x14ac:dyDescent="0.2">
      <c r="B829" s="5"/>
      <c r="C829" s="110"/>
    </row>
    <row r="830" spans="2:3" x14ac:dyDescent="0.2">
      <c r="B830" s="5"/>
      <c r="C830" s="110"/>
    </row>
    <row r="831" spans="2:3" x14ac:dyDescent="0.2">
      <c r="B831" s="5"/>
      <c r="C831" s="110"/>
    </row>
    <row r="832" spans="2:3" x14ac:dyDescent="0.2">
      <c r="B832" s="5"/>
      <c r="C832" s="110"/>
    </row>
    <row r="833" spans="2:3" x14ac:dyDescent="0.2">
      <c r="B833" s="5"/>
      <c r="C833" s="110"/>
    </row>
    <row r="834" spans="2:3" x14ac:dyDescent="0.2">
      <c r="B834" s="5"/>
      <c r="C834" s="110"/>
    </row>
    <row r="835" spans="2:3" x14ac:dyDescent="0.2">
      <c r="B835" s="5"/>
      <c r="C835" s="110"/>
    </row>
    <row r="836" spans="2:3" x14ac:dyDescent="0.2">
      <c r="B836" s="5"/>
      <c r="C836" s="110"/>
    </row>
    <row r="837" spans="2:3" x14ac:dyDescent="0.2">
      <c r="B837" s="5"/>
      <c r="C837" s="110"/>
    </row>
    <row r="838" spans="2:3" x14ac:dyDescent="0.2">
      <c r="B838" s="5"/>
      <c r="C838" s="110"/>
    </row>
    <row r="839" spans="2:3" x14ac:dyDescent="0.2">
      <c r="B839" s="5"/>
      <c r="C839" s="110"/>
    </row>
    <row r="840" spans="2:3" x14ac:dyDescent="0.2">
      <c r="B840" s="5"/>
      <c r="C840" s="110"/>
    </row>
    <row r="841" spans="2:3" x14ac:dyDescent="0.2">
      <c r="B841" s="5"/>
      <c r="C841" s="110"/>
    </row>
    <row r="842" spans="2:3" x14ac:dyDescent="0.2">
      <c r="B842" s="5"/>
      <c r="C842" s="110"/>
    </row>
    <row r="843" spans="2:3" x14ac:dyDescent="0.2">
      <c r="B843" s="5"/>
      <c r="C843" s="110"/>
    </row>
    <row r="844" spans="2:3" x14ac:dyDescent="0.2">
      <c r="B844" s="5"/>
      <c r="C844" s="110"/>
    </row>
    <row r="845" spans="2:3" x14ac:dyDescent="0.2">
      <c r="B845" s="5"/>
      <c r="C845" s="110"/>
    </row>
    <row r="846" spans="2:3" x14ac:dyDescent="0.2">
      <c r="B846" s="5"/>
      <c r="C846" s="110"/>
    </row>
    <row r="847" spans="2:3" x14ac:dyDescent="0.2">
      <c r="B847" s="5"/>
      <c r="C847" s="110"/>
    </row>
    <row r="848" spans="2:3" x14ac:dyDescent="0.2">
      <c r="B848" s="5"/>
      <c r="C848" s="110"/>
    </row>
    <row r="849" spans="2:3" x14ac:dyDescent="0.2">
      <c r="B849" s="5"/>
      <c r="C849" s="110"/>
    </row>
    <row r="850" spans="2:3" x14ac:dyDescent="0.2">
      <c r="B850" s="5"/>
      <c r="C850" s="110"/>
    </row>
    <row r="851" spans="2:3" x14ac:dyDescent="0.2">
      <c r="B851" s="5"/>
      <c r="C851" s="110"/>
    </row>
    <row r="852" spans="2:3" x14ac:dyDescent="0.2">
      <c r="B852" s="5"/>
      <c r="C852" s="110"/>
    </row>
    <row r="853" spans="2:3" x14ac:dyDescent="0.2">
      <c r="B853" s="5"/>
      <c r="C853" s="110"/>
    </row>
    <row r="854" spans="2:3" x14ac:dyDescent="0.2">
      <c r="B854" s="5"/>
      <c r="C854" s="110"/>
    </row>
    <row r="855" spans="2:3" x14ac:dyDescent="0.2">
      <c r="B855" s="5"/>
      <c r="C855" s="110"/>
    </row>
    <row r="856" spans="2:3" x14ac:dyDescent="0.2">
      <c r="B856" s="5"/>
      <c r="C856" s="110"/>
    </row>
    <row r="857" spans="2:3" x14ac:dyDescent="0.2">
      <c r="B857" s="5"/>
      <c r="C857" s="110"/>
    </row>
    <row r="858" spans="2:3" x14ac:dyDescent="0.2">
      <c r="B858" s="5"/>
      <c r="C858" s="110"/>
    </row>
    <row r="859" spans="2:3" x14ac:dyDescent="0.2">
      <c r="B859" s="5"/>
      <c r="C859" s="110"/>
    </row>
    <row r="860" spans="2:3" x14ac:dyDescent="0.2">
      <c r="B860" s="5"/>
      <c r="C860" s="110"/>
    </row>
    <row r="861" spans="2:3" x14ac:dyDescent="0.2">
      <c r="B861" s="5"/>
      <c r="C861" s="110"/>
    </row>
    <row r="862" spans="2:3" x14ac:dyDescent="0.2">
      <c r="B862" s="5"/>
      <c r="C862" s="110"/>
    </row>
    <row r="863" spans="2:3" x14ac:dyDescent="0.2">
      <c r="B863" s="5"/>
      <c r="C863" s="110"/>
    </row>
    <row r="864" spans="2:3" x14ac:dyDescent="0.2">
      <c r="B864" s="5"/>
      <c r="C864" s="110"/>
    </row>
    <row r="865" spans="2:3" x14ac:dyDescent="0.2">
      <c r="B865" s="5"/>
      <c r="C865" s="110"/>
    </row>
    <row r="866" spans="2:3" x14ac:dyDescent="0.2">
      <c r="B866" s="5"/>
      <c r="C866" s="110"/>
    </row>
    <row r="867" spans="2:3" x14ac:dyDescent="0.2">
      <c r="B867" s="5"/>
      <c r="C867" s="110"/>
    </row>
    <row r="868" spans="2:3" x14ac:dyDescent="0.2">
      <c r="B868" s="5"/>
      <c r="C868" s="110"/>
    </row>
    <row r="869" spans="2:3" x14ac:dyDescent="0.2">
      <c r="B869" s="5"/>
      <c r="C869" s="110"/>
    </row>
    <row r="870" spans="2:3" x14ac:dyDescent="0.2">
      <c r="B870" s="5"/>
      <c r="C870" s="110"/>
    </row>
    <row r="871" spans="2:3" x14ac:dyDescent="0.2">
      <c r="B871" s="5"/>
      <c r="C871" s="110"/>
    </row>
    <row r="872" spans="2:3" x14ac:dyDescent="0.2">
      <c r="B872" s="5"/>
      <c r="C872" s="110"/>
    </row>
    <row r="873" spans="2:3" x14ac:dyDescent="0.2">
      <c r="B873" s="5"/>
      <c r="C873" s="110"/>
    </row>
    <row r="874" spans="2:3" x14ac:dyDescent="0.2">
      <c r="B874" s="5"/>
      <c r="C874" s="110"/>
    </row>
    <row r="875" spans="2:3" x14ac:dyDescent="0.2">
      <c r="B875" s="5"/>
      <c r="C875" s="110"/>
    </row>
    <row r="876" spans="2:3" x14ac:dyDescent="0.2">
      <c r="B876" s="5"/>
      <c r="C876" s="110"/>
    </row>
    <row r="877" spans="2:3" x14ac:dyDescent="0.2">
      <c r="B877" s="5"/>
      <c r="C877" s="110"/>
    </row>
    <row r="878" spans="2:3" x14ac:dyDescent="0.2">
      <c r="B878" s="5"/>
      <c r="C878" s="110"/>
    </row>
    <row r="879" spans="2:3" x14ac:dyDescent="0.2">
      <c r="B879" s="5"/>
      <c r="C879" s="110"/>
    </row>
    <row r="880" spans="2:3" x14ac:dyDescent="0.2">
      <c r="B880" s="5"/>
      <c r="C880" s="110"/>
    </row>
    <row r="881" spans="2:3" x14ac:dyDescent="0.2">
      <c r="B881" s="5"/>
      <c r="C881" s="110"/>
    </row>
    <row r="882" spans="2:3" x14ac:dyDescent="0.2">
      <c r="B882" s="5"/>
      <c r="C882" s="110"/>
    </row>
    <row r="883" spans="2:3" x14ac:dyDescent="0.2">
      <c r="B883" s="5"/>
      <c r="C883" s="110"/>
    </row>
    <row r="884" spans="2:3" x14ac:dyDescent="0.2">
      <c r="B884" s="5"/>
      <c r="C884" s="110"/>
    </row>
    <row r="885" spans="2:3" x14ac:dyDescent="0.2">
      <c r="B885" s="5"/>
      <c r="C885" s="110"/>
    </row>
    <row r="886" spans="2:3" x14ac:dyDescent="0.2">
      <c r="B886" s="5"/>
      <c r="C886" s="110"/>
    </row>
    <row r="887" spans="2:3" x14ac:dyDescent="0.2">
      <c r="B887" s="5"/>
      <c r="C887" s="110"/>
    </row>
    <row r="888" spans="2:3" x14ac:dyDescent="0.2">
      <c r="B888" s="5"/>
      <c r="C888" s="110"/>
    </row>
    <row r="889" spans="2:3" x14ac:dyDescent="0.2">
      <c r="B889" s="5"/>
      <c r="C889" s="110"/>
    </row>
    <row r="890" spans="2:3" x14ac:dyDescent="0.2">
      <c r="B890" s="5"/>
      <c r="C890" s="110"/>
    </row>
    <row r="891" spans="2:3" x14ac:dyDescent="0.2">
      <c r="B891" s="5"/>
      <c r="C891" s="110"/>
    </row>
    <row r="892" spans="2:3" x14ac:dyDescent="0.2">
      <c r="B892" s="5"/>
      <c r="C892" s="110"/>
    </row>
    <row r="893" spans="2:3" x14ac:dyDescent="0.2">
      <c r="B893" s="5"/>
      <c r="C893" s="110"/>
    </row>
    <row r="894" spans="2:3" x14ac:dyDescent="0.2">
      <c r="B894" s="5"/>
      <c r="C894" s="110"/>
    </row>
    <row r="895" spans="2:3" x14ac:dyDescent="0.2">
      <c r="B895" s="5"/>
      <c r="C895" s="110"/>
    </row>
    <row r="896" spans="2:3" x14ac:dyDescent="0.2">
      <c r="B896" s="5"/>
      <c r="C896" s="110"/>
    </row>
    <row r="897" spans="2:3" x14ac:dyDescent="0.2">
      <c r="B897" s="5"/>
      <c r="C897" s="110"/>
    </row>
    <row r="898" spans="2:3" x14ac:dyDescent="0.2">
      <c r="B898" s="5"/>
      <c r="C898" s="110"/>
    </row>
    <row r="899" spans="2:3" x14ac:dyDescent="0.2">
      <c r="B899" s="5"/>
      <c r="C899" s="110"/>
    </row>
    <row r="900" spans="2:3" x14ac:dyDescent="0.2">
      <c r="B900" s="5"/>
      <c r="C900" s="110"/>
    </row>
    <row r="901" spans="2:3" x14ac:dyDescent="0.2">
      <c r="B901" s="5"/>
      <c r="C901" s="110"/>
    </row>
    <row r="902" spans="2:3" x14ac:dyDescent="0.2">
      <c r="B902" s="5"/>
      <c r="C902" s="110"/>
    </row>
    <row r="903" spans="2:3" x14ac:dyDescent="0.2">
      <c r="B903" s="5"/>
      <c r="C903" s="110"/>
    </row>
    <row r="904" spans="2:3" x14ac:dyDescent="0.2">
      <c r="B904" s="5"/>
      <c r="C904" s="110"/>
    </row>
    <row r="905" spans="2:3" x14ac:dyDescent="0.2">
      <c r="B905" s="5"/>
      <c r="C905" s="110"/>
    </row>
    <row r="906" spans="2:3" x14ac:dyDescent="0.2">
      <c r="B906" s="5"/>
      <c r="C906" s="110"/>
    </row>
    <row r="907" spans="2:3" x14ac:dyDescent="0.2">
      <c r="B907" s="5"/>
      <c r="C907" s="110"/>
    </row>
    <row r="908" spans="2:3" x14ac:dyDescent="0.2">
      <c r="B908" s="5"/>
      <c r="C908" s="110"/>
    </row>
    <row r="909" spans="2:3" x14ac:dyDescent="0.2">
      <c r="B909" s="5"/>
      <c r="C909" s="110"/>
    </row>
    <row r="910" spans="2:3" x14ac:dyDescent="0.2">
      <c r="B910" s="5"/>
      <c r="C910" s="110"/>
    </row>
    <row r="911" spans="2:3" x14ac:dyDescent="0.2">
      <c r="B911" s="5"/>
      <c r="C911" s="110"/>
    </row>
    <row r="912" spans="2:3" x14ac:dyDescent="0.2">
      <c r="B912" s="5"/>
      <c r="C912" s="110"/>
    </row>
    <row r="913" spans="2:3" x14ac:dyDescent="0.2">
      <c r="B913" s="5"/>
      <c r="C913" s="110"/>
    </row>
    <row r="914" spans="2:3" x14ac:dyDescent="0.2">
      <c r="B914" s="5"/>
      <c r="C914" s="110"/>
    </row>
    <row r="915" spans="2:3" x14ac:dyDescent="0.2">
      <c r="B915" s="5"/>
      <c r="C915" s="110"/>
    </row>
    <row r="916" spans="2:3" x14ac:dyDescent="0.2">
      <c r="B916" s="5"/>
      <c r="C916" s="110"/>
    </row>
    <row r="917" spans="2:3" x14ac:dyDescent="0.2">
      <c r="B917" s="5"/>
      <c r="C917" s="110"/>
    </row>
    <row r="918" spans="2:3" x14ac:dyDescent="0.2">
      <c r="B918" s="5"/>
      <c r="C918" s="110"/>
    </row>
    <row r="919" spans="2:3" x14ac:dyDescent="0.2">
      <c r="B919" s="5"/>
      <c r="C919" s="110"/>
    </row>
    <row r="920" spans="2:3" x14ac:dyDescent="0.2">
      <c r="B920" s="5"/>
      <c r="C920" s="110"/>
    </row>
    <row r="921" spans="2:3" x14ac:dyDescent="0.2">
      <c r="B921" s="5"/>
      <c r="C921" s="110"/>
    </row>
    <row r="922" spans="2:3" x14ac:dyDescent="0.2">
      <c r="B922" s="5"/>
      <c r="C922" s="110"/>
    </row>
    <row r="923" spans="2:3" x14ac:dyDescent="0.2">
      <c r="B923" s="5"/>
      <c r="C923" s="110"/>
    </row>
    <row r="924" spans="2:3" x14ac:dyDescent="0.2">
      <c r="B924" s="5"/>
      <c r="C924" s="110"/>
    </row>
    <row r="925" spans="2:3" x14ac:dyDescent="0.2">
      <c r="B925" s="5"/>
      <c r="C925" s="110"/>
    </row>
    <row r="926" spans="2:3" x14ac:dyDescent="0.2">
      <c r="B926" s="5"/>
      <c r="C926" s="110"/>
    </row>
    <row r="927" spans="2:3" x14ac:dyDescent="0.2">
      <c r="B927" s="5"/>
      <c r="C927" s="110"/>
    </row>
    <row r="928" spans="2:3" x14ac:dyDescent="0.2">
      <c r="B928" s="5"/>
      <c r="C928" s="110"/>
    </row>
    <row r="929" spans="2:3" x14ac:dyDescent="0.2">
      <c r="B929" s="5"/>
      <c r="C929" s="110"/>
    </row>
    <row r="930" spans="2:3" x14ac:dyDescent="0.2">
      <c r="B930" s="5"/>
      <c r="C930" s="110"/>
    </row>
    <row r="931" spans="2:3" x14ac:dyDescent="0.2">
      <c r="B931" s="5"/>
      <c r="C931" s="110"/>
    </row>
    <row r="932" spans="2:3" x14ac:dyDescent="0.2">
      <c r="B932" s="5"/>
      <c r="C932" s="110"/>
    </row>
    <row r="933" spans="2:3" x14ac:dyDescent="0.2">
      <c r="B933" s="5"/>
      <c r="C933" s="110"/>
    </row>
    <row r="934" spans="2:3" x14ac:dyDescent="0.2">
      <c r="B934" s="5"/>
      <c r="C934" s="110"/>
    </row>
    <row r="935" spans="2:3" x14ac:dyDescent="0.2">
      <c r="B935" s="5"/>
      <c r="C935" s="110"/>
    </row>
    <row r="936" spans="2:3" x14ac:dyDescent="0.2">
      <c r="B936" s="5"/>
      <c r="C936" s="110"/>
    </row>
    <row r="937" spans="2:3" x14ac:dyDescent="0.2">
      <c r="B937" s="5"/>
      <c r="C937" s="110"/>
    </row>
    <row r="938" spans="2:3" x14ac:dyDescent="0.2">
      <c r="B938" s="5"/>
      <c r="C938" s="110"/>
    </row>
    <row r="939" spans="2:3" x14ac:dyDescent="0.2">
      <c r="B939" s="5"/>
      <c r="C939" s="110"/>
    </row>
    <row r="940" spans="2:3" x14ac:dyDescent="0.2">
      <c r="B940" s="5"/>
      <c r="C940" s="110"/>
    </row>
    <row r="941" spans="2:3" x14ac:dyDescent="0.2">
      <c r="B941" s="5"/>
      <c r="C941" s="110"/>
    </row>
    <row r="942" spans="2:3" x14ac:dyDescent="0.2">
      <c r="B942" s="5"/>
      <c r="C942" s="110"/>
    </row>
    <row r="943" spans="2:3" x14ac:dyDescent="0.2">
      <c r="B943" s="5"/>
      <c r="C943" s="110"/>
    </row>
    <row r="944" spans="2:3" x14ac:dyDescent="0.2">
      <c r="B944" s="5"/>
      <c r="C944" s="110"/>
    </row>
    <row r="945" spans="2:3" x14ac:dyDescent="0.2">
      <c r="B945" s="5"/>
      <c r="C945" s="110"/>
    </row>
    <row r="946" spans="2:3" x14ac:dyDescent="0.2">
      <c r="B946" s="5"/>
      <c r="C946" s="110"/>
    </row>
    <row r="947" spans="2:3" x14ac:dyDescent="0.2">
      <c r="B947" s="5"/>
      <c r="C947" s="110"/>
    </row>
    <row r="948" spans="2:3" x14ac:dyDescent="0.2">
      <c r="B948" s="5"/>
      <c r="C948" s="110"/>
    </row>
    <row r="949" spans="2:3" x14ac:dyDescent="0.2">
      <c r="B949" s="5"/>
      <c r="C949" s="110"/>
    </row>
    <row r="950" spans="2:3" x14ac:dyDescent="0.2">
      <c r="B950" s="5"/>
      <c r="C950" s="110"/>
    </row>
    <row r="951" spans="2:3" x14ac:dyDescent="0.2">
      <c r="B951" s="5"/>
      <c r="C951" s="110"/>
    </row>
    <row r="952" spans="2:3" x14ac:dyDescent="0.2">
      <c r="B952" s="5"/>
      <c r="C952" s="110"/>
    </row>
    <row r="953" spans="2:3" x14ac:dyDescent="0.2">
      <c r="B953" s="5"/>
      <c r="C953" s="110"/>
    </row>
    <row r="954" spans="2:3" x14ac:dyDescent="0.2">
      <c r="B954" s="5"/>
      <c r="C954" s="110"/>
    </row>
    <row r="955" spans="2:3" x14ac:dyDescent="0.2">
      <c r="B955" s="5"/>
      <c r="C955" s="110"/>
    </row>
    <row r="956" spans="2:3" x14ac:dyDescent="0.2">
      <c r="B956" s="5"/>
      <c r="C956" s="110"/>
    </row>
    <row r="957" spans="2:3" x14ac:dyDescent="0.2">
      <c r="B957" s="5"/>
      <c r="C957" s="110"/>
    </row>
    <row r="958" spans="2:3" x14ac:dyDescent="0.2">
      <c r="B958" s="5"/>
      <c r="C958" s="110"/>
    </row>
    <row r="959" spans="2:3" x14ac:dyDescent="0.2">
      <c r="B959" s="5"/>
      <c r="C959" s="110"/>
    </row>
    <row r="960" spans="2:3" x14ac:dyDescent="0.2">
      <c r="B960" s="5"/>
      <c r="C960" s="110"/>
    </row>
    <row r="961" spans="2:3" x14ac:dyDescent="0.2">
      <c r="B961" s="5"/>
      <c r="C961" s="110"/>
    </row>
    <row r="962" spans="2:3" x14ac:dyDescent="0.2">
      <c r="B962" s="5"/>
      <c r="C962" s="110"/>
    </row>
    <row r="963" spans="2:3" x14ac:dyDescent="0.2">
      <c r="B963" s="5"/>
      <c r="C963" s="110"/>
    </row>
    <row r="964" spans="2:3" x14ac:dyDescent="0.2">
      <c r="B964" s="5"/>
      <c r="C964" s="110"/>
    </row>
    <row r="965" spans="2:3" x14ac:dyDescent="0.2">
      <c r="B965" s="5"/>
      <c r="C965" s="110"/>
    </row>
    <row r="966" spans="2:3" x14ac:dyDescent="0.2">
      <c r="B966" s="5"/>
      <c r="C966" s="110"/>
    </row>
    <row r="967" spans="2:3" x14ac:dyDescent="0.2">
      <c r="B967" s="5"/>
      <c r="C967" s="110"/>
    </row>
    <row r="968" spans="2:3" x14ac:dyDescent="0.2">
      <c r="B968" s="5"/>
      <c r="C968" s="110"/>
    </row>
    <row r="969" spans="2:3" x14ac:dyDescent="0.2">
      <c r="B969" s="5"/>
      <c r="C969" s="110"/>
    </row>
    <row r="970" spans="2:3" x14ac:dyDescent="0.2">
      <c r="B970" s="5"/>
      <c r="C970" s="110"/>
    </row>
    <row r="971" spans="2:3" x14ac:dyDescent="0.2">
      <c r="B971" s="5"/>
      <c r="C971" s="110"/>
    </row>
    <row r="972" spans="2:3" x14ac:dyDescent="0.2">
      <c r="B972" s="5"/>
      <c r="C972" s="110"/>
    </row>
    <row r="973" spans="2:3" x14ac:dyDescent="0.2">
      <c r="B973" s="5"/>
      <c r="C973" s="110"/>
    </row>
    <row r="974" spans="2:3" x14ac:dyDescent="0.2">
      <c r="B974" s="5"/>
      <c r="C974" s="110"/>
    </row>
    <row r="975" spans="2:3" x14ac:dyDescent="0.2">
      <c r="B975" s="5"/>
      <c r="C975" s="110"/>
    </row>
    <row r="976" spans="2:3" x14ac:dyDescent="0.2">
      <c r="B976" s="5"/>
      <c r="C976" s="110"/>
    </row>
    <row r="977" spans="2:3" x14ac:dyDescent="0.2">
      <c r="B977" s="5"/>
      <c r="C977" s="110"/>
    </row>
    <row r="978" spans="2:3" x14ac:dyDescent="0.2">
      <c r="B978" s="5"/>
      <c r="C978" s="110"/>
    </row>
    <row r="979" spans="2:3" x14ac:dyDescent="0.2">
      <c r="B979" s="5"/>
      <c r="C979" s="110"/>
    </row>
    <row r="980" spans="2:3" x14ac:dyDescent="0.2">
      <c r="B980" s="5"/>
      <c r="C980" s="110"/>
    </row>
    <row r="981" spans="2:3" x14ac:dyDescent="0.2">
      <c r="B981" s="5"/>
      <c r="C981" s="110"/>
    </row>
    <row r="982" spans="2:3" x14ac:dyDescent="0.2">
      <c r="B982" s="5"/>
      <c r="C982" s="110"/>
    </row>
    <row r="983" spans="2:3" x14ac:dyDescent="0.2">
      <c r="B983" s="5"/>
      <c r="C983" s="110"/>
    </row>
    <row r="984" spans="2:3" x14ac:dyDescent="0.2">
      <c r="B984" s="5"/>
      <c r="C984" s="110"/>
    </row>
    <row r="985" spans="2:3" x14ac:dyDescent="0.2">
      <c r="B985" s="5"/>
      <c r="C985" s="110"/>
    </row>
    <row r="986" spans="2:3" x14ac:dyDescent="0.2">
      <c r="B986" s="5"/>
      <c r="C986" s="110"/>
    </row>
    <row r="987" spans="2:3" x14ac:dyDescent="0.2">
      <c r="B987" s="5"/>
      <c r="C987" s="110"/>
    </row>
    <row r="988" spans="2:3" x14ac:dyDescent="0.2">
      <c r="B988" s="5"/>
      <c r="C988" s="110"/>
    </row>
    <row r="989" spans="2:3" x14ac:dyDescent="0.2">
      <c r="B989" s="5"/>
      <c r="C989" s="110"/>
    </row>
    <row r="990" spans="2:3" x14ac:dyDescent="0.2">
      <c r="B990" s="5"/>
      <c r="C990" s="110"/>
    </row>
    <row r="991" spans="2:3" x14ac:dyDescent="0.2">
      <c r="B991" s="5"/>
      <c r="C991" s="110"/>
    </row>
    <row r="992" spans="2:3" x14ac:dyDescent="0.2">
      <c r="B992" s="5"/>
      <c r="C992" s="110"/>
    </row>
    <row r="993" spans="2:3" x14ac:dyDescent="0.2">
      <c r="B993" s="5"/>
      <c r="C993" s="110"/>
    </row>
    <row r="994" spans="2:3" x14ac:dyDescent="0.2">
      <c r="B994" s="5"/>
      <c r="C994" s="110"/>
    </row>
    <row r="995" spans="2:3" x14ac:dyDescent="0.2">
      <c r="B995" s="5"/>
      <c r="C995" s="110"/>
    </row>
    <row r="996" spans="2:3" x14ac:dyDescent="0.2">
      <c r="B996" s="5"/>
      <c r="C996" s="110"/>
    </row>
    <row r="997" spans="2:3" x14ac:dyDescent="0.2">
      <c r="B997" s="5"/>
      <c r="C997" s="110"/>
    </row>
    <row r="998" spans="2:3" x14ac:dyDescent="0.2">
      <c r="B998" s="5"/>
      <c r="C998" s="110"/>
    </row>
    <row r="999" spans="2:3" x14ac:dyDescent="0.2">
      <c r="B999" s="5"/>
      <c r="C999" s="110"/>
    </row>
    <row r="1000" spans="2:3" x14ac:dyDescent="0.2">
      <c r="B1000" s="5"/>
      <c r="C1000" s="110"/>
    </row>
    <row r="1001" spans="2:3" x14ac:dyDescent="0.2">
      <c r="B1001" s="5"/>
      <c r="C1001" s="110"/>
    </row>
    <row r="1002" spans="2:3" x14ac:dyDescent="0.2">
      <c r="B1002" s="5"/>
      <c r="C1002" s="110"/>
    </row>
    <row r="1003" spans="2:3" x14ac:dyDescent="0.2">
      <c r="B1003" s="5"/>
      <c r="C1003" s="110"/>
    </row>
    <row r="1004" spans="2:3" x14ac:dyDescent="0.2">
      <c r="B1004" s="5"/>
      <c r="C1004" s="110"/>
    </row>
    <row r="1005" spans="2:3" x14ac:dyDescent="0.2">
      <c r="B1005" s="5"/>
      <c r="C1005" s="110"/>
    </row>
    <row r="1006" spans="2:3" x14ac:dyDescent="0.2">
      <c r="B1006" s="5"/>
      <c r="C1006" s="110"/>
    </row>
    <row r="1007" spans="2:3" x14ac:dyDescent="0.2">
      <c r="B1007" s="5"/>
      <c r="C1007" s="110"/>
    </row>
    <row r="1008" spans="2:3" x14ac:dyDescent="0.2">
      <c r="B1008" s="5"/>
      <c r="C1008" s="110"/>
    </row>
    <row r="1009" spans="2:3" x14ac:dyDescent="0.2">
      <c r="B1009" s="5"/>
      <c r="C1009" s="110"/>
    </row>
    <row r="1010" spans="2:3" x14ac:dyDescent="0.2">
      <c r="B1010" s="5"/>
      <c r="C1010" s="110"/>
    </row>
    <row r="1011" spans="2:3" x14ac:dyDescent="0.2">
      <c r="B1011" s="5"/>
      <c r="C1011" s="110"/>
    </row>
    <row r="1012" spans="2:3" x14ac:dyDescent="0.2">
      <c r="B1012" s="5"/>
      <c r="C1012" s="110"/>
    </row>
    <row r="1013" spans="2:3" x14ac:dyDescent="0.2">
      <c r="B1013" s="5"/>
      <c r="C1013" s="110"/>
    </row>
    <row r="1014" spans="2:3" x14ac:dyDescent="0.2">
      <c r="B1014" s="5"/>
      <c r="C1014" s="110"/>
    </row>
    <row r="1015" spans="2:3" x14ac:dyDescent="0.2">
      <c r="B1015" s="5"/>
      <c r="C1015" s="110"/>
    </row>
    <row r="1016" spans="2:3" x14ac:dyDescent="0.2">
      <c r="B1016" s="5"/>
      <c r="C1016" s="110"/>
    </row>
    <row r="1017" spans="2:3" x14ac:dyDescent="0.2">
      <c r="B1017" s="5"/>
      <c r="C1017" s="110"/>
    </row>
    <row r="1018" spans="2:3" x14ac:dyDescent="0.2">
      <c r="B1018" s="5"/>
      <c r="C1018" s="110"/>
    </row>
    <row r="1019" spans="2:3" x14ac:dyDescent="0.2">
      <c r="B1019" s="5"/>
      <c r="C1019" s="110"/>
    </row>
    <row r="1020" spans="2:3" x14ac:dyDescent="0.2">
      <c r="B1020" s="5"/>
      <c r="C1020" s="110"/>
    </row>
    <row r="1021" spans="2:3" x14ac:dyDescent="0.2">
      <c r="B1021" s="5"/>
      <c r="C1021" s="110"/>
    </row>
    <row r="1022" spans="2:3" x14ac:dyDescent="0.2">
      <c r="B1022" s="5"/>
      <c r="C1022" s="110"/>
    </row>
    <row r="1023" spans="2:3" x14ac:dyDescent="0.2">
      <c r="B1023" s="5"/>
      <c r="C1023" s="110"/>
    </row>
    <row r="1024" spans="2:3" x14ac:dyDescent="0.2">
      <c r="B1024" s="5"/>
      <c r="C1024" s="110"/>
    </row>
    <row r="1025" spans="2:3" x14ac:dyDescent="0.2">
      <c r="B1025" s="5"/>
      <c r="C1025" s="110"/>
    </row>
    <row r="1026" spans="2:3" x14ac:dyDescent="0.2">
      <c r="B1026" s="5"/>
      <c r="C1026" s="110"/>
    </row>
    <row r="1027" spans="2:3" x14ac:dyDescent="0.2">
      <c r="B1027" s="5"/>
      <c r="C1027" s="110"/>
    </row>
    <row r="1028" spans="2:3" x14ac:dyDescent="0.2">
      <c r="B1028" s="5"/>
      <c r="C1028" s="110"/>
    </row>
    <row r="1029" spans="2:3" x14ac:dyDescent="0.2">
      <c r="B1029" s="5"/>
      <c r="C1029" s="110"/>
    </row>
    <row r="1030" spans="2:3" x14ac:dyDescent="0.2">
      <c r="B1030" s="5"/>
      <c r="C1030" s="110"/>
    </row>
    <row r="1031" spans="2:3" x14ac:dyDescent="0.2">
      <c r="B1031" s="5"/>
      <c r="C1031" s="110"/>
    </row>
    <row r="1032" spans="2:3" x14ac:dyDescent="0.2">
      <c r="B1032" s="5"/>
      <c r="C1032" s="110"/>
    </row>
    <row r="1033" spans="2:3" x14ac:dyDescent="0.2">
      <c r="B1033" s="5"/>
      <c r="C1033" s="110"/>
    </row>
    <row r="1034" spans="2:3" x14ac:dyDescent="0.2">
      <c r="B1034" s="5"/>
      <c r="C1034" s="110"/>
    </row>
    <row r="1035" spans="2:3" x14ac:dyDescent="0.2">
      <c r="B1035" s="5"/>
      <c r="C1035" s="110"/>
    </row>
    <row r="1036" spans="2:3" x14ac:dyDescent="0.2">
      <c r="B1036" s="5"/>
      <c r="C1036" s="110"/>
    </row>
    <row r="1037" spans="2:3" x14ac:dyDescent="0.2">
      <c r="B1037" s="5"/>
      <c r="C1037" s="110"/>
    </row>
    <row r="1038" spans="2:3" x14ac:dyDescent="0.2">
      <c r="B1038" s="5"/>
      <c r="C1038" s="110"/>
    </row>
    <row r="1039" spans="2:3" x14ac:dyDescent="0.2">
      <c r="B1039" s="5"/>
      <c r="C1039" s="110"/>
    </row>
    <row r="1040" spans="2:3" x14ac:dyDescent="0.2">
      <c r="B1040" s="5"/>
      <c r="C1040" s="110"/>
    </row>
    <row r="1041" spans="2:3" x14ac:dyDescent="0.2">
      <c r="B1041" s="5"/>
      <c r="C1041" s="110"/>
    </row>
    <row r="1042" spans="2:3" x14ac:dyDescent="0.2">
      <c r="B1042" s="5"/>
      <c r="C1042" s="110"/>
    </row>
    <row r="1043" spans="2:3" x14ac:dyDescent="0.2">
      <c r="B1043" s="5"/>
      <c r="C1043" s="110"/>
    </row>
    <row r="1044" spans="2:3" x14ac:dyDescent="0.2">
      <c r="B1044" s="5"/>
      <c r="C1044" s="110"/>
    </row>
    <row r="1045" spans="2:3" x14ac:dyDescent="0.2">
      <c r="B1045" s="5"/>
      <c r="C1045" s="110"/>
    </row>
    <row r="1046" spans="2:3" x14ac:dyDescent="0.2">
      <c r="B1046" s="5"/>
      <c r="C1046" s="110"/>
    </row>
    <row r="1047" spans="2:3" x14ac:dyDescent="0.2">
      <c r="B1047" s="5"/>
      <c r="C1047" s="110"/>
    </row>
    <row r="1048" spans="2:3" x14ac:dyDescent="0.2">
      <c r="B1048" s="5"/>
      <c r="C1048" s="110"/>
    </row>
    <row r="1049" spans="2:3" x14ac:dyDescent="0.2">
      <c r="B1049" s="5"/>
      <c r="C1049" s="110"/>
    </row>
    <row r="1050" spans="2:3" x14ac:dyDescent="0.2">
      <c r="B1050" s="5"/>
      <c r="C1050" s="110"/>
    </row>
    <row r="1051" spans="2:3" x14ac:dyDescent="0.2">
      <c r="B1051" s="5"/>
      <c r="C1051" s="110"/>
    </row>
    <row r="1052" spans="2:3" x14ac:dyDescent="0.2">
      <c r="B1052" s="5"/>
      <c r="C1052" s="110"/>
    </row>
    <row r="1053" spans="2:3" x14ac:dyDescent="0.2">
      <c r="B1053" s="5"/>
      <c r="C1053" s="110"/>
    </row>
    <row r="1054" spans="2:3" x14ac:dyDescent="0.2">
      <c r="B1054" s="5"/>
      <c r="C1054" s="110"/>
    </row>
    <row r="1055" spans="2:3" x14ac:dyDescent="0.2">
      <c r="B1055" s="5"/>
      <c r="C1055" s="110"/>
    </row>
    <row r="1056" spans="2:3" x14ac:dyDescent="0.2">
      <c r="B1056" s="5"/>
      <c r="C1056" s="110"/>
    </row>
    <row r="1057" spans="2:3" x14ac:dyDescent="0.2">
      <c r="B1057" s="5"/>
      <c r="C1057" s="110"/>
    </row>
    <row r="1058" spans="2:3" x14ac:dyDescent="0.2">
      <c r="B1058" s="5"/>
      <c r="C1058" s="110"/>
    </row>
    <row r="1059" spans="2:3" x14ac:dyDescent="0.2">
      <c r="B1059" s="5"/>
      <c r="C1059" s="110"/>
    </row>
    <row r="1060" spans="2:3" x14ac:dyDescent="0.2">
      <c r="B1060" s="5"/>
      <c r="C1060" s="110"/>
    </row>
    <row r="1061" spans="2:3" x14ac:dyDescent="0.2">
      <c r="B1061" s="5"/>
      <c r="C1061" s="110"/>
    </row>
    <row r="1062" spans="2:3" x14ac:dyDescent="0.2">
      <c r="B1062" s="5"/>
      <c r="C1062" s="110"/>
    </row>
    <row r="1063" spans="2:3" x14ac:dyDescent="0.2">
      <c r="B1063" s="5"/>
      <c r="C1063" s="110"/>
    </row>
    <row r="1064" spans="2:3" x14ac:dyDescent="0.2">
      <c r="B1064" s="5"/>
      <c r="C1064" s="110"/>
    </row>
    <row r="1065" spans="2:3" x14ac:dyDescent="0.2">
      <c r="B1065" s="5"/>
      <c r="C1065" s="110"/>
    </row>
    <row r="1066" spans="2:3" x14ac:dyDescent="0.2">
      <c r="B1066" s="5"/>
      <c r="C1066" s="110"/>
    </row>
    <row r="1067" spans="2:3" x14ac:dyDescent="0.2">
      <c r="B1067" s="5"/>
      <c r="C1067" s="110"/>
    </row>
    <row r="1068" spans="2:3" x14ac:dyDescent="0.2">
      <c r="B1068" s="5"/>
      <c r="C1068" s="110"/>
    </row>
    <row r="1069" spans="2:3" x14ac:dyDescent="0.2">
      <c r="B1069" s="5"/>
      <c r="C1069" s="110"/>
    </row>
    <row r="1070" spans="2:3" x14ac:dyDescent="0.2">
      <c r="B1070" s="5"/>
      <c r="C1070" s="110"/>
    </row>
    <row r="1071" spans="2:3" x14ac:dyDescent="0.2">
      <c r="B1071" s="5"/>
      <c r="C1071" s="110"/>
    </row>
    <row r="1072" spans="2:3" x14ac:dyDescent="0.2">
      <c r="B1072" s="5"/>
      <c r="C1072" s="110"/>
    </row>
    <row r="1073" spans="2:3" x14ac:dyDescent="0.2">
      <c r="B1073" s="5"/>
      <c r="C1073" s="110"/>
    </row>
    <row r="1074" spans="2:3" x14ac:dyDescent="0.2">
      <c r="B1074" s="5"/>
      <c r="C1074" s="110"/>
    </row>
    <row r="1075" spans="2:3" x14ac:dyDescent="0.2">
      <c r="B1075" s="5"/>
      <c r="C1075" s="110"/>
    </row>
    <row r="1076" spans="2:3" x14ac:dyDescent="0.2">
      <c r="B1076" s="5"/>
      <c r="C1076" s="110"/>
    </row>
    <row r="1077" spans="2:3" x14ac:dyDescent="0.2">
      <c r="B1077" s="5"/>
      <c r="C1077" s="110"/>
    </row>
    <row r="1078" spans="2:3" x14ac:dyDescent="0.2">
      <c r="B1078" s="5"/>
      <c r="C1078" s="110"/>
    </row>
    <row r="1079" spans="2:3" x14ac:dyDescent="0.2">
      <c r="B1079" s="5"/>
      <c r="C1079" s="110"/>
    </row>
    <row r="1080" spans="2:3" x14ac:dyDescent="0.2">
      <c r="B1080" s="5"/>
      <c r="C1080" s="110"/>
    </row>
    <row r="1081" spans="2:3" x14ac:dyDescent="0.2">
      <c r="B1081" s="5"/>
      <c r="C1081" s="110"/>
    </row>
    <row r="1082" spans="2:3" x14ac:dyDescent="0.2">
      <c r="B1082" s="5"/>
      <c r="C1082" s="110"/>
    </row>
    <row r="1083" spans="2:3" x14ac:dyDescent="0.2">
      <c r="B1083" s="5"/>
      <c r="C1083" s="110"/>
    </row>
    <row r="1084" spans="2:3" x14ac:dyDescent="0.2">
      <c r="B1084" s="5"/>
      <c r="C1084" s="110"/>
    </row>
    <row r="1085" spans="2:3" x14ac:dyDescent="0.2">
      <c r="B1085" s="5"/>
      <c r="C1085" s="110"/>
    </row>
    <row r="1086" spans="2:3" x14ac:dyDescent="0.2">
      <c r="B1086" s="5"/>
      <c r="C1086" s="110"/>
    </row>
    <row r="1087" spans="2:3" x14ac:dyDescent="0.2">
      <c r="B1087" s="5"/>
      <c r="C1087" s="110"/>
    </row>
    <row r="1088" spans="2:3" x14ac:dyDescent="0.2">
      <c r="B1088" s="5"/>
      <c r="C1088" s="110"/>
    </row>
    <row r="1089" spans="2:3" x14ac:dyDescent="0.2">
      <c r="B1089" s="5"/>
      <c r="C1089" s="110"/>
    </row>
    <row r="1090" spans="2:3" x14ac:dyDescent="0.2">
      <c r="B1090" s="5"/>
      <c r="C1090" s="110"/>
    </row>
    <row r="1091" spans="2:3" x14ac:dyDescent="0.2">
      <c r="B1091" s="5"/>
      <c r="C1091" s="110"/>
    </row>
    <row r="1092" spans="2:3" x14ac:dyDescent="0.2">
      <c r="B1092" s="5"/>
      <c r="C1092" s="110"/>
    </row>
    <row r="1093" spans="2:3" x14ac:dyDescent="0.2">
      <c r="B1093" s="5"/>
      <c r="C1093" s="110"/>
    </row>
    <row r="1094" spans="2:3" x14ac:dyDescent="0.2">
      <c r="B1094" s="5"/>
      <c r="C1094" s="110"/>
    </row>
    <row r="1095" spans="2:3" x14ac:dyDescent="0.2">
      <c r="B1095" s="5"/>
      <c r="C1095" s="110"/>
    </row>
    <row r="1096" spans="2:3" x14ac:dyDescent="0.2">
      <c r="B1096" s="5"/>
      <c r="C1096" s="110"/>
    </row>
    <row r="1097" spans="2:3" x14ac:dyDescent="0.2">
      <c r="B1097" s="5"/>
      <c r="C1097" s="110"/>
    </row>
    <row r="1098" spans="2:3" x14ac:dyDescent="0.2">
      <c r="B1098" s="5"/>
      <c r="C1098" s="110"/>
    </row>
    <row r="1099" spans="2:3" x14ac:dyDescent="0.2">
      <c r="B1099" s="5"/>
      <c r="C1099" s="110"/>
    </row>
    <row r="1100" spans="2:3" x14ac:dyDescent="0.2">
      <c r="B1100" s="5"/>
      <c r="C1100" s="110"/>
    </row>
    <row r="1101" spans="2:3" x14ac:dyDescent="0.2">
      <c r="B1101" s="5"/>
      <c r="C1101" s="110"/>
    </row>
    <row r="1102" spans="2:3" x14ac:dyDescent="0.2">
      <c r="B1102" s="5"/>
      <c r="C1102" s="110"/>
    </row>
    <row r="1103" spans="2:3" x14ac:dyDescent="0.2">
      <c r="B1103" s="5"/>
      <c r="C1103" s="110"/>
    </row>
    <row r="1104" spans="2:3" x14ac:dyDescent="0.2">
      <c r="B1104" s="5"/>
      <c r="C1104" s="110"/>
    </row>
    <row r="1105" spans="2:3" x14ac:dyDescent="0.2">
      <c r="B1105" s="5"/>
      <c r="C1105" s="110"/>
    </row>
    <row r="1106" spans="2:3" x14ac:dyDescent="0.2">
      <c r="B1106" s="5"/>
      <c r="C1106" s="110"/>
    </row>
    <row r="1107" spans="2:3" x14ac:dyDescent="0.2">
      <c r="B1107" s="5"/>
      <c r="C1107" s="110"/>
    </row>
    <row r="1108" spans="2:3" x14ac:dyDescent="0.2">
      <c r="B1108" s="5"/>
      <c r="C1108" s="110"/>
    </row>
    <row r="1109" spans="2:3" x14ac:dyDescent="0.2">
      <c r="B1109" s="5"/>
      <c r="C1109" s="110"/>
    </row>
    <row r="1110" spans="2:3" x14ac:dyDescent="0.2">
      <c r="B1110" s="5"/>
      <c r="C1110" s="110"/>
    </row>
    <row r="1111" spans="2:3" x14ac:dyDescent="0.2">
      <c r="B1111" s="5"/>
      <c r="C1111" s="110"/>
    </row>
    <row r="1112" spans="2:3" x14ac:dyDescent="0.2">
      <c r="B1112" s="5"/>
      <c r="C1112" s="110"/>
    </row>
    <row r="1113" spans="2:3" x14ac:dyDescent="0.2">
      <c r="B1113" s="5"/>
      <c r="C1113" s="110"/>
    </row>
    <row r="1114" spans="2:3" x14ac:dyDescent="0.2">
      <c r="B1114" s="5"/>
      <c r="C1114" s="110"/>
    </row>
    <row r="1115" spans="2:3" x14ac:dyDescent="0.2">
      <c r="B1115" s="5"/>
      <c r="C1115" s="110"/>
    </row>
    <row r="1116" spans="2:3" x14ac:dyDescent="0.2">
      <c r="B1116" s="5"/>
      <c r="C1116" s="110"/>
    </row>
    <row r="1117" spans="2:3" x14ac:dyDescent="0.2">
      <c r="B1117" s="5"/>
      <c r="C1117" s="110"/>
    </row>
    <row r="1118" spans="2:3" x14ac:dyDescent="0.2">
      <c r="B1118" s="5"/>
      <c r="C1118" s="110"/>
    </row>
    <row r="1119" spans="2:3" x14ac:dyDescent="0.2">
      <c r="B1119" s="5"/>
      <c r="C1119" s="110"/>
    </row>
    <row r="1120" spans="2:3" x14ac:dyDescent="0.2">
      <c r="B1120" s="5"/>
      <c r="C1120" s="110"/>
    </row>
    <row r="1121" spans="2:3" x14ac:dyDescent="0.2">
      <c r="B1121" s="5"/>
      <c r="C1121" s="110"/>
    </row>
    <row r="1122" spans="2:3" x14ac:dyDescent="0.2">
      <c r="B1122" s="5"/>
      <c r="C1122" s="110"/>
    </row>
    <row r="1123" spans="2:3" x14ac:dyDescent="0.2">
      <c r="B1123" s="5"/>
      <c r="C1123" s="110"/>
    </row>
    <row r="1124" spans="2:3" x14ac:dyDescent="0.2">
      <c r="B1124" s="5"/>
      <c r="C1124" s="110"/>
    </row>
    <row r="1125" spans="2:3" x14ac:dyDescent="0.2">
      <c r="B1125" s="5"/>
      <c r="C1125" s="110"/>
    </row>
    <row r="1126" spans="2:3" x14ac:dyDescent="0.2">
      <c r="B1126" s="5"/>
      <c r="C1126" s="110"/>
    </row>
    <row r="1127" spans="2:3" x14ac:dyDescent="0.2">
      <c r="B1127" s="5"/>
      <c r="C1127" s="110"/>
    </row>
    <row r="1128" spans="2:3" x14ac:dyDescent="0.2">
      <c r="B1128" s="5"/>
      <c r="C1128" s="110"/>
    </row>
    <row r="1129" spans="2:3" x14ac:dyDescent="0.2">
      <c r="B1129" s="5"/>
      <c r="C1129" s="110"/>
    </row>
    <row r="1130" spans="2:3" x14ac:dyDescent="0.2">
      <c r="B1130" s="5"/>
      <c r="C1130" s="110"/>
    </row>
    <row r="1131" spans="2:3" x14ac:dyDescent="0.2">
      <c r="B1131" s="5"/>
      <c r="C1131" s="110"/>
    </row>
    <row r="1132" spans="2:3" x14ac:dyDescent="0.2">
      <c r="B1132" s="5"/>
      <c r="C1132" s="110"/>
    </row>
    <row r="1133" spans="2:3" x14ac:dyDescent="0.2">
      <c r="B1133" s="5"/>
      <c r="C1133" s="110"/>
    </row>
    <row r="1134" spans="2:3" x14ac:dyDescent="0.2">
      <c r="B1134" s="5"/>
      <c r="C1134" s="110"/>
    </row>
    <row r="1135" spans="2:3" x14ac:dyDescent="0.2">
      <c r="B1135" s="5"/>
      <c r="C1135" s="110"/>
    </row>
    <row r="1136" spans="2:3" x14ac:dyDescent="0.2">
      <c r="B1136" s="5"/>
      <c r="C1136" s="110"/>
    </row>
    <row r="1137" spans="2:3" x14ac:dyDescent="0.2">
      <c r="B1137" s="5"/>
      <c r="C1137" s="110"/>
    </row>
    <row r="1138" spans="2:3" x14ac:dyDescent="0.2">
      <c r="B1138" s="5"/>
      <c r="C1138" s="110"/>
    </row>
    <row r="1139" spans="2:3" x14ac:dyDescent="0.2">
      <c r="B1139" s="5"/>
      <c r="C1139" s="110"/>
    </row>
    <row r="1140" spans="2:3" x14ac:dyDescent="0.2">
      <c r="B1140" s="5"/>
      <c r="C1140" s="110"/>
    </row>
    <row r="1141" spans="2:3" x14ac:dyDescent="0.2">
      <c r="B1141" s="5"/>
      <c r="C1141" s="110"/>
    </row>
    <row r="1142" spans="2:3" x14ac:dyDescent="0.2">
      <c r="B1142" s="5"/>
      <c r="C1142" s="110"/>
    </row>
    <row r="1143" spans="2:3" x14ac:dyDescent="0.2">
      <c r="B1143" s="5"/>
      <c r="C1143" s="110"/>
    </row>
    <row r="1144" spans="2:3" x14ac:dyDescent="0.2">
      <c r="B1144" s="5"/>
      <c r="C1144" s="110"/>
    </row>
    <row r="1145" spans="2:3" x14ac:dyDescent="0.2">
      <c r="B1145" s="5"/>
      <c r="C1145" s="110"/>
    </row>
    <row r="1146" spans="2:3" x14ac:dyDescent="0.2">
      <c r="B1146" s="5"/>
      <c r="C1146" s="110"/>
    </row>
    <row r="1147" spans="2:3" x14ac:dyDescent="0.2">
      <c r="B1147" s="5"/>
      <c r="C1147" s="110"/>
    </row>
    <row r="1148" spans="2:3" x14ac:dyDescent="0.2">
      <c r="B1148" s="5"/>
      <c r="C1148" s="110"/>
    </row>
    <row r="1149" spans="2:3" x14ac:dyDescent="0.2">
      <c r="B1149" s="5"/>
      <c r="C1149" s="110"/>
    </row>
    <row r="1150" spans="2:3" x14ac:dyDescent="0.2">
      <c r="B1150" s="5"/>
      <c r="C1150" s="110"/>
    </row>
    <row r="1151" spans="2:3" x14ac:dyDescent="0.2">
      <c r="B1151" s="5"/>
      <c r="C1151" s="110"/>
    </row>
    <row r="1152" spans="2:3" x14ac:dyDescent="0.2">
      <c r="B1152" s="5"/>
      <c r="C1152" s="110"/>
    </row>
    <row r="1153" spans="2:3" x14ac:dyDescent="0.2">
      <c r="B1153" s="5"/>
      <c r="C1153" s="110"/>
    </row>
    <row r="1154" spans="2:3" x14ac:dyDescent="0.2">
      <c r="B1154" s="5"/>
      <c r="C1154" s="110"/>
    </row>
    <row r="1155" spans="2:3" x14ac:dyDescent="0.2">
      <c r="B1155" s="5"/>
      <c r="C1155" s="110"/>
    </row>
    <row r="1156" spans="2:3" x14ac:dyDescent="0.2">
      <c r="B1156" s="5"/>
      <c r="C1156" s="110"/>
    </row>
    <row r="1157" spans="2:3" x14ac:dyDescent="0.2">
      <c r="B1157" s="5"/>
      <c r="C1157" s="110"/>
    </row>
    <row r="1158" spans="2:3" x14ac:dyDescent="0.2">
      <c r="B1158" s="5"/>
      <c r="C1158" s="110"/>
    </row>
    <row r="1159" spans="2:3" x14ac:dyDescent="0.2">
      <c r="B1159" s="5"/>
      <c r="C1159" s="110"/>
    </row>
    <row r="1160" spans="2:3" x14ac:dyDescent="0.2">
      <c r="B1160" s="5"/>
      <c r="C1160" s="110"/>
    </row>
    <row r="1161" spans="2:3" x14ac:dyDescent="0.2">
      <c r="B1161" s="5"/>
      <c r="C1161" s="110"/>
    </row>
    <row r="1162" spans="2:3" x14ac:dyDescent="0.2">
      <c r="B1162" s="5"/>
      <c r="C1162" s="110"/>
    </row>
    <row r="1163" spans="2:3" x14ac:dyDescent="0.2">
      <c r="B1163" s="5"/>
      <c r="C1163" s="110"/>
    </row>
    <row r="1164" spans="2:3" x14ac:dyDescent="0.2">
      <c r="B1164" s="5"/>
      <c r="C1164" s="110"/>
    </row>
    <row r="1165" spans="2:3" x14ac:dyDescent="0.2">
      <c r="B1165" s="5"/>
      <c r="C1165" s="110"/>
    </row>
    <row r="1166" spans="2:3" x14ac:dyDescent="0.2">
      <c r="B1166" s="5"/>
      <c r="C1166" s="110"/>
    </row>
    <row r="1167" spans="2:3" x14ac:dyDescent="0.2">
      <c r="B1167" s="5"/>
      <c r="C1167" s="110"/>
    </row>
    <row r="1168" spans="2:3" x14ac:dyDescent="0.2">
      <c r="B1168" s="5"/>
      <c r="C1168" s="110"/>
    </row>
    <row r="1169" spans="2:3" x14ac:dyDescent="0.2">
      <c r="B1169" s="5"/>
      <c r="C1169" s="110"/>
    </row>
    <row r="1170" spans="2:3" x14ac:dyDescent="0.2">
      <c r="B1170" s="5"/>
      <c r="C1170" s="110"/>
    </row>
    <row r="1171" spans="2:3" x14ac:dyDescent="0.2">
      <c r="B1171" s="5"/>
      <c r="C1171" s="110"/>
    </row>
    <row r="1172" spans="2:3" x14ac:dyDescent="0.2">
      <c r="B1172" s="5"/>
      <c r="C1172" s="110"/>
    </row>
    <row r="1173" spans="2:3" x14ac:dyDescent="0.2">
      <c r="B1173" s="5"/>
      <c r="C1173" s="110"/>
    </row>
    <row r="1174" spans="2:3" x14ac:dyDescent="0.2">
      <c r="B1174" s="5"/>
      <c r="C1174" s="110"/>
    </row>
    <row r="1175" spans="2:3" x14ac:dyDescent="0.2">
      <c r="B1175" s="5"/>
      <c r="C1175" s="110"/>
    </row>
    <row r="1176" spans="2:3" x14ac:dyDescent="0.2">
      <c r="B1176" s="5"/>
      <c r="C1176" s="110"/>
    </row>
    <row r="1177" spans="2:3" x14ac:dyDescent="0.2">
      <c r="B1177" s="5"/>
      <c r="C1177" s="110"/>
    </row>
    <row r="1178" spans="2:3" x14ac:dyDescent="0.2">
      <c r="B1178" s="5"/>
      <c r="C1178" s="110"/>
    </row>
    <row r="1179" spans="2:3" x14ac:dyDescent="0.2">
      <c r="B1179" s="5"/>
      <c r="C1179" s="110"/>
    </row>
    <row r="1180" spans="2:3" x14ac:dyDescent="0.2">
      <c r="B1180" s="5"/>
      <c r="C1180" s="110"/>
    </row>
    <row r="1181" spans="2:3" x14ac:dyDescent="0.2">
      <c r="B1181" s="5"/>
      <c r="C1181" s="110"/>
    </row>
    <row r="1182" spans="2:3" x14ac:dyDescent="0.2">
      <c r="B1182" s="5"/>
      <c r="C1182" s="110"/>
    </row>
    <row r="1183" spans="2:3" x14ac:dyDescent="0.2">
      <c r="B1183" s="5"/>
      <c r="C1183" s="110"/>
    </row>
    <row r="1184" spans="2:3" x14ac:dyDescent="0.2">
      <c r="B1184" s="5"/>
      <c r="C1184" s="110"/>
    </row>
    <row r="1185" spans="2:3" x14ac:dyDescent="0.2">
      <c r="B1185" s="5"/>
      <c r="C1185" s="110"/>
    </row>
    <row r="1186" spans="2:3" x14ac:dyDescent="0.2">
      <c r="B1186" s="5"/>
      <c r="C1186" s="110"/>
    </row>
    <row r="1187" spans="2:3" x14ac:dyDescent="0.2">
      <c r="B1187" s="5"/>
      <c r="C1187" s="110"/>
    </row>
    <row r="1188" spans="2:3" x14ac:dyDescent="0.2">
      <c r="B1188" s="5"/>
      <c r="C1188" s="110"/>
    </row>
    <row r="1189" spans="2:3" x14ac:dyDescent="0.2">
      <c r="B1189" s="5"/>
      <c r="C1189" s="110"/>
    </row>
    <row r="1190" spans="2:3" x14ac:dyDescent="0.2">
      <c r="B1190" s="5"/>
      <c r="C1190" s="110"/>
    </row>
    <row r="1191" spans="2:3" x14ac:dyDescent="0.2">
      <c r="B1191" s="5"/>
      <c r="C1191" s="110"/>
    </row>
    <row r="1192" spans="2:3" x14ac:dyDescent="0.2">
      <c r="B1192" s="5"/>
      <c r="C1192" s="110"/>
    </row>
    <row r="1193" spans="2:3" x14ac:dyDescent="0.2">
      <c r="B1193" s="5"/>
      <c r="C1193" s="110"/>
    </row>
    <row r="1194" spans="2:3" x14ac:dyDescent="0.2">
      <c r="B1194" s="5"/>
      <c r="C1194" s="110"/>
    </row>
    <row r="1195" spans="2:3" x14ac:dyDescent="0.2">
      <c r="B1195" s="5"/>
      <c r="C1195" s="110"/>
    </row>
    <row r="1196" spans="2:3" x14ac:dyDescent="0.2">
      <c r="B1196" s="5"/>
      <c r="C1196" s="110"/>
    </row>
    <row r="1197" spans="2:3" x14ac:dyDescent="0.2">
      <c r="B1197" s="5"/>
      <c r="C1197" s="110"/>
    </row>
    <row r="1198" spans="2:3" x14ac:dyDescent="0.2">
      <c r="B1198" s="5"/>
      <c r="C1198" s="110"/>
    </row>
    <row r="1199" spans="2:3" x14ac:dyDescent="0.2">
      <c r="B1199" s="5"/>
      <c r="C1199" s="110"/>
    </row>
    <row r="1200" spans="2:3" x14ac:dyDescent="0.2">
      <c r="B1200" s="5"/>
      <c r="C1200" s="110"/>
    </row>
    <row r="1201" spans="2:3" x14ac:dyDescent="0.2">
      <c r="B1201" s="5"/>
      <c r="C1201" s="110"/>
    </row>
    <row r="1202" spans="2:3" x14ac:dyDescent="0.2">
      <c r="B1202" s="5"/>
      <c r="C1202" s="110"/>
    </row>
    <row r="1203" spans="2:3" x14ac:dyDescent="0.2">
      <c r="B1203" s="5"/>
      <c r="C1203" s="110"/>
    </row>
    <row r="1204" spans="2:3" x14ac:dyDescent="0.2">
      <c r="B1204" s="5"/>
      <c r="C1204" s="110"/>
    </row>
    <row r="1205" spans="2:3" x14ac:dyDescent="0.2">
      <c r="B1205" s="5"/>
      <c r="C1205" s="110"/>
    </row>
    <row r="1206" spans="2:3" x14ac:dyDescent="0.2">
      <c r="B1206" s="5"/>
      <c r="C1206" s="110"/>
    </row>
    <row r="1207" spans="2:3" x14ac:dyDescent="0.2">
      <c r="B1207" s="5"/>
      <c r="C1207" s="110"/>
    </row>
    <row r="1208" spans="2:3" x14ac:dyDescent="0.2">
      <c r="B1208" s="5"/>
      <c r="C1208" s="110"/>
    </row>
    <row r="1209" spans="2:3" x14ac:dyDescent="0.2">
      <c r="B1209" s="5"/>
      <c r="C1209" s="110"/>
    </row>
    <row r="1210" spans="2:3" x14ac:dyDescent="0.2">
      <c r="B1210" s="5"/>
      <c r="C1210" s="110"/>
    </row>
    <row r="1211" spans="2:3" x14ac:dyDescent="0.2">
      <c r="B1211" s="5"/>
      <c r="C1211" s="110"/>
    </row>
    <row r="1212" spans="2:3" x14ac:dyDescent="0.2">
      <c r="B1212" s="5"/>
      <c r="C1212" s="110"/>
    </row>
    <row r="1213" spans="2:3" x14ac:dyDescent="0.2">
      <c r="B1213" s="5"/>
      <c r="C1213" s="110"/>
    </row>
    <row r="1214" spans="2:3" x14ac:dyDescent="0.2">
      <c r="B1214" s="5"/>
      <c r="C1214" s="110"/>
    </row>
    <row r="1215" spans="2:3" x14ac:dyDescent="0.2">
      <c r="B1215" s="5"/>
      <c r="C1215" s="110"/>
    </row>
    <row r="1216" spans="2:3" x14ac:dyDescent="0.2">
      <c r="B1216" s="5"/>
      <c r="C1216" s="110"/>
    </row>
    <row r="1217" spans="2:3" x14ac:dyDescent="0.2">
      <c r="B1217" s="5"/>
      <c r="C1217" s="110"/>
    </row>
    <row r="1218" spans="2:3" x14ac:dyDescent="0.2">
      <c r="B1218" s="5"/>
      <c r="C1218" s="110"/>
    </row>
    <row r="1219" spans="2:3" x14ac:dyDescent="0.2">
      <c r="B1219" s="5"/>
      <c r="C1219" s="110"/>
    </row>
    <row r="1220" spans="2:3" x14ac:dyDescent="0.2">
      <c r="B1220" s="5"/>
      <c r="C1220" s="110"/>
    </row>
    <row r="1221" spans="2:3" x14ac:dyDescent="0.2">
      <c r="B1221" s="5"/>
      <c r="C1221" s="110"/>
    </row>
    <row r="1222" spans="2:3" x14ac:dyDescent="0.2">
      <c r="B1222" s="5"/>
      <c r="C1222" s="110"/>
    </row>
    <row r="1223" spans="2:3" x14ac:dyDescent="0.2">
      <c r="B1223" s="5"/>
      <c r="C1223" s="110"/>
    </row>
    <row r="1224" spans="2:3" x14ac:dyDescent="0.2">
      <c r="B1224" s="5"/>
      <c r="C1224" s="110"/>
    </row>
    <row r="1225" spans="2:3" x14ac:dyDescent="0.2">
      <c r="B1225" s="5"/>
      <c r="C1225" s="110"/>
    </row>
    <row r="1226" spans="2:3" x14ac:dyDescent="0.2">
      <c r="B1226" s="5"/>
      <c r="C1226" s="110"/>
    </row>
    <row r="1227" spans="2:3" x14ac:dyDescent="0.2">
      <c r="B1227" s="5"/>
      <c r="C1227" s="110"/>
    </row>
    <row r="1228" spans="2:3" x14ac:dyDescent="0.2">
      <c r="B1228" s="5"/>
      <c r="C1228" s="110"/>
    </row>
    <row r="1229" spans="2:3" x14ac:dyDescent="0.2">
      <c r="B1229" s="5"/>
      <c r="C1229" s="110"/>
    </row>
    <row r="1230" spans="2:3" x14ac:dyDescent="0.2">
      <c r="B1230" s="5"/>
      <c r="C1230" s="110"/>
    </row>
    <row r="1231" spans="2:3" x14ac:dyDescent="0.2">
      <c r="B1231" s="5"/>
      <c r="C1231" s="110"/>
    </row>
    <row r="1232" spans="2:3" x14ac:dyDescent="0.2">
      <c r="B1232" s="5"/>
      <c r="C1232" s="110"/>
    </row>
    <row r="1233" spans="2:3" x14ac:dyDescent="0.2">
      <c r="B1233" s="5"/>
      <c r="C1233" s="110"/>
    </row>
    <row r="1234" spans="2:3" x14ac:dyDescent="0.2">
      <c r="B1234" s="5"/>
      <c r="C1234" s="110"/>
    </row>
    <row r="1235" spans="2:3" x14ac:dyDescent="0.2">
      <c r="B1235" s="5"/>
      <c r="C1235" s="110"/>
    </row>
    <row r="1236" spans="2:3" x14ac:dyDescent="0.2">
      <c r="B1236" s="5"/>
      <c r="C1236" s="110"/>
    </row>
    <row r="1237" spans="2:3" x14ac:dyDescent="0.2">
      <c r="B1237" s="5"/>
      <c r="C1237" s="110"/>
    </row>
    <row r="1238" spans="2:3" x14ac:dyDescent="0.2">
      <c r="B1238" s="5"/>
      <c r="C1238" s="110"/>
    </row>
    <row r="1239" spans="2:3" x14ac:dyDescent="0.2">
      <c r="B1239" s="5"/>
      <c r="C1239" s="110"/>
    </row>
    <row r="1240" spans="2:3" x14ac:dyDescent="0.2">
      <c r="B1240" s="5"/>
      <c r="C1240" s="110"/>
    </row>
    <row r="1241" spans="2:3" x14ac:dyDescent="0.2">
      <c r="B1241" s="5"/>
      <c r="C1241" s="110"/>
    </row>
    <row r="1242" spans="2:3" x14ac:dyDescent="0.2">
      <c r="B1242" s="5"/>
      <c r="C1242" s="110"/>
    </row>
    <row r="1243" spans="2:3" x14ac:dyDescent="0.2">
      <c r="B1243" s="5"/>
      <c r="C1243" s="110"/>
    </row>
    <row r="1244" spans="2:3" x14ac:dyDescent="0.2">
      <c r="B1244" s="5"/>
      <c r="C1244" s="110"/>
    </row>
    <row r="1245" spans="2:3" x14ac:dyDescent="0.2">
      <c r="B1245" s="5"/>
      <c r="C1245" s="110"/>
    </row>
    <row r="1246" spans="2:3" x14ac:dyDescent="0.2">
      <c r="B1246" s="5"/>
      <c r="C1246" s="110"/>
    </row>
    <row r="1247" spans="2:3" x14ac:dyDescent="0.2">
      <c r="B1247" s="5"/>
      <c r="C1247" s="110"/>
    </row>
    <row r="1248" spans="2:3" x14ac:dyDescent="0.2">
      <c r="B1248" s="5"/>
      <c r="C1248" s="110"/>
    </row>
    <row r="1249" spans="2:3" x14ac:dyDescent="0.2">
      <c r="B1249" s="5"/>
      <c r="C1249" s="110"/>
    </row>
    <row r="1250" spans="2:3" x14ac:dyDescent="0.2">
      <c r="B1250" s="5"/>
      <c r="C1250" s="110"/>
    </row>
    <row r="1251" spans="2:3" x14ac:dyDescent="0.2">
      <c r="B1251" s="5"/>
      <c r="C1251" s="110"/>
    </row>
    <row r="1252" spans="2:3" x14ac:dyDescent="0.2">
      <c r="B1252" s="5"/>
      <c r="C1252" s="110"/>
    </row>
    <row r="1253" spans="2:3" x14ac:dyDescent="0.2">
      <c r="B1253" s="5"/>
      <c r="C1253" s="110"/>
    </row>
    <row r="1254" spans="2:3" x14ac:dyDescent="0.2">
      <c r="B1254" s="5"/>
      <c r="C1254" s="110"/>
    </row>
    <row r="1255" spans="2:3" x14ac:dyDescent="0.2">
      <c r="B1255" s="5"/>
      <c r="C1255" s="110"/>
    </row>
    <row r="1256" spans="2:3" x14ac:dyDescent="0.2">
      <c r="B1256" s="5"/>
      <c r="C1256" s="110"/>
    </row>
    <row r="1257" spans="2:3" x14ac:dyDescent="0.2">
      <c r="B1257" s="5"/>
      <c r="C1257" s="110"/>
    </row>
    <row r="1258" spans="2:3" x14ac:dyDescent="0.2">
      <c r="B1258" s="5"/>
      <c r="C1258" s="110"/>
    </row>
    <row r="1259" spans="2:3" x14ac:dyDescent="0.2">
      <c r="B1259" s="5"/>
      <c r="C1259" s="110"/>
    </row>
    <row r="1260" spans="2:3" x14ac:dyDescent="0.2">
      <c r="B1260" s="5"/>
      <c r="C1260" s="110"/>
    </row>
    <row r="1261" spans="2:3" x14ac:dyDescent="0.2">
      <c r="B1261" s="5"/>
      <c r="C1261" s="110"/>
    </row>
    <row r="1262" spans="2:3" x14ac:dyDescent="0.2">
      <c r="B1262" s="5"/>
      <c r="C1262" s="110"/>
    </row>
    <row r="1263" spans="2:3" x14ac:dyDescent="0.2">
      <c r="B1263" s="5"/>
      <c r="C1263" s="110"/>
    </row>
    <row r="1264" spans="2:3" x14ac:dyDescent="0.2">
      <c r="B1264" s="5"/>
      <c r="C1264" s="110"/>
    </row>
    <row r="1265" spans="2:3" x14ac:dyDescent="0.2">
      <c r="B1265" s="5"/>
      <c r="C1265" s="110"/>
    </row>
    <row r="1266" spans="2:3" x14ac:dyDescent="0.2">
      <c r="B1266" s="5"/>
      <c r="C1266" s="110"/>
    </row>
    <row r="1267" spans="2:3" x14ac:dyDescent="0.2">
      <c r="B1267" s="5"/>
      <c r="C1267" s="110"/>
    </row>
    <row r="1268" spans="2:3" x14ac:dyDescent="0.2">
      <c r="B1268" s="5"/>
      <c r="C1268" s="110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9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7" t="s">
        <v>76</v>
      </c>
      <c r="D1" s="22" t="s">
        <v>145</v>
      </c>
      <c r="M1" s="48" t="s">
        <v>77</v>
      </c>
      <c r="N1" s="16" t="s">
        <v>78</v>
      </c>
      <c r="O1" s="16">
        <f ca="1">H18*J18-I18*I18</f>
        <v>5431.7447002887529</v>
      </c>
      <c r="P1" s="16" t="s">
        <v>158</v>
      </c>
      <c r="U1" s="8" t="s">
        <v>133</v>
      </c>
      <c r="V1" s="78" t="s">
        <v>135</v>
      </c>
      <c r="AA1" s="16">
        <v>1</v>
      </c>
      <c r="AB1" s="16" t="s">
        <v>79</v>
      </c>
    </row>
    <row r="2" spans="1:28" x14ac:dyDescent="0.2">
      <c r="M2" s="48" t="s">
        <v>80</v>
      </c>
      <c r="N2" s="16" t="s">
        <v>81</v>
      </c>
      <c r="O2" s="16">
        <f ca="1">+F18*J18-H18*I18</f>
        <v>-703.11603689241929</v>
      </c>
      <c r="P2" s="16" t="s">
        <v>159</v>
      </c>
      <c r="U2" s="16">
        <v>-1.6</v>
      </c>
      <c r="V2" s="16">
        <f t="shared" ref="V2:V21" ca="1" si="0">+E$4+E$5*U2+E$6*U2^2</f>
        <v>0.11793305754697594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49" t="s">
        <v>84</v>
      </c>
      <c r="F3" s="49" t="s">
        <v>85</v>
      </c>
      <c r="G3" s="49" t="s">
        <v>86</v>
      </c>
      <c r="H3" s="49" t="s">
        <v>87</v>
      </c>
      <c r="M3" s="48" t="s">
        <v>88</v>
      </c>
      <c r="N3" s="16" t="s">
        <v>89</v>
      </c>
      <c r="O3" s="16">
        <f ca="1">+F18*I18-H18*H18</f>
        <v>-2146.5066181910315</v>
      </c>
      <c r="P3" s="16" t="s">
        <v>160</v>
      </c>
      <c r="U3" s="16">
        <v>-1.4</v>
      </c>
      <c r="V3" s="16">
        <f t="shared" ca="1" si="0"/>
        <v>0.10104895607730588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50" t="s">
        <v>93</v>
      </c>
      <c r="E4" s="51">
        <f ca="1">(G18*O1-K18*O2+L18*O3)/O7</f>
        <v>2.6088265887781541E-3</v>
      </c>
      <c r="F4" s="52">
        <f ca="1">+E7/O7*O18</f>
        <v>8.6254422240514533E-4</v>
      </c>
      <c r="G4" s="53">
        <f>+B18</f>
        <v>1</v>
      </c>
      <c r="H4" s="54">
        <f ca="1">ABS(F4/E4)</f>
        <v>0.33062535705338642</v>
      </c>
      <c r="M4" s="48" t="s">
        <v>94</v>
      </c>
      <c r="N4" s="16" t="s">
        <v>95</v>
      </c>
      <c r="O4" s="16">
        <f ca="1">+C18*J18-H18*H18</f>
        <v>8905.7365121415587</v>
      </c>
      <c r="P4" s="16" t="s">
        <v>161</v>
      </c>
      <c r="U4" s="16">
        <v>-1.2</v>
      </c>
      <c r="V4" s="16">
        <f t="shared" ca="1" si="0"/>
        <v>8.4870161064748761E-2</v>
      </c>
      <c r="AA4" s="16">
        <v>4</v>
      </c>
      <c r="AB4" s="16" t="s">
        <v>96</v>
      </c>
    </row>
    <row r="5" spans="1:28" x14ac:dyDescent="0.2">
      <c r="A5" s="16" t="s">
        <v>97</v>
      </c>
      <c r="B5" s="55">
        <v>40323</v>
      </c>
      <c r="D5" s="56" t="s">
        <v>98</v>
      </c>
      <c r="E5" s="57">
        <f ca="1">+(-G18*O2+K18*O4-L18*O5)/O7</f>
        <v>-5.797151520661456E-2</v>
      </c>
      <c r="F5" s="58">
        <f ca="1">P18*E7/O7</f>
        <v>1.1044514170171502E-3</v>
      </c>
      <c r="G5" s="59">
        <f>+B18/A18</f>
        <v>1E-4</v>
      </c>
      <c r="H5" s="54">
        <f ca="1">ABS(F5/E5)</f>
        <v>1.9051622388699133E-2</v>
      </c>
      <c r="M5" s="48" t="s">
        <v>99</v>
      </c>
      <c r="N5" s="16" t="s">
        <v>100</v>
      </c>
      <c r="O5" s="16">
        <f ca="1">+C18*I18-F18*H18</f>
        <v>4847.694505397566</v>
      </c>
      <c r="P5" s="16" t="s">
        <v>162</v>
      </c>
      <c r="U5" s="16">
        <v>-0.999999999999999</v>
      </c>
      <c r="V5" s="16">
        <f t="shared" ca="1" si="0"/>
        <v>6.9396672509304549E-2</v>
      </c>
      <c r="AA5" s="16">
        <v>5</v>
      </c>
      <c r="AB5" s="16" t="s">
        <v>101</v>
      </c>
    </row>
    <row r="6" spans="1:28" ht="13.5" thickBot="1" x14ac:dyDescent="0.25">
      <c r="D6" s="60" t="s">
        <v>102</v>
      </c>
      <c r="E6" s="61">
        <f ca="1">+(G18*O3-K18*O5+L18*O6)/O7</f>
        <v>8.816330713911906E-3</v>
      </c>
      <c r="F6" s="62">
        <f ca="1">Q18*E7/O7</f>
        <v>7.1573589760876E-4</v>
      </c>
      <c r="G6" s="63">
        <f>+B18/A18^2</f>
        <v>1E-8</v>
      </c>
      <c r="H6" s="54">
        <f ca="1">ABS(F6/E6)</f>
        <v>8.1182968383814155E-2</v>
      </c>
      <c r="M6" s="64" t="s">
        <v>103</v>
      </c>
      <c r="N6" s="65" t="s">
        <v>104</v>
      </c>
      <c r="O6" s="65">
        <f ca="1">+C18*H18-F18*F18</f>
        <v>3740.0913329625014</v>
      </c>
      <c r="P6" s="16" t="s">
        <v>163</v>
      </c>
      <c r="U6" s="16">
        <v>-0.79999999999999905</v>
      </c>
      <c r="V6" s="16">
        <f t="shared" ca="1" si="0"/>
        <v>5.4628490410973354E-2</v>
      </c>
      <c r="AA6" s="16">
        <v>6</v>
      </c>
      <c r="AB6" s="16" t="s">
        <v>105</v>
      </c>
    </row>
    <row r="7" spans="1:28" x14ac:dyDescent="0.2">
      <c r="D7" s="67" t="s">
        <v>106</v>
      </c>
      <c r="E7" s="68">
        <f ca="1">SQRT(N18/(B15-3))</f>
        <v>4.6548840514182982E-3</v>
      </c>
      <c r="G7" s="69">
        <f>+B22</f>
        <v>5.0060850000591017E-2</v>
      </c>
      <c r="M7" s="48" t="s">
        <v>107</v>
      </c>
      <c r="N7" s="70" t="s">
        <v>108</v>
      </c>
      <c r="O7" s="16">
        <f ca="1">+C18*O1-F18*O2+H18*O3</f>
        <v>158195.57943623496</v>
      </c>
      <c r="U7" s="16">
        <v>-0.6</v>
      </c>
      <c r="V7" s="16">
        <f t="shared" ca="1" si="0"/>
        <v>4.0565614769755169E-2</v>
      </c>
      <c r="AA7" s="16">
        <v>7</v>
      </c>
      <c r="AB7" s="16" t="s">
        <v>109</v>
      </c>
    </row>
    <row r="8" spans="1:28" x14ac:dyDescent="0.2">
      <c r="A8" s="66">
        <v>21</v>
      </c>
      <c r="B8" s="16" t="s">
        <v>113</v>
      </c>
      <c r="C8" s="82">
        <v>21</v>
      </c>
      <c r="D8" s="67" t="s">
        <v>148</v>
      </c>
      <c r="F8" s="83">
        <f ca="1">CORREL(INDIRECT(E12):INDIRECT(E13),INDIRECT(M12):INDIRECT(M13))</f>
        <v>0.99526269534078238</v>
      </c>
      <c r="G8" s="68"/>
      <c r="K8" s="69"/>
      <c r="N8" s="70"/>
      <c r="U8" s="16">
        <v>-0.4</v>
      </c>
      <c r="V8" s="16">
        <f t="shared" ca="1" si="0"/>
        <v>2.7208045585649883E-2</v>
      </c>
      <c r="AA8" s="16">
        <v>8</v>
      </c>
      <c r="AB8" s="16" t="s">
        <v>110</v>
      </c>
    </row>
    <row r="9" spans="1:28" x14ac:dyDescent="0.2">
      <c r="A9" s="66">
        <f>20+COUNT(A21:A1446)</f>
        <v>82</v>
      </c>
      <c r="B9" s="16" t="s">
        <v>115</v>
      </c>
      <c r="C9" s="82">
        <f>A9</f>
        <v>82</v>
      </c>
      <c r="E9" s="96">
        <f ca="1">E6*G6</f>
        <v>8.816330713911906E-11</v>
      </c>
      <c r="F9" s="71">
        <f ca="1">H6</f>
        <v>8.1182968383814155E-2</v>
      </c>
      <c r="G9" s="72">
        <f ca="1">F8</f>
        <v>0.99526269534078238</v>
      </c>
      <c r="K9" s="69"/>
      <c r="N9" s="70"/>
      <c r="U9" s="16">
        <v>-0.2</v>
      </c>
      <c r="V9" s="16">
        <f t="shared" ca="1" si="0"/>
        <v>1.4555782858657542E-2</v>
      </c>
      <c r="AA9" s="16">
        <v>9</v>
      </c>
      <c r="AB9" s="16" t="s">
        <v>36</v>
      </c>
    </row>
    <row r="10" spans="1:28" x14ac:dyDescent="0.2">
      <c r="A10" s="102" t="s">
        <v>6</v>
      </c>
      <c r="B10" s="30">
        <f>+'Active 1'!C8</f>
        <v>0.36384529999999998</v>
      </c>
      <c r="D10" s="16" t="s">
        <v>149</v>
      </c>
      <c r="E10" s="16">
        <f ca="1">2*E9*365.2422/B10</f>
        <v>1.7700357959147776E-7</v>
      </c>
      <c r="F10" s="16">
        <f ca="1">+F9*E10</f>
        <v>1.4369676005796872E-8</v>
      </c>
      <c r="G10" s="16" t="s">
        <v>147</v>
      </c>
      <c r="U10" s="16">
        <v>0</v>
      </c>
      <c r="V10" s="16">
        <f t="shared" ca="1" si="0"/>
        <v>2.6088265887781541E-3</v>
      </c>
      <c r="AA10" s="16">
        <v>10</v>
      </c>
      <c r="AB10" s="16" t="s">
        <v>111</v>
      </c>
    </row>
    <row r="11" spans="1:28" x14ac:dyDescent="0.2">
      <c r="A11" s="73"/>
      <c r="B11" s="73"/>
      <c r="U11" s="16">
        <v>0.2</v>
      </c>
      <c r="V11" s="16">
        <f t="shared" ca="1" si="0"/>
        <v>-8.6328232239882823E-3</v>
      </c>
      <c r="AA11" s="16">
        <v>11</v>
      </c>
      <c r="AB11" s="16" t="s">
        <v>112</v>
      </c>
    </row>
    <row r="12" spans="1:28" x14ac:dyDescent="0.2">
      <c r="C12" s="5" t="str">
        <f t="shared" ref="C12:F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-1.9169166579641767E-2</v>
      </c>
      <c r="AA12" s="16">
        <v>12</v>
      </c>
      <c r="AB12" s="16" t="s">
        <v>114</v>
      </c>
    </row>
    <row r="13" spans="1:28" x14ac:dyDescent="0.2">
      <c r="C13" s="5" t="str">
        <f t="shared" si="1"/>
        <v>C82</v>
      </c>
      <c r="D13" s="5" t="str">
        <f t="shared" si="1"/>
        <v>D82</v>
      </c>
      <c r="E13" s="5" t="str">
        <f t="shared" si="1"/>
        <v>E82</v>
      </c>
      <c r="F13" s="5" t="str">
        <f t="shared" si="1"/>
        <v>F82</v>
      </c>
      <c r="G13" s="5" t="str">
        <f t="shared" ref="G13:Q13" si="3">G$15&amp;$C9</f>
        <v>G82</v>
      </c>
      <c r="H13" s="5" t="str">
        <f t="shared" si="3"/>
        <v>H82</v>
      </c>
      <c r="I13" s="5" t="str">
        <f t="shared" si="3"/>
        <v>I82</v>
      </c>
      <c r="J13" s="5" t="str">
        <f t="shared" si="3"/>
        <v>J82</v>
      </c>
      <c r="K13" s="5" t="str">
        <f t="shared" si="3"/>
        <v>K82</v>
      </c>
      <c r="L13" s="5" t="str">
        <f t="shared" si="3"/>
        <v>L82</v>
      </c>
      <c r="M13" s="5" t="str">
        <f t="shared" si="3"/>
        <v>M82</v>
      </c>
      <c r="N13" s="5" t="str">
        <f t="shared" si="3"/>
        <v>N82</v>
      </c>
      <c r="O13" s="5" t="str">
        <f t="shared" si="3"/>
        <v>O82</v>
      </c>
      <c r="P13" s="5" t="str">
        <f t="shared" si="3"/>
        <v>P82</v>
      </c>
      <c r="Q13" s="5" t="str">
        <f t="shared" si="3"/>
        <v>Q82</v>
      </c>
      <c r="U13" s="16">
        <v>0.6</v>
      </c>
      <c r="V13" s="16">
        <f t="shared" ca="1" si="0"/>
        <v>-2.9000203478182295E-2</v>
      </c>
      <c r="AA13" s="16">
        <v>13</v>
      </c>
      <c r="AB13" s="16" t="s">
        <v>116</v>
      </c>
    </row>
    <row r="14" spans="1:28" x14ac:dyDescent="0.2">
      <c r="O14" s="70"/>
      <c r="U14" s="16">
        <v>0.8</v>
      </c>
      <c r="V14" s="16">
        <f t="shared" ca="1" si="0"/>
        <v>-3.8125933919609875E-2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62</v>
      </c>
      <c r="C15" s="5" t="str">
        <f t="shared" ref="C15:Q15" si="4">VLOOKUP(C16,$AA1:$AB26,2,FALSE)</f>
        <v>C</v>
      </c>
      <c r="D15" s="5" t="str">
        <f t="shared" si="4"/>
        <v>D</v>
      </c>
      <c r="E15" s="5" t="str">
        <f t="shared" si="4"/>
        <v>E</v>
      </c>
      <c r="F15" s="5" t="str">
        <f t="shared" si="4"/>
        <v>F</v>
      </c>
      <c r="G15" s="5" t="str">
        <f t="shared" si="4"/>
        <v>G</v>
      </c>
      <c r="H15" s="5" t="str">
        <f t="shared" si="4"/>
        <v>H</v>
      </c>
      <c r="I15" s="5" t="str">
        <f t="shared" si="4"/>
        <v>I</v>
      </c>
      <c r="J15" s="5" t="str">
        <f t="shared" si="4"/>
        <v>J</v>
      </c>
      <c r="K15" s="5" t="str">
        <f t="shared" si="4"/>
        <v>K</v>
      </c>
      <c r="L15" s="5" t="str">
        <f t="shared" si="4"/>
        <v>L</v>
      </c>
      <c r="M15" s="5" t="str">
        <f t="shared" si="4"/>
        <v>M</v>
      </c>
      <c r="N15" s="5" t="str">
        <f t="shared" si="4"/>
        <v>N</v>
      </c>
      <c r="O15" s="5" t="str">
        <f t="shared" si="4"/>
        <v>O</v>
      </c>
      <c r="P15" s="5" t="str">
        <f t="shared" si="4"/>
        <v>P</v>
      </c>
      <c r="Q15" s="5" t="str">
        <f t="shared" si="4"/>
        <v>Q</v>
      </c>
      <c r="U15" s="16">
        <v>1</v>
      </c>
      <c r="V15" s="16">
        <f t="shared" ca="1" si="0"/>
        <v>-4.6546357903924501E-2</v>
      </c>
      <c r="AA15" s="16">
        <v>15</v>
      </c>
      <c r="AB15" s="16" t="s">
        <v>118</v>
      </c>
    </row>
    <row r="16" spans="1:28" x14ac:dyDescent="0.2">
      <c r="A16" s="5"/>
      <c r="B16" s="73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-5.4261475431126159E-2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-6.1271286501214883E-2</v>
      </c>
      <c r="AA17" s="16">
        <v>17</v>
      </c>
      <c r="AB17" s="16" t="s">
        <v>122</v>
      </c>
    </row>
    <row r="18" spans="1:28" x14ac:dyDescent="0.2">
      <c r="A18" s="74">
        <v>10000</v>
      </c>
      <c r="B18" s="74">
        <v>1</v>
      </c>
      <c r="C18" s="16">
        <f ca="1">SUM(INDIRECT(C12):INDIRECT(C13))</f>
        <v>62</v>
      </c>
      <c r="D18" s="84">
        <f ca="1">SUM(INDIRECT(D12):INDIRECT(D13))</f>
        <v>49.153649999999999</v>
      </c>
      <c r="E18" s="84">
        <f ca="1">SUM(INDIRECT(E12):INDIRECT(E13))</f>
        <v>-1.812363449971599</v>
      </c>
      <c r="F18" s="22">
        <f ca="1">SUM(INDIRECT(F12):INDIRECT(F13))</f>
        <v>49.153649999999999</v>
      </c>
      <c r="G18" s="22">
        <f ca="1">SUM(INDIRECT(G12):INDIRECT(G13))</f>
        <v>-1.812363449971599</v>
      </c>
      <c r="H18" s="22">
        <f ca="1">SUM(INDIRECT(H12):INDIRECT(H13))</f>
        <v>99.293107117500014</v>
      </c>
      <c r="I18" s="22">
        <f ca="1">SUM(INDIRECT(I12):INDIRECT(I13))</f>
        <v>156.90827645263985</v>
      </c>
      <c r="J18" s="22">
        <f ca="1">SUM(INDIRECT(J12):INDIRECT(J13))</f>
        <v>302.65899408369177</v>
      </c>
      <c r="K18" s="22">
        <f ca="1">SUM(INDIRECT(K12):INDIRECT(K13))</f>
        <v>-4.2445832631622649</v>
      </c>
      <c r="L18" s="22">
        <f ca="1">SUM(INDIRECT(L12):INDIRECT(L13))</f>
        <v>-6.1688302511056099</v>
      </c>
      <c r="N18" s="16">
        <f ca="1">SUM(INDIRECT(N12):INDIRECT(N13))</f>
        <v>1.2784087863967574E-3</v>
      </c>
      <c r="O18" s="16">
        <f ca="1">SQRT(SUM(INDIRECT(O12):INDIRECT(O13)))</f>
        <v>29313.444018263672</v>
      </c>
      <c r="P18" s="16">
        <f ca="1">SQRT(SUM(INDIRECT(P12):INDIRECT(P13)))</f>
        <v>37534.625985144259</v>
      </c>
      <c r="Q18" s="16">
        <f ca="1">SQRT(SUM(INDIRECT(Q12):INDIRECT(Q13)))</f>
        <v>24324.183759428459</v>
      </c>
      <c r="U18" s="16">
        <v>1.6</v>
      </c>
      <c r="V18" s="16">
        <f t="shared" ca="1" si="0"/>
        <v>-6.7575791114190653E-2</v>
      </c>
      <c r="AA18" s="16">
        <v>18</v>
      </c>
      <c r="AB18" s="16" t="s">
        <v>123</v>
      </c>
    </row>
    <row r="19" spans="1:28" x14ac:dyDescent="0.2">
      <c r="A19" s="75" t="s">
        <v>124</v>
      </c>
      <c r="F19" s="76" t="s">
        <v>125</v>
      </c>
      <c r="G19" s="76" t="s">
        <v>126</v>
      </c>
      <c r="H19" s="76" t="s">
        <v>127</v>
      </c>
      <c r="I19" s="76" t="s">
        <v>128</v>
      </c>
      <c r="J19" s="76" t="s">
        <v>129</v>
      </c>
      <c r="K19" s="76" t="s">
        <v>130</v>
      </c>
      <c r="L19" s="76" t="s">
        <v>131</v>
      </c>
      <c r="M19" s="77"/>
      <c r="N19" s="77"/>
      <c r="O19" s="77"/>
      <c r="P19" s="77"/>
      <c r="Q19" s="77"/>
      <c r="U19" s="16">
        <v>1.8</v>
      </c>
      <c r="V19" s="16">
        <f t="shared" ca="1" si="0"/>
        <v>-7.3174989270053475E-2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46" t="s">
        <v>156</v>
      </c>
      <c r="L20" s="8" t="s">
        <v>157</v>
      </c>
      <c r="M20" s="78" t="s">
        <v>135</v>
      </c>
      <c r="N20" s="46" t="s">
        <v>146</v>
      </c>
      <c r="O20" s="46" t="s">
        <v>136</v>
      </c>
      <c r="P20" s="46" t="s">
        <v>137</v>
      </c>
      <c r="Q20" s="46" t="s">
        <v>138</v>
      </c>
      <c r="R20" s="38" t="s">
        <v>139</v>
      </c>
      <c r="U20" s="16">
        <v>2</v>
      </c>
      <c r="V20" s="16">
        <f t="shared" ca="1" si="0"/>
        <v>-7.8068880968803336E-2</v>
      </c>
      <c r="AA20" s="16">
        <v>20</v>
      </c>
      <c r="AB20" s="16" t="s">
        <v>140</v>
      </c>
    </row>
    <row r="21" spans="1:28" x14ac:dyDescent="0.2">
      <c r="A21" s="79">
        <v>-14025.5</v>
      </c>
      <c r="B21" s="79">
        <v>0.10627514999941923</v>
      </c>
      <c r="C21" s="81">
        <v>1</v>
      </c>
      <c r="D21" s="80">
        <f t="shared" ref="D21:D84" si="5">A21/A$18</f>
        <v>-1.40255</v>
      </c>
      <c r="E21" s="80">
        <f t="shared" ref="E21:E84" si="6">B21/B$18</f>
        <v>0.10627514999941923</v>
      </c>
      <c r="F21" s="28">
        <f t="shared" ref="F21:F84" si="7">$C21*D21</f>
        <v>-1.40255</v>
      </c>
      <c r="G21" s="28">
        <f t="shared" ref="G21:G84" si="8">$C21*E21</f>
        <v>0.10627514999941923</v>
      </c>
      <c r="H21" s="28">
        <f t="shared" ref="H21:H84" si="9">C21*D21*D21</f>
        <v>1.9671465024999999</v>
      </c>
      <c r="I21" s="28">
        <f t="shared" ref="I21:I84" si="10">C21*D21*D21*D21</f>
        <v>-2.7590213270813746</v>
      </c>
      <c r="J21" s="28">
        <f t="shared" ref="J21:J84" si="11">C21*D21*D21*D21*D21</f>
        <v>3.8696653622979817</v>
      </c>
      <c r="K21" s="28">
        <f t="shared" ref="K21:K84" si="12">C21*E21*D21</f>
        <v>-0.14905621163168542</v>
      </c>
      <c r="L21" s="28">
        <f t="shared" ref="L21:L84" si="13">C21*E21*D21*D21</f>
        <v>0.20905878962402039</v>
      </c>
      <c r="M21" s="28">
        <f t="shared" ref="M21:M84" ca="1" si="14">+E$4+E$5*D21+E$6*D21^2</f>
        <v>0.10125978937057055</v>
      </c>
      <c r="N21" s="28">
        <f t="shared" ref="N21:N84" ca="1" si="15">C21*(M21-E21)^2</f>
        <v>2.5153842237405406E-5</v>
      </c>
      <c r="O21" s="85">
        <f t="shared" ref="O21:O84" ca="1" si="16">(C21*O$1-O$2*F21+O$3*H21)^2</f>
        <v>49771.96629206025</v>
      </c>
      <c r="P21" s="28">
        <f t="shared" ref="P21:P84" ca="1" si="17">(-C21*O$2+O$4*F21-O$5*H21)^2</f>
        <v>454702314.04940778</v>
      </c>
      <c r="Q21" s="28">
        <f t="shared" ref="Q21:Q84" ca="1" si="18">+(C21*O$3-F21*O$5+H21*O$6)^2</f>
        <v>144238536.18266883</v>
      </c>
      <c r="R21" s="16">
        <f t="shared" ref="R21:R84" ca="1" si="19">+E21-M21</f>
        <v>5.0153606288486779E-3</v>
      </c>
      <c r="U21" s="16">
        <v>2.2000000000000002</v>
      </c>
      <c r="V21" s="16">
        <f t="shared" ca="1" si="0"/>
        <v>-8.225746621044025E-2</v>
      </c>
      <c r="AA21" s="16">
        <v>21</v>
      </c>
      <c r="AB21" s="16" t="s">
        <v>141</v>
      </c>
    </row>
    <row r="22" spans="1:28" x14ac:dyDescent="0.2">
      <c r="A22" s="79">
        <v>-7294.5</v>
      </c>
      <c r="B22" s="79">
        <v>5.0060850000591017E-2</v>
      </c>
      <c r="C22" s="79">
        <v>1</v>
      </c>
      <c r="D22" s="80">
        <f t="shared" si="5"/>
        <v>-0.72945000000000004</v>
      </c>
      <c r="E22" s="80">
        <f t="shared" si="6"/>
        <v>5.0060850000591017E-2</v>
      </c>
      <c r="F22" s="28">
        <f t="shared" si="7"/>
        <v>-0.72945000000000004</v>
      </c>
      <c r="G22" s="28">
        <f t="shared" si="8"/>
        <v>5.0060850000591017E-2</v>
      </c>
      <c r="H22" s="28">
        <f t="shared" si="9"/>
        <v>0.53209730250000009</v>
      </c>
      <c r="I22" s="28">
        <f t="shared" si="10"/>
        <v>-0.3881383773086251</v>
      </c>
      <c r="J22" s="28">
        <f t="shared" si="11"/>
        <v>0.28312753932777662</v>
      </c>
      <c r="K22" s="28">
        <f t="shared" si="12"/>
        <v>-3.6516887032931121E-2</v>
      </c>
      <c r="L22" s="28">
        <f t="shared" si="13"/>
        <v>2.6637243246171609E-2</v>
      </c>
      <c r="M22" s="28">
        <f t="shared" ca="1" si="14"/>
        <v>4.9587294147063567E-2</v>
      </c>
      <c r="N22" s="28">
        <f t="shared" ca="1" si="15"/>
        <v>2.2425514641011225E-7</v>
      </c>
      <c r="O22" s="85">
        <f t="shared" ca="1" si="16"/>
        <v>14263510.671637848</v>
      </c>
      <c r="P22" s="28">
        <f t="shared" ca="1" si="17"/>
        <v>70100742.749467924</v>
      </c>
      <c r="Q22" s="28">
        <f t="shared" ca="1" si="18"/>
        <v>11422619.810808992</v>
      </c>
      <c r="R22" s="16">
        <f t="shared" ca="1" si="19"/>
        <v>4.7355585352745061E-4</v>
      </c>
      <c r="AA22" s="16">
        <v>22</v>
      </c>
      <c r="AB22" s="16" t="s">
        <v>142</v>
      </c>
    </row>
    <row r="23" spans="1:28" x14ac:dyDescent="0.2">
      <c r="A23" s="79">
        <v>-7269.5</v>
      </c>
      <c r="B23" s="79">
        <v>4.8928349999187049E-2</v>
      </c>
      <c r="C23" s="79">
        <v>1</v>
      </c>
      <c r="D23" s="80">
        <f t="shared" si="5"/>
        <v>-0.72694999999999999</v>
      </c>
      <c r="E23" s="80">
        <f t="shared" si="6"/>
        <v>4.8928349999187049E-2</v>
      </c>
      <c r="F23" s="28">
        <f t="shared" si="7"/>
        <v>-0.72694999999999999</v>
      </c>
      <c r="G23" s="28">
        <f t="shared" si="8"/>
        <v>4.8928349999187049E-2</v>
      </c>
      <c r="H23" s="28">
        <f t="shared" si="9"/>
        <v>0.52845630249999997</v>
      </c>
      <c r="I23" s="28">
        <f t="shared" si="10"/>
        <v>-0.38416130910237495</v>
      </c>
      <c r="J23" s="28">
        <f t="shared" si="11"/>
        <v>0.27926606365197149</v>
      </c>
      <c r="K23" s="28">
        <f t="shared" si="12"/>
        <v>-3.5568464031909025E-2</v>
      </c>
      <c r="L23" s="28">
        <f t="shared" si="13"/>
        <v>2.5856494927996264E-2</v>
      </c>
      <c r="M23" s="28">
        <f t="shared" ca="1" si="14"/>
        <v>4.9410265098917674E-2</v>
      </c>
      <c r="N23" s="28">
        <f t="shared" ca="1" si="15"/>
        <v>2.3224216334837918E-7</v>
      </c>
      <c r="O23" s="85">
        <f t="shared" ca="1" si="16"/>
        <v>14335912.804462312</v>
      </c>
      <c r="P23" s="28">
        <f t="shared" ca="1" si="17"/>
        <v>69433953.194838405</v>
      </c>
      <c r="Q23" s="28">
        <f t="shared" ca="1" si="18"/>
        <v>11249314.251475271</v>
      </c>
      <c r="R23" s="16">
        <f t="shared" ca="1" si="19"/>
        <v>-4.8191509973062596E-4</v>
      </c>
      <c r="AA23" s="16">
        <v>23</v>
      </c>
      <c r="AB23" s="16" t="s">
        <v>143</v>
      </c>
    </row>
    <row r="24" spans="1:28" x14ac:dyDescent="0.2">
      <c r="A24" s="79">
        <v>-7267</v>
      </c>
      <c r="B24" s="79">
        <v>4.5615100003487896E-2</v>
      </c>
      <c r="C24" s="79">
        <v>1</v>
      </c>
      <c r="D24" s="80">
        <f t="shared" si="5"/>
        <v>-0.72670000000000001</v>
      </c>
      <c r="E24" s="80">
        <f t="shared" si="6"/>
        <v>4.5615100003487896E-2</v>
      </c>
      <c r="F24" s="28">
        <f t="shared" si="7"/>
        <v>-0.72670000000000001</v>
      </c>
      <c r="G24" s="28">
        <f t="shared" si="8"/>
        <v>4.5615100003487896E-2</v>
      </c>
      <c r="H24" s="28">
        <f t="shared" si="9"/>
        <v>0.52809289000000004</v>
      </c>
      <c r="I24" s="28">
        <f t="shared" si="10"/>
        <v>-0.38376510316300005</v>
      </c>
      <c r="J24" s="28">
        <f t="shared" si="11"/>
        <v>0.27888210046855216</v>
      </c>
      <c r="K24" s="28">
        <f t="shared" si="12"/>
        <v>-3.3148493172534654E-2</v>
      </c>
      <c r="L24" s="28">
        <f t="shared" si="13"/>
        <v>2.4089009988480934E-2</v>
      </c>
      <c r="M24" s="28">
        <f t="shared" ca="1" si="14"/>
        <v>4.9392568255330456E-2</v>
      </c>
      <c r="N24" s="28">
        <f t="shared" ca="1" si="15"/>
        <v>1.4269266393678486E-5</v>
      </c>
      <c r="O24" s="85">
        <f t="shared" ca="1" si="16"/>
        <v>14343151.921040535</v>
      </c>
      <c r="P24" s="28">
        <f t="shared" ca="1" si="17"/>
        <v>69367505.006096557</v>
      </c>
      <c r="Q24" s="28">
        <f t="shared" ca="1" si="18"/>
        <v>11232073.793410093</v>
      </c>
      <c r="R24" s="16">
        <f t="shared" ca="1" si="19"/>
        <v>-3.7774682518425598E-3</v>
      </c>
      <c r="AA24" s="16">
        <v>24</v>
      </c>
      <c r="AB24" s="16" t="s">
        <v>133</v>
      </c>
    </row>
    <row r="25" spans="1:28" x14ac:dyDescent="0.2">
      <c r="A25" s="79">
        <v>-7258.5</v>
      </c>
      <c r="B25" s="79">
        <v>5.2430049996473826E-2</v>
      </c>
      <c r="C25" s="79">
        <v>1</v>
      </c>
      <c r="D25" s="80">
        <f t="shared" si="5"/>
        <v>-0.72585</v>
      </c>
      <c r="E25" s="80">
        <f t="shared" si="6"/>
        <v>5.2430049996473826E-2</v>
      </c>
      <c r="F25" s="28">
        <f t="shared" si="7"/>
        <v>-0.72585</v>
      </c>
      <c r="G25" s="28">
        <f t="shared" si="8"/>
        <v>5.2430049996473826E-2</v>
      </c>
      <c r="H25" s="28">
        <f t="shared" si="9"/>
        <v>0.52685822250000003</v>
      </c>
      <c r="I25" s="28">
        <f t="shared" si="10"/>
        <v>-0.38242004080162501</v>
      </c>
      <c r="J25" s="28">
        <f t="shared" si="11"/>
        <v>0.27757958661585952</v>
      </c>
      <c r="K25" s="28">
        <f t="shared" si="12"/>
        <v>-3.8056351789940525E-2</v>
      </c>
      <c r="L25" s="28">
        <f t="shared" si="13"/>
        <v>2.7623202946728331E-2</v>
      </c>
      <c r="M25" s="28">
        <f t="shared" ca="1" si="14"/>
        <v>4.9332407230403115E-2</v>
      </c>
      <c r="N25" s="28">
        <f t="shared" ca="1" si="15"/>
        <v>9.5953907061902085E-6</v>
      </c>
      <c r="O25" s="85">
        <f t="shared" ca="1" si="16"/>
        <v>14367763.370614165</v>
      </c>
      <c r="P25" s="28">
        <f t="shared" ca="1" si="17"/>
        <v>69141894.486376718</v>
      </c>
      <c r="Q25" s="28">
        <f t="shared" ca="1" si="18"/>
        <v>11173578.510065898</v>
      </c>
      <c r="R25" s="16">
        <f t="shared" ca="1" si="19"/>
        <v>3.0976427660707115E-3</v>
      </c>
      <c r="AA25" s="16">
        <v>25</v>
      </c>
      <c r="AB25" s="16" t="s">
        <v>134</v>
      </c>
    </row>
    <row r="26" spans="1:28" x14ac:dyDescent="0.2">
      <c r="A26" s="79">
        <v>-7256</v>
      </c>
      <c r="B26" s="79">
        <v>4.5716799999354407E-2</v>
      </c>
      <c r="C26" s="79">
        <v>1</v>
      </c>
      <c r="D26" s="80">
        <f t="shared" si="5"/>
        <v>-0.72560000000000002</v>
      </c>
      <c r="E26" s="80">
        <f t="shared" si="6"/>
        <v>4.5716799999354407E-2</v>
      </c>
      <c r="F26" s="28">
        <f t="shared" si="7"/>
        <v>-0.72560000000000002</v>
      </c>
      <c r="G26" s="28">
        <f t="shared" si="8"/>
        <v>4.5716799999354407E-2</v>
      </c>
      <c r="H26" s="28">
        <f t="shared" si="9"/>
        <v>0.52649536000000008</v>
      </c>
      <c r="I26" s="28">
        <f t="shared" si="10"/>
        <v>-0.38202503321600007</v>
      </c>
      <c r="J26" s="28">
        <f t="shared" si="11"/>
        <v>0.27719736410152968</v>
      </c>
      <c r="K26" s="28">
        <f t="shared" si="12"/>
        <v>-3.317211007953156E-2</v>
      </c>
      <c r="L26" s="28">
        <f t="shared" si="13"/>
        <v>2.40696830737081E-2</v>
      </c>
      <c r="M26" s="28">
        <f t="shared" ca="1" si="14"/>
        <v>4.9314715235797779E-2</v>
      </c>
      <c r="N26" s="28">
        <f t="shared" ca="1" si="15"/>
        <v>1.2944994048631366E-5</v>
      </c>
      <c r="O26" s="85">
        <f t="shared" ca="1" si="16"/>
        <v>14375001.571224678</v>
      </c>
      <c r="P26" s="28">
        <f t="shared" ca="1" si="17"/>
        <v>69075630.547294423</v>
      </c>
      <c r="Q26" s="28">
        <f t="shared" ca="1" si="18"/>
        <v>11156409.949379856</v>
      </c>
      <c r="R26" s="16">
        <f t="shared" ca="1" si="19"/>
        <v>-3.597915236443372E-3</v>
      </c>
      <c r="AA26" s="16">
        <v>26</v>
      </c>
      <c r="AB26" s="16" t="s">
        <v>144</v>
      </c>
    </row>
    <row r="27" spans="1:28" x14ac:dyDescent="0.2">
      <c r="A27" s="79">
        <v>-7182</v>
      </c>
      <c r="B27" s="79">
        <v>4.8664600006304681E-2</v>
      </c>
      <c r="C27" s="79">
        <v>1</v>
      </c>
      <c r="D27" s="80">
        <f t="shared" si="5"/>
        <v>-0.71819999999999995</v>
      </c>
      <c r="E27" s="80">
        <f t="shared" si="6"/>
        <v>4.8664600006304681E-2</v>
      </c>
      <c r="F27" s="28">
        <f t="shared" si="7"/>
        <v>-0.71819999999999995</v>
      </c>
      <c r="G27" s="28">
        <f t="shared" si="8"/>
        <v>4.8664600006304681E-2</v>
      </c>
      <c r="H27" s="28">
        <f t="shared" si="9"/>
        <v>0.51581123999999989</v>
      </c>
      <c r="I27" s="28">
        <f t="shared" si="10"/>
        <v>-0.3704556325679999</v>
      </c>
      <c r="J27" s="28">
        <f t="shared" si="11"/>
        <v>0.26606123531033748</v>
      </c>
      <c r="K27" s="28">
        <f t="shared" si="12"/>
        <v>-3.495091572452802E-2</v>
      </c>
      <c r="L27" s="28">
        <f t="shared" si="13"/>
        <v>2.5101747673356021E-2</v>
      </c>
      <c r="M27" s="28">
        <f t="shared" ca="1" si="14"/>
        <v>4.8791531287961709E-2</v>
      </c>
      <c r="N27" s="28">
        <f t="shared" ca="1" si="15"/>
        <v>1.611155026309573E-8</v>
      </c>
      <c r="O27" s="85">
        <f t="shared" ca="1" si="16"/>
        <v>14589149.530603422</v>
      </c>
      <c r="P27" s="28">
        <f t="shared" ca="1" si="17"/>
        <v>67133102.057916135</v>
      </c>
      <c r="Q27" s="28">
        <f t="shared" ca="1" si="18"/>
        <v>10655580.872028431</v>
      </c>
      <c r="R27" s="16">
        <f t="shared" ca="1" si="19"/>
        <v>-1.2693128165702783E-4</v>
      </c>
    </row>
    <row r="28" spans="1:28" x14ac:dyDescent="0.2">
      <c r="A28" s="79">
        <v>-7181.5</v>
      </c>
      <c r="B28" s="79">
        <v>4.9441950002801605E-2</v>
      </c>
      <c r="C28" s="79">
        <v>1</v>
      </c>
      <c r="D28" s="80">
        <f t="shared" si="5"/>
        <v>-0.71814999999999996</v>
      </c>
      <c r="E28" s="80">
        <f t="shared" si="6"/>
        <v>4.9441950002801605E-2</v>
      </c>
      <c r="F28" s="28">
        <f t="shared" si="7"/>
        <v>-0.71814999999999996</v>
      </c>
      <c r="G28" s="28">
        <f t="shared" si="8"/>
        <v>4.9441950002801605E-2</v>
      </c>
      <c r="H28" s="28">
        <f t="shared" si="9"/>
        <v>0.51573942249999993</v>
      </c>
      <c r="I28" s="28">
        <f t="shared" si="10"/>
        <v>-0.37037826626837494</v>
      </c>
      <c r="J28" s="28">
        <f t="shared" si="11"/>
        <v>0.26598715192063344</v>
      </c>
      <c r="K28" s="28">
        <f t="shared" si="12"/>
        <v>-3.5506736394511969E-2</v>
      </c>
      <c r="L28" s="28">
        <f t="shared" si="13"/>
        <v>2.5499162741718769E-2</v>
      </c>
      <c r="M28" s="28">
        <f t="shared" ca="1" si="14"/>
        <v>4.8787999545370331E-2</v>
      </c>
      <c r="N28" s="28">
        <f t="shared" ca="1" si="15"/>
        <v>4.276512007745722E-7</v>
      </c>
      <c r="O28" s="85">
        <f t="shared" ca="1" si="16"/>
        <v>14590595.753158534</v>
      </c>
      <c r="P28" s="28">
        <f t="shared" ca="1" si="17"/>
        <v>67120100.682607695</v>
      </c>
      <c r="Q28" s="28">
        <f t="shared" ca="1" si="18"/>
        <v>10652245.103609446</v>
      </c>
      <c r="R28" s="16">
        <f t="shared" ca="1" si="19"/>
        <v>6.5395045743127378E-4</v>
      </c>
    </row>
    <row r="29" spans="1:28" x14ac:dyDescent="0.2">
      <c r="A29" s="79">
        <v>-3084.5</v>
      </c>
      <c r="B29" s="79">
        <v>1.774785000452539E-2</v>
      </c>
      <c r="C29" s="79">
        <v>1</v>
      </c>
      <c r="D29" s="80">
        <f t="shared" si="5"/>
        <v>-0.30845</v>
      </c>
      <c r="E29" s="80">
        <f t="shared" si="6"/>
        <v>1.774785000452539E-2</v>
      </c>
      <c r="F29" s="28">
        <f t="shared" si="7"/>
        <v>-0.30845</v>
      </c>
      <c r="G29" s="28">
        <f t="shared" si="8"/>
        <v>1.774785000452539E-2</v>
      </c>
      <c r="H29" s="28">
        <f t="shared" si="9"/>
        <v>9.51414025E-2</v>
      </c>
      <c r="I29" s="28">
        <f t="shared" si="10"/>
        <v>-2.9346365601125E-2</v>
      </c>
      <c r="J29" s="28">
        <f t="shared" si="11"/>
        <v>9.051886469667007E-3</v>
      </c>
      <c r="K29" s="28">
        <f t="shared" si="12"/>
        <v>-5.4743243338958563E-3</v>
      </c>
      <c r="L29" s="28">
        <f t="shared" si="13"/>
        <v>1.6885553407901769E-3</v>
      </c>
      <c r="M29" s="28">
        <f t="shared" ca="1" si="14"/>
        <v>2.1328938523283818E-2</v>
      </c>
      <c r="N29" s="28">
        <f t="shared" ca="1" si="15"/>
        <v>1.2824194979183433E-5</v>
      </c>
      <c r="O29" s="85">
        <f t="shared" ca="1" si="16"/>
        <v>25106582.442452885</v>
      </c>
      <c r="P29" s="28">
        <f t="shared" ca="1" si="17"/>
        <v>6275399.976109378</v>
      </c>
      <c r="Q29" s="28">
        <f t="shared" ca="1" si="18"/>
        <v>87259.808907667102</v>
      </c>
      <c r="R29" s="16">
        <f t="shared" ca="1" si="19"/>
        <v>-3.5810885187584282E-3</v>
      </c>
    </row>
    <row r="30" spans="1:28" x14ac:dyDescent="0.2">
      <c r="A30" s="79">
        <v>-3079</v>
      </c>
      <c r="B30" s="79">
        <v>2.4298699994687922E-2</v>
      </c>
      <c r="C30" s="79">
        <v>1</v>
      </c>
      <c r="D30" s="80">
        <f t="shared" si="5"/>
        <v>-0.30790000000000001</v>
      </c>
      <c r="E30" s="80">
        <f t="shared" si="6"/>
        <v>2.4298699994687922E-2</v>
      </c>
      <c r="F30" s="28">
        <f t="shared" si="7"/>
        <v>-0.30790000000000001</v>
      </c>
      <c r="G30" s="28">
        <f t="shared" si="8"/>
        <v>2.4298699994687922E-2</v>
      </c>
      <c r="H30" s="28">
        <f t="shared" si="9"/>
        <v>9.4802410000000004E-2</v>
      </c>
      <c r="I30" s="28">
        <f t="shared" si="10"/>
        <v>-2.9189662039000003E-2</v>
      </c>
      <c r="J30" s="28">
        <f t="shared" si="11"/>
        <v>8.9874969418081013E-3</v>
      </c>
      <c r="K30" s="28">
        <f t="shared" si="12"/>
        <v>-7.4815697283644117E-3</v>
      </c>
      <c r="L30" s="28">
        <f t="shared" si="13"/>
        <v>2.3035753193634025E-3</v>
      </c>
      <c r="M30" s="28">
        <f t="shared" ca="1" si="14"/>
        <v>2.1294065519930648E-2</v>
      </c>
      <c r="N30" s="28">
        <f t="shared" ca="1" si="15"/>
        <v>9.0278283268999215E-6</v>
      </c>
      <c r="O30" s="85">
        <f t="shared" ca="1" si="16"/>
        <v>25117751.047961272</v>
      </c>
      <c r="P30" s="28">
        <f t="shared" ca="1" si="17"/>
        <v>6242668.9372980203</v>
      </c>
      <c r="Q30" s="28">
        <f t="shared" ca="1" si="18"/>
        <v>89599.531277054673</v>
      </c>
      <c r="R30" s="16">
        <f t="shared" ca="1" si="19"/>
        <v>3.0046344747572742E-3</v>
      </c>
    </row>
    <row r="31" spans="1:28" x14ac:dyDescent="0.2">
      <c r="A31" s="79">
        <v>-3076.5</v>
      </c>
      <c r="B31" s="79">
        <v>2.0485449997067917E-2</v>
      </c>
      <c r="C31" s="79">
        <v>1</v>
      </c>
      <c r="D31" s="80">
        <f t="shared" si="5"/>
        <v>-0.30764999999999998</v>
      </c>
      <c r="E31" s="80">
        <f t="shared" si="6"/>
        <v>2.0485449997067917E-2</v>
      </c>
      <c r="F31" s="28">
        <f t="shared" si="7"/>
        <v>-0.30764999999999998</v>
      </c>
      <c r="G31" s="28">
        <f t="shared" si="8"/>
        <v>2.0485449997067917E-2</v>
      </c>
      <c r="H31" s="28">
        <f t="shared" si="9"/>
        <v>9.4648522499999985E-2</v>
      </c>
      <c r="I31" s="28">
        <f t="shared" si="10"/>
        <v>-2.9118617947124992E-2</v>
      </c>
      <c r="J31" s="28">
        <f t="shared" si="11"/>
        <v>8.9583428114330035E-3</v>
      </c>
      <c r="K31" s="28">
        <f t="shared" si="12"/>
        <v>-6.302348691597944E-3</v>
      </c>
      <c r="L31" s="28">
        <f t="shared" si="13"/>
        <v>1.9389175749701074E-3</v>
      </c>
      <c r="M31" s="28">
        <f t="shared" ca="1" si="14"/>
        <v>2.1278215918036251E-2</v>
      </c>
      <c r="N31" s="28">
        <f t="shared" ca="1" si="15"/>
        <v>6.2847780544877029E-7</v>
      </c>
      <c r="O31" s="85">
        <f t="shared" ca="1" si="16"/>
        <v>25122824.204311214</v>
      </c>
      <c r="P31" s="28">
        <f t="shared" ca="1" si="17"/>
        <v>6227824.3230757527</v>
      </c>
      <c r="Q31" s="28">
        <f t="shared" ca="1" si="18"/>
        <v>90672.823754052995</v>
      </c>
      <c r="R31" s="16">
        <f t="shared" ca="1" si="19"/>
        <v>-7.9276592096833368E-4</v>
      </c>
    </row>
    <row r="32" spans="1:28" x14ac:dyDescent="0.2">
      <c r="A32" s="79">
        <v>-2094.5</v>
      </c>
      <c r="B32" s="79">
        <v>1.2000850001641084E-2</v>
      </c>
      <c r="C32" s="79">
        <v>1</v>
      </c>
      <c r="D32" s="80">
        <f t="shared" si="5"/>
        <v>-0.20945</v>
      </c>
      <c r="E32" s="80">
        <f t="shared" si="6"/>
        <v>1.2000850001641084E-2</v>
      </c>
      <c r="F32" s="28">
        <f t="shared" si="7"/>
        <v>-0.20945</v>
      </c>
      <c r="G32" s="28">
        <f t="shared" si="8"/>
        <v>1.2000850001641084E-2</v>
      </c>
      <c r="H32" s="28">
        <f t="shared" si="9"/>
        <v>4.3869302499999999E-2</v>
      </c>
      <c r="I32" s="28">
        <f t="shared" si="10"/>
        <v>-9.1884254086250002E-3</v>
      </c>
      <c r="J32" s="28">
        <f t="shared" si="11"/>
        <v>1.9245157018365064E-3</v>
      </c>
      <c r="K32" s="28">
        <f t="shared" si="12"/>
        <v>-2.513578032843725E-3</v>
      </c>
      <c r="L32" s="28">
        <f t="shared" si="13"/>
        <v>5.2646891897911816E-4</v>
      </c>
      <c r="M32" s="28">
        <f t="shared" ca="1" si="14"/>
        <v>1.5137726727832217E-2</v>
      </c>
      <c r="N32" s="28">
        <f t="shared" ca="1" si="15"/>
        <v>9.8399955953196042E-6</v>
      </c>
      <c r="O32" s="85">
        <f t="shared" ca="1" si="16"/>
        <v>26939331.372325979</v>
      </c>
      <c r="P32" s="28">
        <f t="shared" ca="1" si="17"/>
        <v>1890227.5146104346</v>
      </c>
      <c r="Q32" s="28">
        <f t="shared" ca="1" si="18"/>
        <v>935247.21944235743</v>
      </c>
      <c r="R32" s="16">
        <f t="shared" ca="1" si="19"/>
        <v>-3.1368767261911335E-3</v>
      </c>
    </row>
    <row r="33" spans="1:18" x14ac:dyDescent="0.2">
      <c r="A33" s="79">
        <v>-1858.5</v>
      </c>
      <c r="B33" s="79">
        <v>2.1310049996827729E-2</v>
      </c>
      <c r="C33" s="79">
        <v>1</v>
      </c>
      <c r="D33" s="80">
        <f t="shared" si="5"/>
        <v>-0.18584999999999999</v>
      </c>
      <c r="E33" s="80">
        <f t="shared" si="6"/>
        <v>2.1310049996827729E-2</v>
      </c>
      <c r="F33" s="28">
        <f t="shared" si="7"/>
        <v>-0.18584999999999999</v>
      </c>
      <c r="G33" s="28">
        <f t="shared" si="8"/>
        <v>2.1310049996827729E-2</v>
      </c>
      <c r="H33" s="28">
        <f t="shared" si="9"/>
        <v>3.4540222499999995E-2</v>
      </c>
      <c r="I33" s="28">
        <f t="shared" si="10"/>
        <v>-6.4193003516249984E-3</v>
      </c>
      <c r="J33" s="28">
        <f t="shared" si="11"/>
        <v>1.1930269703495059E-3</v>
      </c>
      <c r="K33" s="28">
        <f t="shared" si="12"/>
        <v>-3.9604727919104335E-3</v>
      </c>
      <c r="L33" s="28">
        <f t="shared" si="13"/>
        <v>7.3605386837655401E-4</v>
      </c>
      <c r="M33" s="28">
        <f t="shared" ca="1" si="14"/>
        <v>1.3687350714419571E-2</v>
      </c>
      <c r="N33" s="28">
        <f t="shared" ca="1" si="15"/>
        <v>5.8105544350025844E-5</v>
      </c>
      <c r="O33" s="85">
        <f t="shared" ca="1" si="16"/>
        <v>27320794.806318589</v>
      </c>
      <c r="P33" s="28">
        <f t="shared" ca="1" si="17"/>
        <v>1253180.7076432188</v>
      </c>
      <c r="Q33" s="28">
        <f t="shared" ca="1" si="18"/>
        <v>1246302.0885028942</v>
      </c>
      <c r="R33" s="16">
        <f t="shared" ca="1" si="19"/>
        <v>7.6226992824081578E-3</v>
      </c>
    </row>
    <row r="34" spans="1:18" x14ac:dyDescent="0.2">
      <c r="A34" s="79">
        <v>-1110</v>
      </c>
      <c r="B34" s="79">
        <v>1.0303000002750196E-2</v>
      </c>
      <c r="C34" s="79">
        <v>1</v>
      </c>
      <c r="D34" s="80">
        <f t="shared" si="5"/>
        <v>-0.111</v>
      </c>
      <c r="E34" s="80">
        <f t="shared" si="6"/>
        <v>1.0303000002750196E-2</v>
      </c>
      <c r="F34" s="28">
        <f t="shared" si="7"/>
        <v>-0.111</v>
      </c>
      <c r="G34" s="28">
        <f t="shared" si="8"/>
        <v>1.0303000002750196E-2</v>
      </c>
      <c r="H34" s="28">
        <f t="shared" si="9"/>
        <v>1.2321E-2</v>
      </c>
      <c r="I34" s="28">
        <f t="shared" si="10"/>
        <v>-1.367631E-3</v>
      </c>
      <c r="J34" s="28">
        <f t="shared" si="11"/>
        <v>1.51807041E-4</v>
      </c>
      <c r="K34" s="28">
        <f t="shared" si="12"/>
        <v>-1.1436330003052717E-3</v>
      </c>
      <c r="L34" s="28">
        <f t="shared" si="13"/>
        <v>1.2694326303388517E-4</v>
      </c>
      <c r="M34" s="28">
        <f t="shared" ca="1" si="14"/>
        <v>9.1522907874384777E-3</v>
      </c>
      <c r="N34" s="28">
        <f t="shared" ca="1" si="15"/>
        <v>1.3241316982033095E-6</v>
      </c>
      <c r="O34" s="85">
        <f t="shared" ca="1" si="16"/>
        <v>28379610.804615363</v>
      </c>
      <c r="P34" s="28">
        <f t="shared" ca="1" si="17"/>
        <v>119127.94261853762</v>
      </c>
      <c r="Q34" s="28">
        <f t="shared" ca="1" si="18"/>
        <v>2440877.7247901205</v>
      </c>
      <c r="R34" s="16">
        <f t="shared" ca="1" si="19"/>
        <v>1.1507092153117179E-3</v>
      </c>
    </row>
    <row r="35" spans="1:18" x14ac:dyDescent="0.2">
      <c r="A35" s="79">
        <v>-167.5</v>
      </c>
      <c r="B35" s="79">
        <v>6.1077499995008111E-3</v>
      </c>
      <c r="C35" s="79">
        <v>1</v>
      </c>
      <c r="D35" s="80">
        <f t="shared" si="5"/>
        <v>-1.6750000000000001E-2</v>
      </c>
      <c r="E35" s="80">
        <f t="shared" si="6"/>
        <v>6.1077499995008111E-3</v>
      </c>
      <c r="F35" s="28">
        <f t="shared" si="7"/>
        <v>-1.6750000000000001E-2</v>
      </c>
      <c r="G35" s="28">
        <f t="shared" si="8"/>
        <v>6.1077499995008111E-3</v>
      </c>
      <c r="H35" s="28">
        <f t="shared" si="9"/>
        <v>2.8056250000000005E-4</v>
      </c>
      <c r="I35" s="28">
        <f t="shared" si="10"/>
        <v>-4.699421875000001E-6</v>
      </c>
      <c r="J35" s="28">
        <f t="shared" si="11"/>
        <v>7.871531640625002E-8</v>
      </c>
      <c r="K35" s="28">
        <f t="shared" si="12"/>
        <v>-1.0230481249163859E-4</v>
      </c>
      <c r="L35" s="28">
        <f t="shared" si="13"/>
        <v>1.7136056092349465E-6</v>
      </c>
      <c r="M35" s="28">
        <f t="shared" ca="1" si="14"/>
        <v>3.5823230002748701E-3</v>
      </c>
      <c r="N35" s="28">
        <f t="shared" ca="1" si="15"/>
        <v>6.3777815284193415E-6</v>
      </c>
      <c r="O35" s="85">
        <f t="shared" ca="1" si="16"/>
        <v>29369520.009972662</v>
      </c>
      <c r="P35" s="28">
        <f t="shared" ca="1" si="17"/>
        <v>305350.03747468849</v>
      </c>
      <c r="Q35" s="28">
        <f t="shared" ca="1" si="18"/>
        <v>4261162.7661265852</v>
      </c>
      <c r="R35" s="16">
        <f t="shared" ca="1" si="19"/>
        <v>2.525426999225941E-3</v>
      </c>
    </row>
    <row r="36" spans="1:18" x14ac:dyDescent="0.2">
      <c r="A36" s="79">
        <v>-145.5</v>
      </c>
      <c r="B36" s="79">
        <v>5.5111499968916178E-3</v>
      </c>
      <c r="C36" s="79">
        <v>1</v>
      </c>
      <c r="D36" s="80">
        <f t="shared" si="5"/>
        <v>-1.455E-2</v>
      </c>
      <c r="E36" s="80">
        <f t="shared" si="6"/>
        <v>5.5111499968916178E-3</v>
      </c>
      <c r="F36" s="28">
        <f t="shared" si="7"/>
        <v>-1.455E-2</v>
      </c>
      <c r="G36" s="28">
        <f t="shared" si="8"/>
        <v>5.5111499968916178E-3</v>
      </c>
      <c r="H36" s="28">
        <f t="shared" si="9"/>
        <v>2.1170250000000001E-4</v>
      </c>
      <c r="I36" s="28">
        <f t="shared" si="10"/>
        <v>-3.080271375E-6</v>
      </c>
      <c r="J36" s="28">
        <f t="shared" si="11"/>
        <v>4.4817948506250001E-8</v>
      </c>
      <c r="K36" s="28">
        <f t="shared" si="12"/>
        <v>-8.0187232454773037E-5</v>
      </c>
      <c r="L36" s="28">
        <f t="shared" si="13"/>
        <v>1.1667242322169478E-6</v>
      </c>
      <c r="M36" s="28">
        <f t="shared" ca="1" si="14"/>
        <v>3.4541785742873577E-3</v>
      </c>
      <c r="N36" s="28">
        <f t="shared" ca="1" si="15"/>
        <v>4.2311314334105933E-6</v>
      </c>
      <c r="O36" s="85">
        <f t="shared" ca="1" si="16"/>
        <v>29387890.885374609</v>
      </c>
      <c r="P36" s="28">
        <f t="shared" ca="1" si="17"/>
        <v>327769.19045369275</v>
      </c>
      <c r="Q36" s="28">
        <f t="shared" ca="1" si="18"/>
        <v>4306375.6699924255</v>
      </c>
      <c r="R36" s="16">
        <f t="shared" ca="1" si="19"/>
        <v>2.0569714226042601E-3</v>
      </c>
    </row>
    <row r="37" spans="1:18" x14ac:dyDescent="0.2">
      <c r="A37" s="79">
        <v>-134.5</v>
      </c>
      <c r="B37" s="79">
        <v>-8.8715000310912728E-4</v>
      </c>
      <c r="C37" s="79">
        <v>1</v>
      </c>
      <c r="D37" s="80">
        <f t="shared" si="5"/>
        <v>-1.345E-2</v>
      </c>
      <c r="E37" s="80">
        <f t="shared" si="6"/>
        <v>-8.8715000310912728E-4</v>
      </c>
      <c r="F37" s="28">
        <f t="shared" si="7"/>
        <v>-1.345E-2</v>
      </c>
      <c r="G37" s="28">
        <f t="shared" si="8"/>
        <v>-8.8715000310912728E-4</v>
      </c>
      <c r="H37" s="28">
        <f t="shared" si="9"/>
        <v>1.8090249999999999E-4</v>
      </c>
      <c r="I37" s="28">
        <f t="shared" si="10"/>
        <v>-2.4331386249999999E-6</v>
      </c>
      <c r="J37" s="28">
        <f t="shared" si="11"/>
        <v>3.2725714506249999E-8</v>
      </c>
      <c r="K37" s="28">
        <f t="shared" si="12"/>
        <v>1.1932167541817763E-5</v>
      </c>
      <c r="L37" s="28">
        <f t="shared" si="13"/>
        <v>-1.6048765343744891E-7</v>
      </c>
      <c r="M37" s="28">
        <f t="shared" ca="1" si="14"/>
        <v>3.3901383645740936E-3</v>
      </c>
      <c r="N37" s="28">
        <f t="shared" ca="1" si="15"/>
        <v>1.8295195780318197E-5</v>
      </c>
      <c r="O37" s="85">
        <f t="shared" ca="1" si="16"/>
        <v>29396993.984009679</v>
      </c>
      <c r="P37" s="28">
        <f t="shared" ca="1" si="17"/>
        <v>339256.06452823523</v>
      </c>
      <c r="Q37" s="28">
        <f t="shared" ca="1" si="18"/>
        <v>4329015.1015761876</v>
      </c>
      <c r="R37" s="16">
        <f t="shared" ca="1" si="19"/>
        <v>-4.2772883676832213E-3</v>
      </c>
    </row>
    <row r="38" spans="1:18" x14ac:dyDescent="0.2">
      <c r="A38" s="79">
        <v>-123.5</v>
      </c>
      <c r="B38" s="79">
        <v>9.1455000074347481E-4</v>
      </c>
      <c r="C38" s="79">
        <v>1</v>
      </c>
      <c r="D38" s="80">
        <f t="shared" si="5"/>
        <v>-1.235E-2</v>
      </c>
      <c r="E38" s="80">
        <f t="shared" si="6"/>
        <v>9.1455000074347481E-4</v>
      </c>
      <c r="F38" s="28">
        <f t="shared" si="7"/>
        <v>-1.235E-2</v>
      </c>
      <c r="G38" s="28">
        <f t="shared" si="8"/>
        <v>9.1455000074347481E-4</v>
      </c>
      <c r="H38" s="28">
        <f t="shared" si="9"/>
        <v>1.525225E-4</v>
      </c>
      <c r="I38" s="28">
        <f t="shared" si="10"/>
        <v>-1.8836528749999999E-6</v>
      </c>
      <c r="J38" s="28">
        <f t="shared" si="11"/>
        <v>2.3263113006249999E-8</v>
      </c>
      <c r="K38" s="28">
        <f t="shared" si="12"/>
        <v>-1.1294692509181913E-5</v>
      </c>
      <c r="L38" s="28">
        <f t="shared" si="13"/>
        <v>1.3948945248839664E-7</v>
      </c>
      <c r="M38" s="28">
        <f t="shared" ca="1" si="14"/>
        <v>3.3261194903811569E-3</v>
      </c>
      <c r="N38" s="28">
        <f t="shared" ca="1" si="15"/>
        <v>5.8156674033513506E-6</v>
      </c>
      <c r="O38" s="85">
        <f t="shared" ca="1" si="16"/>
        <v>29406042.154991943</v>
      </c>
      <c r="P38" s="28">
        <f t="shared" ca="1" si="17"/>
        <v>350926.86997427925</v>
      </c>
      <c r="Q38" s="28">
        <f t="shared" ca="1" si="18"/>
        <v>4351676.1249750117</v>
      </c>
      <c r="R38" s="16">
        <f t="shared" ca="1" si="19"/>
        <v>-2.4115694896376821E-3</v>
      </c>
    </row>
    <row r="39" spans="1:18" x14ac:dyDescent="0.2">
      <c r="A39" s="79">
        <v>-49.5</v>
      </c>
      <c r="B39" s="79">
        <v>1.0623499983921647E-3</v>
      </c>
      <c r="C39" s="79">
        <v>1</v>
      </c>
      <c r="D39" s="80">
        <f t="shared" si="5"/>
        <v>-4.9500000000000004E-3</v>
      </c>
      <c r="E39" s="80">
        <f t="shared" si="6"/>
        <v>1.0623499983921647E-3</v>
      </c>
      <c r="F39" s="28">
        <f t="shared" si="7"/>
        <v>-4.9500000000000004E-3</v>
      </c>
      <c r="G39" s="28">
        <f t="shared" si="8"/>
        <v>1.0623499983921647E-3</v>
      </c>
      <c r="H39" s="28">
        <f t="shared" si="9"/>
        <v>2.4502500000000005E-5</v>
      </c>
      <c r="I39" s="28">
        <f t="shared" si="10"/>
        <v>-1.2128737500000003E-7</v>
      </c>
      <c r="J39" s="28">
        <f t="shared" si="11"/>
        <v>6.0037250625000025E-10</v>
      </c>
      <c r="K39" s="28">
        <f t="shared" si="12"/>
        <v>-5.2586324920412154E-6</v>
      </c>
      <c r="L39" s="28">
        <f t="shared" si="13"/>
        <v>2.6030230835604017E-8</v>
      </c>
      <c r="M39" s="28">
        <f t="shared" ca="1" si="14"/>
        <v>2.8960016111942138E-3</v>
      </c>
      <c r="N39" s="28">
        <f t="shared" ca="1" si="15"/>
        <v>3.3622782371315558E-6</v>
      </c>
      <c r="O39" s="85">
        <f t="shared" ca="1" si="16"/>
        <v>29465482.055131458</v>
      </c>
      <c r="P39" s="28">
        <f t="shared" ca="1" si="17"/>
        <v>434167.47558892833</v>
      </c>
      <c r="Q39" s="28">
        <f t="shared" ca="1" si="18"/>
        <v>4504661.9395410875</v>
      </c>
      <c r="R39" s="16">
        <f t="shared" ca="1" si="19"/>
        <v>-1.8336516128020491E-3</v>
      </c>
    </row>
    <row r="40" spans="1:18" x14ac:dyDescent="0.2">
      <c r="A40" s="79">
        <v>-33</v>
      </c>
      <c r="B40" s="79">
        <v>3.9149000003817491E-3</v>
      </c>
      <c r="C40" s="79">
        <v>1</v>
      </c>
      <c r="D40" s="80">
        <f t="shared" si="5"/>
        <v>-3.3E-3</v>
      </c>
      <c r="E40" s="80">
        <f t="shared" si="6"/>
        <v>3.9149000003817491E-3</v>
      </c>
      <c r="F40" s="28">
        <f t="shared" si="7"/>
        <v>-3.3E-3</v>
      </c>
      <c r="G40" s="28">
        <f t="shared" si="8"/>
        <v>3.9149000003817491E-3</v>
      </c>
      <c r="H40" s="28">
        <f t="shared" si="9"/>
        <v>1.0889999999999999E-5</v>
      </c>
      <c r="I40" s="28">
        <f t="shared" si="10"/>
        <v>-3.5936999999999999E-8</v>
      </c>
      <c r="J40" s="28">
        <f t="shared" si="11"/>
        <v>1.185921E-10</v>
      </c>
      <c r="K40" s="28">
        <f t="shared" si="12"/>
        <v>-1.2919170001259771E-5</v>
      </c>
      <c r="L40" s="28">
        <f t="shared" si="13"/>
        <v>4.2633261004157247E-8</v>
      </c>
      <c r="M40" s="28">
        <f t="shared" ca="1" si="14"/>
        <v>2.8002285988014569E-3</v>
      </c>
      <c r="N40" s="28">
        <f t="shared" ca="1" si="15"/>
        <v>1.2424923335009732E-6</v>
      </c>
      <c r="O40" s="85">
        <f t="shared" ca="1" si="16"/>
        <v>29478395.673892699</v>
      </c>
      <c r="P40" s="28">
        <f t="shared" ca="1" si="17"/>
        <v>453837.082703099</v>
      </c>
      <c r="Q40" s="28">
        <f t="shared" ca="1" si="18"/>
        <v>4538896.0155530358</v>
      </c>
      <c r="R40" s="16">
        <f t="shared" ca="1" si="19"/>
        <v>1.1146714015802923E-3</v>
      </c>
    </row>
    <row r="41" spans="1:18" x14ac:dyDescent="0.2">
      <c r="A41" s="79">
        <v>0</v>
      </c>
      <c r="B41" s="79">
        <v>-9.799999970709905E-4</v>
      </c>
      <c r="C41" s="79">
        <v>1</v>
      </c>
      <c r="D41" s="80">
        <f t="shared" si="5"/>
        <v>0</v>
      </c>
      <c r="E41" s="80">
        <f t="shared" si="6"/>
        <v>-9.799999970709905E-4</v>
      </c>
      <c r="F41" s="28">
        <f t="shared" si="7"/>
        <v>0</v>
      </c>
      <c r="G41" s="28">
        <f t="shared" si="8"/>
        <v>-9.799999970709905E-4</v>
      </c>
      <c r="H41" s="28">
        <f t="shared" si="9"/>
        <v>0</v>
      </c>
      <c r="I41" s="28">
        <f t="shared" si="10"/>
        <v>0</v>
      </c>
      <c r="J41" s="28">
        <f t="shared" si="11"/>
        <v>0</v>
      </c>
      <c r="K41" s="28">
        <f t="shared" si="12"/>
        <v>0</v>
      </c>
      <c r="L41" s="28">
        <f t="shared" si="13"/>
        <v>0</v>
      </c>
      <c r="M41" s="28">
        <f t="shared" ca="1" si="14"/>
        <v>2.6088265887781541E-3</v>
      </c>
      <c r="N41" s="28">
        <f t="shared" ca="1" si="15"/>
        <v>1.2879676263297628E-5</v>
      </c>
      <c r="O41" s="85">
        <f t="shared" ca="1" si="16"/>
        <v>29503850.489114955</v>
      </c>
      <c r="P41" s="28">
        <f t="shared" ca="1" si="17"/>
        <v>494372.16133530193</v>
      </c>
      <c r="Q41" s="28">
        <f t="shared" ca="1" si="18"/>
        <v>4607490.661937899</v>
      </c>
      <c r="R41" s="16">
        <f t="shared" ca="1" si="19"/>
        <v>-3.5888265858491446E-3</v>
      </c>
    </row>
    <row r="42" spans="1:18" x14ac:dyDescent="0.2">
      <c r="A42" s="79">
        <v>0</v>
      </c>
      <c r="B42" s="79">
        <v>1.1999999696854502E-4</v>
      </c>
      <c r="C42" s="79">
        <v>1</v>
      </c>
      <c r="D42" s="80">
        <f t="shared" si="5"/>
        <v>0</v>
      </c>
      <c r="E42" s="80">
        <f t="shared" si="6"/>
        <v>1.1999999696854502E-4</v>
      </c>
      <c r="F42" s="28">
        <f t="shared" si="7"/>
        <v>0</v>
      </c>
      <c r="G42" s="28">
        <f t="shared" si="8"/>
        <v>1.1999999696854502E-4</v>
      </c>
      <c r="H42" s="28">
        <f t="shared" si="9"/>
        <v>0</v>
      </c>
      <c r="I42" s="28">
        <f t="shared" si="10"/>
        <v>0</v>
      </c>
      <c r="J42" s="28">
        <f t="shared" si="11"/>
        <v>0</v>
      </c>
      <c r="K42" s="28">
        <f t="shared" si="12"/>
        <v>0</v>
      </c>
      <c r="L42" s="28">
        <f t="shared" si="13"/>
        <v>0</v>
      </c>
      <c r="M42" s="28">
        <f t="shared" ca="1" si="14"/>
        <v>2.6088265887781541E-3</v>
      </c>
      <c r="N42" s="28">
        <f t="shared" ca="1" si="15"/>
        <v>6.1942578040986344E-6</v>
      </c>
      <c r="O42" s="85">
        <f t="shared" ca="1" si="16"/>
        <v>29503850.489114955</v>
      </c>
      <c r="P42" s="28">
        <f t="shared" ca="1" si="17"/>
        <v>494372.16133530193</v>
      </c>
      <c r="Q42" s="28">
        <f t="shared" ca="1" si="18"/>
        <v>4607490.661937899</v>
      </c>
      <c r="R42" s="16">
        <f t="shared" ca="1" si="19"/>
        <v>-2.4888265918096091E-3</v>
      </c>
    </row>
    <row r="43" spans="1:18" x14ac:dyDescent="0.2">
      <c r="A43" s="79">
        <v>87.5</v>
      </c>
      <c r="B43" s="79">
        <v>-8.4375000005820766E-4</v>
      </c>
      <c r="C43" s="79">
        <v>1</v>
      </c>
      <c r="D43" s="80">
        <f t="shared" si="5"/>
        <v>8.7500000000000008E-3</v>
      </c>
      <c r="E43" s="80">
        <f t="shared" si="6"/>
        <v>-8.4375000005820766E-4</v>
      </c>
      <c r="F43" s="28">
        <f t="shared" si="7"/>
        <v>8.7500000000000008E-3</v>
      </c>
      <c r="G43" s="28">
        <f t="shared" si="8"/>
        <v>-8.4375000005820766E-4</v>
      </c>
      <c r="H43" s="28">
        <f t="shared" si="9"/>
        <v>7.6562500000000011E-5</v>
      </c>
      <c r="I43" s="28">
        <f t="shared" si="10"/>
        <v>6.6992187500000019E-7</v>
      </c>
      <c r="J43" s="28">
        <f t="shared" si="11"/>
        <v>5.8618164062500022E-9</v>
      </c>
      <c r="K43" s="28">
        <f t="shared" si="12"/>
        <v>-7.3828125005093174E-6</v>
      </c>
      <c r="L43" s="28">
        <f t="shared" si="13"/>
        <v>-6.459960937945654E-8</v>
      </c>
      <c r="M43" s="28">
        <f t="shared" ca="1" si="14"/>
        <v>2.102250831040561E-3</v>
      </c>
      <c r="N43" s="28">
        <f t="shared" ca="1" si="15"/>
        <v>8.6789208968346362E-6</v>
      </c>
      <c r="O43" s="85">
        <f t="shared" ca="1" si="16"/>
        <v>29568936.086836129</v>
      </c>
      <c r="P43" s="28">
        <f t="shared" ca="1" si="17"/>
        <v>609445.77343730687</v>
      </c>
      <c r="Q43" s="28">
        <f t="shared" ca="1" si="18"/>
        <v>4790134.5194922406</v>
      </c>
      <c r="R43" s="16">
        <f t="shared" ca="1" si="19"/>
        <v>-2.9460008310987686E-3</v>
      </c>
    </row>
    <row r="44" spans="1:18" x14ac:dyDescent="0.2">
      <c r="A44" s="79">
        <v>1874.5</v>
      </c>
      <c r="B44" s="79">
        <v>-1.5184850002697203E-2</v>
      </c>
      <c r="C44" s="79">
        <v>1</v>
      </c>
      <c r="D44" s="80">
        <f t="shared" si="5"/>
        <v>0.18745000000000001</v>
      </c>
      <c r="E44" s="80">
        <f t="shared" si="6"/>
        <v>-1.5184850002697203E-2</v>
      </c>
      <c r="F44" s="28">
        <f t="shared" si="7"/>
        <v>0.18745000000000001</v>
      </c>
      <c r="G44" s="28">
        <f t="shared" si="8"/>
        <v>-1.5184850002697203E-2</v>
      </c>
      <c r="H44" s="28">
        <f t="shared" si="9"/>
        <v>3.5137502500000001E-2</v>
      </c>
      <c r="I44" s="28">
        <f t="shared" si="10"/>
        <v>6.5865248436250004E-3</v>
      </c>
      <c r="J44" s="28">
        <f t="shared" si="11"/>
        <v>1.2346440819375063E-3</v>
      </c>
      <c r="K44" s="28">
        <f t="shared" si="12"/>
        <v>-2.8464001330055907E-3</v>
      </c>
      <c r="L44" s="28">
        <f t="shared" si="13"/>
        <v>-5.3355770493189794E-4</v>
      </c>
      <c r="M44" s="28">
        <f t="shared" ca="1" si="14"/>
        <v>-7.9481500942008374E-3</v>
      </c>
      <c r="N44" s="28">
        <f t="shared" ca="1" si="15"/>
        <v>5.2369825565631312E-5</v>
      </c>
      <c r="O44" s="85">
        <f t="shared" ca="1" si="16"/>
        <v>30119471.229701903</v>
      </c>
      <c r="P44" s="28">
        <f t="shared" ca="1" si="17"/>
        <v>4849510.7281023655</v>
      </c>
      <c r="Q44" s="28">
        <f t="shared" ca="1" si="18"/>
        <v>8548544.9506411776</v>
      </c>
      <c r="R44" s="16">
        <f t="shared" ca="1" si="19"/>
        <v>-7.2366999084963659E-3</v>
      </c>
    </row>
    <row r="45" spans="1:18" x14ac:dyDescent="0.2">
      <c r="A45" s="79">
        <v>4941.5</v>
      </c>
      <c r="B45" s="79">
        <v>-2.2429950004152488E-2</v>
      </c>
      <c r="C45" s="79">
        <v>1</v>
      </c>
      <c r="D45" s="80">
        <f t="shared" si="5"/>
        <v>0.49414999999999998</v>
      </c>
      <c r="E45" s="80">
        <f t="shared" si="6"/>
        <v>-2.2429950004152488E-2</v>
      </c>
      <c r="F45" s="28">
        <f t="shared" si="7"/>
        <v>0.49414999999999998</v>
      </c>
      <c r="G45" s="28">
        <f t="shared" si="8"/>
        <v>-2.2429950004152488E-2</v>
      </c>
      <c r="H45" s="28">
        <f t="shared" si="9"/>
        <v>0.24418422249999999</v>
      </c>
      <c r="I45" s="28">
        <f t="shared" si="10"/>
        <v>0.12066363354837499</v>
      </c>
      <c r="J45" s="28">
        <f t="shared" si="11"/>
        <v>5.9625934517929496E-2</v>
      </c>
      <c r="K45" s="28">
        <f t="shared" si="12"/>
        <v>-1.1083759794551951E-2</v>
      </c>
      <c r="L45" s="28">
        <f t="shared" si="13"/>
        <v>-5.4770399024778463E-3</v>
      </c>
      <c r="M45" s="28">
        <f t="shared" ca="1" si="14"/>
        <v>-2.3884988789890982E-2</v>
      </c>
      <c r="N45" s="28">
        <f t="shared" ca="1" si="15"/>
        <v>2.1171378680033506E-6</v>
      </c>
      <c r="O45" s="85">
        <f t="shared" ca="1" si="16"/>
        <v>27615513.089342482</v>
      </c>
      <c r="P45" s="28">
        <f t="shared" ca="1" si="17"/>
        <v>15367616.953982741</v>
      </c>
      <c r="Q45" s="28">
        <f t="shared" ca="1" si="18"/>
        <v>13167634.702584792</v>
      </c>
      <c r="R45" s="16">
        <f t="shared" ca="1" si="19"/>
        <v>1.4550387857384939E-3</v>
      </c>
    </row>
    <row r="46" spans="1:18" x14ac:dyDescent="0.2">
      <c r="A46" s="79">
        <v>4941.5</v>
      </c>
      <c r="B46" s="79">
        <v>-2.0429950003745034E-2</v>
      </c>
      <c r="C46" s="79">
        <v>1</v>
      </c>
      <c r="D46" s="80">
        <f t="shared" si="5"/>
        <v>0.49414999999999998</v>
      </c>
      <c r="E46" s="80">
        <f t="shared" si="6"/>
        <v>-2.0429950003745034E-2</v>
      </c>
      <c r="F46" s="28">
        <f t="shared" si="7"/>
        <v>0.49414999999999998</v>
      </c>
      <c r="G46" s="28">
        <f t="shared" si="8"/>
        <v>-2.0429950003745034E-2</v>
      </c>
      <c r="H46" s="28">
        <f t="shared" si="9"/>
        <v>0.24418422249999999</v>
      </c>
      <c r="I46" s="28">
        <f t="shared" si="10"/>
        <v>0.12066363354837499</v>
      </c>
      <c r="J46" s="28">
        <f t="shared" si="11"/>
        <v>5.9625934517929496E-2</v>
      </c>
      <c r="K46" s="28">
        <f t="shared" si="12"/>
        <v>-1.0095459794350609E-2</v>
      </c>
      <c r="L46" s="28">
        <f t="shared" si="13"/>
        <v>-4.9886714573783532E-3</v>
      </c>
      <c r="M46" s="28">
        <f t="shared" ca="1" si="14"/>
        <v>-2.3884988789890982E-2</v>
      </c>
      <c r="N46" s="28">
        <f t="shared" ca="1" si="15"/>
        <v>1.1937293013772862E-5</v>
      </c>
      <c r="O46" s="85">
        <f t="shared" ca="1" si="16"/>
        <v>27615513.089342482</v>
      </c>
      <c r="P46" s="28">
        <f t="shared" ca="1" si="17"/>
        <v>15367616.953982741</v>
      </c>
      <c r="Q46" s="28">
        <f t="shared" ca="1" si="18"/>
        <v>13167634.702584792</v>
      </c>
      <c r="R46" s="16">
        <f t="shared" ca="1" si="19"/>
        <v>3.4550387861459475E-3</v>
      </c>
    </row>
    <row r="47" spans="1:18" x14ac:dyDescent="0.2">
      <c r="A47" s="79">
        <v>6901.5</v>
      </c>
      <c r="B47" s="79">
        <v>-2.406794999842532E-2</v>
      </c>
      <c r="C47" s="79">
        <v>1</v>
      </c>
      <c r="D47" s="80">
        <f t="shared" si="5"/>
        <v>0.69015000000000004</v>
      </c>
      <c r="E47" s="80">
        <f t="shared" si="6"/>
        <v>-2.406794999842532E-2</v>
      </c>
      <c r="F47" s="28">
        <f t="shared" si="7"/>
        <v>0.69015000000000004</v>
      </c>
      <c r="G47" s="28">
        <f t="shared" si="8"/>
        <v>-2.406794999842532E-2</v>
      </c>
      <c r="H47" s="28">
        <f t="shared" si="9"/>
        <v>0.47630702250000007</v>
      </c>
      <c r="I47" s="28">
        <f t="shared" si="10"/>
        <v>0.32872329157837504</v>
      </c>
      <c r="J47" s="28">
        <f t="shared" si="11"/>
        <v>0.22686837968281556</v>
      </c>
      <c r="K47" s="28">
        <f t="shared" si="12"/>
        <v>-1.6610495691413235E-2</v>
      </c>
      <c r="L47" s="28">
        <f t="shared" si="13"/>
        <v>-1.1463733601428844E-2</v>
      </c>
      <c r="M47" s="28">
        <f t="shared" ca="1" si="14"/>
        <v>-3.3200934399348209E-2</v>
      </c>
      <c r="N47" s="28">
        <f t="shared" ca="1" si="15"/>
        <v>8.3411404067500818E-5</v>
      </c>
      <c r="O47" s="85">
        <f t="shared" ca="1" si="16"/>
        <v>23957148.875417013</v>
      </c>
      <c r="P47" s="28">
        <f t="shared" ca="1" si="17"/>
        <v>20615406.102104656</v>
      </c>
      <c r="Q47" s="28">
        <f t="shared" ca="1" si="18"/>
        <v>13769377.716746178</v>
      </c>
      <c r="R47" s="16">
        <f t="shared" ca="1" si="19"/>
        <v>9.1329844009228889E-3</v>
      </c>
    </row>
    <row r="48" spans="1:18" x14ac:dyDescent="0.2">
      <c r="A48" s="79">
        <v>8083</v>
      </c>
      <c r="B48" s="79">
        <v>-4.5409900005324744E-2</v>
      </c>
      <c r="C48" s="79">
        <v>1</v>
      </c>
      <c r="D48" s="80">
        <f t="shared" si="5"/>
        <v>0.80830000000000002</v>
      </c>
      <c r="E48" s="80">
        <f t="shared" si="6"/>
        <v>-4.5409900005324744E-2</v>
      </c>
      <c r="F48" s="28">
        <f t="shared" si="7"/>
        <v>0.80830000000000002</v>
      </c>
      <c r="G48" s="28">
        <f t="shared" si="8"/>
        <v>-4.5409900005324744E-2</v>
      </c>
      <c r="H48" s="28">
        <f t="shared" si="9"/>
        <v>0.65334889000000007</v>
      </c>
      <c r="I48" s="28">
        <f t="shared" si="10"/>
        <v>0.52810190778700006</v>
      </c>
      <c r="J48" s="28">
        <f t="shared" si="11"/>
        <v>0.42686477206423218</v>
      </c>
      <c r="K48" s="28">
        <f t="shared" si="12"/>
        <v>-3.6704822174303993E-2</v>
      </c>
      <c r="L48" s="28">
        <f t="shared" si="13"/>
        <v>-2.9668507763489917E-2</v>
      </c>
      <c r="M48" s="28">
        <f t="shared" ca="1" si="14"/>
        <v>-3.8489409266921147E-2</v>
      </c>
      <c r="N48" s="28">
        <f t="shared" ca="1" si="15"/>
        <v>4.7893192060329958E-5</v>
      </c>
      <c r="O48" s="85">
        <f t="shared" ca="1" si="16"/>
        <v>21138437.719984908</v>
      </c>
      <c r="P48" s="28">
        <f t="shared" ca="1" si="17"/>
        <v>22414420.601871114</v>
      </c>
      <c r="Q48" s="28">
        <f t="shared" ca="1" si="18"/>
        <v>13113911.943398578</v>
      </c>
      <c r="R48" s="16">
        <f t="shared" ca="1" si="19"/>
        <v>-6.9204907384035966E-3</v>
      </c>
    </row>
    <row r="49" spans="1:18" x14ac:dyDescent="0.2">
      <c r="A49" s="79">
        <v>8157</v>
      </c>
      <c r="B49" s="79">
        <v>-3.7482100000488572E-2</v>
      </c>
      <c r="C49" s="79">
        <v>1</v>
      </c>
      <c r="D49" s="80">
        <f t="shared" si="5"/>
        <v>0.81569999999999998</v>
      </c>
      <c r="E49" s="80">
        <f t="shared" si="6"/>
        <v>-3.7482100000488572E-2</v>
      </c>
      <c r="F49" s="28">
        <f t="shared" si="7"/>
        <v>0.81569999999999998</v>
      </c>
      <c r="G49" s="28">
        <f t="shared" si="8"/>
        <v>-3.7482100000488572E-2</v>
      </c>
      <c r="H49" s="28">
        <f t="shared" si="9"/>
        <v>0.66536648999999992</v>
      </c>
      <c r="I49" s="28">
        <f t="shared" si="10"/>
        <v>0.54273944589299994</v>
      </c>
      <c r="J49" s="28">
        <f t="shared" si="11"/>
        <v>0.44271256601492004</v>
      </c>
      <c r="K49" s="28">
        <f t="shared" si="12"/>
        <v>-3.0574148970398528E-2</v>
      </c>
      <c r="L49" s="28">
        <f t="shared" si="13"/>
        <v>-2.4939333315154077E-2</v>
      </c>
      <c r="M49" s="28">
        <f t="shared" ca="1" si="14"/>
        <v>-3.8812447343462585E-2</v>
      </c>
      <c r="N49" s="28">
        <f t="shared" ca="1" si="15"/>
        <v>1.7698240529580158E-6</v>
      </c>
      <c r="O49" s="85">
        <f t="shared" ca="1" si="16"/>
        <v>20949504.582523063</v>
      </c>
      <c r="P49" s="28">
        <f t="shared" ca="1" si="17"/>
        <v>22486865.897575554</v>
      </c>
      <c r="Q49" s="28">
        <f t="shared" ca="1" si="18"/>
        <v>13048274.810418649</v>
      </c>
      <c r="R49" s="16">
        <f t="shared" ca="1" si="19"/>
        <v>1.3303473429740129E-3</v>
      </c>
    </row>
    <row r="50" spans="1:18" x14ac:dyDescent="0.2">
      <c r="A50" s="79">
        <v>8822</v>
      </c>
      <c r="B50" s="79">
        <v>-4.1516599994793069E-2</v>
      </c>
      <c r="C50" s="79">
        <v>1</v>
      </c>
      <c r="D50" s="80">
        <f t="shared" si="5"/>
        <v>0.88219999999999998</v>
      </c>
      <c r="E50" s="80">
        <f t="shared" si="6"/>
        <v>-4.1516599994793069E-2</v>
      </c>
      <c r="F50" s="28">
        <f t="shared" si="7"/>
        <v>0.88219999999999998</v>
      </c>
      <c r="G50" s="28">
        <f t="shared" si="8"/>
        <v>-4.1516599994793069E-2</v>
      </c>
      <c r="H50" s="28">
        <f t="shared" si="9"/>
        <v>0.77827683999999997</v>
      </c>
      <c r="I50" s="28">
        <f t="shared" si="10"/>
        <v>0.68659582824799992</v>
      </c>
      <c r="J50" s="28">
        <f t="shared" si="11"/>
        <v>0.60571483968038553</v>
      </c>
      <c r="K50" s="28">
        <f t="shared" si="12"/>
        <v>-3.6625944515406447E-2</v>
      </c>
      <c r="L50" s="28">
        <f t="shared" si="13"/>
        <v>-3.231140825149157E-2</v>
      </c>
      <c r="M50" s="28">
        <f t="shared" ca="1" si="14"/>
        <v>-4.1672098118078905E-2</v>
      </c>
      <c r="N50" s="28">
        <f t="shared" ca="1" si="15"/>
        <v>2.4179666345417314E-8</v>
      </c>
      <c r="O50" s="85">
        <f t="shared" ca="1" si="16"/>
        <v>19197167.898133829</v>
      </c>
      <c r="P50" s="28">
        <f t="shared" ca="1" si="17"/>
        <v>22914492.288076933</v>
      </c>
      <c r="Q50" s="28">
        <f t="shared" ca="1" si="18"/>
        <v>12336365.418401521</v>
      </c>
      <c r="R50" s="16">
        <f t="shared" ca="1" si="19"/>
        <v>1.5549812328583684E-4</v>
      </c>
    </row>
    <row r="51" spans="1:18" x14ac:dyDescent="0.2">
      <c r="A51" s="79">
        <v>11939.5</v>
      </c>
      <c r="B51" s="79">
        <v>-5.6639349997567479E-2</v>
      </c>
      <c r="C51" s="79">
        <v>1</v>
      </c>
      <c r="D51" s="80">
        <f t="shared" si="5"/>
        <v>1.1939500000000001</v>
      </c>
      <c r="E51" s="80">
        <f t="shared" si="6"/>
        <v>-5.6639349997567479E-2</v>
      </c>
      <c r="F51" s="28">
        <f t="shared" si="7"/>
        <v>1.1939500000000001</v>
      </c>
      <c r="G51" s="28">
        <f t="shared" si="8"/>
        <v>-5.6639349997567479E-2</v>
      </c>
      <c r="H51" s="28">
        <f t="shared" si="9"/>
        <v>1.4255166025000001</v>
      </c>
      <c r="I51" s="28">
        <f t="shared" si="10"/>
        <v>1.7019955475548751</v>
      </c>
      <c r="J51" s="28">
        <f t="shared" si="11"/>
        <v>2.0320975840031434</v>
      </c>
      <c r="K51" s="28">
        <f t="shared" si="12"/>
        <v>-6.7624551929595697E-2</v>
      </c>
      <c r="L51" s="28">
        <f t="shared" si="13"/>
        <v>-8.0740333776340781E-2</v>
      </c>
      <c r="M51" s="28">
        <f t="shared" ca="1" si="14"/>
        <v>-5.4038438186347196E-2</v>
      </c>
      <c r="N51" s="28">
        <f t="shared" ca="1" si="15"/>
        <v>6.7647422497451722E-6</v>
      </c>
      <c r="O51" s="85">
        <f t="shared" ca="1" si="16"/>
        <v>10312764.139896303</v>
      </c>
      <c r="P51" s="28">
        <f t="shared" ca="1" si="17"/>
        <v>19586388.050792329</v>
      </c>
      <c r="Q51" s="28">
        <f t="shared" ca="1" si="18"/>
        <v>6774823.8689547135</v>
      </c>
      <c r="R51" s="16">
        <f t="shared" ca="1" si="19"/>
        <v>-2.6009118112202828E-3</v>
      </c>
    </row>
    <row r="52" spans="1:18" x14ac:dyDescent="0.2">
      <c r="A52" s="79">
        <v>11945</v>
      </c>
      <c r="B52" s="79">
        <v>-5.6088500001351349E-2</v>
      </c>
      <c r="C52" s="79">
        <v>1</v>
      </c>
      <c r="D52" s="80">
        <f t="shared" si="5"/>
        <v>1.1944999999999999</v>
      </c>
      <c r="E52" s="80">
        <f t="shared" si="6"/>
        <v>-5.6088500001351349E-2</v>
      </c>
      <c r="F52" s="28">
        <f t="shared" si="7"/>
        <v>1.1944999999999999</v>
      </c>
      <c r="G52" s="28">
        <f t="shared" si="8"/>
        <v>-5.6088500001351349E-2</v>
      </c>
      <c r="H52" s="28">
        <f t="shared" si="9"/>
        <v>1.4268302499999999</v>
      </c>
      <c r="I52" s="28">
        <f t="shared" si="10"/>
        <v>1.7043487336249996</v>
      </c>
      <c r="J52" s="28">
        <f t="shared" si="11"/>
        <v>2.0358445623150621</v>
      </c>
      <c r="K52" s="28">
        <f t="shared" si="12"/>
        <v>-6.6997713251614174E-2</v>
      </c>
      <c r="L52" s="28">
        <f t="shared" si="13"/>
        <v>-8.0028768479053131E-2</v>
      </c>
      <c r="M52" s="28">
        <f t="shared" ca="1" si="14"/>
        <v>-5.4058740968909322E-2</v>
      </c>
      <c r="N52" s="28">
        <f t="shared" ca="1" si="15"/>
        <v>4.119921729779995E-6</v>
      </c>
      <c r="O52" s="85">
        <f t="shared" ca="1" si="16"/>
        <v>10297143.382045802</v>
      </c>
      <c r="P52" s="28">
        <f t="shared" ca="1" si="17"/>
        <v>19573378.738167107</v>
      </c>
      <c r="Q52" s="28">
        <f t="shared" ca="1" si="18"/>
        <v>6763132.0796334483</v>
      </c>
      <c r="R52" s="16">
        <f t="shared" ca="1" si="19"/>
        <v>-2.0297590324420273E-3</v>
      </c>
    </row>
    <row r="53" spans="1:18" x14ac:dyDescent="0.2">
      <c r="A53" s="79">
        <v>12120.5</v>
      </c>
      <c r="B53" s="79">
        <v>-5.4038649999711197E-2</v>
      </c>
      <c r="C53" s="79">
        <v>1</v>
      </c>
      <c r="D53" s="80">
        <f t="shared" si="5"/>
        <v>1.2120500000000001</v>
      </c>
      <c r="E53" s="80">
        <f t="shared" si="6"/>
        <v>-5.4038649999711197E-2</v>
      </c>
      <c r="F53" s="28">
        <f t="shared" si="7"/>
        <v>1.2120500000000001</v>
      </c>
      <c r="G53" s="28">
        <f t="shared" si="8"/>
        <v>-5.4038649999711197E-2</v>
      </c>
      <c r="H53" s="28">
        <f t="shared" si="9"/>
        <v>1.4690652025000002</v>
      </c>
      <c r="I53" s="28">
        <f t="shared" si="10"/>
        <v>1.7805804786901254</v>
      </c>
      <c r="J53" s="28">
        <f t="shared" si="11"/>
        <v>2.1581525691963668</v>
      </c>
      <c r="K53" s="28">
        <f t="shared" si="12"/>
        <v>-6.5497545732149956E-2</v>
      </c>
      <c r="L53" s="28">
        <f t="shared" si="13"/>
        <v>-7.9386300304652366E-2</v>
      </c>
      <c r="M53" s="28">
        <f t="shared" ca="1" si="14"/>
        <v>-5.4703783751859067E-2</v>
      </c>
      <c r="N53" s="28">
        <f t="shared" ca="1" si="15"/>
        <v>4.4240290824630427E-7</v>
      </c>
      <c r="O53" s="85">
        <f t="shared" ca="1" si="16"/>
        <v>9800645.797883207</v>
      </c>
      <c r="P53" s="28">
        <f t="shared" ca="1" si="17"/>
        <v>19147053.869015779</v>
      </c>
      <c r="Q53" s="28">
        <f t="shared" ca="1" si="18"/>
        <v>6389351.7762813084</v>
      </c>
      <c r="R53" s="16">
        <f t="shared" ca="1" si="19"/>
        <v>6.6513375214787007E-4</v>
      </c>
    </row>
    <row r="54" spans="1:18" x14ac:dyDescent="0.2">
      <c r="A54" s="79">
        <v>13083</v>
      </c>
      <c r="B54" s="79">
        <v>-6.1239900001964998E-2</v>
      </c>
      <c r="C54" s="79">
        <v>1</v>
      </c>
      <c r="D54" s="80">
        <f t="shared" si="5"/>
        <v>1.3083</v>
      </c>
      <c r="E54" s="80">
        <f t="shared" si="6"/>
        <v>-6.1239900001964998E-2</v>
      </c>
      <c r="F54" s="28">
        <f t="shared" si="7"/>
        <v>1.3083</v>
      </c>
      <c r="G54" s="28">
        <f t="shared" si="8"/>
        <v>-6.1239900001964998E-2</v>
      </c>
      <c r="H54" s="28">
        <f t="shared" si="9"/>
        <v>1.71164889</v>
      </c>
      <c r="I54" s="28">
        <f t="shared" si="10"/>
        <v>2.2393502427869998</v>
      </c>
      <c r="J54" s="28">
        <f t="shared" si="11"/>
        <v>2.929741922638232</v>
      </c>
      <c r="K54" s="28">
        <f t="shared" si="12"/>
        <v>-8.0120161172570814E-2</v>
      </c>
      <c r="L54" s="28">
        <f t="shared" si="13"/>
        <v>-0.1048212068620744</v>
      </c>
      <c r="M54" s="28">
        <f t="shared" ca="1" si="14"/>
        <v>-5.8144844075695444E-2</v>
      </c>
      <c r="N54" s="28">
        <f t="shared" ca="1" si="15"/>
        <v>9.579371186736283E-6</v>
      </c>
      <c r="O54" s="85">
        <f t="shared" ca="1" si="16"/>
        <v>7169358.2971132593</v>
      </c>
      <c r="P54" s="28">
        <f t="shared" ca="1" si="17"/>
        <v>16458763.758012982</v>
      </c>
      <c r="Q54" s="28">
        <f t="shared" ca="1" si="18"/>
        <v>4355661.5006669899</v>
      </c>
      <c r="R54" s="16">
        <f t="shared" ca="1" si="19"/>
        <v>-3.0950559262695534E-3</v>
      </c>
    </row>
    <row r="55" spans="1:18" x14ac:dyDescent="0.2">
      <c r="A55" s="79">
        <v>13115.5</v>
      </c>
      <c r="B55" s="79">
        <v>-3.7712149998696987E-2</v>
      </c>
      <c r="C55" s="79">
        <v>1</v>
      </c>
      <c r="D55" s="80">
        <f t="shared" si="5"/>
        <v>1.31155</v>
      </c>
      <c r="E55" s="80">
        <f t="shared" si="6"/>
        <v>-3.7712149998696987E-2</v>
      </c>
      <c r="F55" s="28">
        <f t="shared" si="7"/>
        <v>1.31155</v>
      </c>
      <c r="G55" s="28">
        <f t="shared" si="8"/>
        <v>-3.7712149998696987E-2</v>
      </c>
      <c r="H55" s="28">
        <f t="shared" si="9"/>
        <v>1.7201634024999999</v>
      </c>
      <c r="I55" s="28">
        <f t="shared" si="10"/>
        <v>2.2560803105488749</v>
      </c>
      <c r="J55" s="28">
        <f t="shared" si="11"/>
        <v>2.9589621313003769</v>
      </c>
      <c r="K55" s="28">
        <f t="shared" si="12"/>
        <v>-4.9461370330791031E-2</v>
      </c>
      <c r="L55" s="28">
        <f t="shared" si="13"/>
        <v>-6.487106025734897E-2</v>
      </c>
      <c r="M55" s="28">
        <f t="shared" ca="1" si="14"/>
        <v>-5.8258184742049204E-2</v>
      </c>
      <c r="N55" s="28">
        <f t="shared" ca="1" si="15"/>
        <v>4.2213954367503645E-4</v>
      </c>
      <c r="O55" s="85">
        <f t="shared" ca="1" si="16"/>
        <v>7083978.3433670243</v>
      </c>
      <c r="P55" s="28">
        <f t="shared" ca="1" si="17"/>
        <v>16358854.558872774</v>
      </c>
      <c r="Q55" s="28">
        <f t="shared" ca="1" si="18"/>
        <v>4288759.8198673707</v>
      </c>
      <c r="R55" s="16">
        <f t="shared" ca="1" si="19"/>
        <v>2.0546034743352218E-2</v>
      </c>
    </row>
    <row r="56" spans="1:18" x14ac:dyDescent="0.2">
      <c r="A56" s="79">
        <v>13792</v>
      </c>
      <c r="B56" s="79">
        <v>-6.535759999678703E-2</v>
      </c>
      <c r="C56" s="79">
        <v>1</v>
      </c>
      <c r="D56" s="80">
        <f t="shared" si="5"/>
        <v>1.3792</v>
      </c>
      <c r="E56" s="80">
        <f t="shared" si="6"/>
        <v>-6.535759999678703E-2</v>
      </c>
      <c r="F56" s="28">
        <f t="shared" si="7"/>
        <v>1.3792</v>
      </c>
      <c r="G56" s="28">
        <f t="shared" si="8"/>
        <v>-6.535759999678703E-2</v>
      </c>
      <c r="H56" s="28">
        <f t="shared" si="9"/>
        <v>1.90219264</v>
      </c>
      <c r="I56" s="28">
        <f t="shared" si="10"/>
        <v>2.6235040890880001</v>
      </c>
      <c r="J56" s="28">
        <f t="shared" si="11"/>
        <v>3.6183368396701696</v>
      </c>
      <c r="K56" s="28">
        <f t="shared" si="12"/>
        <v>-9.0141201915568667E-2</v>
      </c>
      <c r="L56" s="28">
        <f t="shared" si="13"/>
        <v>-0.1243227456819523</v>
      </c>
      <c r="M56" s="28">
        <f t="shared" ca="1" si="14"/>
        <v>-6.0575127788375469E-2</v>
      </c>
      <c r="N56" s="28">
        <f t="shared" ca="1" si="15"/>
        <v>2.287204042422896E-5</v>
      </c>
      <c r="O56" s="85">
        <f t="shared" ca="1" si="16"/>
        <v>5375039.9863527715</v>
      </c>
      <c r="P56" s="28">
        <f t="shared" ca="1" si="17"/>
        <v>14172657.576790575</v>
      </c>
      <c r="Q56" s="28">
        <f t="shared" ca="1" si="18"/>
        <v>2951773.7115865108</v>
      </c>
      <c r="R56" s="16">
        <f t="shared" ca="1" si="19"/>
        <v>-4.7824722084115617E-3</v>
      </c>
    </row>
    <row r="57" spans="1:18" x14ac:dyDescent="0.2">
      <c r="A57" s="79">
        <v>13919.5</v>
      </c>
      <c r="B57" s="79">
        <v>-6.6233350000402424E-2</v>
      </c>
      <c r="C57" s="79">
        <v>1</v>
      </c>
      <c r="D57" s="80">
        <f t="shared" si="5"/>
        <v>1.39195</v>
      </c>
      <c r="E57" s="80">
        <f t="shared" si="6"/>
        <v>-6.6233350000402424E-2</v>
      </c>
      <c r="F57" s="28">
        <f t="shared" si="7"/>
        <v>1.39195</v>
      </c>
      <c r="G57" s="28">
        <f t="shared" si="8"/>
        <v>-6.6233350000402424E-2</v>
      </c>
      <c r="H57" s="28">
        <f t="shared" si="9"/>
        <v>1.9375248025</v>
      </c>
      <c r="I57" s="28">
        <f t="shared" si="10"/>
        <v>2.6969376488398753</v>
      </c>
      <c r="J57" s="28">
        <f t="shared" si="11"/>
        <v>3.7540023603026644</v>
      </c>
      <c r="K57" s="28">
        <f t="shared" si="12"/>
        <v>-9.2193511533060157E-2</v>
      </c>
      <c r="L57" s="28">
        <f t="shared" si="13"/>
        <v>-0.1283287583784431</v>
      </c>
      <c r="M57" s="28">
        <f t="shared" ca="1" si="14"/>
        <v>-6.1002764577822131E-2</v>
      </c>
      <c r="N57" s="28">
        <f t="shared" ca="1" si="15"/>
        <v>2.7359023862909461E-5</v>
      </c>
      <c r="O57" s="85">
        <f t="shared" ca="1" si="16"/>
        <v>5069420.0168024898</v>
      </c>
      <c r="P57" s="28">
        <f t="shared" ca="1" si="17"/>
        <v>13741312.497184616</v>
      </c>
      <c r="Q57" s="28">
        <f t="shared" ca="1" si="18"/>
        <v>2715031.4994021226</v>
      </c>
      <c r="R57" s="16">
        <f t="shared" ca="1" si="19"/>
        <v>-5.2305854225802931E-3</v>
      </c>
    </row>
    <row r="58" spans="1:18" x14ac:dyDescent="0.2">
      <c r="A58" s="79">
        <v>13920</v>
      </c>
      <c r="B58" s="79">
        <v>-5.8155999999144115E-2</v>
      </c>
      <c r="C58" s="79">
        <v>1</v>
      </c>
      <c r="D58" s="80">
        <f t="shared" si="5"/>
        <v>1.3919999999999999</v>
      </c>
      <c r="E58" s="80">
        <f t="shared" si="6"/>
        <v>-5.8155999999144115E-2</v>
      </c>
      <c r="F58" s="28">
        <f t="shared" si="7"/>
        <v>1.3919999999999999</v>
      </c>
      <c r="G58" s="28">
        <f t="shared" si="8"/>
        <v>-5.8155999999144115E-2</v>
      </c>
      <c r="H58" s="28">
        <f t="shared" si="9"/>
        <v>1.9376639999999998</v>
      </c>
      <c r="I58" s="28">
        <f t="shared" si="10"/>
        <v>2.6972282879999994</v>
      </c>
      <c r="J58" s="28">
        <f t="shared" si="11"/>
        <v>3.7545417768959988</v>
      </c>
      <c r="K58" s="28">
        <f t="shared" si="12"/>
        <v>-8.0953151998808606E-2</v>
      </c>
      <c r="L58" s="28">
        <f t="shared" si="13"/>
        <v>-0.11268678758234157</v>
      </c>
      <c r="M58" s="28">
        <f t="shared" ca="1" si="14"/>
        <v>-6.10044359423879E-2</v>
      </c>
      <c r="N58" s="28">
        <f t="shared" ca="1" si="15"/>
        <v>8.1135873227631116E-6</v>
      </c>
      <c r="O58" s="85">
        <f t="shared" ca="1" si="16"/>
        <v>5068232.929273841</v>
      </c>
      <c r="P58" s="28">
        <f t="shared" ca="1" si="17"/>
        <v>13739611.069103999</v>
      </c>
      <c r="Q58" s="28">
        <f t="shared" ca="1" si="18"/>
        <v>2714114.689126526</v>
      </c>
      <c r="R58" s="16">
        <f t="shared" ca="1" si="19"/>
        <v>2.848435943243785E-3</v>
      </c>
    </row>
    <row r="59" spans="1:18" x14ac:dyDescent="0.2">
      <c r="A59" s="79">
        <v>14188</v>
      </c>
      <c r="B59" s="79">
        <v>-6.0596399998757988E-2</v>
      </c>
      <c r="C59" s="79">
        <v>1</v>
      </c>
      <c r="D59" s="80">
        <f t="shared" si="5"/>
        <v>1.4188000000000001</v>
      </c>
      <c r="E59" s="80">
        <f t="shared" si="6"/>
        <v>-6.0596399998757988E-2</v>
      </c>
      <c r="F59" s="28">
        <f t="shared" si="7"/>
        <v>1.4188000000000001</v>
      </c>
      <c r="G59" s="28">
        <f t="shared" si="8"/>
        <v>-6.0596399998757988E-2</v>
      </c>
      <c r="H59" s="28">
        <f t="shared" si="9"/>
        <v>2.0129934400000002</v>
      </c>
      <c r="I59" s="28">
        <f t="shared" si="10"/>
        <v>2.8560350926720006</v>
      </c>
      <c r="J59" s="28">
        <f t="shared" si="11"/>
        <v>4.0521425894830347</v>
      </c>
      <c r="K59" s="28">
        <f t="shared" si="12"/>
        <v>-8.597417231823784E-2</v>
      </c>
      <c r="L59" s="28">
        <f t="shared" si="13"/>
        <v>-0.12198015568511586</v>
      </c>
      <c r="M59" s="28">
        <f t="shared" ca="1" si="14"/>
        <v>-6.1893943294391393E-2</v>
      </c>
      <c r="N59" s="28">
        <f t="shared" ca="1" si="15"/>
        <v>1.6836186040431974E-6</v>
      </c>
      <c r="O59" s="85">
        <f t="shared" ca="1" si="16"/>
        <v>4445443.2967565367</v>
      </c>
      <c r="P59" s="28">
        <f t="shared" ca="1" si="17"/>
        <v>12817816.013809094</v>
      </c>
      <c r="Q59" s="28">
        <f t="shared" ca="1" si="18"/>
        <v>2236927.8347743596</v>
      </c>
      <c r="R59" s="16">
        <f t="shared" ca="1" si="19"/>
        <v>1.2975432956334049E-3</v>
      </c>
    </row>
    <row r="60" spans="1:18" x14ac:dyDescent="0.2">
      <c r="A60" s="79">
        <v>14949</v>
      </c>
      <c r="B60" s="79">
        <v>-6.7369699994742405E-2</v>
      </c>
      <c r="C60" s="79">
        <v>1</v>
      </c>
      <c r="D60" s="80">
        <f t="shared" si="5"/>
        <v>1.4948999999999999</v>
      </c>
      <c r="E60" s="80">
        <f t="shared" si="6"/>
        <v>-6.7369699994742405E-2</v>
      </c>
      <c r="F60" s="28">
        <f t="shared" si="7"/>
        <v>1.4948999999999999</v>
      </c>
      <c r="G60" s="28">
        <f t="shared" si="8"/>
        <v>-6.7369699994742405E-2</v>
      </c>
      <c r="H60" s="28">
        <f t="shared" si="9"/>
        <v>2.2347260099999997</v>
      </c>
      <c r="I60" s="28">
        <f t="shared" si="10"/>
        <v>3.3406919123489995</v>
      </c>
      <c r="J60" s="28">
        <f t="shared" si="11"/>
        <v>4.994000339770519</v>
      </c>
      <c r="K60" s="28">
        <f t="shared" si="12"/>
        <v>-0.10071096452214041</v>
      </c>
      <c r="L60" s="28">
        <f t="shared" si="13"/>
        <v>-0.1505528208641477</v>
      </c>
      <c r="M60" s="28">
        <f t="shared" ca="1" si="14"/>
        <v>-6.4350707934449136E-2</v>
      </c>
      <c r="N60" s="28">
        <f t="shared" ca="1" si="15"/>
        <v>9.1143130601137934E-6</v>
      </c>
      <c r="O60" s="85">
        <f t="shared" ca="1" si="16"/>
        <v>2842524.1550391279</v>
      </c>
      <c r="P60" s="28">
        <f t="shared" ca="1" si="17"/>
        <v>10131696.208928041</v>
      </c>
      <c r="Q60" s="28">
        <f t="shared" ca="1" si="18"/>
        <v>1071733.7686137918</v>
      </c>
      <c r="R60" s="16">
        <f t="shared" ca="1" si="19"/>
        <v>-3.0189920602932685E-3</v>
      </c>
    </row>
    <row r="61" spans="1:18" x14ac:dyDescent="0.2">
      <c r="A61" s="79">
        <v>15124.5</v>
      </c>
      <c r="B61" s="79">
        <v>-6.4019850004115142E-2</v>
      </c>
      <c r="C61" s="79">
        <v>1</v>
      </c>
      <c r="D61" s="80">
        <f t="shared" si="5"/>
        <v>1.5124500000000001</v>
      </c>
      <c r="E61" s="80">
        <f t="shared" si="6"/>
        <v>-6.4019850004115142E-2</v>
      </c>
      <c r="F61" s="28">
        <f t="shared" si="7"/>
        <v>1.5124500000000001</v>
      </c>
      <c r="G61" s="28">
        <f t="shared" si="8"/>
        <v>-6.4019850004115142E-2</v>
      </c>
      <c r="H61" s="28">
        <f t="shared" si="9"/>
        <v>2.2875050025000001</v>
      </c>
      <c r="I61" s="28">
        <f t="shared" si="10"/>
        <v>3.4597369410311254</v>
      </c>
      <c r="J61" s="28">
        <f t="shared" si="11"/>
        <v>5.2326791364625258</v>
      </c>
      <c r="K61" s="28">
        <f t="shared" si="12"/>
        <v>-9.6826822138723956E-2</v>
      </c>
      <c r="L61" s="28">
        <f t="shared" si="13"/>
        <v>-0.14644572714371307</v>
      </c>
      <c r="M61" s="28">
        <f t="shared" ca="1" si="14"/>
        <v>-6.4902790973698166E-2</v>
      </c>
      <c r="N61" s="28">
        <f t="shared" ca="1" si="15"/>
        <v>7.7958475576820995E-7</v>
      </c>
      <c r="O61" s="85">
        <f t="shared" ca="1" si="16"/>
        <v>2512313.5175625691</v>
      </c>
      <c r="P61" s="28">
        <f t="shared" ca="1" si="17"/>
        <v>9507798.298178684</v>
      </c>
      <c r="Q61" s="28">
        <f t="shared" ca="1" si="18"/>
        <v>851789.70454247831</v>
      </c>
      <c r="R61" s="16">
        <f t="shared" ca="1" si="19"/>
        <v>8.829409695830237E-4</v>
      </c>
    </row>
    <row r="62" spans="1:18" x14ac:dyDescent="0.2">
      <c r="A62" s="79">
        <v>15149</v>
      </c>
      <c r="B62" s="79">
        <v>-6.3829699996858835E-2</v>
      </c>
      <c r="C62" s="79">
        <v>1</v>
      </c>
      <c r="D62" s="80">
        <f t="shared" si="5"/>
        <v>1.5148999999999999</v>
      </c>
      <c r="E62" s="80">
        <f t="shared" si="6"/>
        <v>-6.3829699996858835E-2</v>
      </c>
      <c r="F62" s="28">
        <f t="shared" si="7"/>
        <v>1.5148999999999999</v>
      </c>
      <c r="G62" s="28">
        <f t="shared" si="8"/>
        <v>-6.3829699996858835E-2</v>
      </c>
      <c r="H62" s="28">
        <f t="shared" si="9"/>
        <v>2.2949220099999996</v>
      </c>
      <c r="I62" s="28">
        <f t="shared" si="10"/>
        <v>3.4765773529489992</v>
      </c>
      <c r="J62" s="28">
        <f t="shared" si="11"/>
        <v>5.2666670319824389</v>
      </c>
      <c r="K62" s="28">
        <f t="shared" si="12"/>
        <v>-9.6695612525241448E-2</v>
      </c>
      <c r="L62" s="28">
        <f t="shared" si="13"/>
        <v>-0.14648418341448827</v>
      </c>
      <c r="M62" s="28">
        <f t="shared" ca="1" si="14"/>
        <v>-6.497943039492679E-2</v>
      </c>
      <c r="N62" s="28">
        <f t="shared" ca="1" si="15"/>
        <v>1.3218799882414987E-6</v>
      </c>
      <c r="O62" s="85">
        <f t="shared" ca="1" si="16"/>
        <v>2467506.5806397498</v>
      </c>
      <c r="P62" s="28">
        <f t="shared" ca="1" si="17"/>
        <v>9420820.1718005184</v>
      </c>
      <c r="Q62" s="28">
        <f t="shared" ca="1" si="18"/>
        <v>822759.84818916419</v>
      </c>
      <c r="R62" s="16">
        <f t="shared" ca="1" si="19"/>
        <v>1.1497303980679552E-3</v>
      </c>
    </row>
    <row r="63" spans="1:18" x14ac:dyDescent="0.2">
      <c r="A63" s="79">
        <v>15152</v>
      </c>
      <c r="B63" s="79">
        <v>-6.6165599993837532E-2</v>
      </c>
      <c r="C63" s="79">
        <v>1</v>
      </c>
      <c r="D63" s="80">
        <f t="shared" si="5"/>
        <v>1.5152000000000001</v>
      </c>
      <c r="E63" s="80">
        <f t="shared" si="6"/>
        <v>-6.6165599993837532E-2</v>
      </c>
      <c r="F63" s="28">
        <f t="shared" si="7"/>
        <v>1.5152000000000001</v>
      </c>
      <c r="G63" s="28">
        <f t="shared" si="8"/>
        <v>-6.6165599993837532E-2</v>
      </c>
      <c r="H63" s="28">
        <f t="shared" si="9"/>
        <v>2.2958310400000004</v>
      </c>
      <c r="I63" s="28">
        <f t="shared" si="10"/>
        <v>3.478643191808001</v>
      </c>
      <c r="J63" s="28">
        <f t="shared" si="11"/>
        <v>5.2708401642274838</v>
      </c>
      <c r="K63" s="28">
        <f t="shared" si="12"/>
        <v>-0.10025411711066264</v>
      </c>
      <c r="L63" s="28">
        <f t="shared" si="13"/>
        <v>-0.15190503824607604</v>
      </c>
      <c r="M63" s="28">
        <f t="shared" ca="1" si="14"/>
        <v>-6.4988807540379917E-2</v>
      </c>
      <c r="N63" s="28">
        <f t="shared" ca="1" si="15"/>
        <v>1.384840478514792E-6</v>
      </c>
      <c r="O63" s="85">
        <f t="shared" ca="1" si="16"/>
        <v>2462042.1658606092</v>
      </c>
      <c r="P63" s="28">
        <f t="shared" ca="1" si="17"/>
        <v>9410172.7181490567</v>
      </c>
      <c r="Q63" s="28">
        <f t="shared" ca="1" si="18"/>
        <v>819234.17354931845</v>
      </c>
      <c r="R63" s="16">
        <f t="shared" ca="1" si="19"/>
        <v>-1.1767924534576146E-3</v>
      </c>
    </row>
    <row r="64" spans="1:18" x14ac:dyDescent="0.2">
      <c r="A64" s="79">
        <v>15154.5</v>
      </c>
      <c r="B64" s="79">
        <v>-6.7478850003681146E-2</v>
      </c>
      <c r="C64" s="79">
        <v>1</v>
      </c>
      <c r="D64" s="80">
        <f t="shared" si="5"/>
        <v>1.51545</v>
      </c>
      <c r="E64" s="80">
        <f t="shared" si="6"/>
        <v>-6.7478850003681146E-2</v>
      </c>
      <c r="F64" s="28">
        <f t="shared" si="7"/>
        <v>1.51545</v>
      </c>
      <c r="G64" s="28">
        <f t="shared" si="8"/>
        <v>-6.7478850003681146E-2</v>
      </c>
      <c r="H64" s="28">
        <f t="shared" si="9"/>
        <v>2.2965887024999998</v>
      </c>
      <c r="I64" s="28">
        <f t="shared" si="10"/>
        <v>3.4803653492036246</v>
      </c>
      <c r="J64" s="28">
        <f t="shared" si="11"/>
        <v>5.2743196684506328</v>
      </c>
      <c r="K64" s="28">
        <f t="shared" si="12"/>
        <v>-0.10226082323807859</v>
      </c>
      <c r="L64" s="28">
        <f t="shared" si="13"/>
        <v>-0.15497116457614618</v>
      </c>
      <c r="M64" s="28">
        <f t="shared" ca="1" si="14"/>
        <v>-6.4996620616012038E-2</v>
      </c>
      <c r="N64" s="28">
        <f t="shared" ca="1" si="15"/>
        <v>6.1614627330081531E-6</v>
      </c>
      <c r="O64" s="85">
        <f t="shared" ca="1" si="16"/>
        <v>2457492.1886342638</v>
      </c>
      <c r="P64" s="28">
        <f t="shared" ca="1" si="17"/>
        <v>9401300.351409195</v>
      </c>
      <c r="Q64" s="28">
        <f t="shared" ca="1" si="18"/>
        <v>816300.96495524282</v>
      </c>
      <c r="R64" s="16">
        <f t="shared" ca="1" si="19"/>
        <v>-2.4822293876691076E-3</v>
      </c>
    </row>
    <row r="65" spans="1:18" x14ac:dyDescent="0.2">
      <c r="A65" s="79">
        <v>15853</v>
      </c>
      <c r="B65" s="79">
        <v>-7.3420900000201073E-2</v>
      </c>
      <c r="C65" s="79">
        <v>1</v>
      </c>
      <c r="D65" s="80">
        <f t="shared" si="5"/>
        <v>1.5852999999999999</v>
      </c>
      <c r="E65" s="80">
        <f t="shared" si="6"/>
        <v>-7.3420900000201073E-2</v>
      </c>
      <c r="F65" s="28">
        <f t="shared" si="7"/>
        <v>1.5852999999999999</v>
      </c>
      <c r="G65" s="28">
        <f t="shared" si="8"/>
        <v>-7.3420900000201073E-2</v>
      </c>
      <c r="H65" s="28">
        <f t="shared" si="9"/>
        <v>2.51317609</v>
      </c>
      <c r="I65" s="28">
        <f t="shared" si="10"/>
        <v>3.9841380554769996</v>
      </c>
      <c r="J65" s="28">
        <f t="shared" si="11"/>
        <v>6.316054059347687</v>
      </c>
      <c r="K65" s="28">
        <f t="shared" si="12"/>
        <v>-0.11639415277031875</v>
      </c>
      <c r="L65" s="28">
        <f t="shared" si="13"/>
        <v>-0.1845196503867863</v>
      </c>
      <c r="M65" s="28">
        <f t="shared" ca="1" si="14"/>
        <v>-6.7136424916531864E-2</v>
      </c>
      <c r="N65" s="28">
        <f t="shared" ca="1" si="15"/>
        <v>3.9494627077259102E-5</v>
      </c>
      <c r="O65" s="85">
        <f t="shared" ca="1" si="16"/>
        <v>1326747.9261951305</v>
      </c>
      <c r="P65" s="28">
        <f t="shared" ca="1" si="17"/>
        <v>6960469.6851485334</v>
      </c>
      <c r="Q65" s="28">
        <f t="shared" ca="1" si="18"/>
        <v>186665.99723816101</v>
      </c>
      <c r="R65" s="16">
        <f t="shared" ca="1" si="19"/>
        <v>-6.2844750836692082E-3</v>
      </c>
    </row>
    <row r="66" spans="1:18" x14ac:dyDescent="0.2">
      <c r="A66" s="79">
        <v>15856</v>
      </c>
      <c r="B66" s="79">
        <v>-7.3656799999298528E-2</v>
      </c>
      <c r="C66" s="79">
        <v>1</v>
      </c>
      <c r="D66" s="80">
        <f t="shared" si="5"/>
        <v>1.5855999999999999</v>
      </c>
      <c r="E66" s="80">
        <f t="shared" si="6"/>
        <v>-7.3656799999298528E-2</v>
      </c>
      <c r="F66" s="28">
        <f t="shared" si="7"/>
        <v>1.5855999999999999</v>
      </c>
      <c r="G66" s="28">
        <f t="shared" si="8"/>
        <v>-7.3656799999298528E-2</v>
      </c>
      <c r="H66" s="28">
        <f t="shared" si="9"/>
        <v>2.5141273599999998</v>
      </c>
      <c r="I66" s="28">
        <f t="shared" si="10"/>
        <v>3.9864003420159992</v>
      </c>
      <c r="J66" s="28">
        <f t="shared" si="11"/>
        <v>6.320836382300568</v>
      </c>
      <c r="K66" s="28">
        <f t="shared" si="12"/>
        <v>-0.11679022207888774</v>
      </c>
      <c r="L66" s="28">
        <f t="shared" si="13"/>
        <v>-0.1851825761282844</v>
      </c>
      <c r="M66" s="28">
        <f t="shared" ca="1" si="14"/>
        <v>-6.7145429660175615E-2</v>
      </c>
      <c r="N66" s="28">
        <f t="shared" ca="1" si="15"/>
        <v>4.2397943693209637E-5</v>
      </c>
      <c r="O66" s="85">
        <f t="shared" ca="1" si="16"/>
        <v>1322533.2839009387</v>
      </c>
      <c r="P66" s="28">
        <f t="shared" ca="1" si="17"/>
        <v>6950238.3027726552</v>
      </c>
      <c r="Q66" s="28">
        <f t="shared" ca="1" si="18"/>
        <v>184852.7691071372</v>
      </c>
      <c r="R66" s="16">
        <f t="shared" ca="1" si="19"/>
        <v>-6.5113703391229127E-3</v>
      </c>
    </row>
    <row r="67" spans="1:18" x14ac:dyDescent="0.2">
      <c r="A67" s="79">
        <v>15858.5</v>
      </c>
      <c r="B67" s="79">
        <v>-6.2070050000329502E-2</v>
      </c>
      <c r="C67" s="79">
        <v>1</v>
      </c>
      <c r="D67" s="80">
        <f t="shared" si="5"/>
        <v>1.58585</v>
      </c>
      <c r="E67" s="80">
        <f t="shared" si="6"/>
        <v>-6.2070050000329502E-2</v>
      </c>
      <c r="F67" s="28">
        <f t="shared" si="7"/>
        <v>1.58585</v>
      </c>
      <c r="G67" s="28">
        <f t="shared" si="8"/>
        <v>-6.2070050000329502E-2</v>
      </c>
      <c r="H67" s="28">
        <f t="shared" si="9"/>
        <v>2.5149202224999998</v>
      </c>
      <c r="I67" s="28">
        <f t="shared" si="10"/>
        <v>3.9882862348516248</v>
      </c>
      <c r="J67" s="28">
        <f t="shared" si="11"/>
        <v>6.3248237255394493</v>
      </c>
      <c r="K67" s="28">
        <f t="shared" si="12"/>
        <v>-9.8433788793022545E-2</v>
      </c>
      <c r="L67" s="28">
        <f t="shared" si="13"/>
        <v>-0.1561012239574148</v>
      </c>
      <c r="M67" s="28">
        <f t="shared" ca="1" si="14"/>
        <v>-6.715293240096662E-2</v>
      </c>
      <c r="N67" s="28">
        <f t="shared" ca="1" si="15"/>
        <v>2.5835693498706546E-5</v>
      </c>
      <c r="O67" s="85">
        <f t="shared" ca="1" si="16"/>
        <v>1319025.5258631655</v>
      </c>
      <c r="P67" s="28">
        <f t="shared" ca="1" si="17"/>
        <v>6941714.3868491501</v>
      </c>
      <c r="Q67" s="28">
        <f t="shared" ca="1" si="18"/>
        <v>183348.06541765647</v>
      </c>
      <c r="R67" s="16">
        <f t="shared" ca="1" si="19"/>
        <v>5.0828824006371176E-3</v>
      </c>
    </row>
    <row r="68" spans="1:18" x14ac:dyDescent="0.2">
      <c r="A68" s="79">
        <v>15938</v>
      </c>
      <c r="B68" s="79">
        <v>-6.4571399998385459E-2</v>
      </c>
      <c r="C68" s="79">
        <v>1</v>
      </c>
      <c r="D68" s="80">
        <f t="shared" si="5"/>
        <v>1.5938000000000001</v>
      </c>
      <c r="E68" s="80">
        <f t="shared" si="6"/>
        <v>-6.4571399998385459E-2</v>
      </c>
      <c r="F68" s="28">
        <f t="shared" si="7"/>
        <v>1.5938000000000001</v>
      </c>
      <c r="G68" s="28">
        <f t="shared" si="8"/>
        <v>-6.4571399998385459E-2</v>
      </c>
      <c r="H68" s="28">
        <f t="shared" si="9"/>
        <v>2.5401984400000002</v>
      </c>
      <c r="I68" s="28">
        <f t="shared" si="10"/>
        <v>4.0485682736720001</v>
      </c>
      <c r="J68" s="28">
        <f t="shared" si="11"/>
        <v>6.4526081145784344</v>
      </c>
      <c r="K68" s="28">
        <f t="shared" si="12"/>
        <v>-0.10291389731742676</v>
      </c>
      <c r="L68" s="28">
        <f t="shared" si="13"/>
        <v>-0.16402416954451476</v>
      </c>
      <c r="M68" s="28">
        <f t="shared" ca="1" si="14"/>
        <v>-6.7390944821521026E-2</v>
      </c>
      <c r="N68" s="28">
        <f t="shared" ca="1" si="15"/>
        <v>7.9498330096705751E-6</v>
      </c>
      <c r="O68" s="85">
        <f t="shared" ca="1" si="16"/>
        <v>1209600.2422238658</v>
      </c>
      <c r="P68" s="28">
        <f t="shared" ca="1" si="17"/>
        <v>6671748.8457930852</v>
      </c>
      <c r="Q68" s="28">
        <f t="shared" ca="1" si="18"/>
        <v>138523.87120068027</v>
      </c>
      <c r="R68" s="16">
        <f t="shared" ca="1" si="19"/>
        <v>2.8195448231355669E-3</v>
      </c>
    </row>
    <row r="69" spans="1:18" x14ac:dyDescent="0.2">
      <c r="A69" s="79">
        <v>15938.5</v>
      </c>
      <c r="B69" s="79">
        <v>-6.4894049995928071E-2</v>
      </c>
      <c r="C69" s="79">
        <v>1</v>
      </c>
      <c r="D69" s="80">
        <f t="shared" si="5"/>
        <v>1.59385</v>
      </c>
      <c r="E69" s="80">
        <f t="shared" si="6"/>
        <v>-6.4894049995928071E-2</v>
      </c>
      <c r="F69" s="28">
        <f t="shared" si="7"/>
        <v>1.59385</v>
      </c>
      <c r="G69" s="28">
        <f t="shared" si="8"/>
        <v>-6.4894049995928071E-2</v>
      </c>
      <c r="H69" s="28">
        <f t="shared" si="9"/>
        <v>2.5403578224999999</v>
      </c>
      <c r="I69" s="28">
        <f t="shared" si="10"/>
        <v>4.0489493153916252</v>
      </c>
      <c r="J69" s="28">
        <f t="shared" si="11"/>
        <v>6.4534178663369417</v>
      </c>
      <c r="K69" s="28">
        <f t="shared" si="12"/>
        <v>-0.10343138158600995</v>
      </c>
      <c r="L69" s="28">
        <f t="shared" si="13"/>
        <v>-0.16485410754086197</v>
      </c>
      <c r="M69" s="28">
        <f t="shared" ca="1" si="14"/>
        <v>-6.739243822845134E-2</v>
      </c>
      <c r="N69" s="28">
        <f t="shared" ca="1" si="15"/>
        <v>6.2419437604107422E-6</v>
      </c>
      <c r="O69" s="85">
        <f t="shared" ca="1" si="16"/>
        <v>1208925.1364752373</v>
      </c>
      <c r="P69" s="28">
        <f t="shared" ca="1" si="17"/>
        <v>6670057.8762543136</v>
      </c>
      <c r="Q69" s="28">
        <f t="shared" ca="1" si="18"/>
        <v>138260.69539036098</v>
      </c>
      <c r="R69" s="16">
        <f t="shared" ca="1" si="19"/>
        <v>2.4983882325232687E-3</v>
      </c>
    </row>
    <row r="70" spans="1:18" x14ac:dyDescent="0.2">
      <c r="A70" s="79">
        <v>15985</v>
      </c>
      <c r="B70" s="79">
        <v>-6.7200500001490582E-2</v>
      </c>
      <c r="C70" s="79">
        <v>1</v>
      </c>
      <c r="D70" s="80">
        <f t="shared" si="5"/>
        <v>1.5985</v>
      </c>
      <c r="E70" s="80">
        <f t="shared" si="6"/>
        <v>-6.7200500001490582E-2</v>
      </c>
      <c r="F70" s="28">
        <f t="shared" si="7"/>
        <v>1.5985</v>
      </c>
      <c r="G70" s="28">
        <f t="shared" si="8"/>
        <v>-6.7200500001490582E-2</v>
      </c>
      <c r="H70" s="28">
        <f t="shared" si="9"/>
        <v>2.5552022500000002</v>
      </c>
      <c r="I70" s="28">
        <f t="shared" si="10"/>
        <v>4.0844907966250004</v>
      </c>
      <c r="J70" s="28">
        <f t="shared" si="11"/>
        <v>6.5290585384050628</v>
      </c>
      <c r="K70" s="28">
        <f t="shared" si="12"/>
        <v>-0.1074199992523827</v>
      </c>
      <c r="L70" s="28">
        <f t="shared" si="13"/>
        <v>-0.17171086880493375</v>
      </c>
      <c r="M70" s="28">
        <f t="shared" ca="1" si="14"/>
        <v>-6.7531132392063403E-2</v>
      </c>
      <c r="N70" s="28">
        <f t="shared" ca="1" si="15"/>
        <v>1.0931777769589875E-7</v>
      </c>
      <c r="O70" s="85">
        <f t="shared" ca="1" si="16"/>
        <v>1146863.5310687146</v>
      </c>
      <c r="P70" s="28">
        <f t="shared" ca="1" si="17"/>
        <v>6513193.7076170798</v>
      </c>
      <c r="Q70" s="28">
        <f t="shared" ca="1" si="18"/>
        <v>114823.72479855357</v>
      </c>
      <c r="R70" s="16">
        <f t="shared" ca="1" si="19"/>
        <v>3.3063239057282146E-4</v>
      </c>
    </row>
    <row r="71" spans="1:18" x14ac:dyDescent="0.2">
      <c r="A71" s="79">
        <v>16004</v>
      </c>
      <c r="B71" s="79">
        <v>-6.3261199997214135E-2</v>
      </c>
      <c r="C71" s="79">
        <v>1</v>
      </c>
      <c r="D71" s="80">
        <f t="shared" si="5"/>
        <v>1.6004</v>
      </c>
      <c r="E71" s="80">
        <f t="shared" si="6"/>
        <v>-6.3261199997214135E-2</v>
      </c>
      <c r="F71" s="28">
        <f t="shared" si="7"/>
        <v>1.6004</v>
      </c>
      <c r="G71" s="28">
        <f t="shared" si="8"/>
        <v>-6.3261199997214135E-2</v>
      </c>
      <c r="H71" s="28">
        <f t="shared" si="9"/>
        <v>2.5612801600000004</v>
      </c>
      <c r="I71" s="28">
        <f t="shared" si="10"/>
        <v>4.0990727680640004</v>
      </c>
      <c r="J71" s="28">
        <f t="shared" si="11"/>
        <v>6.5601560580096265</v>
      </c>
      <c r="K71" s="28">
        <f t="shared" si="12"/>
        <v>-0.1012432244755415</v>
      </c>
      <c r="L71" s="28">
        <f t="shared" si="13"/>
        <v>-0.16202965645065662</v>
      </c>
      <c r="M71" s="28">
        <f t="shared" ca="1" si="14"/>
        <v>-6.7587693406346586E-2</v>
      </c>
      <c r="N71" s="28">
        <f t="shared" ca="1" si="15"/>
        <v>1.8718545219266537E-5</v>
      </c>
      <c r="O71" s="85">
        <f t="shared" ca="1" si="16"/>
        <v>1121919.0266301127</v>
      </c>
      <c r="P71" s="28">
        <f t="shared" ca="1" si="17"/>
        <v>6449329.4017561851</v>
      </c>
      <c r="Q71" s="28">
        <f t="shared" ca="1" si="18"/>
        <v>105842.97734448628</v>
      </c>
      <c r="R71" s="16">
        <f t="shared" ca="1" si="19"/>
        <v>4.3264934091324508E-3</v>
      </c>
    </row>
    <row r="72" spans="1:18" x14ac:dyDescent="0.2">
      <c r="A72" s="79">
        <v>16895</v>
      </c>
      <c r="B72" s="79">
        <v>-6.0323500001686625E-2</v>
      </c>
      <c r="C72" s="79">
        <v>1</v>
      </c>
      <c r="D72" s="80">
        <f t="shared" si="5"/>
        <v>1.6895</v>
      </c>
      <c r="E72" s="80">
        <f t="shared" si="6"/>
        <v>-6.0323500001686625E-2</v>
      </c>
      <c r="F72" s="28">
        <f t="shared" si="7"/>
        <v>1.6895</v>
      </c>
      <c r="G72" s="28">
        <f t="shared" si="8"/>
        <v>-6.0323500001686625E-2</v>
      </c>
      <c r="H72" s="28">
        <f t="shared" si="9"/>
        <v>2.8544102499999999</v>
      </c>
      <c r="I72" s="28">
        <f t="shared" si="10"/>
        <v>4.8225261173750003</v>
      </c>
      <c r="J72" s="28">
        <f t="shared" si="11"/>
        <v>8.1476578753050628</v>
      </c>
      <c r="K72" s="28">
        <f t="shared" si="12"/>
        <v>-0.10191655325284955</v>
      </c>
      <c r="L72" s="28">
        <f t="shared" si="13"/>
        <v>-0.17218801672068931</v>
      </c>
      <c r="M72" s="28">
        <f t="shared" ca="1" si="14"/>
        <v>-7.016862359561718E-2</v>
      </c>
      <c r="N72" s="28">
        <f t="shared" ca="1" si="15"/>
        <v>9.6926458579768085E-5</v>
      </c>
      <c r="O72" s="85">
        <f t="shared" ca="1" si="16"/>
        <v>242702.79280890655</v>
      </c>
      <c r="P72" s="28">
        <f t="shared" ca="1" si="17"/>
        <v>3655931.3366421978</v>
      </c>
      <c r="Q72" s="28">
        <f t="shared" ca="1" si="18"/>
        <v>114967.48274115838</v>
      </c>
      <c r="R72" s="16">
        <f t="shared" ca="1" si="19"/>
        <v>9.8451235939305548E-3</v>
      </c>
    </row>
    <row r="73" spans="1:18" x14ac:dyDescent="0.2">
      <c r="A73" s="79">
        <v>16897.5</v>
      </c>
      <c r="B73" s="79">
        <v>-6.9436749996384606E-2</v>
      </c>
      <c r="C73" s="79">
        <v>1</v>
      </c>
      <c r="D73" s="80">
        <f t="shared" si="5"/>
        <v>1.6897500000000001</v>
      </c>
      <c r="E73" s="80">
        <f t="shared" si="6"/>
        <v>-6.9436749996384606E-2</v>
      </c>
      <c r="F73" s="28">
        <f t="shared" si="7"/>
        <v>1.6897500000000001</v>
      </c>
      <c r="G73" s="28">
        <f t="shared" si="8"/>
        <v>-6.9436749996384606E-2</v>
      </c>
      <c r="H73" s="28">
        <f t="shared" si="9"/>
        <v>2.8552550625000004</v>
      </c>
      <c r="I73" s="28">
        <f t="shared" si="10"/>
        <v>4.8246672418593759</v>
      </c>
      <c r="J73" s="28">
        <f t="shared" si="11"/>
        <v>8.1524814719318801</v>
      </c>
      <c r="K73" s="28">
        <f t="shared" si="12"/>
        <v>-0.1173307483063909</v>
      </c>
      <c r="L73" s="28">
        <f t="shared" si="13"/>
        <v>-0.19825963195072402</v>
      </c>
      <c r="M73" s="28">
        <f t="shared" ca="1" si="14"/>
        <v>-7.0175668328027588E-2</v>
      </c>
      <c r="N73" s="28">
        <f t="shared" ca="1" si="15"/>
        <v>5.4600030083804801E-7</v>
      </c>
      <c r="O73" s="85">
        <f t="shared" ca="1" si="16"/>
        <v>241091.93503575132</v>
      </c>
      <c r="P73" s="28">
        <f t="shared" ca="1" si="17"/>
        <v>3648787.7481331564</v>
      </c>
      <c r="Q73" s="28">
        <f t="shared" ca="1" si="18"/>
        <v>116292.11957130504</v>
      </c>
      <c r="R73" s="16">
        <f t="shared" ca="1" si="19"/>
        <v>7.3891833164298204E-4</v>
      </c>
    </row>
    <row r="74" spans="1:18" x14ac:dyDescent="0.2">
      <c r="A74" s="79">
        <v>18854.5</v>
      </c>
      <c r="B74" s="79">
        <v>-7.5288849999196827E-2</v>
      </c>
      <c r="C74" s="79">
        <v>1</v>
      </c>
      <c r="D74" s="80">
        <f t="shared" si="5"/>
        <v>1.8854500000000001</v>
      </c>
      <c r="E74" s="80">
        <f t="shared" si="6"/>
        <v>-7.5288849999196827E-2</v>
      </c>
      <c r="F74" s="28">
        <f t="shared" si="7"/>
        <v>1.8854500000000001</v>
      </c>
      <c r="G74" s="28">
        <f t="shared" si="8"/>
        <v>-7.5288849999196827E-2</v>
      </c>
      <c r="H74" s="28">
        <f t="shared" si="9"/>
        <v>3.5549217025000002</v>
      </c>
      <c r="I74" s="28">
        <f t="shared" si="10"/>
        <v>6.7026271239786253</v>
      </c>
      <c r="J74" s="28">
        <f t="shared" si="11"/>
        <v>12.637468310905499</v>
      </c>
      <c r="K74" s="28">
        <f t="shared" si="12"/>
        <v>-0.14195336223098567</v>
      </c>
      <c r="L74" s="28">
        <f t="shared" si="13"/>
        <v>-0.26764596681841196</v>
      </c>
      <c r="M74" s="28">
        <f t="shared" ca="1" si="14"/>
        <v>-7.5352201366230498E-2</v>
      </c>
      <c r="N74" s="28">
        <f t="shared" ca="1" si="15"/>
        <v>4.0133957050348338E-9</v>
      </c>
      <c r="O74" s="85">
        <f t="shared" ca="1" si="16"/>
        <v>762527.36618432612</v>
      </c>
      <c r="P74" s="28">
        <f t="shared" ca="1" si="17"/>
        <v>68258.114484282574</v>
      </c>
      <c r="Q74" s="28">
        <f t="shared" ca="1" si="18"/>
        <v>4036642.0347047676</v>
      </c>
      <c r="R74" s="16">
        <f t="shared" ca="1" si="19"/>
        <v>6.3351367033670503E-5</v>
      </c>
    </row>
    <row r="75" spans="1:18" x14ac:dyDescent="0.2">
      <c r="A75" s="79">
        <v>19954</v>
      </c>
      <c r="B75" s="79">
        <v>-7.6696199997968506E-2</v>
      </c>
      <c r="C75" s="79">
        <v>1</v>
      </c>
      <c r="D75" s="80">
        <f t="shared" si="5"/>
        <v>1.9954000000000001</v>
      </c>
      <c r="E75" s="80">
        <f t="shared" si="6"/>
        <v>-7.6696199997968506E-2</v>
      </c>
      <c r="F75" s="28">
        <f t="shared" si="7"/>
        <v>1.9954000000000001</v>
      </c>
      <c r="G75" s="28">
        <f t="shared" si="8"/>
        <v>-7.6696199997968506E-2</v>
      </c>
      <c r="H75" s="28">
        <f t="shared" si="9"/>
        <v>3.9816211600000004</v>
      </c>
      <c r="I75" s="28">
        <f t="shared" si="10"/>
        <v>7.9449268626640013</v>
      </c>
      <c r="J75" s="28">
        <f t="shared" si="11"/>
        <v>15.853307061759748</v>
      </c>
      <c r="K75" s="28">
        <f t="shared" si="12"/>
        <v>-0.15303959747594637</v>
      </c>
      <c r="L75" s="28">
        <f t="shared" si="13"/>
        <v>-0.30537521280350338</v>
      </c>
      <c r="M75" s="28">
        <f t="shared" ca="1" si="14"/>
        <v>-7.7964245930430984E-2</v>
      </c>
      <c r="N75" s="28">
        <f t="shared" ca="1" si="15"/>
        <v>1.6079404868346345E-6</v>
      </c>
      <c r="O75" s="85">
        <f t="shared" ca="1" si="16"/>
        <v>2930374.7217867579</v>
      </c>
      <c r="P75" s="28">
        <f t="shared" ca="1" si="17"/>
        <v>685683.93775539123</v>
      </c>
      <c r="Q75" s="28">
        <f t="shared" ca="1" si="18"/>
        <v>9437371.74556721</v>
      </c>
      <c r="R75" s="16">
        <f t="shared" ca="1" si="19"/>
        <v>1.2680459324624777E-3</v>
      </c>
    </row>
    <row r="76" spans="1:18" x14ac:dyDescent="0.2">
      <c r="A76" s="79">
        <v>19978.5</v>
      </c>
      <c r="B76" s="79">
        <v>-8.7106049999420065E-2</v>
      </c>
      <c r="C76" s="79">
        <v>1</v>
      </c>
      <c r="D76" s="80">
        <f t="shared" si="5"/>
        <v>1.9978499999999999</v>
      </c>
      <c r="E76" s="80">
        <f t="shared" si="6"/>
        <v>-8.7106049999420065E-2</v>
      </c>
      <c r="F76" s="28">
        <f t="shared" si="7"/>
        <v>1.9978499999999999</v>
      </c>
      <c r="G76" s="28">
        <f t="shared" si="8"/>
        <v>-8.7106049999420065E-2</v>
      </c>
      <c r="H76" s="28">
        <f t="shared" si="9"/>
        <v>3.9914046224999997</v>
      </c>
      <c r="I76" s="28">
        <f t="shared" si="10"/>
        <v>7.974227725061624</v>
      </c>
      <c r="J76" s="28">
        <f t="shared" si="11"/>
        <v>15.931310860514365</v>
      </c>
      <c r="K76" s="28">
        <f t="shared" si="12"/>
        <v>-0.17402482199134137</v>
      </c>
      <c r="L76" s="28">
        <f t="shared" si="13"/>
        <v>-0.34767549061540132</v>
      </c>
      <c r="M76" s="28">
        <f t="shared" ca="1" si="14"/>
        <v>-7.8020021901760023E-2</v>
      </c>
      <c r="N76" s="28">
        <f t="shared" ca="1" si="15"/>
        <v>8.2555906591467776E-5</v>
      </c>
      <c r="O76" s="85">
        <f t="shared" ca="1" si="16"/>
        <v>2996746.5527704614</v>
      </c>
      <c r="P76" s="28">
        <f t="shared" ca="1" si="17"/>
        <v>728749.95849305345</v>
      </c>
      <c r="Q76" s="28">
        <f t="shared" ca="1" si="18"/>
        <v>9589828.0414448008</v>
      </c>
      <c r="R76" s="16">
        <f t="shared" ca="1" si="19"/>
        <v>-9.0860280976600427E-3</v>
      </c>
    </row>
    <row r="77" spans="1:18" x14ac:dyDescent="0.2">
      <c r="A77" s="79">
        <v>19979</v>
      </c>
      <c r="B77" s="79">
        <v>-7.6128699998662341E-2</v>
      </c>
      <c r="C77" s="79">
        <v>1</v>
      </c>
      <c r="D77" s="80">
        <f t="shared" si="5"/>
        <v>1.9979</v>
      </c>
      <c r="E77" s="80">
        <f t="shared" si="6"/>
        <v>-7.6128699998662341E-2</v>
      </c>
      <c r="F77" s="28">
        <f t="shared" si="7"/>
        <v>1.9979</v>
      </c>
      <c r="G77" s="28">
        <f t="shared" si="8"/>
        <v>-7.6128699998662341E-2</v>
      </c>
      <c r="H77" s="28">
        <f t="shared" si="9"/>
        <v>3.9916044099999999</v>
      </c>
      <c r="I77" s="28">
        <f t="shared" si="10"/>
        <v>7.9748264507390001</v>
      </c>
      <c r="J77" s="28">
        <f t="shared" si="11"/>
        <v>15.932905765931448</v>
      </c>
      <c r="K77" s="28">
        <f t="shared" si="12"/>
        <v>-0.15209752972732749</v>
      </c>
      <c r="L77" s="28">
        <f t="shared" si="13"/>
        <v>-0.3038756546422276</v>
      </c>
      <c r="M77" s="28">
        <f t="shared" ca="1" si="14"/>
        <v>-7.8021159084847858E-2</v>
      </c>
      <c r="N77" s="28">
        <f t="shared" ca="1" si="15"/>
        <v>3.581401392886119E-6</v>
      </c>
      <c r="O77" s="85">
        <f t="shared" ca="1" si="16"/>
        <v>2998109.7481122292</v>
      </c>
      <c r="P77" s="28">
        <f t="shared" ca="1" si="17"/>
        <v>729643.54846329591</v>
      </c>
      <c r="Q77" s="28">
        <f t="shared" ca="1" si="18"/>
        <v>9592955.0099391825</v>
      </c>
      <c r="R77" s="16">
        <f t="shared" ca="1" si="19"/>
        <v>1.8924590861855162E-3</v>
      </c>
    </row>
    <row r="78" spans="1:18" x14ac:dyDescent="0.2">
      <c r="A78" s="79">
        <v>20918.5</v>
      </c>
      <c r="B78" s="79">
        <v>-8.2388049995643087E-2</v>
      </c>
      <c r="C78" s="79">
        <v>1</v>
      </c>
      <c r="D78" s="80">
        <f t="shared" si="5"/>
        <v>2.09185</v>
      </c>
      <c r="E78" s="80">
        <f t="shared" si="6"/>
        <v>-8.2388049995643087E-2</v>
      </c>
      <c r="F78" s="28">
        <f t="shared" si="7"/>
        <v>2.09185</v>
      </c>
      <c r="G78" s="28">
        <f t="shared" si="8"/>
        <v>-8.2388049995643087E-2</v>
      </c>
      <c r="H78" s="28">
        <f t="shared" si="9"/>
        <v>4.3758364224999999</v>
      </c>
      <c r="I78" s="28">
        <f t="shared" si="10"/>
        <v>9.153593420406624</v>
      </c>
      <c r="J78" s="28">
        <f t="shared" si="11"/>
        <v>19.147944396477598</v>
      </c>
      <c r="K78" s="28">
        <f t="shared" si="12"/>
        <v>-0.172343442383386</v>
      </c>
      <c r="L78" s="28">
        <f t="shared" si="13"/>
        <v>-0.36051662994968603</v>
      </c>
      <c r="M78" s="28">
        <f t="shared" ca="1" si="14"/>
        <v>-8.0080066445437359E-2</v>
      </c>
      <c r="N78" s="28">
        <f t="shared" ca="1" si="15"/>
        <v>5.3267880680202355E-6</v>
      </c>
      <c r="O78" s="85">
        <f t="shared" ca="1" si="16"/>
        <v>6201115.2591566443</v>
      </c>
      <c r="P78" s="28">
        <f t="shared" ca="1" si="17"/>
        <v>3534915.9737606603</v>
      </c>
      <c r="Q78" s="28">
        <f t="shared" ca="1" si="18"/>
        <v>16637192.786499241</v>
      </c>
      <c r="R78" s="16">
        <f t="shared" ca="1" si="19"/>
        <v>-2.3079835502057278E-3</v>
      </c>
    </row>
    <row r="79" spans="1:18" x14ac:dyDescent="0.2">
      <c r="A79" s="79">
        <v>21088.5</v>
      </c>
      <c r="B79" s="79">
        <v>-8.1289049994666129E-2</v>
      </c>
      <c r="C79" s="79">
        <v>1</v>
      </c>
      <c r="D79" s="80">
        <f t="shared" si="5"/>
        <v>2.1088499999999999</v>
      </c>
      <c r="E79" s="80">
        <f t="shared" si="6"/>
        <v>-8.1289049994666129E-2</v>
      </c>
      <c r="F79" s="28">
        <f t="shared" si="7"/>
        <v>2.1088499999999999</v>
      </c>
      <c r="G79" s="28">
        <f t="shared" si="8"/>
        <v>-8.1289049994666129E-2</v>
      </c>
      <c r="H79" s="28">
        <f t="shared" si="9"/>
        <v>4.4472483224999992</v>
      </c>
      <c r="I79" s="28">
        <f t="shared" si="10"/>
        <v>9.3785796249041233</v>
      </c>
      <c r="J79" s="28">
        <f t="shared" si="11"/>
        <v>19.778017641979059</v>
      </c>
      <c r="K79" s="28">
        <f t="shared" si="12"/>
        <v>-0.17142641308125167</v>
      </c>
      <c r="L79" s="28">
        <f t="shared" si="13"/>
        <v>-0.36151259122639756</v>
      </c>
      <c r="M79" s="28">
        <f t="shared" ca="1" si="14"/>
        <v>-8.0435991276641E-2</v>
      </c>
      <c r="N79" s="28">
        <f t="shared" ca="1" si="15"/>
        <v>7.2770917639867689E-7</v>
      </c>
      <c r="O79" s="85">
        <f t="shared" ca="1" si="16"/>
        <v>6924986.9944523843</v>
      </c>
      <c r="P79" s="28">
        <f t="shared" ca="1" si="17"/>
        <v>4305304.5288519906</v>
      </c>
      <c r="Q79" s="28">
        <f t="shared" ca="1" si="18"/>
        <v>18177839.251237284</v>
      </c>
      <c r="R79" s="16">
        <f t="shared" ca="1" si="19"/>
        <v>-8.5305871802512923E-4</v>
      </c>
    </row>
    <row r="80" spans="1:18" x14ac:dyDescent="0.2">
      <c r="A80" s="79">
        <v>21124.5</v>
      </c>
      <c r="B80" s="79">
        <v>-8.0319849999796133E-2</v>
      </c>
      <c r="C80" s="79">
        <v>1</v>
      </c>
      <c r="D80" s="80">
        <f t="shared" si="5"/>
        <v>2.1124499999999999</v>
      </c>
      <c r="E80" s="80">
        <f t="shared" si="6"/>
        <v>-8.0319849999796133E-2</v>
      </c>
      <c r="F80" s="28">
        <f t="shared" si="7"/>
        <v>2.1124499999999999</v>
      </c>
      <c r="G80" s="28">
        <f t="shared" si="8"/>
        <v>-8.0319849999796133E-2</v>
      </c>
      <c r="H80" s="28">
        <f t="shared" si="9"/>
        <v>4.4624450025</v>
      </c>
      <c r="I80" s="28">
        <f t="shared" si="10"/>
        <v>9.4266919455311253</v>
      </c>
      <c r="J80" s="28">
        <f t="shared" si="11"/>
        <v>19.913415400337225</v>
      </c>
      <c r="K80" s="28">
        <f t="shared" si="12"/>
        <v>-0.16967166713206933</v>
      </c>
      <c r="L80" s="28">
        <f t="shared" si="13"/>
        <v>-0.35842291323313985</v>
      </c>
      <c r="M80" s="28">
        <f t="shared" ca="1" si="14"/>
        <v>-8.0510709774751332E-2</v>
      </c>
      <c r="N80" s="28">
        <f t="shared" ca="1" si="15"/>
        <v>3.6427453695949124E-8</v>
      </c>
      <c r="O80" s="85">
        <f t="shared" ca="1" si="16"/>
        <v>7084250.6150317099</v>
      </c>
      <c r="P80" s="28">
        <f t="shared" ca="1" si="17"/>
        <v>4479703.4201682061</v>
      </c>
      <c r="Q80" s="28">
        <f t="shared" ca="1" si="18"/>
        <v>18515232.415862139</v>
      </c>
      <c r="R80" s="16">
        <f t="shared" ca="1" si="19"/>
        <v>1.9085977495519879E-4</v>
      </c>
    </row>
    <row r="81" spans="1:18" x14ac:dyDescent="0.2">
      <c r="A81" s="79">
        <v>21836.5</v>
      </c>
      <c r="B81" s="79">
        <v>-8.2173449998663273E-2</v>
      </c>
      <c r="C81" s="79">
        <v>1</v>
      </c>
      <c r="D81" s="80">
        <f t="shared" si="5"/>
        <v>2.1836500000000001</v>
      </c>
      <c r="E81" s="80">
        <f t="shared" si="6"/>
        <v>-8.2173449998663273E-2</v>
      </c>
      <c r="F81" s="28">
        <f t="shared" si="7"/>
        <v>2.1836500000000001</v>
      </c>
      <c r="G81" s="28">
        <f t="shared" si="8"/>
        <v>-8.2173449998663273E-2</v>
      </c>
      <c r="H81" s="28">
        <f t="shared" si="9"/>
        <v>4.7683273225000002</v>
      </c>
      <c r="I81" s="28">
        <f t="shared" si="10"/>
        <v>10.412357957777125</v>
      </c>
      <c r="J81" s="28">
        <f t="shared" si="11"/>
        <v>22.73694545450002</v>
      </c>
      <c r="K81" s="28">
        <f t="shared" si="12"/>
        <v>-0.17943805408958105</v>
      </c>
      <c r="L81" s="28">
        <f t="shared" si="13"/>
        <v>-0.39182990681271368</v>
      </c>
      <c r="M81" s="28">
        <f t="shared" ca="1" si="14"/>
        <v>-8.1941521964803643E-2</v>
      </c>
      <c r="N81" s="28">
        <f t="shared" ca="1" si="15"/>
        <v>5.3790612889993529E-8</v>
      </c>
      <c r="O81" s="85">
        <f t="shared" ca="1" si="16"/>
        <v>10680752.924351752</v>
      </c>
      <c r="P81" s="28">
        <f t="shared" ca="1" si="17"/>
        <v>8792805.9473387264</v>
      </c>
      <c r="Q81" s="28">
        <f t="shared" ca="1" si="18"/>
        <v>26028413.918327581</v>
      </c>
      <c r="R81" s="16">
        <f t="shared" ca="1" si="19"/>
        <v>-2.3192803385962968E-4</v>
      </c>
    </row>
    <row r="82" spans="1:18" x14ac:dyDescent="0.2">
      <c r="A82" s="79">
        <v>24907.5</v>
      </c>
      <c r="B82" s="79">
        <v>-8.8889749997179024E-2</v>
      </c>
      <c r="C82" s="79">
        <v>1</v>
      </c>
      <c r="D82" s="80">
        <f t="shared" si="5"/>
        <v>2.4907499999999998</v>
      </c>
      <c r="E82" s="80">
        <f t="shared" si="6"/>
        <v>-8.8889749997179024E-2</v>
      </c>
      <c r="F82" s="28">
        <f t="shared" si="7"/>
        <v>2.4907499999999998</v>
      </c>
      <c r="G82" s="28">
        <f t="shared" si="8"/>
        <v>-8.8889749997179024E-2</v>
      </c>
      <c r="H82" s="28">
        <f t="shared" si="9"/>
        <v>6.2038355624999992</v>
      </c>
      <c r="I82" s="28">
        <f t="shared" si="10"/>
        <v>15.452203427296872</v>
      </c>
      <c r="J82" s="28">
        <f t="shared" si="11"/>
        <v>38.487575686539685</v>
      </c>
      <c r="K82" s="28">
        <f t="shared" si="12"/>
        <v>-0.22140214480547363</v>
      </c>
      <c r="L82" s="28">
        <f t="shared" si="13"/>
        <v>-0.5514573921742334</v>
      </c>
      <c r="M82" s="28">
        <f t="shared" ca="1" si="14"/>
        <v>-8.7088658898369378E-2</v>
      </c>
      <c r="N82" s="28">
        <f t="shared" ca="1" si="15"/>
        <v>3.2439291462113369E-6</v>
      </c>
      <c r="O82" s="85">
        <f t="shared" ca="1" si="16"/>
        <v>37620351.252699055</v>
      </c>
      <c r="P82" s="28">
        <f t="shared" ca="1" si="17"/>
        <v>51684888.726282172</v>
      </c>
      <c r="Q82" s="28">
        <f t="shared" ca="1" si="18"/>
        <v>80676502.039879024</v>
      </c>
      <c r="R82" s="16">
        <f t="shared" ca="1" si="19"/>
        <v>-1.8010910988096457E-3</v>
      </c>
    </row>
    <row r="83" spans="1:18" x14ac:dyDescent="0.2">
      <c r="A83" s="79"/>
      <c r="B83" s="79"/>
      <c r="C83" s="79"/>
      <c r="D83" s="80">
        <f t="shared" si="5"/>
        <v>0</v>
      </c>
      <c r="E83" s="80">
        <f t="shared" si="6"/>
        <v>0</v>
      </c>
      <c r="F83" s="28">
        <f t="shared" si="7"/>
        <v>0</v>
      </c>
      <c r="G83" s="28">
        <f t="shared" si="8"/>
        <v>0</v>
      </c>
      <c r="H83" s="28">
        <f t="shared" si="9"/>
        <v>0</v>
      </c>
      <c r="I83" s="28">
        <f t="shared" si="10"/>
        <v>0</v>
      </c>
      <c r="J83" s="28">
        <f t="shared" si="11"/>
        <v>0</v>
      </c>
      <c r="K83" s="28">
        <f t="shared" si="12"/>
        <v>0</v>
      </c>
      <c r="L83" s="28">
        <f t="shared" si="13"/>
        <v>0</v>
      </c>
      <c r="M83" s="28">
        <f t="shared" ca="1" si="14"/>
        <v>2.6088265887781541E-3</v>
      </c>
      <c r="N83" s="28">
        <f t="shared" ca="1" si="15"/>
        <v>0</v>
      </c>
      <c r="O83" s="85">
        <f t="shared" ca="1" si="16"/>
        <v>0</v>
      </c>
      <c r="P83" s="28">
        <f t="shared" ca="1" si="17"/>
        <v>0</v>
      </c>
      <c r="Q83" s="28">
        <f t="shared" ca="1" si="18"/>
        <v>0</v>
      </c>
      <c r="R83" s="16">
        <f t="shared" ca="1" si="19"/>
        <v>-2.6088265887781541E-3</v>
      </c>
    </row>
    <row r="84" spans="1:18" x14ac:dyDescent="0.2">
      <c r="A84" s="79"/>
      <c r="B84" s="79"/>
      <c r="C84" s="79"/>
      <c r="D84" s="80">
        <f t="shared" si="5"/>
        <v>0</v>
      </c>
      <c r="E84" s="80">
        <f t="shared" si="6"/>
        <v>0</v>
      </c>
      <c r="F84" s="28">
        <f t="shared" si="7"/>
        <v>0</v>
      </c>
      <c r="G84" s="28">
        <f t="shared" si="8"/>
        <v>0</v>
      </c>
      <c r="H84" s="28">
        <f t="shared" si="9"/>
        <v>0</v>
      </c>
      <c r="I84" s="28">
        <f t="shared" si="10"/>
        <v>0</v>
      </c>
      <c r="J84" s="28">
        <f t="shared" si="11"/>
        <v>0</v>
      </c>
      <c r="K84" s="28">
        <f t="shared" si="12"/>
        <v>0</v>
      </c>
      <c r="L84" s="28">
        <f t="shared" si="13"/>
        <v>0</v>
      </c>
      <c r="M84" s="28">
        <f t="shared" ca="1" si="14"/>
        <v>2.6088265887781541E-3</v>
      </c>
      <c r="N84" s="28">
        <f t="shared" ca="1" si="15"/>
        <v>0</v>
      </c>
      <c r="O84" s="85">
        <f t="shared" ca="1" si="16"/>
        <v>0</v>
      </c>
      <c r="P84" s="28">
        <f t="shared" ca="1" si="17"/>
        <v>0</v>
      </c>
      <c r="Q84" s="28">
        <f t="shared" ca="1" si="18"/>
        <v>0</v>
      </c>
      <c r="R84" s="16">
        <f t="shared" ca="1" si="19"/>
        <v>-2.6088265887781541E-3</v>
      </c>
    </row>
    <row r="85" spans="1:18" x14ac:dyDescent="0.2">
      <c r="A85" s="79"/>
      <c r="B85" s="79"/>
      <c r="C85" s="79"/>
      <c r="D85" s="80">
        <f t="shared" ref="D85:D148" si="20">A85/A$18</f>
        <v>0</v>
      </c>
      <c r="E85" s="80">
        <f t="shared" ref="E85:E148" si="21">B85/B$18</f>
        <v>0</v>
      </c>
      <c r="F85" s="28">
        <f t="shared" ref="F85:F148" si="22">$C85*D85</f>
        <v>0</v>
      </c>
      <c r="G85" s="28">
        <f t="shared" ref="G85:G148" si="23">$C85*E85</f>
        <v>0</v>
      </c>
      <c r="H85" s="28">
        <f t="shared" ref="H85:H148" si="24">C85*D85*D85</f>
        <v>0</v>
      </c>
      <c r="I85" s="28">
        <f t="shared" ref="I85:I148" si="25">C85*D85*D85*D85</f>
        <v>0</v>
      </c>
      <c r="J85" s="28">
        <f t="shared" ref="J85:J148" si="26">C85*D85*D85*D85*D85</f>
        <v>0</v>
      </c>
      <c r="K85" s="28">
        <f t="shared" ref="K85:K148" si="27">C85*E85*D85</f>
        <v>0</v>
      </c>
      <c r="L85" s="28">
        <f t="shared" ref="L85:L148" si="28">C85*E85*D85*D85</f>
        <v>0</v>
      </c>
      <c r="M85" s="28">
        <f t="shared" ref="M85:M148" ca="1" si="29">+E$4+E$5*D85+E$6*D85^2</f>
        <v>2.6088265887781541E-3</v>
      </c>
      <c r="N85" s="28">
        <f t="shared" ref="N85:N148" ca="1" si="30">C85*(M85-E85)^2</f>
        <v>0</v>
      </c>
      <c r="O85" s="85">
        <f t="shared" ref="O85:O148" ca="1" si="31">(C85*O$1-O$2*F85+O$3*H85)^2</f>
        <v>0</v>
      </c>
      <c r="P85" s="28">
        <f t="shared" ref="P85:P148" ca="1" si="32">(-C85*O$2+O$4*F85-O$5*H85)^2</f>
        <v>0</v>
      </c>
      <c r="Q85" s="28">
        <f t="shared" ref="Q85:Q148" ca="1" si="33">+(C85*O$3-F85*O$5+H85*O$6)^2</f>
        <v>0</v>
      </c>
      <c r="R85" s="16">
        <f t="shared" ref="R85:R148" ca="1" si="34">+E85-M85</f>
        <v>-2.6088265887781541E-3</v>
      </c>
    </row>
    <row r="86" spans="1:18" x14ac:dyDescent="0.2">
      <c r="A86" s="79"/>
      <c r="B86" s="79"/>
      <c r="C86" s="79"/>
      <c r="D86" s="80">
        <f t="shared" si="20"/>
        <v>0</v>
      </c>
      <c r="E86" s="80">
        <f t="shared" si="21"/>
        <v>0</v>
      </c>
      <c r="F86" s="28">
        <f t="shared" si="22"/>
        <v>0</v>
      </c>
      <c r="G86" s="28">
        <f t="shared" si="23"/>
        <v>0</v>
      </c>
      <c r="H86" s="28">
        <f t="shared" si="24"/>
        <v>0</v>
      </c>
      <c r="I86" s="28">
        <f t="shared" si="25"/>
        <v>0</v>
      </c>
      <c r="J86" s="28">
        <f t="shared" si="26"/>
        <v>0</v>
      </c>
      <c r="K86" s="28">
        <f t="shared" si="27"/>
        <v>0</v>
      </c>
      <c r="L86" s="28">
        <f t="shared" si="28"/>
        <v>0</v>
      </c>
      <c r="M86" s="28">
        <f t="shared" ca="1" si="29"/>
        <v>2.6088265887781541E-3</v>
      </c>
      <c r="N86" s="28">
        <f t="shared" ca="1" si="30"/>
        <v>0</v>
      </c>
      <c r="O86" s="85">
        <f t="shared" ca="1" si="31"/>
        <v>0</v>
      </c>
      <c r="P86" s="28">
        <f t="shared" ca="1" si="32"/>
        <v>0</v>
      </c>
      <c r="Q86" s="28">
        <f t="shared" ca="1" si="33"/>
        <v>0</v>
      </c>
      <c r="R86" s="16">
        <f t="shared" ca="1" si="34"/>
        <v>-2.6088265887781541E-3</v>
      </c>
    </row>
    <row r="87" spans="1:18" x14ac:dyDescent="0.2">
      <c r="A87" s="79"/>
      <c r="B87" s="79"/>
      <c r="C87" s="79"/>
      <c r="D87" s="80">
        <f t="shared" si="20"/>
        <v>0</v>
      </c>
      <c r="E87" s="80">
        <f t="shared" si="21"/>
        <v>0</v>
      </c>
      <c r="F87" s="28">
        <f t="shared" si="22"/>
        <v>0</v>
      </c>
      <c r="G87" s="28">
        <f t="shared" si="23"/>
        <v>0</v>
      </c>
      <c r="H87" s="28">
        <f t="shared" si="24"/>
        <v>0</v>
      </c>
      <c r="I87" s="28">
        <f t="shared" si="25"/>
        <v>0</v>
      </c>
      <c r="J87" s="28">
        <f t="shared" si="26"/>
        <v>0</v>
      </c>
      <c r="K87" s="28">
        <f t="shared" si="27"/>
        <v>0</v>
      </c>
      <c r="L87" s="28">
        <f t="shared" si="28"/>
        <v>0</v>
      </c>
      <c r="M87" s="28">
        <f t="shared" ca="1" si="29"/>
        <v>2.6088265887781541E-3</v>
      </c>
      <c r="N87" s="28">
        <f t="shared" ca="1" si="30"/>
        <v>0</v>
      </c>
      <c r="O87" s="85">
        <f t="shared" ca="1" si="31"/>
        <v>0</v>
      </c>
      <c r="P87" s="28">
        <f t="shared" ca="1" si="32"/>
        <v>0</v>
      </c>
      <c r="Q87" s="28">
        <f t="shared" ca="1" si="33"/>
        <v>0</v>
      </c>
      <c r="R87" s="16">
        <f t="shared" ca="1" si="34"/>
        <v>-2.6088265887781541E-3</v>
      </c>
    </row>
    <row r="88" spans="1:18" x14ac:dyDescent="0.2">
      <c r="A88" s="79"/>
      <c r="B88" s="79"/>
      <c r="C88" s="79"/>
      <c r="D88" s="80">
        <f t="shared" si="20"/>
        <v>0</v>
      </c>
      <c r="E88" s="80">
        <f t="shared" si="21"/>
        <v>0</v>
      </c>
      <c r="F88" s="28">
        <f t="shared" si="22"/>
        <v>0</v>
      </c>
      <c r="G88" s="28">
        <f t="shared" si="23"/>
        <v>0</v>
      </c>
      <c r="H88" s="28">
        <f t="shared" si="24"/>
        <v>0</v>
      </c>
      <c r="I88" s="28">
        <f t="shared" si="25"/>
        <v>0</v>
      </c>
      <c r="J88" s="28">
        <f t="shared" si="26"/>
        <v>0</v>
      </c>
      <c r="K88" s="28">
        <f t="shared" si="27"/>
        <v>0</v>
      </c>
      <c r="L88" s="28">
        <f t="shared" si="28"/>
        <v>0</v>
      </c>
      <c r="M88" s="28">
        <f t="shared" ca="1" si="29"/>
        <v>2.6088265887781541E-3</v>
      </c>
      <c r="N88" s="28">
        <f t="shared" ca="1" si="30"/>
        <v>0</v>
      </c>
      <c r="O88" s="85">
        <f t="shared" ca="1" si="31"/>
        <v>0</v>
      </c>
      <c r="P88" s="28">
        <f t="shared" ca="1" si="32"/>
        <v>0</v>
      </c>
      <c r="Q88" s="28">
        <f t="shared" ca="1" si="33"/>
        <v>0</v>
      </c>
      <c r="R88" s="16">
        <f t="shared" ca="1" si="34"/>
        <v>-2.6088265887781541E-3</v>
      </c>
    </row>
    <row r="89" spans="1:18" x14ac:dyDescent="0.2">
      <c r="A89" s="79"/>
      <c r="B89" s="79"/>
      <c r="C89" s="79"/>
      <c r="D89" s="80">
        <f t="shared" si="20"/>
        <v>0</v>
      </c>
      <c r="E89" s="80">
        <f t="shared" si="21"/>
        <v>0</v>
      </c>
      <c r="F89" s="28">
        <f t="shared" si="22"/>
        <v>0</v>
      </c>
      <c r="G89" s="28">
        <f t="shared" si="23"/>
        <v>0</v>
      </c>
      <c r="H89" s="28">
        <f t="shared" si="24"/>
        <v>0</v>
      </c>
      <c r="I89" s="28">
        <f t="shared" si="25"/>
        <v>0</v>
      </c>
      <c r="J89" s="28">
        <f t="shared" si="26"/>
        <v>0</v>
      </c>
      <c r="K89" s="28">
        <f t="shared" si="27"/>
        <v>0</v>
      </c>
      <c r="L89" s="28">
        <f t="shared" si="28"/>
        <v>0</v>
      </c>
      <c r="M89" s="28">
        <f t="shared" ca="1" si="29"/>
        <v>2.6088265887781541E-3</v>
      </c>
      <c r="N89" s="28">
        <f t="shared" ca="1" si="30"/>
        <v>0</v>
      </c>
      <c r="O89" s="85">
        <f t="shared" ca="1" si="31"/>
        <v>0</v>
      </c>
      <c r="P89" s="28">
        <f t="shared" ca="1" si="32"/>
        <v>0</v>
      </c>
      <c r="Q89" s="28">
        <f t="shared" ca="1" si="33"/>
        <v>0</v>
      </c>
      <c r="R89" s="16">
        <f t="shared" ca="1" si="34"/>
        <v>-2.6088265887781541E-3</v>
      </c>
    </row>
    <row r="90" spans="1:18" x14ac:dyDescent="0.2">
      <c r="A90" s="79"/>
      <c r="B90" s="79"/>
      <c r="C90" s="79"/>
      <c r="D90" s="80">
        <f t="shared" si="20"/>
        <v>0</v>
      </c>
      <c r="E90" s="80">
        <f t="shared" si="21"/>
        <v>0</v>
      </c>
      <c r="F90" s="28">
        <f t="shared" si="22"/>
        <v>0</v>
      </c>
      <c r="G90" s="28">
        <f t="shared" si="23"/>
        <v>0</v>
      </c>
      <c r="H90" s="28">
        <f t="shared" si="24"/>
        <v>0</v>
      </c>
      <c r="I90" s="28">
        <f t="shared" si="25"/>
        <v>0</v>
      </c>
      <c r="J90" s="28">
        <f t="shared" si="26"/>
        <v>0</v>
      </c>
      <c r="K90" s="28">
        <f t="shared" si="27"/>
        <v>0</v>
      </c>
      <c r="L90" s="28">
        <f t="shared" si="28"/>
        <v>0</v>
      </c>
      <c r="M90" s="28">
        <f t="shared" ca="1" si="29"/>
        <v>2.6088265887781541E-3</v>
      </c>
      <c r="N90" s="28">
        <f t="shared" ca="1" si="30"/>
        <v>0</v>
      </c>
      <c r="O90" s="85">
        <f t="shared" ca="1" si="31"/>
        <v>0</v>
      </c>
      <c r="P90" s="28">
        <f t="shared" ca="1" si="32"/>
        <v>0</v>
      </c>
      <c r="Q90" s="28">
        <f t="shared" ca="1" si="33"/>
        <v>0</v>
      </c>
      <c r="R90" s="16">
        <f t="shared" ca="1" si="34"/>
        <v>-2.6088265887781541E-3</v>
      </c>
    </row>
    <row r="91" spans="1:18" x14ac:dyDescent="0.2">
      <c r="A91" s="79"/>
      <c r="B91" s="79"/>
      <c r="C91" s="79"/>
      <c r="D91" s="80">
        <f t="shared" si="20"/>
        <v>0</v>
      </c>
      <c r="E91" s="80">
        <f t="shared" si="21"/>
        <v>0</v>
      </c>
      <c r="F91" s="28">
        <f t="shared" si="22"/>
        <v>0</v>
      </c>
      <c r="G91" s="28">
        <f t="shared" si="23"/>
        <v>0</v>
      </c>
      <c r="H91" s="28">
        <f t="shared" si="24"/>
        <v>0</v>
      </c>
      <c r="I91" s="28">
        <f t="shared" si="25"/>
        <v>0</v>
      </c>
      <c r="J91" s="28">
        <f t="shared" si="26"/>
        <v>0</v>
      </c>
      <c r="K91" s="28">
        <f t="shared" si="27"/>
        <v>0</v>
      </c>
      <c r="L91" s="28">
        <f t="shared" si="28"/>
        <v>0</v>
      </c>
      <c r="M91" s="28">
        <f t="shared" ca="1" si="29"/>
        <v>2.6088265887781541E-3</v>
      </c>
      <c r="N91" s="28">
        <f t="shared" ca="1" si="30"/>
        <v>0</v>
      </c>
      <c r="O91" s="85">
        <f t="shared" ca="1" si="31"/>
        <v>0</v>
      </c>
      <c r="P91" s="28">
        <f t="shared" ca="1" si="32"/>
        <v>0</v>
      </c>
      <c r="Q91" s="28">
        <f t="shared" ca="1" si="33"/>
        <v>0</v>
      </c>
      <c r="R91" s="16">
        <f t="shared" ca="1" si="34"/>
        <v>-2.6088265887781541E-3</v>
      </c>
    </row>
    <row r="92" spans="1:18" x14ac:dyDescent="0.2">
      <c r="A92" s="79"/>
      <c r="B92" s="79"/>
      <c r="C92" s="79"/>
      <c r="D92" s="80">
        <f t="shared" si="20"/>
        <v>0</v>
      </c>
      <c r="E92" s="80">
        <f t="shared" si="21"/>
        <v>0</v>
      </c>
      <c r="F92" s="28">
        <f t="shared" si="22"/>
        <v>0</v>
      </c>
      <c r="G92" s="28">
        <f t="shared" si="23"/>
        <v>0</v>
      </c>
      <c r="H92" s="28">
        <f t="shared" si="24"/>
        <v>0</v>
      </c>
      <c r="I92" s="28">
        <f t="shared" si="25"/>
        <v>0</v>
      </c>
      <c r="J92" s="28">
        <f t="shared" si="26"/>
        <v>0</v>
      </c>
      <c r="K92" s="28">
        <f t="shared" si="27"/>
        <v>0</v>
      </c>
      <c r="L92" s="28">
        <f t="shared" si="28"/>
        <v>0</v>
      </c>
      <c r="M92" s="28">
        <f t="shared" ca="1" si="29"/>
        <v>2.6088265887781541E-3</v>
      </c>
      <c r="N92" s="28">
        <f t="shared" ca="1" si="30"/>
        <v>0</v>
      </c>
      <c r="O92" s="85">
        <f t="shared" ca="1" si="31"/>
        <v>0</v>
      </c>
      <c r="P92" s="28">
        <f t="shared" ca="1" si="32"/>
        <v>0</v>
      </c>
      <c r="Q92" s="28">
        <f t="shared" ca="1" si="33"/>
        <v>0</v>
      </c>
      <c r="R92" s="16">
        <f t="shared" ca="1" si="34"/>
        <v>-2.6088265887781541E-3</v>
      </c>
    </row>
    <row r="93" spans="1:18" x14ac:dyDescent="0.2">
      <c r="A93" s="79"/>
      <c r="B93" s="79"/>
      <c r="C93" s="79"/>
      <c r="D93" s="80">
        <f t="shared" si="20"/>
        <v>0</v>
      </c>
      <c r="E93" s="80">
        <f t="shared" si="21"/>
        <v>0</v>
      </c>
      <c r="F93" s="28">
        <f t="shared" si="22"/>
        <v>0</v>
      </c>
      <c r="G93" s="28">
        <f t="shared" si="23"/>
        <v>0</v>
      </c>
      <c r="H93" s="28">
        <f t="shared" si="24"/>
        <v>0</v>
      </c>
      <c r="I93" s="28">
        <f t="shared" si="25"/>
        <v>0</v>
      </c>
      <c r="J93" s="28">
        <f t="shared" si="26"/>
        <v>0</v>
      </c>
      <c r="K93" s="28">
        <f t="shared" si="27"/>
        <v>0</v>
      </c>
      <c r="L93" s="28">
        <f t="shared" si="28"/>
        <v>0</v>
      </c>
      <c r="M93" s="28">
        <f t="shared" ca="1" si="29"/>
        <v>2.6088265887781541E-3</v>
      </c>
      <c r="N93" s="28">
        <f t="shared" ca="1" si="30"/>
        <v>0</v>
      </c>
      <c r="O93" s="85">
        <f t="shared" ca="1" si="31"/>
        <v>0</v>
      </c>
      <c r="P93" s="28">
        <f t="shared" ca="1" si="32"/>
        <v>0</v>
      </c>
      <c r="Q93" s="28">
        <f t="shared" ca="1" si="33"/>
        <v>0</v>
      </c>
      <c r="R93" s="16">
        <f t="shared" ca="1" si="34"/>
        <v>-2.6088265887781541E-3</v>
      </c>
    </row>
    <row r="94" spans="1:18" x14ac:dyDescent="0.2">
      <c r="A94" s="79"/>
      <c r="B94" s="79"/>
      <c r="C94" s="79"/>
      <c r="D94" s="80">
        <f t="shared" si="20"/>
        <v>0</v>
      </c>
      <c r="E94" s="80">
        <f t="shared" si="21"/>
        <v>0</v>
      </c>
      <c r="F94" s="28">
        <f t="shared" si="22"/>
        <v>0</v>
      </c>
      <c r="G94" s="28">
        <f t="shared" si="23"/>
        <v>0</v>
      </c>
      <c r="H94" s="28">
        <f t="shared" si="24"/>
        <v>0</v>
      </c>
      <c r="I94" s="28">
        <f t="shared" si="25"/>
        <v>0</v>
      </c>
      <c r="J94" s="28">
        <f t="shared" si="26"/>
        <v>0</v>
      </c>
      <c r="K94" s="28">
        <f t="shared" si="27"/>
        <v>0</v>
      </c>
      <c r="L94" s="28">
        <f t="shared" si="28"/>
        <v>0</v>
      </c>
      <c r="M94" s="28">
        <f t="shared" ca="1" si="29"/>
        <v>2.6088265887781541E-3</v>
      </c>
      <c r="N94" s="28">
        <f t="shared" ca="1" si="30"/>
        <v>0</v>
      </c>
      <c r="O94" s="85">
        <f t="shared" ca="1" si="31"/>
        <v>0</v>
      </c>
      <c r="P94" s="28">
        <f t="shared" ca="1" si="32"/>
        <v>0</v>
      </c>
      <c r="Q94" s="28">
        <f t="shared" ca="1" si="33"/>
        <v>0</v>
      </c>
      <c r="R94" s="16">
        <f t="shared" ca="1" si="34"/>
        <v>-2.6088265887781541E-3</v>
      </c>
    </row>
    <row r="95" spans="1:18" x14ac:dyDescent="0.2">
      <c r="A95" s="79"/>
      <c r="B95" s="79"/>
      <c r="C95" s="79"/>
      <c r="D95" s="80">
        <f t="shared" si="20"/>
        <v>0</v>
      </c>
      <c r="E95" s="80">
        <f t="shared" si="21"/>
        <v>0</v>
      </c>
      <c r="F95" s="28">
        <f t="shared" si="22"/>
        <v>0</v>
      </c>
      <c r="G95" s="28">
        <f t="shared" si="23"/>
        <v>0</v>
      </c>
      <c r="H95" s="28">
        <f t="shared" si="24"/>
        <v>0</v>
      </c>
      <c r="I95" s="28">
        <f t="shared" si="25"/>
        <v>0</v>
      </c>
      <c r="J95" s="28">
        <f t="shared" si="26"/>
        <v>0</v>
      </c>
      <c r="K95" s="28">
        <f t="shared" si="27"/>
        <v>0</v>
      </c>
      <c r="L95" s="28">
        <f t="shared" si="28"/>
        <v>0</v>
      </c>
      <c r="M95" s="28">
        <f t="shared" ca="1" si="29"/>
        <v>2.6088265887781541E-3</v>
      </c>
      <c r="N95" s="28">
        <f t="shared" ca="1" si="30"/>
        <v>0</v>
      </c>
      <c r="O95" s="85">
        <f t="shared" ca="1" si="31"/>
        <v>0</v>
      </c>
      <c r="P95" s="28">
        <f t="shared" ca="1" si="32"/>
        <v>0</v>
      </c>
      <c r="Q95" s="28">
        <f t="shared" ca="1" si="33"/>
        <v>0</v>
      </c>
      <c r="R95" s="16">
        <f t="shared" ca="1" si="34"/>
        <v>-2.6088265887781541E-3</v>
      </c>
    </row>
    <row r="96" spans="1:18" x14ac:dyDescent="0.2">
      <c r="A96" s="79"/>
      <c r="B96" s="79"/>
      <c r="C96" s="79"/>
      <c r="D96" s="80">
        <f t="shared" si="20"/>
        <v>0</v>
      </c>
      <c r="E96" s="80">
        <f t="shared" si="21"/>
        <v>0</v>
      </c>
      <c r="F96" s="28">
        <f t="shared" si="22"/>
        <v>0</v>
      </c>
      <c r="G96" s="28">
        <f t="shared" si="23"/>
        <v>0</v>
      </c>
      <c r="H96" s="28">
        <f t="shared" si="24"/>
        <v>0</v>
      </c>
      <c r="I96" s="28">
        <f t="shared" si="25"/>
        <v>0</v>
      </c>
      <c r="J96" s="28">
        <f t="shared" si="26"/>
        <v>0</v>
      </c>
      <c r="K96" s="28">
        <f t="shared" si="27"/>
        <v>0</v>
      </c>
      <c r="L96" s="28">
        <f t="shared" si="28"/>
        <v>0</v>
      </c>
      <c r="M96" s="28">
        <f t="shared" ca="1" si="29"/>
        <v>2.6088265887781541E-3</v>
      </c>
      <c r="N96" s="28">
        <f t="shared" ca="1" si="30"/>
        <v>0</v>
      </c>
      <c r="O96" s="85">
        <f t="shared" ca="1" si="31"/>
        <v>0</v>
      </c>
      <c r="P96" s="28">
        <f t="shared" ca="1" si="32"/>
        <v>0</v>
      </c>
      <c r="Q96" s="28">
        <f t="shared" ca="1" si="33"/>
        <v>0</v>
      </c>
      <c r="R96" s="16">
        <f t="shared" ca="1" si="34"/>
        <v>-2.6088265887781541E-3</v>
      </c>
    </row>
    <row r="97" spans="1:18" x14ac:dyDescent="0.2">
      <c r="A97" s="79"/>
      <c r="B97" s="79"/>
      <c r="C97" s="79"/>
      <c r="D97" s="80">
        <f t="shared" si="20"/>
        <v>0</v>
      </c>
      <c r="E97" s="80">
        <f t="shared" si="21"/>
        <v>0</v>
      </c>
      <c r="F97" s="28">
        <f t="shared" si="22"/>
        <v>0</v>
      </c>
      <c r="G97" s="28">
        <f t="shared" si="23"/>
        <v>0</v>
      </c>
      <c r="H97" s="28">
        <f t="shared" si="24"/>
        <v>0</v>
      </c>
      <c r="I97" s="28">
        <f t="shared" si="25"/>
        <v>0</v>
      </c>
      <c r="J97" s="28">
        <f t="shared" si="26"/>
        <v>0</v>
      </c>
      <c r="K97" s="28">
        <f t="shared" si="27"/>
        <v>0</v>
      </c>
      <c r="L97" s="28">
        <f t="shared" si="28"/>
        <v>0</v>
      </c>
      <c r="M97" s="28">
        <f t="shared" ca="1" si="29"/>
        <v>2.6088265887781541E-3</v>
      </c>
      <c r="N97" s="28">
        <f t="shared" ca="1" si="30"/>
        <v>0</v>
      </c>
      <c r="O97" s="85">
        <f t="shared" ca="1" si="31"/>
        <v>0</v>
      </c>
      <c r="P97" s="28">
        <f t="shared" ca="1" si="32"/>
        <v>0</v>
      </c>
      <c r="Q97" s="28">
        <f t="shared" ca="1" si="33"/>
        <v>0</v>
      </c>
      <c r="R97" s="16">
        <f t="shared" ca="1" si="34"/>
        <v>-2.6088265887781541E-3</v>
      </c>
    </row>
    <row r="98" spans="1:18" x14ac:dyDescent="0.2">
      <c r="A98" s="79"/>
      <c r="B98" s="79"/>
      <c r="C98" s="79"/>
      <c r="D98" s="80">
        <f t="shared" si="20"/>
        <v>0</v>
      </c>
      <c r="E98" s="80">
        <f t="shared" si="21"/>
        <v>0</v>
      </c>
      <c r="F98" s="28">
        <f t="shared" si="22"/>
        <v>0</v>
      </c>
      <c r="G98" s="28">
        <f t="shared" si="23"/>
        <v>0</v>
      </c>
      <c r="H98" s="28">
        <f t="shared" si="24"/>
        <v>0</v>
      </c>
      <c r="I98" s="28">
        <f t="shared" si="25"/>
        <v>0</v>
      </c>
      <c r="J98" s="28">
        <f t="shared" si="26"/>
        <v>0</v>
      </c>
      <c r="K98" s="28">
        <f t="shared" si="27"/>
        <v>0</v>
      </c>
      <c r="L98" s="28">
        <f t="shared" si="28"/>
        <v>0</v>
      </c>
      <c r="M98" s="28">
        <f t="shared" ca="1" si="29"/>
        <v>2.6088265887781541E-3</v>
      </c>
      <c r="N98" s="28">
        <f t="shared" ca="1" si="30"/>
        <v>0</v>
      </c>
      <c r="O98" s="85">
        <f t="shared" ca="1" si="31"/>
        <v>0</v>
      </c>
      <c r="P98" s="28">
        <f t="shared" ca="1" si="32"/>
        <v>0</v>
      </c>
      <c r="Q98" s="28">
        <f t="shared" ca="1" si="33"/>
        <v>0</v>
      </c>
      <c r="R98" s="16">
        <f t="shared" ca="1" si="34"/>
        <v>-2.6088265887781541E-3</v>
      </c>
    </row>
    <row r="99" spans="1:18" x14ac:dyDescent="0.2">
      <c r="A99" s="79"/>
      <c r="B99" s="79"/>
      <c r="C99" s="79"/>
      <c r="D99" s="80">
        <f t="shared" si="20"/>
        <v>0</v>
      </c>
      <c r="E99" s="80">
        <f t="shared" si="21"/>
        <v>0</v>
      </c>
      <c r="F99" s="28">
        <f t="shared" si="22"/>
        <v>0</v>
      </c>
      <c r="G99" s="28">
        <f t="shared" si="23"/>
        <v>0</v>
      </c>
      <c r="H99" s="28">
        <f t="shared" si="24"/>
        <v>0</v>
      </c>
      <c r="I99" s="28">
        <f t="shared" si="25"/>
        <v>0</v>
      </c>
      <c r="J99" s="28">
        <f t="shared" si="26"/>
        <v>0</v>
      </c>
      <c r="K99" s="28">
        <f t="shared" si="27"/>
        <v>0</v>
      </c>
      <c r="L99" s="28">
        <f t="shared" si="28"/>
        <v>0</v>
      </c>
      <c r="M99" s="28">
        <f t="shared" ca="1" si="29"/>
        <v>2.6088265887781541E-3</v>
      </c>
      <c r="N99" s="28">
        <f t="shared" ca="1" si="30"/>
        <v>0</v>
      </c>
      <c r="O99" s="85">
        <f t="shared" ca="1" si="31"/>
        <v>0</v>
      </c>
      <c r="P99" s="28">
        <f t="shared" ca="1" si="32"/>
        <v>0</v>
      </c>
      <c r="Q99" s="28">
        <f t="shared" ca="1" si="33"/>
        <v>0</v>
      </c>
      <c r="R99" s="16">
        <f t="shared" ca="1" si="34"/>
        <v>-2.6088265887781541E-3</v>
      </c>
    </row>
    <row r="100" spans="1:18" x14ac:dyDescent="0.2">
      <c r="A100" s="79"/>
      <c r="B100" s="79"/>
      <c r="C100" s="79"/>
      <c r="D100" s="80">
        <f t="shared" si="20"/>
        <v>0</v>
      </c>
      <c r="E100" s="80">
        <f t="shared" si="21"/>
        <v>0</v>
      </c>
      <c r="F100" s="28">
        <f t="shared" si="22"/>
        <v>0</v>
      </c>
      <c r="G100" s="28">
        <f t="shared" si="23"/>
        <v>0</v>
      </c>
      <c r="H100" s="28">
        <f t="shared" si="24"/>
        <v>0</v>
      </c>
      <c r="I100" s="28">
        <f t="shared" si="25"/>
        <v>0</v>
      </c>
      <c r="J100" s="28">
        <f t="shared" si="26"/>
        <v>0</v>
      </c>
      <c r="K100" s="28">
        <f t="shared" si="27"/>
        <v>0</v>
      </c>
      <c r="L100" s="28">
        <f t="shared" si="28"/>
        <v>0</v>
      </c>
      <c r="M100" s="28">
        <f t="shared" ca="1" si="29"/>
        <v>2.6088265887781541E-3</v>
      </c>
      <c r="N100" s="28">
        <f t="shared" ca="1" si="30"/>
        <v>0</v>
      </c>
      <c r="O100" s="85">
        <f t="shared" ca="1" si="31"/>
        <v>0</v>
      </c>
      <c r="P100" s="28">
        <f t="shared" ca="1" si="32"/>
        <v>0</v>
      </c>
      <c r="Q100" s="28">
        <f t="shared" ca="1" si="33"/>
        <v>0</v>
      </c>
      <c r="R100" s="16">
        <f t="shared" ca="1" si="34"/>
        <v>-2.6088265887781541E-3</v>
      </c>
    </row>
    <row r="101" spans="1:18" x14ac:dyDescent="0.2">
      <c r="A101" s="79"/>
      <c r="B101" s="79"/>
      <c r="C101" s="79"/>
      <c r="D101" s="80">
        <f t="shared" si="20"/>
        <v>0</v>
      </c>
      <c r="E101" s="80">
        <f t="shared" si="21"/>
        <v>0</v>
      </c>
      <c r="F101" s="28">
        <f t="shared" si="22"/>
        <v>0</v>
      </c>
      <c r="G101" s="28">
        <f t="shared" si="23"/>
        <v>0</v>
      </c>
      <c r="H101" s="28">
        <f t="shared" si="24"/>
        <v>0</v>
      </c>
      <c r="I101" s="28">
        <f t="shared" si="25"/>
        <v>0</v>
      </c>
      <c r="J101" s="28">
        <f t="shared" si="26"/>
        <v>0</v>
      </c>
      <c r="K101" s="28">
        <f t="shared" si="27"/>
        <v>0</v>
      </c>
      <c r="L101" s="28">
        <f t="shared" si="28"/>
        <v>0</v>
      </c>
      <c r="M101" s="28">
        <f t="shared" ca="1" si="29"/>
        <v>2.6088265887781541E-3</v>
      </c>
      <c r="N101" s="28">
        <f t="shared" ca="1" si="30"/>
        <v>0</v>
      </c>
      <c r="O101" s="85">
        <f t="shared" ca="1" si="31"/>
        <v>0</v>
      </c>
      <c r="P101" s="28">
        <f t="shared" ca="1" si="32"/>
        <v>0</v>
      </c>
      <c r="Q101" s="28">
        <f t="shared" ca="1" si="33"/>
        <v>0</v>
      </c>
      <c r="R101" s="16">
        <f t="shared" ca="1" si="34"/>
        <v>-2.6088265887781541E-3</v>
      </c>
    </row>
    <row r="102" spans="1:18" x14ac:dyDescent="0.2">
      <c r="A102" s="79"/>
      <c r="B102" s="79"/>
      <c r="C102" s="79"/>
      <c r="D102" s="80">
        <f t="shared" si="20"/>
        <v>0</v>
      </c>
      <c r="E102" s="80">
        <f t="shared" si="21"/>
        <v>0</v>
      </c>
      <c r="F102" s="28">
        <f t="shared" si="22"/>
        <v>0</v>
      </c>
      <c r="G102" s="28">
        <f t="shared" si="23"/>
        <v>0</v>
      </c>
      <c r="H102" s="28">
        <f t="shared" si="24"/>
        <v>0</v>
      </c>
      <c r="I102" s="28">
        <f t="shared" si="25"/>
        <v>0</v>
      </c>
      <c r="J102" s="28">
        <f t="shared" si="26"/>
        <v>0</v>
      </c>
      <c r="K102" s="28">
        <f t="shared" si="27"/>
        <v>0</v>
      </c>
      <c r="L102" s="28">
        <f t="shared" si="28"/>
        <v>0</v>
      </c>
      <c r="M102" s="28">
        <f t="shared" ca="1" si="29"/>
        <v>2.6088265887781541E-3</v>
      </c>
      <c r="N102" s="28">
        <f t="shared" ca="1" si="30"/>
        <v>0</v>
      </c>
      <c r="O102" s="85">
        <f t="shared" ca="1" si="31"/>
        <v>0</v>
      </c>
      <c r="P102" s="28">
        <f t="shared" ca="1" si="32"/>
        <v>0</v>
      </c>
      <c r="Q102" s="28">
        <f t="shared" ca="1" si="33"/>
        <v>0</v>
      </c>
      <c r="R102" s="16">
        <f t="shared" ca="1" si="34"/>
        <v>-2.6088265887781541E-3</v>
      </c>
    </row>
    <row r="103" spans="1:18" x14ac:dyDescent="0.2">
      <c r="A103" s="79"/>
      <c r="B103" s="79"/>
      <c r="C103" s="79"/>
      <c r="D103" s="80">
        <f t="shared" si="20"/>
        <v>0</v>
      </c>
      <c r="E103" s="80">
        <f t="shared" si="21"/>
        <v>0</v>
      </c>
      <c r="F103" s="28">
        <f t="shared" si="22"/>
        <v>0</v>
      </c>
      <c r="G103" s="28">
        <f t="shared" si="23"/>
        <v>0</v>
      </c>
      <c r="H103" s="28">
        <f t="shared" si="24"/>
        <v>0</v>
      </c>
      <c r="I103" s="28">
        <f t="shared" si="25"/>
        <v>0</v>
      </c>
      <c r="J103" s="28">
        <f t="shared" si="26"/>
        <v>0</v>
      </c>
      <c r="K103" s="28">
        <f t="shared" si="27"/>
        <v>0</v>
      </c>
      <c r="L103" s="28">
        <f t="shared" si="28"/>
        <v>0</v>
      </c>
      <c r="M103" s="28">
        <f t="shared" ca="1" si="29"/>
        <v>2.6088265887781541E-3</v>
      </c>
      <c r="N103" s="28">
        <f t="shared" ca="1" si="30"/>
        <v>0</v>
      </c>
      <c r="O103" s="85">
        <f t="shared" ca="1" si="31"/>
        <v>0</v>
      </c>
      <c r="P103" s="28">
        <f t="shared" ca="1" si="32"/>
        <v>0</v>
      </c>
      <c r="Q103" s="28">
        <f t="shared" ca="1" si="33"/>
        <v>0</v>
      </c>
      <c r="R103" s="16">
        <f t="shared" ca="1" si="34"/>
        <v>-2.6088265887781541E-3</v>
      </c>
    </row>
    <row r="104" spans="1:18" x14ac:dyDescent="0.2">
      <c r="A104" s="79"/>
      <c r="B104" s="79"/>
      <c r="C104" s="79"/>
      <c r="D104" s="80">
        <f t="shared" si="20"/>
        <v>0</v>
      </c>
      <c r="E104" s="80">
        <f t="shared" si="21"/>
        <v>0</v>
      </c>
      <c r="F104" s="28">
        <f t="shared" si="22"/>
        <v>0</v>
      </c>
      <c r="G104" s="28">
        <f t="shared" si="23"/>
        <v>0</v>
      </c>
      <c r="H104" s="28">
        <f t="shared" si="24"/>
        <v>0</v>
      </c>
      <c r="I104" s="28">
        <f t="shared" si="25"/>
        <v>0</v>
      </c>
      <c r="J104" s="28">
        <f t="shared" si="26"/>
        <v>0</v>
      </c>
      <c r="K104" s="28">
        <f t="shared" si="27"/>
        <v>0</v>
      </c>
      <c r="L104" s="28">
        <f t="shared" si="28"/>
        <v>0</v>
      </c>
      <c r="M104" s="28">
        <f t="shared" ca="1" si="29"/>
        <v>2.6088265887781541E-3</v>
      </c>
      <c r="N104" s="28">
        <f t="shared" ca="1" si="30"/>
        <v>0</v>
      </c>
      <c r="O104" s="85">
        <f t="shared" ca="1" si="31"/>
        <v>0</v>
      </c>
      <c r="P104" s="28">
        <f t="shared" ca="1" si="32"/>
        <v>0</v>
      </c>
      <c r="Q104" s="28">
        <f t="shared" ca="1" si="33"/>
        <v>0</v>
      </c>
      <c r="R104" s="16">
        <f t="shared" ca="1" si="34"/>
        <v>-2.6088265887781541E-3</v>
      </c>
    </row>
    <row r="105" spans="1:18" x14ac:dyDescent="0.2">
      <c r="A105" s="79"/>
      <c r="B105" s="79"/>
      <c r="C105" s="79"/>
      <c r="D105" s="80">
        <f t="shared" si="20"/>
        <v>0</v>
      </c>
      <c r="E105" s="80">
        <f t="shared" si="21"/>
        <v>0</v>
      </c>
      <c r="F105" s="28">
        <f t="shared" si="22"/>
        <v>0</v>
      </c>
      <c r="G105" s="28">
        <f t="shared" si="23"/>
        <v>0</v>
      </c>
      <c r="H105" s="28">
        <f t="shared" si="24"/>
        <v>0</v>
      </c>
      <c r="I105" s="28">
        <f t="shared" si="25"/>
        <v>0</v>
      </c>
      <c r="J105" s="28">
        <f t="shared" si="26"/>
        <v>0</v>
      </c>
      <c r="K105" s="28">
        <f t="shared" si="27"/>
        <v>0</v>
      </c>
      <c r="L105" s="28">
        <f t="shared" si="28"/>
        <v>0</v>
      </c>
      <c r="M105" s="28">
        <f t="shared" ca="1" si="29"/>
        <v>2.6088265887781541E-3</v>
      </c>
      <c r="N105" s="28">
        <f t="shared" ca="1" si="30"/>
        <v>0</v>
      </c>
      <c r="O105" s="85">
        <f t="shared" ca="1" si="31"/>
        <v>0</v>
      </c>
      <c r="P105" s="28">
        <f t="shared" ca="1" si="32"/>
        <v>0</v>
      </c>
      <c r="Q105" s="28">
        <f t="shared" ca="1" si="33"/>
        <v>0</v>
      </c>
      <c r="R105" s="16">
        <f t="shared" ca="1" si="34"/>
        <v>-2.6088265887781541E-3</v>
      </c>
    </row>
    <row r="106" spans="1:18" x14ac:dyDescent="0.2">
      <c r="A106" s="79"/>
      <c r="B106" s="79"/>
      <c r="C106" s="79"/>
      <c r="D106" s="80">
        <f t="shared" si="20"/>
        <v>0</v>
      </c>
      <c r="E106" s="80">
        <f t="shared" si="21"/>
        <v>0</v>
      </c>
      <c r="F106" s="28">
        <f t="shared" si="22"/>
        <v>0</v>
      </c>
      <c r="G106" s="28">
        <f t="shared" si="23"/>
        <v>0</v>
      </c>
      <c r="H106" s="28">
        <f t="shared" si="24"/>
        <v>0</v>
      </c>
      <c r="I106" s="28">
        <f t="shared" si="25"/>
        <v>0</v>
      </c>
      <c r="J106" s="28">
        <f t="shared" si="26"/>
        <v>0</v>
      </c>
      <c r="K106" s="28">
        <f t="shared" si="27"/>
        <v>0</v>
      </c>
      <c r="L106" s="28">
        <f t="shared" si="28"/>
        <v>0</v>
      </c>
      <c r="M106" s="28">
        <f t="shared" ca="1" si="29"/>
        <v>2.6088265887781541E-3</v>
      </c>
      <c r="N106" s="28">
        <f t="shared" ca="1" si="30"/>
        <v>0</v>
      </c>
      <c r="O106" s="85">
        <f t="shared" ca="1" si="31"/>
        <v>0</v>
      </c>
      <c r="P106" s="28">
        <f t="shared" ca="1" si="32"/>
        <v>0</v>
      </c>
      <c r="Q106" s="28">
        <f t="shared" ca="1" si="33"/>
        <v>0</v>
      </c>
      <c r="R106" s="16">
        <f t="shared" ca="1" si="34"/>
        <v>-2.6088265887781541E-3</v>
      </c>
    </row>
    <row r="107" spans="1:18" x14ac:dyDescent="0.2">
      <c r="A107" s="79"/>
      <c r="B107" s="79"/>
      <c r="C107" s="79"/>
      <c r="D107" s="80">
        <f t="shared" si="20"/>
        <v>0</v>
      </c>
      <c r="E107" s="80">
        <f t="shared" si="21"/>
        <v>0</v>
      </c>
      <c r="F107" s="28">
        <f t="shared" si="22"/>
        <v>0</v>
      </c>
      <c r="G107" s="28">
        <f t="shared" si="23"/>
        <v>0</v>
      </c>
      <c r="H107" s="28">
        <f t="shared" si="24"/>
        <v>0</v>
      </c>
      <c r="I107" s="28">
        <f t="shared" si="25"/>
        <v>0</v>
      </c>
      <c r="J107" s="28">
        <f t="shared" si="26"/>
        <v>0</v>
      </c>
      <c r="K107" s="28">
        <f t="shared" si="27"/>
        <v>0</v>
      </c>
      <c r="L107" s="28">
        <f t="shared" si="28"/>
        <v>0</v>
      </c>
      <c r="M107" s="28">
        <f t="shared" ca="1" si="29"/>
        <v>2.6088265887781541E-3</v>
      </c>
      <c r="N107" s="28">
        <f t="shared" ca="1" si="30"/>
        <v>0</v>
      </c>
      <c r="O107" s="85">
        <f t="shared" ca="1" si="31"/>
        <v>0</v>
      </c>
      <c r="P107" s="28">
        <f t="shared" ca="1" si="32"/>
        <v>0</v>
      </c>
      <c r="Q107" s="28">
        <f t="shared" ca="1" si="33"/>
        <v>0</v>
      </c>
      <c r="R107" s="16">
        <f t="shared" ca="1" si="34"/>
        <v>-2.6088265887781541E-3</v>
      </c>
    </row>
    <row r="108" spans="1:18" x14ac:dyDescent="0.2">
      <c r="A108" s="79"/>
      <c r="B108" s="79"/>
      <c r="C108" s="79"/>
      <c r="D108" s="80">
        <f t="shared" si="20"/>
        <v>0</v>
      </c>
      <c r="E108" s="80">
        <f t="shared" si="21"/>
        <v>0</v>
      </c>
      <c r="F108" s="28">
        <f t="shared" si="22"/>
        <v>0</v>
      </c>
      <c r="G108" s="28">
        <f t="shared" si="23"/>
        <v>0</v>
      </c>
      <c r="H108" s="28">
        <f t="shared" si="24"/>
        <v>0</v>
      </c>
      <c r="I108" s="28">
        <f t="shared" si="25"/>
        <v>0</v>
      </c>
      <c r="J108" s="28">
        <f t="shared" si="26"/>
        <v>0</v>
      </c>
      <c r="K108" s="28">
        <f t="shared" si="27"/>
        <v>0</v>
      </c>
      <c r="L108" s="28">
        <f t="shared" si="28"/>
        <v>0</v>
      </c>
      <c r="M108" s="28">
        <f t="shared" ca="1" si="29"/>
        <v>2.6088265887781541E-3</v>
      </c>
      <c r="N108" s="28">
        <f t="shared" ca="1" si="30"/>
        <v>0</v>
      </c>
      <c r="O108" s="85">
        <f t="shared" ca="1" si="31"/>
        <v>0</v>
      </c>
      <c r="P108" s="28">
        <f t="shared" ca="1" si="32"/>
        <v>0</v>
      </c>
      <c r="Q108" s="28">
        <f t="shared" ca="1" si="33"/>
        <v>0</v>
      </c>
      <c r="R108" s="16">
        <f t="shared" ca="1" si="34"/>
        <v>-2.6088265887781541E-3</v>
      </c>
    </row>
    <row r="109" spans="1:18" x14ac:dyDescent="0.2">
      <c r="A109" s="79"/>
      <c r="B109" s="79"/>
      <c r="C109" s="79"/>
      <c r="D109" s="80">
        <f t="shared" si="20"/>
        <v>0</v>
      </c>
      <c r="E109" s="80">
        <f t="shared" si="21"/>
        <v>0</v>
      </c>
      <c r="F109" s="28">
        <f t="shared" si="22"/>
        <v>0</v>
      </c>
      <c r="G109" s="28">
        <f t="shared" si="23"/>
        <v>0</v>
      </c>
      <c r="H109" s="28">
        <f t="shared" si="24"/>
        <v>0</v>
      </c>
      <c r="I109" s="28">
        <f t="shared" si="25"/>
        <v>0</v>
      </c>
      <c r="J109" s="28">
        <f t="shared" si="26"/>
        <v>0</v>
      </c>
      <c r="K109" s="28">
        <f t="shared" si="27"/>
        <v>0</v>
      </c>
      <c r="L109" s="28">
        <f t="shared" si="28"/>
        <v>0</v>
      </c>
      <c r="M109" s="28">
        <f t="shared" ca="1" si="29"/>
        <v>2.6088265887781541E-3</v>
      </c>
      <c r="N109" s="28">
        <f t="shared" ca="1" si="30"/>
        <v>0</v>
      </c>
      <c r="O109" s="85">
        <f t="shared" ca="1" si="31"/>
        <v>0</v>
      </c>
      <c r="P109" s="28">
        <f t="shared" ca="1" si="32"/>
        <v>0</v>
      </c>
      <c r="Q109" s="28">
        <f t="shared" ca="1" si="33"/>
        <v>0</v>
      </c>
      <c r="R109" s="16">
        <f t="shared" ca="1" si="34"/>
        <v>-2.6088265887781541E-3</v>
      </c>
    </row>
    <row r="110" spans="1:18" x14ac:dyDescent="0.2">
      <c r="A110" s="79"/>
      <c r="B110" s="79"/>
      <c r="C110" s="79"/>
      <c r="D110" s="80">
        <f t="shared" si="20"/>
        <v>0</v>
      </c>
      <c r="E110" s="80">
        <f t="shared" si="21"/>
        <v>0</v>
      </c>
      <c r="F110" s="28">
        <f t="shared" si="22"/>
        <v>0</v>
      </c>
      <c r="G110" s="28">
        <f t="shared" si="23"/>
        <v>0</v>
      </c>
      <c r="H110" s="28">
        <f t="shared" si="24"/>
        <v>0</v>
      </c>
      <c r="I110" s="28">
        <f t="shared" si="25"/>
        <v>0</v>
      </c>
      <c r="J110" s="28">
        <f t="shared" si="26"/>
        <v>0</v>
      </c>
      <c r="K110" s="28">
        <f t="shared" si="27"/>
        <v>0</v>
      </c>
      <c r="L110" s="28">
        <f t="shared" si="28"/>
        <v>0</v>
      </c>
      <c r="M110" s="28">
        <f t="shared" ca="1" si="29"/>
        <v>2.6088265887781541E-3</v>
      </c>
      <c r="N110" s="28">
        <f t="shared" ca="1" si="30"/>
        <v>0</v>
      </c>
      <c r="O110" s="85">
        <f t="shared" ca="1" si="31"/>
        <v>0</v>
      </c>
      <c r="P110" s="28">
        <f t="shared" ca="1" si="32"/>
        <v>0</v>
      </c>
      <c r="Q110" s="28">
        <f t="shared" ca="1" si="33"/>
        <v>0</v>
      </c>
      <c r="R110" s="16">
        <f t="shared" ca="1" si="34"/>
        <v>-2.6088265887781541E-3</v>
      </c>
    </row>
    <row r="111" spans="1:18" x14ac:dyDescent="0.2">
      <c r="A111" s="79"/>
      <c r="B111" s="79"/>
      <c r="C111" s="79"/>
      <c r="D111" s="80">
        <f t="shared" si="20"/>
        <v>0</v>
      </c>
      <c r="E111" s="80">
        <f t="shared" si="21"/>
        <v>0</v>
      </c>
      <c r="F111" s="28">
        <f t="shared" si="22"/>
        <v>0</v>
      </c>
      <c r="G111" s="28">
        <f t="shared" si="23"/>
        <v>0</v>
      </c>
      <c r="H111" s="28">
        <f t="shared" si="24"/>
        <v>0</v>
      </c>
      <c r="I111" s="28">
        <f t="shared" si="25"/>
        <v>0</v>
      </c>
      <c r="J111" s="28">
        <f t="shared" si="26"/>
        <v>0</v>
      </c>
      <c r="K111" s="28">
        <f t="shared" si="27"/>
        <v>0</v>
      </c>
      <c r="L111" s="28">
        <f t="shared" si="28"/>
        <v>0</v>
      </c>
      <c r="M111" s="28">
        <f t="shared" ca="1" si="29"/>
        <v>2.6088265887781541E-3</v>
      </c>
      <c r="N111" s="28">
        <f t="shared" ca="1" si="30"/>
        <v>0</v>
      </c>
      <c r="O111" s="85">
        <f t="shared" ca="1" si="31"/>
        <v>0</v>
      </c>
      <c r="P111" s="28">
        <f t="shared" ca="1" si="32"/>
        <v>0</v>
      </c>
      <c r="Q111" s="28">
        <f t="shared" ca="1" si="33"/>
        <v>0</v>
      </c>
      <c r="R111" s="16">
        <f t="shared" ca="1" si="34"/>
        <v>-2.6088265887781541E-3</v>
      </c>
    </row>
    <row r="112" spans="1:18" x14ac:dyDescent="0.2">
      <c r="A112" s="79"/>
      <c r="B112" s="79"/>
      <c r="C112" s="79"/>
      <c r="D112" s="80">
        <f t="shared" si="20"/>
        <v>0</v>
      </c>
      <c r="E112" s="80">
        <f t="shared" si="21"/>
        <v>0</v>
      </c>
      <c r="F112" s="28">
        <f t="shared" si="22"/>
        <v>0</v>
      </c>
      <c r="G112" s="28">
        <f t="shared" si="23"/>
        <v>0</v>
      </c>
      <c r="H112" s="28">
        <f t="shared" si="24"/>
        <v>0</v>
      </c>
      <c r="I112" s="28">
        <f t="shared" si="25"/>
        <v>0</v>
      </c>
      <c r="J112" s="28">
        <f t="shared" si="26"/>
        <v>0</v>
      </c>
      <c r="K112" s="28">
        <f t="shared" si="27"/>
        <v>0</v>
      </c>
      <c r="L112" s="28">
        <f t="shared" si="28"/>
        <v>0</v>
      </c>
      <c r="M112" s="28">
        <f t="shared" ca="1" si="29"/>
        <v>2.6088265887781541E-3</v>
      </c>
      <c r="N112" s="28">
        <f t="shared" ca="1" si="30"/>
        <v>0</v>
      </c>
      <c r="O112" s="85">
        <f t="shared" ca="1" si="31"/>
        <v>0</v>
      </c>
      <c r="P112" s="28">
        <f t="shared" ca="1" si="32"/>
        <v>0</v>
      </c>
      <c r="Q112" s="28">
        <f t="shared" ca="1" si="33"/>
        <v>0</v>
      </c>
      <c r="R112" s="16">
        <f t="shared" ca="1" si="34"/>
        <v>-2.6088265887781541E-3</v>
      </c>
    </row>
    <row r="113" spans="1:18" x14ac:dyDescent="0.2">
      <c r="A113" s="79"/>
      <c r="B113" s="79"/>
      <c r="C113" s="79"/>
      <c r="D113" s="80">
        <f t="shared" si="20"/>
        <v>0</v>
      </c>
      <c r="E113" s="80">
        <f t="shared" si="21"/>
        <v>0</v>
      </c>
      <c r="F113" s="28">
        <f t="shared" si="22"/>
        <v>0</v>
      </c>
      <c r="G113" s="28">
        <f t="shared" si="23"/>
        <v>0</v>
      </c>
      <c r="H113" s="28">
        <f t="shared" si="24"/>
        <v>0</v>
      </c>
      <c r="I113" s="28">
        <f t="shared" si="25"/>
        <v>0</v>
      </c>
      <c r="J113" s="28">
        <f t="shared" si="26"/>
        <v>0</v>
      </c>
      <c r="K113" s="28">
        <f t="shared" si="27"/>
        <v>0</v>
      </c>
      <c r="L113" s="28">
        <f t="shared" si="28"/>
        <v>0</v>
      </c>
      <c r="M113" s="28">
        <f t="shared" ca="1" si="29"/>
        <v>2.6088265887781541E-3</v>
      </c>
      <c r="N113" s="28">
        <f t="shared" ca="1" si="30"/>
        <v>0</v>
      </c>
      <c r="O113" s="85">
        <f t="shared" ca="1" si="31"/>
        <v>0</v>
      </c>
      <c r="P113" s="28">
        <f t="shared" ca="1" si="32"/>
        <v>0</v>
      </c>
      <c r="Q113" s="28">
        <f t="shared" ca="1" si="33"/>
        <v>0</v>
      </c>
      <c r="R113" s="16">
        <f t="shared" ca="1" si="34"/>
        <v>-2.6088265887781541E-3</v>
      </c>
    </row>
    <row r="114" spans="1:18" x14ac:dyDescent="0.2">
      <c r="A114" s="79"/>
      <c r="B114" s="79"/>
      <c r="C114" s="79"/>
      <c r="D114" s="80">
        <f t="shared" si="20"/>
        <v>0</v>
      </c>
      <c r="E114" s="80">
        <f t="shared" si="21"/>
        <v>0</v>
      </c>
      <c r="F114" s="28">
        <f t="shared" si="22"/>
        <v>0</v>
      </c>
      <c r="G114" s="28">
        <f t="shared" si="23"/>
        <v>0</v>
      </c>
      <c r="H114" s="28">
        <f t="shared" si="24"/>
        <v>0</v>
      </c>
      <c r="I114" s="28">
        <f t="shared" si="25"/>
        <v>0</v>
      </c>
      <c r="J114" s="28">
        <f t="shared" si="26"/>
        <v>0</v>
      </c>
      <c r="K114" s="28">
        <f t="shared" si="27"/>
        <v>0</v>
      </c>
      <c r="L114" s="28">
        <f t="shared" si="28"/>
        <v>0</v>
      </c>
      <c r="M114" s="28">
        <f t="shared" ca="1" si="29"/>
        <v>2.6088265887781541E-3</v>
      </c>
      <c r="N114" s="28">
        <f t="shared" ca="1" si="30"/>
        <v>0</v>
      </c>
      <c r="O114" s="85">
        <f t="shared" ca="1" si="31"/>
        <v>0</v>
      </c>
      <c r="P114" s="28">
        <f t="shared" ca="1" si="32"/>
        <v>0</v>
      </c>
      <c r="Q114" s="28">
        <f t="shared" ca="1" si="33"/>
        <v>0</v>
      </c>
      <c r="R114" s="16">
        <f t="shared" ca="1" si="34"/>
        <v>-2.6088265887781541E-3</v>
      </c>
    </row>
    <row r="115" spans="1:18" x14ac:dyDescent="0.2">
      <c r="A115" s="79"/>
      <c r="B115" s="79"/>
      <c r="C115" s="79"/>
      <c r="D115" s="80">
        <f t="shared" si="20"/>
        <v>0</v>
      </c>
      <c r="E115" s="80">
        <f t="shared" si="21"/>
        <v>0</v>
      </c>
      <c r="F115" s="28">
        <f t="shared" si="22"/>
        <v>0</v>
      </c>
      <c r="G115" s="28">
        <f t="shared" si="23"/>
        <v>0</v>
      </c>
      <c r="H115" s="28">
        <f t="shared" si="24"/>
        <v>0</v>
      </c>
      <c r="I115" s="28">
        <f t="shared" si="25"/>
        <v>0</v>
      </c>
      <c r="J115" s="28">
        <f t="shared" si="26"/>
        <v>0</v>
      </c>
      <c r="K115" s="28">
        <f t="shared" si="27"/>
        <v>0</v>
      </c>
      <c r="L115" s="28">
        <f t="shared" si="28"/>
        <v>0</v>
      </c>
      <c r="M115" s="28">
        <f t="shared" ca="1" si="29"/>
        <v>2.6088265887781541E-3</v>
      </c>
      <c r="N115" s="28">
        <f t="shared" ca="1" si="30"/>
        <v>0</v>
      </c>
      <c r="O115" s="85">
        <f t="shared" ca="1" si="31"/>
        <v>0</v>
      </c>
      <c r="P115" s="28">
        <f t="shared" ca="1" si="32"/>
        <v>0</v>
      </c>
      <c r="Q115" s="28">
        <f t="shared" ca="1" si="33"/>
        <v>0</v>
      </c>
      <c r="R115" s="16">
        <f t="shared" ca="1" si="34"/>
        <v>-2.6088265887781541E-3</v>
      </c>
    </row>
    <row r="116" spans="1:18" x14ac:dyDescent="0.2">
      <c r="A116" s="79"/>
      <c r="B116" s="79"/>
      <c r="C116" s="79"/>
      <c r="D116" s="80">
        <f t="shared" si="20"/>
        <v>0</v>
      </c>
      <c r="E116" s="80">
        <f t="shared" si="21"/>
        <v>0</v>
      </c>
      <c r="F116" s="28">
        <f t="shared" si="22"/>
        <v>0</v>
      </c>
      <c r="G116" s="28">
        <f t="shared" si="23"/>
        <v>0</v>
      </c>
      <c r="H116" s="28">
        <f t="shared" si="24"/>
        <v>0</v>
      </c>
      <c r="I116" s="28">
        <f t="shared" si="25"/>
        <v>0</v>
      </c>
      <c r="J116" s="28">
        <f t="shared" si="26"/>
        <v>0</v>
      </c>
      <c r="K116" s="28">
        <f t="shared" si="27"/>
        <v>0</v>
      </c>
      <c r="L116" s="28">
        <f t="shared" si="28"/>
        <v>0</v>
      </c>
      <c r="M116" s="28">
        <f t="shared" ca="1" si="29"/>
        <v>2.6088265887781541E-3</v>
      </c>
      <c r="N116" s="28">
        <f t="shared" ca="1" si="30"/>
        <v>0</v>
      </c>
      <c r="O116" s="85">
        <f t="shared" ca="1" si="31"/>
        <v>0</v>
      </c>
      <c r="P116" s="28">
        <f t="shared" ca="1" si="32"/>
        <v>0</v>
      </c>
      <c r="Q116" s="28">
        <f t="shared" ca="1" si="33"/>
        <v>0</v>
      </c>
      <c r="R116" s="16">
        <f t="shared" ca="1" si="34"/>
        <v>-2.6088265887781541E-3</v>
      </c>
    </row>
    <row r="117" spans="1:18" x14ac:dyDescent="0.2">
      <c r="A117" s="79"/>
      <c r="B117" s="79"/>
      <c r="C117" s="79"/>
      <c r="D117" s="80">
        <f t="shared" si="20"/>
        <v>0</v>
      </c>
      <c r="E117" s="80">
        <f t="shared" si="21"/>
        <v>0</v>
      </c>
      <c r="F117" s="28">
        <f t="shared" si="22"/>
        <v>0</v>
      </c>
      <c r="G117" s="28">
        <f t="shared" si="23"/>
        <v>0</v>
      </c>
      <c r="H117" s="28">
        <f t="shared" si="24"/>
        <v>0</v>
      </c>
      <c r="I117" s="28">
        <f t="shared" si="25"/>
        <v>0</v>
      </c>
      <c r="J117" s="28">
        <f t="shared" si="26"/>
        <v>0</v>
      </c>
      <c r="K117" s="28">
        <f t="shared" si="27"/>
        <v>0</v>
      </c>
      <c r="L117" s="28">
        <f t="shared" si="28"/>
        <v>0</v>
      </c>
      <c r="M117" s="28">
        <f t="shared" ca="1" si="29"/>
        <v>2.6088265887781541E-3</v>
      </c>
      <c r="N117" s="28">
        <f t="shared" ca="1" si="30"/>
        <v>0</v>
      </c>
      <c r="O117" s="85">
        <f t="shared" ca="1" si="31"/>
        <v>0</v>
      </c>
      <c r="P117" s="28">
        <f t="shared" ca="1" si="32"/>
        <v>0</v>
      </c>
      <c r="Q117" s="28">
        <f t="shared" ca="1" si="33"/>
        <v>0</v>
      </c>
      <c r="R117" s="16">
        <f t="shared" ca="1" si="34"/>
        <v>-2.6088265887781541E-3</v>
      </c>
    </row>
    <row r="118" spans="1:18" x14ac:dyDescent="0.2">
      <c r="A118" s="79"/>
      <c r="B118" s="79"/>
      <c r="C118" s="79"/>
      <c r="D118" s="80">
        <f t="shared" si="20"/>
        <v>0</v>
      </c>
      <c r="E118" s="80">
        <f t="shared" si="21"/>
        <v>0</v>
      </c>
      <c r="F118" s="28">
        <f t="shared" si="22"/>
        <v>0</v>
      </c>
      <c r="G118" s="28">
        <f t="shared" si="23"/>
        <v>0</v>
      </c>
      <c r="H118" s="28">
        <f t="shared" si="24"/>
        <v>0</v>
      </c>
      <c r="I118" s="28">
        <f t="shared" si="25"/>
        <v>0</v>
      </c>
      <c r="J118" s="28">
        <f t="shared" si="26"/>
        <v>0</v>
      </c>
      <c r="K118" s="28">
        <f t="shared" si="27"/>
        <v>0</v>
      </c>
      <c r="L118" s="28">
        <f t="shared" si="28"/>
        <v>0</v>
      </c>
      <c r="M118" s="28">
        <f t="shared" ca="1" si="29"/>
        <v>2.6088265887781541E-3</v>
      </c>
      <c r="N118" s="28">
        <f t="shared" ca="1" si="30"/>
        <v>0</v>
      </c>
      <c r="O118" s="85">
        <f t="shared" ca="1" si="31"/>
        <v>0</v>
      </c>
      <c r="P118" s="28">
        <f t="shared" ca="1" si="32"/>
        <v>0</v>
      </c>
      <c r="Q118" s="28">
        <f t="shared" ca="1" si="33"/>
        <v>0</v>
      </c>
      <c r="R118" s="16">
        <f t="shared" ca="1" si="34"/>
        <v>-2.6088265887781541E-3</v>
      </c>
    </row>
    <row r="119" spans="1:18" x14ac:dyDescent="0.2">
      <c r="A119" s="79"/>
      <c r="B119" s="79"/>
      <c r="C119" s="79"/>
      <c r="D119" s="80">
        <f t="shared" si="20"/>
        <v>0</v>
      </c>
      <c r="E119" s="80">
        <f t="shared" si="21"/>
        <v>0</v>
      </c>
      <c r="F119" s="28">
        <f t="shared" si="22"/>
        <v>0</v>
      </c>
      <c r="G119" s="28">
        <f t="shared" si="23"/>
        <v>0</v>
      </c>
      <c r="H119" s="28">
        <f t="shared" si="24"/>
        <v>0</v>
      </c>
      <c r="I119" s="28">
        <f t="shared" si="25"/>
        <v>0</v>
      </c>
      <c r="J119" s="28">
        <f t="shared" si="26"/>
        <v>0</v>
      </c>
      <c r="K119" s="28">
        <f t="shared" si="27"/>
        <v>0</v>
      </c>
      <c r="L119" s="28">
        <f t="shared" si="28"/>
        <v>0</v>
      </c>
      <c r="M119" s="28">
        <f t="shared" ca="1" si="29"/>
        <v>2.6088265887781541E-3</v>
      </c>
      <c r="N119" s="28">
        <f t="shared" ca="1" si="30"/>
        <v>0</v>
      </c>
      <c r="O119" s="85">
        <f t="shared" ca="1" si="31"/>
        <v>0</v>
      </c>
      <c r="P119" s="28">
        <f t="shared" ca="1" si="32"/>
        <v>0</v>
      </c>
      <c r="Q119" s="28">
        <f t="shared" ca="1" si="33"/>
        <v>0</v>
      </c>
      <c r="R119" s="16">
        <f t="shared" ca="1" si="34"/>
        <v>-2.6088265887781541E-3</v>
      </c>
    </row>
    <row r="120" spans="1:18" x14ac:dyDescent="0.2">
      <c r="A120" s="79"/>
      <c r="B120" s="79"/>
      <c r="C120" s="79"/>
      <c r="D120" s="80">
        <f t="shared" si="20"/>
        <v>0</v>
      </c>
      <c r="E120" s="80">
        <f t="shared" si="21"/>
        <v>0</v>
      </c>
      <c r="F120" s="28">
        <f t="shared" si="22"/>
        <v>0</v>
      </c>
      <c r="G120" s="28">
        <f t="shared" si="23"/>
        <v>0</v>
      </c>
      <c r="H120" s="28">
        <f t="shared" si="24"/>
        <v>0</v>
      </c>
      <c r="I120" s="28">
        <f t="shared" si="25"/>
        <v>0</v>
      </c>
      <c r="J120" s="28">
        <f t="shared" si="26"/>
        <v>0</v>
      </c>
      <c r="K120" s="28">
        <f t="shared" si="27"/>
        <v>0</v>
      </c>
      <c r="L120" s="28">
        <f t="shared" si="28"/>
        <v>0</v>
      </c>
      <c r="M120" s="28">
        <f t="shared" ca="1" si="29"/>
        <v>2.6088265887781541E-3</v>
      </c>
      <c r="N120" s="28">
        <f t="shared" ca="1" si="30"/>
        <v>0</v>
      </c>
      <c r="O120" s="85">
        <f t="shared" ca="1" si="31"/>
        <v>0</v>
      </c>
      <c r="P120" s="28">
        <f t="shared" ca="1" si="32"/>
        <v>0</v>
      </c>
      <c r="Q120" s="28">
        <f t="shared" ca="1" si="33"/>
        <v>0</v>
      </c>
      <c r="R120" s="16">
        <f t="shared" ca="1" si="34"/>
        <v>-2.6088265887781541E-3</v>
      </c>
    </row>
    <row r="121" spans="1:18" x14ac:dyDescent="0.2">
      <c r="A121" s="79"/>
      <c r="B121" s="79"/>
      <c r="C121" s="79"/>
      <c r="D121" s="80">
        <f t="shared" si="20"/>
        <v>0</v>
      </c>
      <c r="E121" s="80">
        <f t="shared" si="21"/>
        <v>0</v>
      </c>
      <c r="F121" s="28">
        <f t="shared" si="22"/>
        <v>0</v>
      </c>
      <c r="G121" s="28">
        <f t="shared" si="23"/>
        <v>0</v>
      </c>
      <c r="H121" s="28">
        <f t="shared" si="24"/>
        <v>0</v>
      </c>
      <c r="I121" s="28">
        <f t="shared" si="25"/>
        <v>0</v>
      </c>
      <c r="J121" s="28">
        <f t="shared" si="26"/>
        <v>0</v>
      </c>
      <c r="K121" s="28">
        <f t="shared" si="27"/>
        <v>0</v>
      </c>
      <c r="L121" s="28">
        <f t="shared" si="28"/>
        <v>0</v>
      </c>
      <c r="M121" s="28">
        <f t="shared" ca="1" si="29"/>
        <v>2.6088265887781541E-3</v>
      </c>
      <c r="N121" s="28">
        <f t="shared" ca="1" si="30"/>
        <v>0</v>
      </c>
      <c r="O121" s="85">
        <f t="shared" ca="1" si="31"/>
        <v>0</v>
      </c>
      <c r="P121" s="28">
        <f t="shared" ca="1" si="32"/>
        <v>0</v>
      </c>
      <c r="Q121" s="28">
        <f t="shared" ca="1" si="33"/>
        <v>0</v>
      </c>
      <c r="R121" s="16">
        <f t="shared" ca="1" si="34"/>
        <v>-2.6088265887781541E-3</v>
      </c>
    </row>
    <row r="122" spans="1:18" x14ac:dyDescent="0.2">
      <c r="A122" s="79"/>
      <c r="B122" s="79"/>
      <c r="C122" s="79"/>
      <c r="D122" s="80">
        <f t="shared" si="20"/>
        <v>0</v>
      </c>
      <c r="E122" s="80">
        <f t="shared" si="21"/>
        <v>0</v>
      </c>
      <c r="F122" s="28">
        <f t="shared" si="22"/>
        <v>0</v>
      </c>
      <c r="G122" s="28">
        <f t="shared" si="23"/>
        <v>0</v>
      </c>
      <c r="H122" s="28">
        <f t="shared" si="24"/>
        <v>0</v>
      </c>
      <c r="I122" s="28">
        <f t="shared" si="25"/>
        <v>0</v>
      </c>
      <c r="J122" s="28">
        <f t="shared" si="26"/>
        <v>0</v>
      </c>
      <c r="K122" s="28">
        <f t="shared" si="27"/>
        <v>0</v>
      </c>
      <c r="L122" s="28">
        <f t="shared" si="28"/>
        <v>0</v>
      </c>
      <c r="M122" s="28">
        <f t="shared" ca="1" si="29"/>
        <v>2.6088265887781541E-3</v>
      </c>
      <c r="N122" s="28">
        <f t="shared" ca="1" si="30"/>
        <v>0</v>
      </c>
      <c r="O122" s="85">
        <f t="shared" ca="1" si="31"/>
        <v>0</v>
      </c>
      <c r="P122" s="28">
        <f t="shared" ca="1" si="32"/>
        <v>0</v>
      </c>
      <c r="Q122" s="28">
        <f t="shared" ca="1" si="33"/>
        <v>0</v>
      </c>
      <c r="R122" s="16">
        <f t="shared" ca="1" si="34"/>
        <v>-2.6088265887781541E-3</v>
      </c>
    </row>
    <row r="123" spans="1:18" x14ac:dyDescent="0.2">
      <c r="A123" s="79"/>
      <c r="B123" s="79"/>
      <c r="C123" s="79"/>
      <c r="D123" s="80">
        <f t="shared" si="20"/>
        <v>0</v>
      </c>
      <c r="E123" s="80">
        <f t="shared" si="21"/>
        <v>0</v>
      </c>
      <c r="F123" s="28">
        <f t="shared" si="22"/>
        <v>0</v>
      </c>
      <c r="G123" s="28">
        <f t="shared" si="23"/>
        <v>0</v>
      </c>
      <c r="H123" s="28">
        <f t="shared" si="24"/>
        <v>0</v>
      </c>
      <c r="I123" s="28">
        <f t="shared" si="25"/>
        <v>0</v>
      </c>
      <c r="J123" s="28">
        <f t="shared" si="26"/>
        <v>0</v>
      </c>
      <c r="K123" s="28">
        <f t="shared" si="27"/>
        <v>0</v>
      </c>
      <c r="L123" s="28">
        <f t="shared" si="28"/>
        <v>0</v>
      </c>
      <c r="M123" s="28">
        <f t="shared" ca="1" si="29"/>
        <v>2.6088265887781541E-3</v>
      </c>
      <c r="N123" s="28">
        <f t="shared" ca="1" si="30"/>
        <v>0</v>
      </c>
      <c r="O123" s="85">
        <f t="shared" ca="1" si="31"/>
        <v>0</v>
      </c>
      <c r="P123" s="28">
        <f t="shared" ca="1" si="32"/>
        <v>0</v>
      </c>
      <c r="Q123" s="28">
        <f t="shared" ca="1" si="33"/>
        <v>0</v>
      </c>
      <c r="R123" s="16">
        <f t="shared" ca="1" si="34"/>
        <v>-2.6088265887781541E-3</v>
      </c>
    </row>
    <row r="124" spans="1:18" x14ac:dyDescent="0.2">
      <c r="A124" s="79"/>
      <c r="B124" s="79"/>
      <c r="C124" s="79"/>
      <c r="D124" s="80">
        <f t="shared" si="20"/>
        <v>0</v>
      </c>
      <c r="E124" s="80">
        <f t="shared" si="21"/>
        <v>0</v>
      </c>
      <c r="F124" s="28">
        <f t="shared" si="22"/>
        <v>0</v>
      </c>
      <c r="G124" s="28">
        <f t="shared" si="23"/>
        <v>0</v>
      </c>
      <c r="H124" s="28">
        <f t="shared" si="24"/>
        <v>0</v>
      </c>
      <c r="I124" s="28">
        <f t="shared" si="25"/>
        <v>0</v>
      </c>
      <c r="J124" s="28">
        <f t="shared" si="26"/>
        <v>0</v>
      </c>
      <c r="K124" s="28">
        <f t="shared" si="27"/>
        <v>0</v>
      </c>
      <c r="L124" s="28">
        <f t="shared" si="28"/>
        <v>0</v>
      </c>
      <c r="M124" s="28">
        <f t="shared" ca="1" si="29"/>
        <v>2.6088265887781541E-3</v>
      </c>
      <c r="N124" s="28">
        <f t="shared" ca="1" si="30"/>
        <v>0</v>
      </c>
      <c r="O124" s="85">
        <f t="shared" ca="1" si="31"/>
        <v>0</v>
      </c>
      <c r="P124" s="28">
        <f t="shared" ca="1" si="32"/>
        <v>0</v>
      </c>
      <c r="Q124" s="28">
        <f t="shared" ca="1" si="33"/>
        <v>0</v>
      </c>
      <c r="R124" s="16">
        <f t="shared" ca="1" si="34"/>
        <v>-2.6088265887781541E-3</v>
      </c>
    </row>
    <row r="125" spans="1:18" x14ac:dyDescent="0.2">
      <c r="A125" s="79"/>
      <c r="B125" s="79"/>
      <c r="C125" s="79"/>
      <c r="D125" s="80">
        <f t="shared" si="20"/>
        <v>0</v>
      </c>
      <c r="E125" s="80">
        <f t="shared" si="21"/>
        <v>0</v>
      </c>
      <c r="F125" s="28">
        <f t="shared" si="22"/>
        <v>0</v>
      </c>
      <c r="G125" s="28">
        <f t="shared" si="23"/>
        <v>0</v>
      </c>
      <c r="H125" s="28">
        <f t="shared" si="24"/>
        <v>0</v>
      </c>
      <c r="I125" s="28">
        <f t="shared" si="25"/>
        <v>0</v>
      </c>
      <c r="J125" s="28">
        <f t="shared" si="26"/>
        <v>0</v>
      </c>
      <c r="K125" s="28">
        <f t="shared" si="27"/>
        <v>0</v>
      </c>
      <c r="L125" s="28">
        <f t="shared" si="28"/>
        <v>0</v>
      </c>
      <c r="M125" s="28">
        <f t="shared" ca="1" si="29"/>
        <v>2.6088265887781541E-3</v>
      </c>
      <c r="N125" s="28">
        <f t="shared" ca="1" si="30"/>
        <v>0</v>
      </c>
      <c r="O125" s="85">
        <f t="shared" ca="1" si="31"/>
        <v>0</v>
      </c>
      <c r="P125" s="28">
        <f t="shared" ca="1" si="32"/>
        <v>0</v>
      </c>
      <c r="Q125" s="28">
        <f t="shared" ca="1" si="33"/>
        <v>0</v>
      </c>
      <c r="R125" s="16">
        <f t="shared" ca="1" si="34"/>
        <v>-2.6088265887781541E-3</v>
      </c>
    </row>
    <row r="126" spans="1:18" x14ac:dyDescent="0.2">
      <c r="A126" s="79"/>
      <c r="B126" s="79"/>
      <c r="C126" s="79"/>
      <c r="D126" s="80">
        <f t="shared" si="20"/>
        <v>0</v>
      </c>
      <c r="E126" s="80">
        <f t="shared" si="21"/>
        <v>0</v>
      </c>
      <c r="F126" s="28">
        <f t="shared" si="22"/>
        <v>0</v>
      </c>
      <c r="G126" s="28">
        <f t="shared" si="23"/>
        <v>0</v>
      </c>
      <c r="H126" s="28">
        <f t="shared" si="24"/>
        <v>0</v>
      </c>
      <c r="I126" s="28">
        <f t="shared" si="25"/>
        <v>0</v>
      </c>
      <c r="J126" s="28">
        <f t="shared" si="26"/>
        <v>0</v>
      </c>
      <c r="K126" s="28">
        <f t="shared" si="27"/>
        <v>0</v>
      </c>
      <c r="L126" s="28">
        <f t="shared" si="28"/>
        <v>0</v>
      </c>
      <c r="M126" s="28">
        <f t="shared" ca="1" si="29"/>
        <v>2.6088265887781541E-3</v>
      </c>
      <c r="N126" s="28">
        <f t="shared" ca="1" si="30"/>
        <v>0</v>
      </c>
      <c r="O126" s="85">
        <f t="shared" ca="1" si="31"/>
        <v>0</v>
      </c>
      <c r="P126" s="28">
        <f t="shared" ca="1" si="32"/>
        <v>0</v>
      </c>
      <c r="Q126" s="28">
        <f t="shared" ca="1" si="33"/>
        <v>0</v>
      </c>
      <c r="R126" s="16">
        <f t="shared" ca="1" si="34"/>
        <v>-2.6088265887781541E-3</v>
      </c>
    </row>
    <row r="127" spans="1:18" x14ac:dyDescent="0.2">
      <c r="A127" s="79"/>
      <c r="B127" s="79"/>
      <c r="C127" s="79"/>
      <c r="D127" s="80">
        <f t="shared" si="20"/>
        <v>0</v>
      </c>
      <c r="E127" s="80">
        <f t="shared" si="21"/>
        <v>0</v>
      </c>
      <c r="F127" s="28">
        <f t="shared" si="22"/>
        <v>0</v>
      </c>
      <c r="G127" s="28">
        <f t="shared" si="23"/>
        <v>0</v>
      </c>
      <c r="H127" s="28">
        <f t="shared" si="24"/>
        <v>0</v>
      </c>
      <c r="I127" s="28">
        <f t="shared" si="25"/>
        <v>0</v>
      </c>
      <c r="J127" s="28">
        <f t="shared" si="26"/>
        <v>0</v>
      </c>
      <c r="K127" s="28">
        <f t="shared" si="27"/>
        <v>0</v>
      </c>
      <c r="L127" s="28">
        <f t="shared" si="28"/>
        <v>0</v>
      </c>
      <c r="M127" s="28">
        <f t="shared" ca="1" si="29"/>
        <v>2.6088265887781541E-3</v>
      </c>
      <c r="N127" s="28">
        <f t="shared" ca="1" si="30"/>
        <v>0</v>
      </c>
      <c r="O127" s="85">
        <f t="shared" ca="1" si="31"/>
        <v>0</v>
      </c>
      <c r="P127" s="28">
        <f t="shared" ca="1" si="32"/>
        <v>0</v>
      </c>
      <c r="Q127" s="28">
        <f t="shared" ca="1" si="33"/>
        <v>0</v>
      </c>
      <c r="R127" s="16">
        <f t="shared" ca="1" si="34"/>
        <v>-2.6088265887781541E-3</v>
      </c>
    </row>
    <row r="128" spans="1:18" x14ac:dyDescent="0.2">
      <c r="A128" s="79"/>
      <c r="B128" s="79"/>
      <c r="C128" s="79"/>
      <c r="D128" s="80">
        <f t="shared" si="20"/>
        <v>0</v>
      </c>
      <c r="E128" s="80">
        <f t="shared" si="21"/>
        <v>0</v>
      </c>
      <c r="F128" s="28">
        <f t="shared" si="22"/>
        <v>0</v>
      </c>
      <c r="G128" s="28">
        <f t="shared" si="23"/>
        <v>0</v>
      </c>
      <c r="H128" s="28">
        <f t="shared" si="24"/>
        <v>0</v>
      </c>
      <c r="I128" s="28">
        <f t="shared" si="25"/>
        <v>0</v>
      </c>
      <c r="J128" s="28">
        <f t="shared" si="26"/>
        <v>0</v>
      </c>
      <c r="K128" s="28">
        <f t="shared" si="27"/>
        <v>0</v>
      </c>
      <c r="L128" s="28">
        <f t="shared" si="28"/>
        <v>0</v>
      </c>
      <c r="M128" s="28">
        <f t="shared" ca="1" si="29"/>
        <v>2.6088265887781541E-3</v>
      </c>
      <c r="N128" s="28">
        <f t="shared" ca="1" si="30"/>
        <v>0</v>
      </c>
      <c r="O128" s="85">
        <f t="shared" ca="1" si="31"/>
        <v>0</v>
      </c>
      <c r="P128" s="28">
        <f t="shared" ca="1" si="32"/>
        <v>0</v>
      </c>
      <c r="Q128" s="28">
        <f t="shared" ca="1" si="33"/>
        <v>0</v>
      </c>
      <c r="R128" s="16">
        <f t="shared" ca="1" si="34"/>
        <v>-2.6088265887781541E-3</v>
      </c>
    </row>
    <row r="129" spans="1:18" x14ac:dyDescent="0.2">
      <c r="A129" s="79"/>
      <c r="B129" s="79"/>
      <c r="C129" s="79"/>
      <c r="D129" s="80">
        <f t="shared" si="20"/>
        <v>0</v>
      </c>
      <c r="E129" s="80">
        <f t="shared" si="21"/>
        <v>0</v>
      </c>
      <c r="F129" s="28">
        <f t="shared" si="22"/>
        <v>0</v>
      </c>
      <c r="G129" s="28">
        <f t="shared" si="23"/>
        <v>0</v>
      </c>
      <c r="H129" s="28">
        <f t="shared" si="24"/>
        <v>0</v>
      </c>
      <c r="I129" s="28">
        <f t="shared" si="25"/>
        <v>0</v>
      </c>
      <c r="J129" s="28">
        <f t="shared" si="26"/>
        <v>0</v>
      </c>
      <c r="K129" s="28">
        <f t="shared" si="27"/>
        <v>0</v>
      </c>
      <c r="L129" s="28">
        <f t="shared" si="28"/>
        <v>0</v>
      </c>
      <c r="M129" s="28">
        <f t="shared" ca="1" si="29"/>
        <v>2.6088265887781541E-3</v>
      </c>
      <c r="N129" s="28">
        <f t="shared" ca="1" si="30"/>
        <v>0</v>
      </c>
      <c r="O129" s="85">
        <f t="shared" ca="1" si="31"/>
        <v>0</v>
      </c>
      <c r="P129" s="28">
        <f t="shared" ca="1" si="32"/>
        <v>0</v>
      </c>
      <c r="Q129" s="28">
        <f t="shared" ca="1" si="33"/>
        <v>0</v>
      </c>
      <c r="R129" s="16">
        <f t="shared" ca="1" si="34"/>
        <v>-2.6088265887781541E-3</v>
      </c>
    </row>
    <row r="130" spans="1:18" x14ac:dyDescent="0.2">
      <c r="A130" s="79"/>
      <c r="B130" s="79"/>
      <c r="C130" s="79"/>
      <c r="D130" s="80">
        <f t="shared" si="20"/>
        <v>0</v>
      </c>
      <c r="E130" s="80">
        <f t="shared" si="21"/>
        <v>0</v>
      </c>
      <c r="F130" s="28">
        <f t="shared" si="22"/>
        <v>0</v>
      </c>
      <c r="G130" s="28">
        <f t="shared" si="23"/>
        <v>0</v>
      </c>
      <c r="H130" s="28">
        <f t="shared" si="24"/>
        <v>0</v>
      </c>
      <c r="I130" s="28">
        <f t="shared" si="25"/>
        <v>0</v>
      </c>
      <c r="J130" s="28">
        <f t="shared" si="26"/>
        <v>0</v>
      </c>
      <c r="K130" s="28">
        <f t="shared" si="27"/>
        <v>0</v>
      </c>
      <c r="L130" s="28">
        <f t="shared" si="28"/>
        <v>0</v>
      </c>
      <c r="M130" s="28">
        <f t="shared" ca="1" si="29"/>
        <v>2.6088265887781541E-3</v>
      </c>
      <c r="N130" s="28">
        <f t="shared" ca="1" si="30"/>
        <v>0</v>
      </c>
      <c r="O130" s="85">
        <f t="shared" ca="1" si="31"/>
        <v>0</v>
      </c>
      <c r="P130" s="28">
        <f t="shared" ca="1" si="32"/>
        <v>0</v>
      </c>
      <c r="Q130" s="28">
        <f t="shared" ca="1" si="33"/>
        <v>0</v>
      </c>
      <c r="R130" s="16">
        <f t="shared" ca="1" si="34"/>
        <v>-2.6088265887781541E-3</v>
      </c>
    </row>
    <row r="131" spans="1:18" x14ac:dyDescent="0.2">
      <c r="A131" s="79"/>
      <c r="B131" s="79"/>
      <c r="C131" s="79"/>
      <c r="D131" s="80">
        <f t="shared" si="20"/>
        <v>0</v>
      </c>
      <c r="E131" s="80">
        <f t="shared" si="21"/>
        <v>0</v>
      </c>
      <c r="F131" s="28">
        <f t="shared" si="22"/>
        <v>0</v>
      </c>
      <c r="G131" s="28">
        <f t="shared" si="23"/>
        <v>0</v>
      </c>
      <c r="H131" s="28">
        <f t="shared" si="24"/>
        <v>0</v>
      </c>
      <c r="I131" s="28">
        <f t="shared" si="25"/>
        <v>0</v>
      </c>
      <c r="J131" s="28">
        <f t="shared" si="26"/>
        <v>0</v>
      </c>
      <c r="K131" s="28">
        <f t="shared" si="27"/>
        <v>0</v>
      </c>
      <c r="L131" s="28">
        <f t="shared" si="28"/>
        <v>0</v>
      </c>
      <c r="M131" s="28">
        <f t="shared" ca="1" si="29"/>
        <v>2.6088265887781541E-3</v>
      </c>
      <c r="N131" s="28">
        <f t="shared" ca="1" si="30"/>
        <v>0</v>
      </c>
      <c r="O131" s="85">
        <f t="shared" ca="1" si="31"/>
        <v>0</v>
      </c>
      <c r="P131" s="28">
        <f t="shared" ca="1" si="32"/>
        <v>0</v>
      </c>
      <c r="Q131" s="28">
        <f t="shared" ca="1" si="33"/>
        <v>0</v>
      </c>
      <c r="R131" s="16">
        <f t="shared" ca="1" si="34"/>
        <v>-2.6088265887781541E-3</v>
      </c>
    </row>
    <row r="132" spans="1:18" x14ac:dyDescent="0.2">
      <c r="A132" s="79"/>
      <c r="B132" s="79"/>
      <c r="C132" s="79"/>
      <c r="D132" s="80">
        <f t="shared" si="20"/>
        <v>0</v>
      </c>
      <c r="E132" s="80">
        <f t="shared" si="21"/>
        <v>0</v>
      </c>
      <c r="F132" s="28">
        <f t="shared" si="22"/>
        <v>0</v>
      </c>
      <c r="G132" s="28">
        <f t="shared" si="23"/>
        <v>0</v>
      </c>
      <c r="H132" s="28">
        <f t="shared" si="24"/>
        <v>0</v>
      </c>
      <c r="I132" s="28">
        <f t="shared" si="25"/>
        <v>0</v>
      </c>
      <c r="J132" s="28">
        <f t="shared" si="26"/>
        <v>0</v>
      </c>
      <c r="K132" s="28">
        <f t="shared" si="27"/>
        <v>0</v>
      </c>
      <c r="L132" s="28">
        <f t="shared" si="28"/>
        <v>0</v>
      </c>
      <c r="M132" s="28">
        <f t="shared" ca="1" si="29"/>
        <v>2.6088265887781541E-3</v>
      </c>
      <c r="N132" s="28">
        <f t="shared" ca="1" si="30"/>
        <v>0</v>
      </c>
      <c r="O132" s="85">
        <f t="shared" ca="1" si="31"/>
        <v>0</v>
      </c>
      <c r="P132" s="28">
        <f t="shared" ca="1" si="32"/>
        <v>0</v>
      </c>
      <c r="Q132" s="28">
        <f t="shared" ca="1" si="33"/>
        <v>0</v>
      </c>
      <c r="R132" s="16">
        <f t="shared" ca="1" si="34"/>
        <v>-2.6088265887781541E-3</v>
      </c>
    </row>
    <row r="133" spans="1:18" x14ac:dyDescent="0.2">
      <c r="A133" s="79"/>
      <c r="B133" s="79"/>
      <c r="C133" s="79"/>
      <c r="D133" s="80">
        <f t="shared" si="20"/>
        <v>0</v>
      </c>
      <c r="E133" s="80">
        <f t="shared" si="21"/>
        <v>0</v>
      </c>
      <c r="F133" s="28">
        <f t="shared" si="22"/>
        <v>0</v>
      </c>
      <c r="G133" s="28">
        <f t="shared" si="23"/>
        <v>0</v>
      </c>
      <c r="H133" s="28">
        <f t="shared" si="24"/>
        <v>0</v>
      </c>
      <c r="I133" s="28">
        <f t="shared" si="25"/>
        <v>0</v>
      </c>
      <c r="J133" s="28">
        <f t="shared" si="26"/>
        <v>0</v>
      </c>
      <c r="K133" s="28">
        <f t="shared" si="27"/>
        <v>0</v>
      </c>
      <c r="L133" s="28">
        <f t="shared" si="28"/>
        <v>0</v>
      </c>
      <c r="M133" s="28">
        <f t="shared" ca="1" si="29"/>
        <v>2.6088265887781541E-3</v>
      </c>
      <c r="N133" s="28">
        <f t="shared" ca="1" si="30"/>
        <v>0</v>
      </c>
      <c r="O133" s="85">
        <f t="shared" ca="1" si="31"/>
        <v>0</v>
      </c>
      <c r="P133" s="28">
        <f t="shared" ca="1" si="32"/>
        <v>0</v>
      </c>
      <c r="Q133" s="28">
        <f t="shared" ca="1" si="33"/>
        <v>0</v>
      </c>
      <c r="R133" s="16">
        <f t="shared" ca="1" si="34"/>
        <v>-2.6088265887781541E-3</v>
      </c>
    </row>
    <row r="134" spans="1:18" x14ac:dyDescent="0.2">
      <c r="A134" s="79"/>
      <c r="B134" s="79"/>
      <c r="C134" s="79"/>
      <c r="D134" s="80">
        <f t="shared" si="20"/>
        <v>0</v>
      </c>
      <c r="E134" s="80">
        <f t="shared" si="21"/>
        <v>0</v>
      </c>
      <c r="F134" s="28">
        <f t="shared" si="22"/>
        <v>0</v>
      </c>
      <c r="G134" s="28">
        <f t="shared" si="23"/>
        <v>0</v>
      </c>
      <c r="H134" s="28">
        <f t="shared" si="24"/>
        <v>0</v>
      </c>
      <c r="I134" s="28">
        <f t="shared" si="25"/>
        <v>0</v>
      </c>
      <c r="J134" s="28">
        <f t="shared" si="26"/>
        <v>0</v>
      </c>
      <c r="K134" s="28">
        <f t="shared" si="27"/>
        <v>0</v>
      </c>
      <c r="L134" s="28">
        <f t="shared" si="28"/>
        <v>0</v>
      </c>
      <c r="M134" s="28">
        <f t="shared" ca="1" si="29"/>
        <v>2.6088265887781541E-3</v>
      </c>
      <c r="N134" s="28">
        <f t="shared" ca="1" si="30"/>
        <v>0</v>
      </c>
      <c r="O134" s="85">
        <f t="shared" ca="1" si="31"/>
        <v>0</v>
      </c>
      <c r="P134" s="28">
        <f t="shared" ca="1" si="32"/>
        <v>0</v>
      </c>
      <c r="Q134" s="28">
        <f t="shared" ca="1" si="33"/>
        <v>0</v>
      </c>
      <c r="R134" s="16">
        <f t="shared" ca="1" si="34"/>
        <v>-2.6088265887781541E-3</v>
      </c>
    </row>
    <row r="135" spans="1:18" x14ac:dyDescent="0.2">
      <c r="A135" s="79"/>
      <c r="B135" s="79"/>
      <c r="C135" s="79"/>
      <c r="D135" s="80">
        <f t="shared" si="20"/>
        <v>0</v>
      </c>
      <c r="E135" s="80">
        <f t="shared" si="21"/>
        <v>0</v>
      </c>
      <c r="F135" s="28">
        <f t="shared" si="22"/>
        <v>0</v>
      </c>
      <c r="G135" s="28">
        <f t="shared" si="23"/>
        <v>0</v>
      </c>
      <c r="H135" s="28">
        <f t="shared" si="24"/>
        <v>0</v>
      </c>
      <c r="I135" s="28">
        <f t="shared" si="25"/>
        <v>0</v>
      </c>
      <c r="J135" s="28">
        <f t="shared" si="26"/>
        <v>0</v>
      </c>
      <c r="K135" s="28">
        <f t="shared" si="27"/>
        <v>0</v>
      </c>
      <c r="L135" s="28">
        <f t="shared" si="28"/>
        <v>0</v>
      </c>
      <c r="M135" s="28">
        <f t="shared" ca="1" si="29"/>
        <v>2.6088265887781541E-3</v>
      </c>
      <c r="N135" s="28">
        <f t="shared" ca="1" si="30"/>
        <v>0</v>
      </c>
      <c r="O135" s="85">
        <f t="shared" ca="1" si="31"/>
        <v>0</v>
      </c>
      <c r="P135" s="28">
        <f t="shared" ca="1" si="32"/>
        <v>0</v>
      </c>
      <c r="Q135" s="28">
        <f t="shared" ca="1" si="33"/>
        <v>0</v>
      </c>
      <c r="R135" s="16">
        <f t="shared" ca="1" si="34"/>
        <v>-2.6088265887781541E-3</v>
      </c>
    </row>
    <row r="136" spans="1:18" x14ac:dyDescent="0.2">
      <c r="A136" s="79"/>
      <c r="B136" s="79"/>
      <c r="C136" s="79"/>
      <c r="D136" s="80">
        <f t="shared" si="20"/>
        <v>0</v>
      </c>
      <c r="E136" s="80">
        <f t="shared" si="21"/>
        <v>0</v>
      </c>
      <c r="F136" s="28">
        <f t="shared" si="22"/>
        <v>0</v>
      </c>
      <c r="G136" s="28">
        <f t="shared" si="23"/>
        <v>0</v>
      </c>
      <c r="H136" s="28">
        <f t="shared" si="24"/>
        <v>0</v>
      </c>
      <c r="I136" s="28">
        <f t="shared" si="25"/>
        <v>0</v>
      </c>
      <c r="J136" s="28">
        <f t="shared" si="26"/>
        <v>0</v>
      </c>
      <c r="K136" s="28">
        <f t="shared" si="27"/>
        <v>0</v>
      </c>
      <c r="L136" s="28">
        <f t="shared" si="28"/>
        <v>0</v>
      </c>
      <c r="M136" s="28">
        <f t="shared" ca="1" si="29"/>
        <v>2.6088265887781541E-3</v>
      </c>
      <c r="N136" s="28">
        <f t="shared" ca="1" si="30"/>
        <v>0</v>
      </c>
      <c r="O136" s="85">
        <f t="shared" ca="1" si="31"/>
        <v>0</v>
      </c>
      <c r="P136" s="28">
        <f t="shared" ca="1" si="32"/>
        <v>0</v>
      </c>
      <c r="Q136" s="28">
        <f t="shared" ca="1" si="33"/>
        <v>0</v>
      </c>
      <c r="R136" s="16">
        <f t="shared" ca="1" si="34"/>
        <v>-2.6088265887781541E-3</v>
      </c>
    </row>
    <row r="137" spans="1:18" x14ac:dyDescent="0.2">
      <c r="A137" s="79"/>
      <c r="B137" s="79"/>
      <c r="C137" s="79"/>
      <c r="D137" s="80">
        <f t="shared" si="20"/>
        <v>0</v>
      </c>
      <c r="E137" s="80">
        <f t="shared" si="21"/>
        <v>0</v>
      </c>
      <c r="F137" s="28">
        <f t="shared" si="22"/>
        <v>0</v>
      </c>
      <c r="G137" s="28">
        <f t="shared" si="23"/>
        <v>0</v>
      </c>
      <c r="H137" s="28">
        <f t="shared" si="24"/>
        <v>0</v>
      </c>
      <c r="I137" s="28">
        <f t="shared" si="25"/>
        <v>0</v>
      </c>
      <c r="J137" s="28">
        <f t="shared" si="26"/>
        <v>0</v>
      </c>
      <c r="K137" s="28">
        <f t="shared" si="27"/>
        <v>0</v>
      </c>
      <c r="L137" s="28">
        <f t="shared" si="28"/>
        <v>0</v>
      </c>
      <c r="M137" s="28">
        <f t="shared" ca="1" si="29"/>
        <v>2.6088265887781541E-3</v>
      </c>
      <c r="N137" s="28">
        <f t="shared" ca="1" si="30"/>
        <v>0</v>
      </c>
      <c r="O137" s="85">
        <f t="shared" ca="1" si="31"/>
        <v>0</v>
      </c>
      <c r="P137" s="28">
        <f t="shared" ca="1" si="32"/>
        <v>0</v>
      </c>
      <c r="Q137" s="28">
        <f t="shared" ca="1" si="33"/>
        <v>0</v>
      </c>
      <c r="R137" s="16">
        <f t="shared" ca="1" si="34"/>
        <v>-2.6088265887781541E-3</v>
      </c>
    </row>
    <row r="138" spans="1:18" x14ac:dyDescent="0.2">
      <c r="A138" s="79"/>
      <c r="B138" s="79"/>
      <c r="C138" s="79"/>
      <c r="D138" s="80">
        <f t="shared" si="20"/>
        <v>0</v>
      </c>
      <c r="E138" s="80">
        <f t="shared" si="21"/>
        <v>0</v>
      </c>
      <c r="F138" s="28">
        <f t="shared" si="22"/>
        <v>0</v>
      </c>
      <c r="G138" s="28">
        <f t="shared" si="23"/>
        <v>0</v>
      </c>
      <c r="H138" s="28">
        <f t="shared" si="24"/>
        <v>0</v>
      </c>
      <c r="I138" s="28">
        <f t="shared" si="25"/>
        <v>0</v>
      </c>
      <c r="J138" s="28">
        <f t="shared" si="26"/>
        <v>0</v>
      </c>
      <c r="K138" s="28">
        <f t="shared" si="27"/>
        <v>0</v>
      </c>
      <c r="L138" s="28">
        <f t="shared" si="28"/>
        <v>0</v>
      </c>
      <c r="M138" s="28">
        <f t="shared" ca="1" si="29"/>
        <v>2.6088265887781541E-3</v>
      </c>
      <c r="N138" s="28">
        <f t="shared" ca="1" si="30"/>
        <v>0</v>
      </c>
      <c r="O138" s="85">
        <f t="shared" ca="1" si="31"/>
        <v>0</v>
      </c>
      <c r="P138" s="28">
        <f t="shared" ca="1" si="32"/>
        <v>0</v>
      </c>
      <c r="Q138" s="28">
        <f t="shared" ca="1" si="33"/>
        <v>0</v>
      </c>
      <c r="R138" s="16">
        <f t="shared" ca="1" si="34"/>
        <v>-2.6088265887781541E-3</v>
      </c>
    </row>
    <row r="139" spans="1:18" x14ac:dyDescent="0.2">
      <c r="A139" s="79"/>
      <c r="B139" s="79"/>
      <c r="C139" s="79"/>
      <c r="D139" s="80">
        <f t="shared" si="20"/>
        <v>0</v>
      </c>
      <c r="E139" s="80">
        <f t="shared" si="21"/>
        <v>0</v>
      </c>
      <c r="F139" s="28">
        <f t="shared" si="22"/>
        <v>0</v>
      </c>
      <c r="G139" s="28">
        <f t="shared" si="23"/>
        <v>0</v>
      </c>
      <c r="H139" s="28">
        <f t="shared" si="24"/>
        <v>0</v>
      </c>
      <c r="I139" s="28">
        <f t="shared" si="25"/>
        <v>0</v>
      </c>
      <c r="J139" s="28">
        <f t="shared" si="26"/>
        <v>0</v>
      </c>
      <c r="K139" s="28">
        <f t="shared" si="27"/>
        <v>0</v>
      </c>
      <c r="L139" s="28">
        <f t="shared" si="28"/>
        <v>0</v>
      </c>
      <c r="M139" s="28">
        <f t="shared" ca="1" si="29"/>
        <v>2.6088265887781541E-3</v>
      </c>
      <c r="N139" s="28">
        <f t="shared" ca="1" si="30"/>
        <v>0</v>
      </c>
      <c r="O139" s="85">
        <f t="shared" ca="1" si="31"/>
        <v>0</v>
      </c>
      <c r="P139" s="28">
        <f t="shared" ca="1" si="32"/>
        <v>0</v>
      </c>
      <c r="Q139" s="28">
        <f t="shared" ca="1" si="33"/>
        <v>0</v>
      </c>
      <c r="R139" s="16">
        <f t="shared" ca="1" si="34"/>
        <v>-2.6088265887781541E-3</v>
      </c>
    </row>
    <row r="140" spans="1:18" x14ac:dyDescent="0.2">
      <c r="A140" s="79"/>
      <c r="B140" s="79"/>
      <c r="C140" s="79"/>
      <c r="D140" s="80">
        <f t="shared" si="20"/>
        <v>0</v>
      </c>
      <c r="E140" s="80">
        <f t="shared" si="21"/>
        <v>0</v>
      </c>
      <c r="F140" s="28">
        <f t="shared" si="22"/>
        <v>0</v>
      </c>
      <c r="G140" s="28">
        <f t="shared" si="23"/>
        <v>0</v>
      </c>
      <c r="H140" s="28">
        <f t="shared" si="24"/>
        <v>0</v>
      </c>
      <c r="I140" s="28">
        <f t="shared" si="25"/>
        <v>0</v>
      </c>
      <c r="J140" s="28">
        <f t="shared" si="26"/>
        <v>0</v>
      </c>
      <c r="K140" s="28">
        <f t="shared" si="27"/>
        <v>0</v>
      </c>
      <c r="L140" s="28">
        <f t="shared" si="28"/>
        <v>0</v>
      </c>
      <c r="M140" s="28">
        <f t="shared" ca="1" si="29"/>
        <v>2.6088265887781541E-3</v>
      </c>
      <c r="N140" s="28">
        <f t="shared" ca="1" si="30"/>
        <v>0</v>
      </c>
      <c r="O140" s="85">
        <f t="shared" ca="1" si="31"/>
        <v>0</v>
      </c>
      <c r="P140" s="28">
        <f t="shared" ca="1" si="32"/>
        <v>0</v>
      </c>
      <c r="Q140" s="28">
        <f t="shared" ca="1" si="33"/>
        <v>0</v>
      </c>
      <c r="R140" s="16">
        <f t="shared" ca="1" si="34"/>
        <v>-2.6088265887781541E-3</v>
      </c>
    </row>
    <row r="141" spans="1:18" x14ac:dyDescent="0.2">
      <c r="A141" s="79"/>
      <c r="B141" s="79"/>
      <c r="C141" s="79"/>
      <c r="D141" s="80">
        <f t="shared" si="20"/>
        <v>0</v>
      </c>
      <c r="E141" s="80">
        <f t="shared" si="21"/>
        <v>0</v>
      </c>
      <c r="F141" s="28">
        <f t="shared" si="22"/>
        <v>0</v>
      </c>
      <c r="G141" s="28">
        <f t="shared" si="23"/>
        <v>0</v>
      </c>
      <c r="H141" s="28">
        <f t="shared" si="24"/>
        <v>0</v>
      </c>
      <c r="I141" s="28">
        <f t="shared" si="25"/>
        <v>0</v>
      </c>
      <c r="J141" s="28">
        <f t="shared" si="26"/>
        <v>0</v>
      </c>
      <c r="K141" s="28">
        <f t="shared" si="27"/>
        <v>0</v>
      </c>
      <c r="L141" s="28">
        <f t="shared" si="28"/>
        <v>0</v>
      </c>
      <c r="M141" s="28">
        <f t="shared" ca="1" si="29"/>
        <v>2.6088265887781541E-3</v>
      </c>
      <c r="N141" s="28">
        <f t="shared" ca="1" si="30"/>
        <v>0</v>
      </c>
      <c r="O141" s="85">
        <f t="shared" ca="1" si="31"/>
        <v>0</v>
      </c>
      <c r="P141" s="28">
        <f t="shared" ca="1" si="32"/>
        <v>0</v>
      </c>
      <c r="Q141" s="28">
        <f t="shared" ca="1" si="33"/>
        <v>0</v>
      </c>
      <c r="R141" s="16">
        <f t="shared" ca="1" si="34"/>
        <v>-2.6088265887781541E-3</v>
      </c>
    </row>
    <row r="142" spans="1:18" x14ac:dyDescent="0.2">
      <c r="A142" s="79"/>
      <c r="B142" s="79"/>
      <c r="C142" s="79"/>
      <c r="D142" s="80">
        <f t="shared" si="20"/>
        <v>0</v>
      </c>
      <c r="E142" s="80">
        <f t="shared" si="21"/>
        <v>0</v>
      </c>
      <c r="F142" s="28">
        <f t="shared" si="22"/>
        <v>0</v>
      </c>
      <c r="G142" s="28">
        <f t="shared" si="23"/>
        <v>0</v>
      </c>
      <c r="H142" s="28">
        <f t="shared" si="24"/>
        <v>0</v>
      </c>
      <c r="I142" s="28">
        <f t="shared" si="25"/>
        <v>0</v>
      </c>
      <c r="J142" s="28">
        <f t="shared" si="26"/>
        <v>0</v>
      </c>
      <c r="K142" s="28">
        <f t="shared" si="27"/>
        <v>0</v>
      </c>
      <c r="L142" s="28">
        <f t="shared" si="28"/>
        <v>0</v>
      </c>
      <c r="M142" s="28">
        <f t="shared" ca="1" si="29"/>
        <v>2.6088265887781541E-3</v>
      </c>
      <c r="N142" s="28">
        <f t="shared" ca="1" si="30"/>
        <v>0</v>
      </c>
      <c r="O142" s="85">
        <f t="shared" ca="1" si="31"/>
        <v>0</v>
      </c>
      <c r="P142" s="28">
        <f t="shared" ca="1" si="32"/>
        <v>0</v>
      </c>
      <c r="Q142" s="28">
        <f t="shared" ca="1" si="33"/>
        <v>0</v>
      </c>
      <c r="R142" s="16">
        <f t="shared" ca="1" si="34"/>
        <v>-2.6088265887781541E-3</v>
      </c>
    </row>
    <row r="143" spans="1:18" x14ac:dyDescent="0.2">
      <c r="A143" s="79"/>
      <c r="B143" s="79"/>
      <c r="C143" s="79"/>
      <c r="D143" s="80">
        <f t="shared" si="20"/>
        <v>0</v>
      </c>
      <c r="E143" s="80">
        <f t="shared" si="21"/>
        <v>0</v>
      </c>
      <c r="F143" s="28">
        <f t="shared" si="22"/>
        <v>0</v>
      </c>
      <c r="G143" s="28">
        <f t="shared" si="23"/>
        <v>0</v>
      </c>
      <c r="H143" s="28">
        <f t="shared" si="24"/>
        <v>0</v>
      </c>
      <c r="I143" s="28">
        <f t="shared" si="25"/>
        <v>0</v>
      </c>
      <c r="J143" s="28">
        <f t="shared" si="26"/>
        <v>0</v>
      </c>
      <c r="K143" s="28">
        <f t="shared" si="27"/>
        <v>0</v>
      </c>
      <c r="L143" s="28">
        <f t="shared" si="28"/>
        <v>0</v>
      </c>
      <c r="M143" s="28">
        <f t="shared" ca="1" si="29"/>
        <v>2.6088265887781541E-3</v>
      </c>
      <c r="N143" s="28">
        <f t="shared" ca="1" si="30"/>
        <v>0</v>
      </c>
      <c r="O143" s="85">
        <f t="shared" ca="1" si="31"/>
        <v>0</v>
      </c>
      <c r="P143" s="28">
        <f t="shared" ca="1" si="32"/>
        <v>0</v>
      </c>
      <c r="Q143" s="28">
        <f t="shared" ca="1" si="33"/>
        <v>0</v>
      </c>
      <c r="R143" s="16">
        <f t="shared" ca="1" si="34"/>
        <v>-2.6088265887781541E-3</v>
      </c>
    </row>
    <row r="144" spans="1:18" x14ac:dyDescent="0.2">
      <c r="A144" s="79"/>
      <c r="B144" s="79"/>
      <c r="C144" s="79"/>
      <c r="D144" s="80">
        <f t="shared" si="20"/>
        <v>0</v>
      </c>
      <c r="E144" s="80">
        <f t="shared" si="21"/>
        <v>0</v>
      </c>
      <c r="F144" s="28">
        <f t="shared" si="22"/>
        <v>0</v>
      </c>
      <c r="G144" s="28">
        <f t="shared" si="23"/>
        <v>0</v>
      </c>
      <c r="H144" s="28">
        <f t="shared" si="24"/>
        <v>0</v>
      </c>
      <c r="I144" s="28">
        <f t="shared" si="25"/>
        <v>0</v>
      </c>
      <c r="J144" s="28">
        <f t="shared" si="26"/>
        <v>0</v>
      </c>
      <c r="K144" s="28">
        <f t="shared" si="27"/>
        <v>0</v>
      </c>
      <c r="L144" s="28">
        <f t="shared" si="28"/>
        <v>0</v>
      </c>
      <c r="M144" s="28">
        <f t="shared" ca="1" si="29"/>
        <v>2.6088265887781541E-3</v>
      </c>
      <c r="N144" s="28">
        <f t="shared" ca="1" si="30"/>
        <v>0</v>
      </c>
      <c r="O144" s="85">
        <f t="shared" ca="1" si="31"/>
        <v>0</v>
      </c>
      <c r="P144" s="28">
        <f t="shared" ca="1" si="32"/>
        <v>0</v>
      </c>
      <c r="Q144" s="28">
        <f t="shared" ca="1" si="33"/>
        <v>0</v>
      </c>
      <c r="R144" s="16">
        <f t="shared" ca="1" si="34"/>
        <v>-2.6088265887781541E-3</v>
      </c>
    </row>
    <row r="145" spans="1:18" x14ac:dyDescent="0.2">
      <c r="A145" s="79"/>
      <c r="B145" s="79"/>
      <c r="C145" s="79"/>
      <c r="D145" s="80">
        <f t="shared" si="20"/>
        <v>0</v>
      </c>
      <c r="E145" s="80">
        <f t="shared" si="21"/>
        <v>0</v>
      </c>
      <c r="F145" s="28">
        <f t="shared" si="22"/>
        <v>0</v>
      </c>
      <c r="G145" s="28">
        <f t="shared" si="23"/>
        <v>0</v>
      </c>
      <c r="H145" s="28">
        <f t="shared" si="24"/>
        <v>0</v>
      </c>
      <c r="I145" s="28">
        <f t="shared" si="25"/>
        <v>0</v>
      </c>
      <c r="J145" s="28">
        <f t="shared" si="26"/>
        <v>0</v>
      </c>
      <c r="K145" s="28">
        <f t="shared" si="27"/>
        <v>0</v>
      </c>
      <c r="L145" s="28">
        <f t="shared" si="28"/>
        <v>0</v>
      </c>
      <c r="M145" s="28">
        <f t="shared" ca="1" si="29"/>
        <v>2.6088265887781541E-3</v>
      </c>
      <c r="N145" s="28">
        <f t="shared" ca="1" si="30"/>
        <v>0</v>
      </c>
      <c r="O145" s="85">
        <f t="shared" ca="1" si="31"/>
        <v>0</v>
      </c>
      <c r="P145" s="28">
        <f t="shared" ca="1" si="32"/>
        <v>0</v>
      </c>
      <c r="Q145" s="28">
        <f t="shared" ca="1" si="33"/>
        <v>0</v>
      </c>
      <c r="R145" s="16">
        <f t="shared" ca="1" si="34"/>
        <v>-2.6088265887781541E-3</v>
      </c>
    </row>
    <row r="146" spans="1:18" x14ac:dyDescent="0.2">
      <c r="A146" s="79"/>
      <c r="B146" s="79"/>
      <c r="C146" s="79"/>
      <c r="D146" s="80">
        <f t="shared" si="20"/>
        <v>0</v>
      </c>
      <c r="E146" s="80">
        <f t="shared" si="21"/>
        <v>0</v>
      </c>
      <c r="F146" s="28">
        <f t="shared" si="22"/>
        <v>0</v>
      </c>
      <c r="G146" s="28">
        <f t="shared" si="23"/>
        <v>0</v>
      </c>
      <c r="H146" s="28">
        <f t="shared" si="24"/>
        <v>0</v>
      </c>
      <c r="I146" s="28">
        <f t="shared" si="25"/>
        <v>0</v>
      </c>
      <c r="J146" s="28">
        <f t="shared" si="26"/>
        <v>0</v>
      </c>
      <c r="K146" s="28">
        <f t="shared" si="27"/>
        <v>0</v>
      </c>
      <c r="L146" s="28">
        <f t="shared" si="28"/>
        <v>0</v>
      </c>
      <c r="M146" s="28">
        <f t="shared" ca="1" si="29"/>
        <v>2.6088265887781541E-3</v>
      </c>
      <c r="N146" s="28">
        <f t="shared" ca="1" si="30"/>
        <v>0</v>
      </c>
      <c r="O146" s="85">
        <f t="shared" ca="1" si="31"/>
        <v>0</v>
      </c>
      <c r="P146" s="28">
        <f t="shared" ca="1" si="32"/>
        <v>0</v>
      </c>
      <c r="Q146" s="28">
        <f t="shared" ca="1" si="33"/>
        <v>0</v>
      </c>
      <c r="R146" s="16">
        <f t="shared" ca="1" si="34"/>
        <v>-2.6088265887781541E-3</v>
      </c>
    </row>
    <row r="147" spans="1:18" x14ac:dyDescent="0.2">
      <c r="A147" s="79"/>
      <c r="B147" s="79"/>
      <c r="C147" s="79"/>
      <c r="D147" s="80">
        <f t="shared" si="20"/>
        <v>0</v>
      </c>
      <c r="E147" s="80">
        <f t="shared" si="21"/>
        <v>0</v>
      </c>
      <c r="F147" s="28">
        <f t="shared" si="22"/>
        <v>0</v>
      </c>
      <c r="G147" s="28">
        <f t="shared" si="23"/>
        <v>0</v>
      </c>
      <c r="H147" s="28">
        <f t="shared" si="24"/>
        <v>0</v>
      </c>
      <c r="I147" s="28">
        <f t="shared" si="25"/>
        <v>0</v>
      </c>
      <c r="J147" s="28">
        <f t="shared" si="26"/>
        <v>0</v>
      </c>
      <c r="K147" s="28">
        <f t="shared" si="27"/>
        <v>0</v>
      </c>
      <c r="L147" s="28">
        <f t="shared" si="28"/>
        <v>0</v>
      </c>
      <c r="M147" s="28">
        <f t="shared" ca="1" si="29"/>
        <v>2.6088265887781541E-3</v>
      </c>
      <c r="N147" s="28">
        <f t="shared" ca="1" si="30"/>
        <v>0</v>
      </c>
      <c r="O147" s="85">
        <f t="shared" ca="1" si="31"/>
        <v>0</v>
      </c>
      <c r="P147" s="28">
        <f t="shared" ca="1" si="32"/>
        <v>0</v>
      </c>
      <c r="Q147" s="28">
        <f t="shared" ca="1" si="33"/>
        <v>0</v>
      </c>
      <c r="R147" s="16">
        <f t="shared" ca="1" si="34"/>
        <v>-2.6088265887781541E-3</v>
      </c>
    </row>
    <row r="148" spans="1:18" x14ac:dyDescent="0.2">
      <c r="A148" s="79"/>
      <c r="B148" s="79"/>
      <c r="C148" s="79"/>
      <c r="D148" s="80">
        <f t="shared" si="20"/>
        <v>0</v>
      </c>
      <c r="E148" s="80">
        <f t="shared" si="21"/>
        <v>0</v>
      </c>
      <c r="F148" s="28">
        <f t="shared" si="22"/>
        <v>0</v>
      </c>
      <c r="G148" s="28">
        <f t="shared" si="23"/>
        <v>0</v>
      </c>
      <c r="H148" s="28">
        <f t="shared" si="24"/>
        <v>0</v>
      </c>
      <c r="I148" s="28">
        <f t="shared" si="25"/>
        <v>0</v>
      </c>
      <c r="J148" s="28">
        <f t="shared" si="26"/>
        <v>0</v>
      </c>
      <c r="K148" s="28">
        <f t="shared" si="27"/>
        <v>0</v>
      </c>
      <c r="L148" s="28">
        <f t="shared" si="28"/>
        <v>0</v>
      </c>
      <c r="M148" s="28">
        <f t="shared" ca="1" si="29"/>
        <v>2.6088265887781541E-3</v>
      </c>
      <c r="N148" s="28">
        <f t="shared" ca="1" si="30"/>
        <v>0</v>
      </c>
      <c r="O148" s="85">
        <f t="shared" ca="1" si="31"/>
        <v>0</v>
      </c>
      <c r="P148" s="28">
        <f t="shared" ca="1" si="32"/>
        <v>0</v>
      </c>
      <c r="Q148" s="28">
        <f t="shared" ca="1" si="33"/>
        <v>0</v>
      </c>
      <c r="R148" s="16">
        <f t="shared" ca="1" si="34"/>
        <v>-2.6088265887781541E-3</v>
      </c>
    </row>
    <row r="149" spans="1:18" x14ac:dyDescent="0.2">
      <c r="A149" s="79"/>
      <c r="B149" s="79"/>
      <c r="C149" s="79"/>
      <c r="D149" s="80">
        <f t="shared" ref="D149:D212" si="35">A149/A$18</f>
        <v>0</v>
      </c>
      <c r="E149" s="80">
        <f t="shared" ref="E149:E212" si="36">B149/B$18</f>
        <v>0</v>
      </c>
      <c r="F149" s="28">
        <f t="shared" ref="F149:F212" si="37">$C149*D149</f>
        <v>0</v>
      </c>
      <c r="G149" s="28">
        <f t="shared" ref="G149:G212" si="38">$C149*E149</f>
        <v>0</v>
      </c>
      <c r="H149" s="28">
        <f t="shared" ref="H149:H212" si="39">C149*D149*D149</f>
        <v>0</v>
      </c>
      <c r="I149" s="28">
        <f t="shared" ref="I149:I212" si="40">C149*D149*D149*D149</f>
        <v>0</v>
      </c>
      <c r="J149" s="28">
        <f t="shared" ref="J149:J212" si="41">C149*D149*D149*D149*D149</f>
        <v>0</v>
      </c>
      <c r="K149" s="28">
        <f t="shared" ref="K149:K212" si="42">C149*E149*D149</f>
        <v>0</v>
      </c>
      <c r="L149" s="28">
        <f t="shared" ref="L149:L212" si="43">C149*E149*D149*D149</f>
        <v>0</v>
      </c>
      <c r="M149" s="28">
        <f t="shared" ref="M149:M212" ca="1" si="44">+E$4+E$5*D149+E$6*D149^2</f>
        <v>2.6088265887781541E-3</v>
      </c>
      <c r="N149" s="28">
        <f t="shared" ref="N149:N212" ca="1" si="45">C149*(M149-E149)^2</f>
        <v>0</v>
      </c>
      <c r="O149" s="85">
        <f t="shared" ref="O149:O212" ca="1" si="46">(C149*O$1-O$2*F149+O$3*H149)^2</f>
        <v>0</v>
      </c>
      <c r="P149" s="28">
        <f t="shared" ref="P149:P212" ca="1" si="47">(-C149*O$2+O$4*F149-O$5*H149)^2</f>
        <v>0</v>
      </c>
      <c r="Q149" s="28">
        <f t="shared" ref="Q149:Q212" ca="1" si="48">+(C149*O$3-F149*O$5+H149*O$6)^2</f>
        <v>0</v>
      </c>
      <c r="R149" s="16">
        <f t="shared" ref="R149:R212" ca="1" si="49">+E149-M149</f>
        <v>-2.6088265887781541E-3</v>
      </c>
    </row>
    <row r="150" spans="1:18" x14ac:dyDescent="0.2">
      <c r="A150" s="79"/>
      <c r="B150" s="79"/>
      <c r="C150" s="79"/>
      <c r="D150" s="80">
        <f t="shared" si="35"/>
        <v>0</v>
      </c>
      <c r="E150" s="80">
        <f t="shared" si="36"/>
        <v>0</v>
      </c>
      <c r="F150" s="28">
        <f t="shared" si="37"/>
        <v>0</v>
      </c>
      <c r="G150" s="28">
        <f t="shared" si="38"/>
        <v>0</v>
      </c>
      <c r="H150" s="28">
        <f t="shared" si="39"/>
        <v>0</v>
      </c>
      <c r="I150" s="28">
        <f t="shared" si="40"/>
        <v>0</v>
      </c>
      <c r="J150" s="28">
        <f t="shared" si="41"/>
        <v>0</v>
      </c>
      <c r="K150" s="28">
        <f t="shared" si="42"/>
        <v>0</v>
      </c>
      <c r="L150" s="28">
        <f t="shared" si="43"/>
        <v>0</v>
      </c>
      <c r="M150" s="28">
        <f t="shared" ca="1" si="44"/>
        <v>2.6088265887781541E-3</v>
      </c>
      <c r="N150" s="28">
        <f t="shared" ca="1" si="45"/>
        <v>0</v>
      </c>
      <c r="O150" s="85">
        <f t="shared" ca="1" si="46"/>
        <v>0</v>
      </c>
      <c r="P150" s="28">
        <f t="shared" ca="1" si="47"/>
        <v>0</v>
      </c>
      <c r="Q150" s="28">
        <f t="shared" ca="1" si="48"/>
        <v>0</v>
      </c>
      <c r="R150" s="16">
        <f t="shared" ca="1" si="49"/>
        <v>-2.6088265887781541E-3</v>
      </c>
    </row>
    <row r="151" spans="1:18" x14ac:dyDescent="0.2">
      <c r="A151" s="79"/>
      <c r="B151" s="79"/>
      <c r="C151" s="79"/>
      <c r="D151" s="80">
        <f t="shared" si="35"/>
        <v>0</v>
      </c>
      <c r="E151" s="80">
        <f t="shared" si="36"/>
        <v>0</v>
      </c>
      <c r="F151" s="28">
        <f t="shared" si="37"/>
        <v>0</v>
      </c>
      <c r="G151" s="28">
        <f t="shared" si="38"/>
        <v>0</v>
      </c>
      <c r="H151" s="28">
        <f t="shared" si="39"/>
        <v>0</v>
      </c>
      <c r="I151" s="28">
        <f t="shared" si="40"/>
        <v>0</v>
      </c>
      <c r="J151" s="28">
        <f t="shared" si="41"/>
        <v>0</v>
      </c>
      <c r="K151" s="28">
        <f t="shared" si="42"/>
        <v>0</v>
      </c>
      <c r="L151" s="28">
        <f t="shared" si="43"/>
        <v>0</v>
      </c>
      <c r="M151" s="28">
        <f t="shared" ca="1" si="44"/>
        <v>2.6088265887781541E-3</v>
      </c>
      <c r="N151" s="28">
        <f t="shared" ca="1" si="45"/>
        <v>0</v>
      </c>
      <c r="O151" s="85">
        <f t="shared" ca="1" si="46"/>
        <v>0</v>
      </c>
      <c r="P151" s="28">
        <f t="shared" ca="1" si="47"/>
        <v>0</v>
      </c>
      <c r="Q151" s="28">
        <f t="shared" ca="1" si="48"/>
        <v>0</v>
      </c>
      <c r="R151" s="16">
        <f t="shared" ca="1" si="49"/>
        <v>-2.6088265887781541E-3</v>
      </c>
    </row>
    <row r="152" spans="1:18" x14ac:dyDescent="0.2">
      <c r="A152" s="79"/>
      <c r="B152" s="79"/>
      <c r="C152" s="79"/>
      <c r="D152" s="80">
        <f t="shared" si="35"/>
        <v>0</v>
      </c>
      <c r="E152" s="80">
        <f t="shared" si="36"/>
        <v>0</v>
      </c>
      <c r="F152" s="28">
        <f t="shared" si="37"/>
        <v>0</v>
      </c>
      <c r="G152" s="28">
        <f t="shared" si="38"/>
        <v>0</v>
      </c>
      <c r="H152" s="28">
        <f t="shared" si="39"/>
        <v>0</v>
      </c>
      <c r="I152" s="28">
        <f t="shared" si="40"/>
        <v>0</v>
      </c>
      <c r="J152" s="28">
        <f t="shared" si="41"/>
        <v>0</v>
      </c>
      <c r="K152" s="28">
        <f t="shared" si="42"/>
        <v>0</v>
      </c>
      <c r="L152" s="28">
        <f t="shared" si="43"/>
        <v>0</v>
      </c>
      <c r="M152" s="28">
        <f t="shared" ca="1" si="44"/>
        <v>2.6088265887781541E-3</v>
      </c>
      <c r="N152" s="28">
        <f t="shared" ca="1" si="45"/>
        <v>0</v>
      </c>
      <c r="O152" s="85">
        <f t="shared" ca="1" si="46"/>
        <v>0</v>
      </c>
      <c r="P152" s="28">
        <f t="shared" ca="1" si="47"/>
        <v>0</v>
      </c>
      <c r="Q152" s="28">
        <f t="shared" ca="1" si="48"/>
        <v>0</v>
      </c>
      <c r="R152" s="16">
        <f t="shared" ca="1" si="49"/>
        <v>-2.6088265887781541E-3</v>
      </c>
    </row>
    <row r="153" spans="1:18" x14ac:dyDescent="0.2">
      <c r="A153" s="79"/>
      <c r="B153" s="79"/>
      <c r="C153" s="79"/>
      <c r="D153" s="80">
        <f t="shared" si="35"/>
        <v>0</v>
      </c>
      <c r="E153" s="80">
        <f t="shared" si="36"/>
        <v>0</v>
      </c>
      <c r="F153" s="28">
        <f t="shared" si="37"/>
        <v>0</v>
      </c>
      <c r="G153" s="28">
        <f t="shared" si="38"/>
        <v>0</v>
      </c>
      <c r="H153" s="28">
        <f t="shared" si="39"/>
        <v>0</v>
      </c>
      <c r="I153" s="28">
        <f t="shared" si="40"/>
        <v>0</v>
      </c>
      <c r="J153" s="28">
        <f t="shared" si="41"/>
        <v>0</v>
      </c>
      <c r="K153" s="28">
        <f t="shared" si="42"/>
        <v>0</v>
      </c>
      <c r="L153" s="28">
        <f t="shared" si="43"/>
        <v>0</v>
      </c>
      <c r="M153" s="28">
        <f t="shared" ca="1" si="44"/>
        <v>2.6088265887781541E-3</v>
      </c>
      <c r="N153" s="28">
        <f t="shared" ca="1" si="45"/>
        <v>0</v>
      </c>
      <c r="O153" s="85">
        <f t="shared" ca="1" si="46"/>
        <v>0</v>
      </c>
      <c r="P153" s="28">
        <f t="shared" ca="1" si="47"/>
        <v>0</v>
      </c>
      <c r="Q153" s="28">
        <f t="shared" ca="1" si="48"/>
        <v>0</v>
      </c>
      <c r="R153" s="16">
        <f t="shared" ca="1" si="49"/>
        <v>-2.6088265887781541E-3</v>
      </c>
    </row>
    <row r="154" spans="1:18" x14ac:dyDescent="0.2">
      <c r="A154" s="79"/>
      <c r="B154" s="79"/>
      <c r="C154" s="79"/>
      <c r="D154" s="80">
        <f t="shared" si="35"/>
        <v>0</v>
      </c>
      <c r="E154" s="80">
        <f t="shared" si="36"/>
        <v>0</v>
      </c>
      <c r="F154" s="28">
        <f t="shared" si="37"/>
        <v>0</v>
      </c>
      <c r="G154" s="28">
        <f t="shared" si="38"/>
        <v>0</v>
      </c>
      <c r="H154" s="28">
        <f t="shared" si="39"/>
        <v>0</v>
      </c>
      <c r="I154" s="28">
        <f t="shared" si="40"/>
        <v>0</v>
      </c>
      <c r="J154" s="28">
        <f t="shared" si="41"/>
        <v>0</v>
      </c>
      <c r="K154" s="28">
        <f t="shared" si="42"/>
        <v>0</v>
      </c>
      <c r="L154" s="28">
        <f t="shared" si="43"/>
        <v>0</v>
      </c>
      <c r="M154" s="28">
        <f t="shared" ca="1" si="44"/>
        <v>2.6088265887781541E-3</v>
      </c>
      <c r="N154" s="28">
        <f t="shared" ca="1" si="45"/>
        <v>0</v>
      </c>
      <c r="O154" s="85">
        <f t="shared" ca="1" si="46"/>
        <v>0</v>
      </c>
      <c r="P154" s="28">
        <f t="shared" ca="1" si="47"/>
        <v>0</v>
      </c>
      <c r="Q154" s="28">
        <f t="shared" ca="1" si="48"/>
        <v>0</v>
      </c>
      <c r="R154" s="16">
        <f t="shared" ca="1" si="49"/>
        <v>-2.6088265887781541E-3</v>
      </c>
    </row>
    <row r="155" spans="1:18" x14ac:dyDescent="0.2">
      <c r="A155" s="79"/>
      <c r="B155" s="79"/>
      <c r="C155" s="79"/>
      <c r="D155" s="80">
        <f t="shared" si="35"/>
        <v>0</v>
      </c>
      <c r="E155" s="80">
        <f t="shared" si="36"/>
        <v>0</v>
      </c>
      <c r="F155" s="28">
        <f t="shared" si="37"/>
        <v>0</v>
      </c>
      <c r="G155" s="28">
        <f t="shared" si="38"/>
        <v>0</v>
      </c>
      <c r="H155" s="28">
        <f t="shared" si="39"/>
        <v>0</v>
      </c>
      <c r="I155" s="28">
        <f t="shared" si="40"/>
        <v>0</v>
      </c>
      <c r="J155" s="28">
        <f t="shared" si="41"/>
        <v>0</v>
      </c>
      <c r="K155" s="28">
        <f t="shared" si="42"/>
        <v>0</v>
      </c>
      <c r="L155" s="28">
        <f t="shared" si="43"/>
        <v>0</v>
      </c>
      <c r="M155" s="28">
        <f t="shared" ca="1" si="44"/>
        <v>2.6088265887781541E-3</v>
      </c>
      <c r="N155" s="28">
        <f t="shared" ca="1" si="45"/>
        <v>0</v>
      </c>
      <c r="O155" s="85">
        <f t="shared" ca="1" si="46"/>
        <v>0</v>
      </c>
      <c r="P155" s="28">
        <f t="shared" ca="1" si="47"/>
        <v>0</v>
      </c>
      <c r="Q155" s="28">
        <f t="shared" ca="1" si="48"/>
        <v>0</v>
      </c>
      <c r="R155" s="16">
        <f t="shared" ca="1" si="49"/>
        <v>-2.6088265887781541E-3</v>
      </c>
    </row>
    <row r="156" spans="1:18" x14ac:dyDescent="0.2">
      <c r="A156" s="79"/>
      <c r="B156" s="79"/>
      <c r="C156" s="79"/>
      <c r="D156" s="80">
        <f t="shared" si="35"/>
        <v>0</v>
      </c>
      <c r="E156" s="80">
        <f t="shared" si="36"/>
        <v>0</v>
      </c>
      <c r="F156" s="28">
        <f t="shared" si="37"/>
        <v>0</v>
      </c>
      <c r="G156" s="28">
        <f t="shared" si="38"/>
        <v>0</v>
      </c>
      <c r="H156" s="28">
        <f t="shared" si="39"/>
        <v>0</v>
      </c>
      <c r="I156" s="28">
        <f t="shared" si="40"/>
        <v>0</v>
      </c>
      <c r="J156" s="28">
        <f t="shared" si="41"/>
        <v>0</v>
      </c>
      <c r="K156" s="28">
        <f t="shared" si="42"/>
        <v>0</v>
      </c>
      <c r="L156" s="28">
        <f t="shared" si="43"/>
        <v>0</v>
      </c>
      <c r="M156" s="28">
        <f t="shared" ca="1" si="44"/>
        <v>2.6088265887781541E-3</v>
      </c>
      <c r="N156" s="28">
        <f t="shared" ca="1" si="45"/>
        <v>0</v>
      </c>
      <c r="O156" s="85">
        <f t="shared" ca="1" si="46"/>
        <v>0</v>
      </c>
      <c r="P156" s="28">
        <f t="shared" ca="1" si="47"/>
        <v>0</v>
      </c>
      <c r="Q156" s="28">
        <f t="shared" ca="1" si="48"/>
        <v>0</v>
      </c>
      <c r="R156" s="16">
        <f t="shared" ca="1" si="49"/>
        <v>-2.6088265887781541E-3</v>
      </c>
    </row>
    <row r="157" spans="1:18" x14ac:dyDescent="0.2">
      <c r="A157" s="79"/>
      <c r="B157" s="79"/>
      <c r="C157" s="79"/>
      <c r="D157" s="80">
        <f t="shared" si="35"/>
        <v>0</v>
      </c>
      <c r="E157" s="80">
        <f t="shared" si="36"/>
        <v>0</v>
      </c>
      <c r="F157" s="28">
        <f t="shared" si="37"/>
        <v>0</v>
      </c>
      <c r="G157" s="28">
        <f t="shared" si="38"/>
        <v>0</v>
      </c>
      <c r="H157" s="28">
        <f t="shared" si="39"/>
        <v>0</v>
      </c>
      <c r="I157" s="28">
        <f t="shared" si="40"/>
        <v>0</v>
      </c>
      <c r="J157" s="28">
        <f t="shared" si="41"/>
        <v>0</v>
      </c>
      <c r="K157" s="28">
        <f t="shared" si="42"/>
        <v>0</v>
      </c>
      <c r="L157" s="28">
        <f t="shared" si="43"/>
        <v>0</v>
      </c>
      <c r="M157" s="28">
        <f t="shared" ca="1" si="44"/>
        <v>2.6088265887781541E-3</v>
      </c>
      <c r="N157" s="28">
        <f t="shared" ca="1" si="45"/>
        <v>0</v>
      </c>
      <c r="O157" s="85">
        <f t="shared" ca="1" si="46"/>
        <v>0</v>
      </c>
      <c r="P157" s="28">
        <f t="shared" ca="1" si="47"/>
        <v>0</v>
      </c>
      <c r="Q157" s="28">
        <f t="shared" ca="1" si="48"/>
        <v>0</v>
      </c>
      <c r="R157" s="16">
        <f t="shared" ca="1" si="49"/>
        <v>-2.6088265887781541E-3</v>
      </c>
    </row>
    <row r="158" spans="1:18" x14ac:dyDescent="0.2">
      <c r="A158" s="79"/>
      <c r="B158" s="79"/>
      <c r="C158" s="79"/>
      <c r="D158" s="80">
        <f t="shared" si="35"/>
        <v>0</v>
      </c>
      <c r="E158" s="80">
        <f t="shared" si="36"/>
        <v>0</v>
      </c>
      <c r="F158" s="28">
        <f t="shared" si="37"/>
        <v>0</v>
      </c>
      <c r="G158" s="28">
        <f t="shared" si="38"/>
        <v>0</v>
      </c>
      <c r="H158" s="28">
        <f t="shared" si="39"/>
        <v>0</v>
      </c>
      <c r="I158" s="28">
        <f t="shared" si="40"/>
        <v>0</v>
      </c>
      <c r="J158" s="28">
        <f t="shared" si="41"/>
        <v>0</v>
      </c>
      <c r="K158" s="28">
        <f t="shared" si="42"/>
        <v>0</v>
      </c>
      <c r="L158" s="28">
        <f t="shared" si="43"/>
        <v>0</v>
      </c>
      <c r="M158" s="28">
        <f t="shared" ca="1" si="44"/>
        <v>2.6088265887781541E-3</v>
      </c>
      <c r="N158" s="28">
        <f t="shared" ca="1" si="45"/>
        <v>0</v>
      </c>
      <c r="O158" s="85">
        <f t="shared" ca="1" si="46"/>
        <v>0</v>
      </c>
      <c r="P158" s="28">
        <f t="shared" ca="1" si="47"/>
        <v>0</v>
      </c>
      <c r="Q158" s="28">
        <f t="shared" ca="1" si="48"/>
        <v>0</v>
      </c>
      <c r="R158" s="16">
        <f t="shared" ca="1" si="49"/>
        <v>-2.6088265887781541E-3</v>
      </c>
    </row>
    <row r="159" spans="1:18" x14ac:dyDescent="0.2">
      <c r="A159" s="79"/>
      <c r="B159" s="79"/>
      <c r="C159" s="79"/>
      <c r="D159" s="80">
        <f t="shared" si="35"/>
        <v>0</v>
      </c>
      <c r="E159" s="80">
        <f t="shared" si="36"/>
        <v>0</v>
      </c>
      <c r="F159" s="28">
        <f t="shared" si="37"/>
        <v>0</v>
      </c>
      <c r="G159" s="28">
        <f t="shared" si="38"/>
        <v>0</v>
      </c>
      <c r="H159" s="28">
        <f t="shared" si="39"/>
        <v>0</v>
      </c>
      <c r="I159" s="28">
        <f t="shared" si="40"/>
        <v>0</v>
      </c>
      <c r="J159" s="28">
        <f t="shared" si="41"/>
        <v>0</v>
      </c>
      <c r="K159" s="28">
        <f t="shared" si="42"/>
        <v>0</v>
      </c>
      <c r="L159" s="28">
        <f t="shared" si="43"/>
        <v>0</v>
      </c>
      <c r="M159" s="28">
        <f t="shared" ca="1" si="44"/>
        <v>2.6088265887781541E-3</v>
      </c>
      <c r="N159" s="28">
        <f t="shared" ca="1" si="45"/>
        <v>0</v>
      </c>
      <c r="O159" s="85">
        <f t="shared" ca="1" si="46"/>
        <v>0</v>
      </c>
      <c r="P159" s="28">
        <f t="shared" ca="1" si="47"/>
        <v>0</v>
      </c>
      <c r="Q159" s="28">
        <f t="shared" ca="1" si="48"/>
        <v>0</v>
      </c>
      <c r="R159" s="16">
        <f t="shared" ca="1" si="49"/>
        <v>-2.6088265887781541E-3</v>
      </c>
    </row>
    <row r="160" spans="1:18" x14ac:dyDescent="0.2">
      <c r="A160" s="79"/>
      <c r="B160" s="79"/>
      <c r="C160" s="79"/>
      <c r="D160" s="80">
        <f t="shared" si="35"/>
        <v>0</v>
      </c>
      <c r="E160" s="80">
        <f t="shared" si="36"/>
        <v>0</v>
      </c>
      <c r="F160" s="28">
        <f t="shared" si="37"/>
        <v>0</v>
      </c>
      <c r="G160" s="28">
        <f t="shared" si="38"/>
        <v>0</v>
      </c>
      <c r="H160" s="28">
        <f t="shared" si="39"/>
        <v>0</v>
      </c>
      <c r="I160" s="28">
        <f t="shared" si="40"/>
        <v>0</v>
      </c>
      <c r="J160" s="28">
        <f t="shared" si="41"/>
        <v>0</v>
      </c>
      <c r="K160" s="28">
        <f t="shared" si="42"/>
        <v>0</v>
      </c>
      <c r="L160" s="28">
        <f t="shared" si="43"/>
        <v>0</v>
      </c>
      <c r="M160" s="28">
        <f t="shared" ca="1" si="44"/>
        <v>2.6088265887781541E-3</v>
      </c>
      <c r="N160" s="28">
        <f t="shared" ca="1" si="45"/>
        <v>0</v>
      </c>
      <c r="O160" s="85">
        <f t="shared" ca="1" si="46"/>
        <v>0</v>
      </c>
      <c r="P160" s="28">
        <f t="shared" ca="1" si="47"/>
        <v>0</v>
      </c>
      <c r="Q160" s="28">
        <f t="shared" ca="1" si="48"/>
        <v>0</v>
      </c>
      <c r="R160" s="16">
        <f t="shared" ca="1" si="49"/>
        <v>-2.6088265887781541E-3</v>
      </c>
    </row>
    <row r="161" spans="1:18" x14ac:dyDescent="0.2">
      <c r="A161" s="79"/>
      <c r="B161" s="79"/>
      <c r="C161" s="79"/>
      <c r="D161" s="80">
        <f t="shared" si="35"/>
        <v>0</v>
      </c>
      <c r="E161" s="80">
        <f t="shared" si="36"/>
        <v>0</v>
      </c>
      <c r="F161" s="28">
        <f t="shared" si="37"/>
        <v>0</v>
      </c>
      <c r="G161" s="28">
        <f t="shared" si="38"/>
        <v>0</v>
      </c>
      <c r="H161" s="28">
        <f t="shared" si="39"/>
        <v>0</v>
      </c>
      <c r="I161" s="28">
        <f t="shared" si="40"/>
        <v>0</v>
      </c>
      <c r="J161" s="28">
        <f t="shared" si="41"/>
        <v>0</v>
      </c>
      <c r="K161" s="28">
        <f t="shared" si="42"/>
        <v>0</v>
      </c>
      <c r="L161" s="28">
        <f t="shared" si="43"/>
        <v>0</v>
      </c>
      <c r="M161" s="28">
        <f t="shared" ca="1" si="44"/>
        <v>2.6088265887781541E-3</v>
      </c>
      <c r="N161" s="28">
        <f t="shared" ca="1" si="45"/>
        <v>0</v>
      </c>
      <c r="O161" s="85">
        <f t="shared" ca="1" si="46"/>
        <v>0</v>
      </c>
      <c r="P161" s="28">
        <f t="shared" ca="1" si="47"/>
        <v>0</v>
      </c>
      <c r="Q161" s="28">
        <f t="shared" ca="1" si="48"/>
        <v>0</v>
      </c>
      <c r="R161" s="16">
        <f t="shared" ca="1" si="49"/>
        <v>-2.6088265887781541E-3</v>
      </c>
    </row>
    <row r="162" spans="1:18" x14ac:dyDescent="0.2">
      <c r="A162" s="79"/>
      <c r="B162" s="79"/>
      <c r="C162" s="79"/>
      <c r="D162" s="80">
        <f t="shared" si="35"/>
        <v>0</v>
      </c>
      <c r="E162" s="80">
        <f t="shared" si="36"/>
        <v>0</v>
      </c>
      <c r="F162" s="28">
        <f t="shared" si="37"/>
        <v>0</v>
      </c>
      <c r="G162" s="28">
        <f t="shared" si="38"/>
        <v>0</v>
      </c>
      <c r="H162" s="28">
        <f t="shared" si="39"/>
        <v>0</v>
      </c>
      <c r="I162" s="28">
        <f t="shared" si="40"/>
        <v>0</v>
      </c>
      <c r="J162" s="28">
        <f t="shared" si="41"/>
        <v>0</v>
      </c>
      <c r="K162" s="28">
        <f t="shared" si="42"/>
        <v>0</v>
      </c>
      <c r="L162" s="28">
        <f t="shared" si="43"/>
        <v>0</v>
      </c>
      <c r="M162" s="28">
        <f t="shared" ca="1" si="44"/>
        <v>2.6088265887781541E-3</v>
      </c>
      <c r="N162" s="28">
        <f t="shared" ca="1" si="45"/>
        <v>0</v>
      </c>
      <c r="O162" s="85">
        <f t="shared" ca="1" si="46"/>
        <v>0</v>
      </c>
      <c r="P162" s="28">
        <f t="shared" ca="1" si="47"/>
        <v>0</v>
      </c>
      <c r="Q162" s="28">
        <f t="shared" ca="1" si="48"/>
        <v>0</v>
      </c>
      <c r="R162" s="16">
        <f t="shared" ca="1" si="49"/>
        <v>-2.6088265887781541E-3</v>
      </c>
    </row>
    <row r="163" spans="1:18" x14ac:dyDescent="0.2">
      <c r="A163" s="79"/>
      <c r="B163" s="79"/>
      <c r="C163" s="79"/>
      <c r="D163" s="80">
        <f t="shared" si="35"/>
        <v>0</v>
      </c>
      <c r="E163" s="80">
        <f t="shared" si="36"/>
        <v>0</v>
      </c>
      <c r="F163" s="28">
        <f t="shared" si="37"/>
        <v>0</v>
      </c>
      <c r="G163" s="28">
        <f t="shared" si="38"/>
        <v>0</v>
      </c>
      <c r="H163" s="28">
        <f t="shared" si="39"/>
        <v>0</v>
      </c>
      <c r="I163" s="28">
        <f t="shared" si="40"/>
        <v>0</v>
      </c>
      <c r="J163" s="28">
        <f t="shared" si="41"/>
        <v>0</v>
      </c>
      <c r="K163" s="28">
        <f t="shared" si="42"/>
        <v>0</v>
      </c>
      <c r="L163" s="28">
        <f t="shared" si="43"/>
        <v>0</v>
      </c>
      <c r="M163" s="28">
        <f t="shared" ca="1" si="44"/>
        <v>2.6088265887781541E-3</v>
      </c>
      <c r="N163" s="28">
        <f t="shared" ca="1" si="45"/>
        <v>0</v>
      </c>
      <c r="O163" s="85">
        <f t="shared" ca="1" si="46"/>
        <v>0</v>
      </c>
      <c r="P163" s="28">
        <f t="shared" ca="1" si="47"/>
        <v>0</v>
      </c>
      <c r="Q163" s="28">
        <f t="shared" ca="1" si="48"/>
        <v>0</v>
      </c>
      <c r="R163" s="16">
        <f t="shared" ca="1" si="49"/>
        <v>-2.6088265887781541E-3</v>
      </c>
    </row>
    <row r="164" spans="1:18" x14ac:dyDescent="0.2">
      <c r="A164" s="79"/>
      <c r="B164" s="79"/>
      <c r="C164" s="79"/>
      <c r="D164" s="80">
        <f t="shared" si="35"/>
        <v>0</v>
      </c>
      <c r="E164" s="80">
        <f t="shared" si="36"/>
        <v>0</v>
      </c>
      <c r="F164" s="28">
        <f t="shared" si="37"/>
        <v>0</v>
      </c>
      <c r="G164" s="28">
        <f t="shared" si="38"/>
        <v>0</v>
      </c>
      <c r="H164" s="28">
        <f t="shared" si="39"/>
        <v>0</v>
      </c>
      <c r="I164" s="28">
        <f t="shared" si="40"/>
        <v>0</v>
      </c>
      <c r="J164" s="28">
        <f t="shared" si="41"/>
        <v>0</v>
      </c>
      <c r="K164" s="28">
        <f t="shared" si="42"/>
        <v>0</v>
      </c>
      <c r="L164" s="28">
        <f t="shared" si="43"/>
        <v>0</v>
      </c>
      <c r="M164" s="28">
        <f t="shared" ca="1" si="44"/>
        <v>2.6088265887781541E-3</v>
      </c>
      <c r="N164" s="28">
        <f t="shared" ca="1" si="45"/>
        <v>0</v>
      </c>
      <c r="O164" s="85">
        <f t="shared" ca="1" si="46"/>
        <v>0</v>
      </c>
      <c r="P164" s="28">
        <f t="shared" ca="1" si="47"/>
        <v>0</v>
      </c>
      <c r="Q164" s="28">
        <f t="shared" ca="1" si="48"/>
        <v>0</v>
      </c>
      <c r="R164" s="16">
        <f t="shared" ca="1" si="49"/>
        <v>-2.6088265887781541E-3</v>
      </c>
    </row>
    <row r="165" spans="1:18" x14ac:dyDescent="0.2">
      <c r="A165" s="79"/>
      <c r="B165" s="79"/>
      <c r="C165" s="79"/>
      <c r="D165" s="80">
        <f t="shared" si="35"/>
        <v>0</v>
      </c>
      <c r="E165" s="80">
        <f t="shared" si="36"/>
        <v>0</v>
      </c>
      <c r="F165" s="28">
        <f t="shared" si="37"/>
        <v>0</v>
      </c>
      <c r="G165" s="28">
        <f t="shared" si="38"/>
        <v>0</v>
      </c>
      <c r="H165" s="28">
        <f t="shared" si="39"/>
        <v>0</v>
      </c>
      <c r="I165" s="28">
        <f t="shared" si="40"/>
        <v>0</v>
      </c>
      <c r="J165" s="28">
        <f t="shared" si="41"/>
        <v>0</v>
      </c>
      <c r="K165" s="28">
        <f t="shared" si="42"/>
        <v>0</v>
      </c>
      <c r="L165" s="28">
        <f t="shared" si="43"/>
        <v>0</v>
      </c>
      <c r="M165" s="28">
        <f t="shared" ca="1" si="44"/>
        <v>2.6088265887781541E-3</v>
      </c>
      <c r="N165" s="28">
        <f t="shared" ca="1" si="45"/>
        <v>0</v>
      </c>
      <c r="O165" s="85">
        <f t="shared" ca="1" si="46"/>
        <v>0</v>
      </c>
      <c r="P165" s="28">
        <f t="shared" ca="1" si="47"/>
        <v>0</v>
      </c>
      <c r="Q165" s="28">
        <f t="shared" ca="1" si="48"/>
        <v>0</v>
      </c>
      <c r="R165" s="16">
        <f t="shared" ca="1" si="49"/>
        <v>-2.6088265887781541E-3</v>
      </c>
    </row>
    <row r="166" spans="1:18" x14ac:dyDescent="0.2">
      <c r="A166" s="79"/>
      <c r="B166" s="79"/>
      <c r="C166" s="79"/>
      <c r="D166" s="80">
        <f t="shared" si="35"/>
        <v>0</v>
      </c>
      <c r="E166" s="80">
        <f t="shared" si="36"/>
        <v>0</v>
      </c>
      <c r="F166" s="28">
        <f t="shared" si="37"/>
        <v>0</v>
      </c>
      <c r="G166" s="28">
        <f t="shared" si="38"/>
        <v>0</v>
      </c>
      <c r="H166" s="28">
        <f t="shared" si="39"/>
        <v>0</v>
      </c>
      <c r="I166" s="28">
        <f t="shared" si="40"/>
        <v>0</v>
      </c>
      <c r="J166" s="28">
        <f t="shared" si="41"/>
        <v>0</v>
      </c>
      <c r="K166" s="28">
        <f t="shared" si="42"/>
        <v>0</v>
      </c>
      <c r="L166" s="28">
        <f t="shared" si="43"/>
        <v>0</v>
      </c>
      <c r="M166" s="28">
        <f t="shared" ca="1" si="44"/>
        <v>2.6088265887781541E-3</v>
      </c>
      <c r="N166" s="28">
        <f t="shared" ca="1" si="45"/>
        <v>0</v>
      </c>
      <c r="O166" s="85">
        <f t="shared" ca="1" si="46"/>
        <v>0</v>
      </c>
      <c r="P166" s="28">
        <f t="shared" ca="1" si="47"/>
        <v>0</v>
      </c>
      <c r="Q166" s="28">
        <f t="shared" ca="1" si="48"/>
        <v>0</v>
      </c>
      <c r="R166" s="16">
        <f t="shared" ca="1" si="49"/>
        <v>-2.6088265887781541E-3</v>
      </c>
    </row>
    <row r="167" spans="1:18" x14ac:dyDescent="0.2">
      <c r="A167" s="79"/>
      <c r="B167" s="79"/>
      <c r="C167" s="79"/>
      <c r="D167" s="80">
        <f t="shared" si="35"/>
        <v>0</v>
      </c>
      <c r="E167" s="80">
        <f t="shared" si="36"/>
        <v>0</v>
      </c>
      <c r="F167" s="28">
        <f t="shared" si="37"/>
        <v>0</v>
      </c>
      <c r="G167" s="28">
        <f t="shared" si="38"/>
        <v>0</v>
      </c>
      <c r="H167" s="28">
        <f t="shared" si="39"/>
        <v>0</v>
      </c>
      <c r="I167" s="28">
        <f t="shared" si="40"/>
        <v>0</v>
      </c>
      <c r="J167" s="28">
        <f t="shared" si="41"/>
        <v>0</v>
      </c>
      <c r="K167" s="28">
        <f t="shared" si="42"/>
        <v>0</v>
      </c>
      <c r="L167" s="28">
        <f t="shared" si="43"/>
        <v>0</v>
      </c>
      <c r="M167" s="28">
        <f t="shared" ca="1" si="44"/>
        <v>2.6088265887781541E-3</v>
      </c>
      <c r="N167" s="28">
        <f t="shared" ca="1" si="45"/>
        <v>0</v>
      </c>
      <c r="O167" s="85">
        <f t="shared" ca="1" si="46"/>
        <v>0</v>
      </c>
      <c r="P167" s="28">
        <f t="shared" ca="1" si="47"/>
        <v>0</v>
      </c>
      <c r="Q167" s="28">
        <f t="shared" ca="1" si="48"/>
        <v>0</v>
      </c>
      <c r="R167" s="16">
        <f t="shared" ca="1" si="49"/>
        <v>-2.6088265887781541E-3</v>
      </c>
    </row>
    <row r="168" spans="1:18" x14ac:dyDescent="0.2">
      <c r="A168" s="79"/>
      <c r="B168" s="79"/>
      <c r="C168" s="79"/>
      <c r="D168" s="80">
        <f t="shared" si="35"/>
        <v>0</v>
      </c>
      <c r="E168" s="80">
        <f t="shared" si="36"/>
        <v>0</v>
      </c>
      <c r="F168" s="28">
        <f t="shared" si="37"/>
        <v>0</v>
      </c>
      <c r="G168" s="28">
        <f t="shared" si="38"/>
        <v>0</v>
      </c>
      <c r="H168" s="28">
        <f t="shared" si="39"/>
        <v>0</v>
      </c>
      <c r="I168" s="28">
        <f t="shared" si="40"/>
        <v>0</v>
      </c>
      <c r="J168" s="28">
        <f t="shared" si="41"/>
        <v>0</v>
      </c>
      <c r="K168" s="28">
        <f t="shared" si="42"/>
        <v>0</v>
      </c>
      <c r="L168" s="28">
        <f t="shared" si="43"/>
        <v>0</v>
      </c>
      <c r="M168" s="28">
        <f t="shared" ca="1" si="44"/>
        <v>2.6088265887781541E-3</v>
      </c>
      <c r="N168" s="28">
        <f t="shared" ca="1" si="45"/>
        <v>0</v>
      </c>
      <c r="O168" s="85">
        <f t="shared" ca="1" si="46"/>
        <v>0</v>
      </c>
      <c r="P168" s="28">
        <f t="shared" ca="1" si="47"/>
        <v>0</v>
      </c>
      <c r="Q168" s="28">
        <f t="shared" ca="1" si="48"/>
        <v>0</v>
      </c>
      <c r="R168" s="16">
        <f t="shared" ca="1" si="49"/>
        <v>-2.6088265887781541E-3</v>
      </c>
    </row>
    <row r="169" spans="1:18" x14ac:dyDescent="0.2">
      <c r="A169" s="79"/>
      <c r="B169" s="79"/>
      <c r="C169" s="79"/>
      <c r="D169" s="80">
        <f t="shared" si="35"/>
        <v>0</v>
      </c>
      <c r="E169" s="80">
        <f t="shared" si="36"/>
        <v>0</v>
      </c>
      <c r="F169" s="28">
        <f t="shared" si="37"/>
        <v>0</v>
      </c>
      <c r="G169" s="28">
        <f t="shared" si="38"/>
        <v>0</v>
      </c>
      <c r="H169" s="28">
        <f t="shared" si="39"/>
        <v>0</v>
      </c>
      <c r="I169" s="28">
        <f t="shared" si="40"/>
        <v>0</v>
      </c>
      <c r="J169" s="28">
        <f t="shared" si="41"/>
        <v>0</v>
      </c>
      <c r="K169" s="28">
        <f t="shared" si="42"/>
        <v>0</v>
      </c>
      <c r="L169" s="28">
        <f t="shared" si="43"/>
        <v>0</v>
      </c>
      <c r="M169" s="28">
        <f t="shared" ca="1" si="44"/>
        <v>2.6088265887781541E-3</v>
      </c>
      <c r="N169" s="28">
        <f t="shared" ca="1" si="45"/>
        <v>0</v>
      </c>
      <c r="O169" s="85">
        <f t="shared" ca="1" si="46"/>
        <v>0</v>
      </c>
      <c r="P169" s="28">
        <f t="shared" ca="1" si="47"/>
        <v>0</v>
      </c>
      <c r="Q169" s="28">
        <f t="shared" ca="1" si="48"/>
        <v>0</v>
      </c>
      <c r="R169" s="16">
        <f t="shared" ca="1" si="49"/>
        <v>-2.6088265887781541E-3</v>
      </c>
    </row>
    <row r="170" spans="1:18" x14ac:dyDescent="0.2">
      <c r="A170" s="79"/>
      <c r="B170" s="79"/>
      <c r="C170" s="79"/>
      <c r="D170" s="80">
        <f t="shared" si="35"/>
        <v>0</v>
      </c>
      <c r="E170" s="80">
        <f t="shared" si="36"/>
        <v>0</v>
      </c>
      <c r="F170" s="28">
        <f t="shared" si="37"/>
        <v>0</v>
      </c>
      <c r="G170" s="28">
        <f t="shared" si="38"/>
        <v>0</v>
      </c>
      <c r="H170" s="28">
        <f t="shared" si="39"/>
        <v>0</v>
      </c>
      <c r="I170" s="28">
        <f t="shared" si="40"/>
        <v>0</v>
      </c>
      <c r="J170" s="28">
        <f t="shared" si="41"/>
        <v>0</v>
      </c>
      <c r="K170" s="28">
        <f t="shared" si="42"/>
        <v>0</v>
      </c>
      <c r="L170" s="28">
        <f t="shared" si="43"/>
        <v>0</v>
      </c>
      <c r="M170" s="28">
        <f t="shared" ca="1" si="44"/>
        <v>2.6088265887781541E-3</v>
      </c>
      <c r="N170" s="28">
        <f t="shared" ca="1" si="45"/>
        <v>0</v>
      </c>
      <c r="O170" s="85">
        <f t="shared" ca="1" si="46"/>
        <v>0</v>
      </c>
      <c r="P170" s="28">
        <f t="shared" ca="1" si="47"/>
        <v>0</v>
      </c>
      <c r="Q170" s="28">
        <f t="shared" ca="1" si="48"/>
        <v>0</v>
      </c>
      <c r="R170" s="16">
        <f t="shared" ca="1" si="49"/>
        <v>-2.6088265887781541E-3</v>
      </c>
    </row>
    <row r="171" spans="1:18" x14ac:dyDescent="0.2">
      <c r="A171" s="79"/>
      <c r="B171" s="79"/>
      <c r="C171" s="79"/>
      <c r="D171" s="80">
        <f t="shared" si="35"/>
        <v>0</v>
      </c>
      <c r="E171" s="80">
        <f t="shared" si="36"/>
        <v>0</v>
      </c>
      <c r="F171" s="28">
        <f t="shared" si="37"/>
        <v>0</v>
      </c>
      <c r="G171" s="28">
        <f t="shared" si="38"/>
        <v>0</v>
      </c>
      <c r="H171" s="28">
        <f t="shared" si="39"/>
        <v>0</v>
      </c>
      <c r="I171" s="28">
        <f t="shared" si="40"/>
        <v>0</v>
      </c>
      <c r="J171" s="28">
        <f t="shared" si="41"/>
        <v>0</v>
      </c>
      <c r="K171" s="28">
        <f t="shared" si="42"/>
        <v>0</v>
      </c>
      <c r="L171" s="28">
        <f t="shared" si="43"/>
        <v>0</v>
      </c>
      <c r="M171" s="28">
        <f t="shared" ca="1" si="44"/>
        <v>2.6088265887781541E-3</v>
      </c>
      <c r="N171" s="28">
        <f t="shared" ca="1" si="45"/>
        <v>0</v>
      </c>
      <c r="O171" s="85">
        <f t="shared" ca="1" si="46"/>
        <v>0</v>
      </c>
      <c r="P171" s="28">
        <f t="shared" ca="1" si="47"/>
        <v>0</v>
      </c>
      <c r="Q171" s="28">
        <f t="shared" ca="1" si="48"/>
        <v>0</v>
      </c>
      <c r="R171" s="16">
        <f t="shared" ca="1" si="49"/>
        <v>-2.6088265887781541E-3</v>
      </c>
    </row>
    <row r="172" spans="1:18" x14ac:dyDescent="0.2">
      <c r="A172" s="79"/>
      <c r="B172" s="79"/>
      <c r="C172" s="79"/>
      <c r="D172" s="80">
        <f t="shared" si="35"/>
        <v>0</v>
      </c>
      <c r="E172" s="80">
        <f t="shared" si="36"/>
        <v>0</v>
      </c>
      <c r="F172" s="28">
        <f t="shared" si="37"/>
        <v>0</v>
      </c>
      <c r="G172" s="28">
        <f t="shared" si="38"/>
        <v>0</v>
      </c>
      <c r="H172" s="28">
        <f t="shared" si="39"/>
        <v>0</v>
      </c>
      <c r="I172" s="28">
        <f t="shared" si="40"/>
        <v>0</v>
      </c>
      <c r="J172" s="28">
        <f t="shared" si="41"/>
        <v>0</v>
      </c>
      <c r="K172" s="28">
        <f t="shared" si="42"/>
        <v>0</v>
      </c>
      <c r="L172" s="28">
        <f t="shared" si="43"/>
        <v>0</v>
      </c>
      <c r="M172" s="28">
        <f t="shared" ca="1" si="44"/>
        <v>2.6088265887781541E-3</v>
      </c>
      <c r="N172" s="28">
        <f t="shared" ca="1" si="45"/>
        <v>0</v>
      </c>
      <c r="O172" s="85">
        <f t="shared" ca="1" si="46"/>
        <v>0</v>
      </c>
      <c r="P172" s="28">
        <f t="shared" ca="1" si="47"/>
        <v>0</v>
      </c>
      <c r="Q172" s="28">
        <f t="shared" ca="1" si="48"/>
        <v>0</v>
      </c>
      <c r="R172" s="16">
        <f t="shared" ca="1" si="49"/>
        <v>-2.6088265887781541E-3</v>
      </c>
    </row>
    <row r="173" spans="1:18" x14ac:dyDescent="0.2">
      <c r="A173" s="79"/>
      <c r="B173" s="79"/>
      <c r="C173" s="79"/>
      <c r="D173" s="80">
        <f t="shared" si="35"/>
        <v>0</v>
      </c>
      <c r="E173" s="80">
        <f t="shared" si="36"/>
        <v>0</v>
      </c>
      <c r="F173" s="28">
        <f t="shared" si="37"/>
        <v>0</v>
      </c>
      <c r="G173" s="28">
        <f t="shared" si="38"/>
        <v>0</v>
      </c>
      <c r="H173" s="28">
        <f t="shared" si="39"/>
        <v>0</v>
      </c>
      <c r="I173" s="28">
        <f t="shared" si="40"/>
        <v>0</v>
      </c>
      <c r="J173" s="28">
        <f t="shared" si="41"/>
        <v>0</v>
      </c>
      <c r="K173" s="28">
        <f t="shared" si="42"/>
        <v>0</v>
      </c>
      <c r="L173" s="28">
        <f t="shared" si="43"/>
        <v>0</v>
      </c>
      <c r="M173" s="28">
        <f t="shared" ca="1" si="44"/>
        <v>2.6088265887781541E-3</v>
      </c>
      <c r="N173" s="28">
        <f t="shared" ca="1" si="45"/>
        <v>0</v>
      </c>
      <c r="O173" s="85">
        <f t="shared" ca="1" si="46"/>
        <v>0</v>
      </c>
      <c r="P173" s="28">
        <f t="shared" ca="1" si="47"/>
        <v>0</v>
      </c>
      <c r="Q173" s="28">
        <f t="shared" ca="1" si="48"/>
        <v>0</v>
      </c>
      <c r="R173" s="16">
        <f t="shared" ca="1" si="49"/>
        <v>-2.6088265887781541E-3</v>
      </c>
    </row>
    <row r="174" spans="1:18" x14ac:dyDescent="0.2">
      <c r="A174" s="79"/>
      <c r="B174" s="79"/>
      <c r="C174" s="79"/>
      <c r="D174" s="80">
        <f t="shared" si="35"/>
        <v>0</v>
      </c>
      <c r="E174" s="80">
        <f t="shared" si="36"/>
        <v>0</v>
      </c>
      <c r="F174" s="28">
        <f t="shared" si="37"/>
        <v>0</v>
      </c>
      <c r="G174" s="28">
        <f t="shared" si="38"/>
        <v>0</v>
      </c>
      <c r="H174" s="28">
        <f t="shared" si="39"/>
        <v>0</v>
      </c>
      <c r="I174" s="28">
        <f t="shared" si="40"/>
        <v>0</v>
      </c>
      <c r="J174" s="28">
        <f t="shared" si="41"/>
        <v>0</v>
      </c>
      <c r="K174" s="28">
        <f t="shared" si="42"/>
        <v>0</v>
      </c>
      <c r="L174" s="28">
        <f t="shared" si="43"/>
        <v>0</v>
      </c>
      <c r="M174" s="28">
        <f t="shared" ca="1" si="44"/>
        <v>2.6088265887781541E-3</v>
      </c>
      <c r="N174" s="28">
        <f t="shared" ca="1" si="45"/>
        <v>0</v>
      </c>
      <c r="O174" s="85">
        <f t="shared" ca="1" si="46"/>
        <v>0</v>
      </c>
      <c r="P174" s="28">
        <f t="shared" ca="1" si="47"/>
        <v>0</v>
      </c>
      <c r="Q174" s="28">
        <f t="shared" ca="1" si="48"/>
        <v>0</v>
      </c>
      <c r="R174" s="16">
        <f t="shared" ca="1" si="49"/>
        <v>-2.6088265887781541E-3</v>
      </c>
    </row>
    <row r="175" spans="1:18" x14ac:dyDescent="0.2">
      <c r="A175" s="79"/>
      <c r="B175" s="79"/>
      <c r="C175" s="79"/>
      <c r="D175" s="80">
        <f t="shared" si="35"/>
        <v>0</v>
      </c>
      <c r="E175" s="80">
        <f t="shared" si="36"/>
        <v>0</v>
      </c>
      <c r="F175" s="28">
        <f t="shared" si="37"/>
        <v>0</v>
      </c>
      <c r="G175" s="28">
        <f t="shared" si="38"/>
        <v>0</v>
      </c>
      <c r="H175" s="28">
        <f t="shared" si="39"/>
        <v>0</v>
      </c>
      <c r="I175" s="28">
        <f t="shared" si="40"/>
        <v>0</v>
      </c>
      <c r="J175" s="28">
        <f t="shared" si="41"/>
        <v>0</v>
      </c>
      <c r="K175" s="28">
        <f t="shared" si="42"/>
        <v>0</v>
      </c>
      <c r="L175" s="28">
        <f t="shared" si="43"/>
        <v>0</v>
      </c>
      <c r="M175" s="28">
        <f t="shared" ca="1" si="44"/>
        <v>2.6088265887781541E-3</v>
      </c>
      <c r="N175" s="28">
        <f t="shared" ca="1" si="45"/>
        <v>0</v>
      </c>
      <c r="O175" s="85">
        <f t="shared" ca="1" si="46"/>
        <v>0</v>
      </c>
      <c r="P175" s="28">
        <f t="shared" ca="1" si="47"/>
        <v>0</v>
      </c>
      <c r="Q175" s="28">
        <f t="shared" ca="1" si="48"/>
        <v>0</v>
      </c>
      <c r="R175" s="16">
        <f t="shared" ca="1" si="49"/>
        <v>-2.6088265887781541E-3</v>
      </c>
    </row>
    <row r="176" spans="1:18" x14ac:dyDescent="0.2">
      <c r="A176" s="79"/>
      <c r="B176" s="79"/>
      <c r="C176" s="79"/>
      <c r="D176" s="80">
        <f t="shared" si="35"/>
        <v>0</v>
      </c>
      <c r="E176" s="80">
        <f t="shared" si="36"/>
        <v>0</v>
      </c>
      <c r="F176" s="28">
        <f t="shared" si="37"/>
        <v>0</v>
      </c>
      <c r="G176" s="28">
        <f t="shared" si="38"/>
        <v>0</v>
      </c>
      <c r="H176" s="28">
        <f t="shared" si="39"/>
        <v>0</v>
      </c>
      <c r="I176" s="28">
        <f t="shared" si="40"/>
        <v>0</v>
      </c>
      <c r="J176" s="28">
        <f t="shared" si="41"/>
        <v>0</v>
      </c>
      <c r="K176" s="28">
        <f t="shared" si="42"/>
        <v>0</v>
      </c>
      <c r="L176" s="28">
        <f t="shared" si="43"/>
        <v>0</v>
      </c>
      <c r="M176" s="28">
        <f t="shared" ca="1" si="44"/>
        <v>2.6088265887781541E-3</v>
      </c>
      <c r="N176" s="28">
        <f t="shared" ca="1" si="45"/>
        <v>0</v>
      </c>
      <c r="O176" s="85">
        <f t="shared" ca="1" si="46"/>
        <v>0</v>
      </c>
      <c r="P176" s="28">
        <f t="shared" ca="1" si="47"/>
        <v>0</v>
      </c>
      <c r="Q176" s="28">
        <f t="shared" ca="1" si="48"/>
        <v>0</v>
      </c>
      <c r="R176" s="16">
        <f t="shared" ca="1" si="49"/>
        <v>-2.6088265887781541E-3</v>
      </c>
    </row>
    <row r="177" spans="1:18" x14ac:dyDescent="0.2">
      <c r="A177" s="79"/>
      <c r="B177" s="79"/>
      <c r="C177" s="79"/>
      <c r="D177" s="80">
        <f t="shared" si="35"/>
        <v>0</v>
      </c>
      <c r="E177" s="80">
        <f t="shared" si="36"/>
        <v>0</v>
      </c>
      <c r="F177" s="28">
        <f t="shared" si="37"/>
        <v>0</v>
      </c>
      <c r="G177" s="28">
        <f t="shared" si="38"/>
        <v>0</v>
      </c>
      <c r="H177" s="28">
        <f t="shared" si="39"/>
        <v>0</v>
      </c>
      <c r="I177" s="28">
        <f t="shared" si="40"/>
        <v>0</v>
      </c>
      <c r="J177" s="28">
        <f t="shared" si="41"/>
        <v>0</v>
      </c>
      <c r="K177" s="28">
        <f t="shared" si="42"/>
        <v>0</v>
      </c>
      <c r="L177" s="28">
        <f t="shared" si="43"/>
        <v>0</v>
      </c>
      <c r="M177" s="28">
        <f t="shared" ca="1" si="44"/>
        <v>2.6088265887781541E-3</v>
      </c>
      <c r="N177" s="28">
        <f t="shared" ca="1" si="45"/>
        <v>0</v>
      </c>
      <c r="O177" s="85">
        <f t="shared" ca="1" si="46"/>
        <v>0</v>
      </c>
      <c r="P177" s="28">
        <f t="shared" ca="1" si="47"/>
        <v>0</v>
      </c>
      <c r="Q177" s="28">
        <f t="shared" ca="1" si="48"/>
        <v>0</v>
      </c>
      <c r="R177" s="16">
        <f t="shared" ca="1" si="49"/>
        <v>-2.6088265887781541E-3</v>
      </c>
    </row>
    <row r="178" spans="1:18" x14ac:dyDescent="0.2">
      <c r="A178" s="79"/>
      <c r="B178" s="79"/>
      <c r="C178" s="79"/>
      <c r="D178" s="80">
        <f t="shared" si="35"/>
        <v>0</v>
      </c>
      <c r="E178" s="80">
        <f t="shared" si="36"/>
        <v>0</v>
      </c>
      <c r="F178" s="28">
        <f t="shared" si="37"/>
        <v>0</v>
      </c>
      <c r="G178" s="28">
        <f t="shared" si="38"/>
        <v>0</v>
      </c>
      <c r="H178" s="28">
        <f t="shared" si="39"/>
        <v>0</v>
      </c>
      <c r="I178" s="28">
        <f t="shared" si="40"/>
        <v>0</v>
      </c>
      <c r="J178" s="28">
        <f t="shared" si="41"/>
        <v>0</v>
      </c>
      <c r="K178" s="28">
        <f t="shared" si="42"/>
        <v>0</v>
      </c>
      <c r="L178" s="28">
        <f t="shared" si="43"/>
        <v>0</v>
      </c>
      <c r="M178" s="28">
        <f t="shared" ca="1" si="44"/>
        <v>2.6088265887781541E-3</v>
      </c>
      <c r="N178" s="28">
        <f t="shared" ca="1" si="45"/>
        <v>0</v>
      </c>
      <c r="O178" s="85">
        <f t="shared" ca="1" si="46"/>
        <v>0</v>
      </c>
      <c r="P178" s="28">
        <f t="shared" ca="1" si="47"/>
        <v>0</v>
      </c>
      <c r="Q178" s="28">
        <f t="shared" ca="1" si="48"/>
        <v>0</v>
      </c>
      <c r="R178" s="16">
        <f t="shared" ca="1" si="49"/>
        <v>-2.6088265887781541E-3</v>
      </c>
    </row>
    <row r="179" spans="1:18" x14ac:dyDescent="0.2">
      <c r="A179" s="79"/>
      <c r="B179" s="79"/>
      <c r="C179" s="79"/>
      <c r="D179" s="80">
        <f t="shared" si="35"/>
        <v>0</v>
      </c>
      <c r="E179" s="80">
        <f t="shared" si="36"/>
        <v>0</v>
      </c>
      <c r="F179" s="28">
        <f t="shared" si="37"/>
        <v>0</v>
      </c>
      <c r="G179" s="28">
        <f t="shared" si="38"/>
        <v>0</v>
      </c>
      <c r="H179" s="28">
        <f t="shared" si="39"/>
        <v>0</v>
      </c>
      <c r="I179" s="28">
        <f t="shared" si="40"/>
        <v>0</v>
      </c>
      <c r="J179" s="28">
        <f t="shared" si="41"/>
        <v>0</v>
      </c>
      <c r="K179" s="28">
        <f t="shared" si="42"/>
        <v>0</v>
      </c>
      <c r="L179" s="28">
        <f t="shared" si="43"/>
        <v>0</v>
      </c>
      <c r="M179" s="28">
        <f t="shared" ca="1" si="44"/>
        <v>2.6088265887781541E-3</v>
      </c>
      <c r="N179" s="28">
        <f t="shared" ca="1" si="45"/>
        <v>0</v>
      </c>
      <c r="O179" s="85">
        <f t="shared" ca="1" si="46"/>
        <v>0</v>
      </c>
      <c r="P179" s="28">
        <f t="shared" ca="1" si="47"/>
        <v>0</v>
      </c>
      <c r="Q179" s="28">
        <f t="shared" ca="1" si="48"/>
        <v>0</v>
      </c>
      <c r="R179" s="16">
        <f t="shared" ca="1" si="49"/>
        <v>-2.6088265887781541E-3</v>
      </c>
    </row>
    <row r="180" spans="1:18" x14ac:dyDescent="0.2">
      <c r="A180" s="79"/>
      <c r="B180" s="79"/>
      <c r="C180" s="79"/>
      <c r="D180" s="80">
        <f t="shared" si="35"/>
        <v>0</v>
      </c>
      <c r="E180" s="80">
        <f t="shared" si="36"/>
        <v>0</v>
      </c>
      <c r="F180" s="28">
        <f t="shared" si="37"/>
        <v>0</v>
      </c>
      <c r="G180" s="28">
        <f t="shared" si="38"/>
        <v>0</v>
      </c>
      <c r="H180" s="28">
        <f t="shared" si="39"/>
        <v>0</v>
      </c>
      <c r="I180" s="28">
        <f t="shared" si="40"/>
        <v>0</v>
      </c>
      <c r="J180" s="28">
        <f t="shared" si="41"/>
        <v>0</v>
      </c>
      <c r="K180" s="28">
        <f t="shared" si="42"/>
        <v>0</v>
      </c>
      <c r="L180" s="28">
        <f t="shared" si="43"/>
        <v>0</v>
      </c>
      <c r="M180" s="28">
        <f t="shared" ca="1" si="44"/>
        <v>2.6088265887781541E-3</v>
      </c>
      <c r="N180" s="28">
        <f t="shared" ca="1" si="45"/>
        <v>0</v>
      </c>
      <c r="O180" s="85">
        <f t="shared" ca="1" si="46"/>
        <v>0</v>
      </c>
      <c r="P180" s="28">
        <f t="shared" ca="1" si="47"/>
        <v>0</v>
      </c>
      <c r="Q180" s="28">
        <f t="shared" ca="1" si="48"/>
        <v>0</v>
      </c>
      <c r="R180" s="16">
        <f t="shared" ca="1" si="49"/>
        <v>-2.6088265887781541E-3</v>
      </c>
    </row>
    <row r="181" spans="1:18" x14ac:dyDescent="0.2">
      <c r="A181" s="79"/>
      <c r="B181" s="79"/>
      <c r="C181" s="79"/>
      <c r="D181" s="80">
        <f t="shared" si="35"/>
        <v>0</v>
      </c>
      <c r="E181" s="80">
        <f t="shared" si="36"/>
        <v>0</v>
      </c>
      <c r="F181" s="28">
        <f t="shared" si="37"/>
        <v>0</v>
      </c>
      <c r="G181" s="28">
        <f t="shared" si="38"/>
        <v>0</v>
      </c>
      <c r="H181" s="28">
        <f t="shared" si="39"/>
        <v>0</v>
      </c>
      <c r="I181" s="28">
        <f t="shared" si="40"/>
        <v>0</v>
      </c>
      <c r="J181" s="28">
        <f t="shared" si="41"/>
        <v>0</v>
      </c>
      <c r="K181" s="28">
        <f t="shared" si="42"/>
        <v>0</v>
      </c>
      <c r="L181" s="28">
        <f t="shared" si="43"/>
        <v>0</v>
      </c>
      <c r="M181" s="28">
        <f t="shared" ca="1" si="44"/>
        <v>2.6088265887781541E-3</v>
      </c>
      <c r="N181" s="28">
        <f t="shared" ca="1" si="45"/>
        <v>0</v>
      </c>
      <c r="O181" s="85">
        <f t="shared" ca="1" si="46"/>
        <v>0</v>
      </c>
      <c r="P181" s="28">
        <f t="shared" ca="1" si="47"/>
        <v>0</v>
      </c>
      <c r="Q181" s="28">
        <f t="shared" ca="1" si="48"/>
        <v>0</v>
      </c>
      <c r="R181" s="16">
        <f t="shared" ca="1" si="49"/>
        <v>-2.6088265887781541E-3</v>
      </c>
    </row>
    <row r="182" spans="1:18" x14ac:dyDescent="0.2">
      <c r="A182" s="79"/>
      <c r="B182" s="79"/>
      <c r="C182" s="79"/>
      <c r="D182" s="80">
        <f t="shared" si="35"/>
        <v>0</v>
      </c>
      <c r="E182" s="80">
        <f t="shared" si="36"/>
        <v>0</v>
      </c>
      <c r="F182" s="28">
        <f t="shared" si="37"/>
        <v>0</v>
      </c>
      <c r="G182" s="28">
        <f t="shared" si="38"/>
        <v>0</v>
      </c>
      <c r="H182" s="28">
        <f t="shared" si="39"/>
        <v>0</v>
      </c>
      <c r="I182" s="28">
        <f t="shared" si="40"/>
        <v>0</v>
      </c>
      <c r="J182" s="28">
        <f t="shared" si="41"/>
        <v>0</v>
      </c>
      <c r="K182" s="28">
        <f t="shared" si="42"/>
        <v>0</v>
      </c>
      <c r="L182" s="28">
        <f t="shared" si="43"/>
        <v>0</v>
      </c>
      <c r="M182" s="28">
        <f t="shared" ca="1" si="44"/>
        <v>2.6088265887781541E-3</v>
      </c>
      <c r="N182" s="28">
        <f t="shared" ca="1" si="45"/>
        <v>0</v>
      </c>
      <c r="O182" s="85">
        <f t="shared" ca="1" si="46"/>
        <v>0</v>
      </c>
      <c r="P182" s="28">
        <f t="shared" ca="1" si="47"/>
        <v>0</v>
      </c>
      <c r="Q182" s="28">
        <f t="shared" ca="1" si="48"/>
        <v>0</v>
      </c>
      <c r="R182" s="16">
        <f t="shared" ca="1" si="49"/>
        <v>-2.6088265887781541E-3</v>
      </c>
    </row>
    <row r="183" spans="1:18" x14ac:dyDescent="0.2">
      <c r="A183" s="79"/>
      <c r="B183" s="79"/>
      <c r="C183" s="79"/>
      <c r="D183" s="80">
        <f t="shared" si="35"/>
        <v>0</v>
      </c>
      <c r="E183" s="80">
        <f t="shared" si="36"/>
        <v>0</v>
      </c>
      <c r="F183" s="28">
        <f t="shared" si="37"/>
        <v>0</v>
      </c>
      <c r="G183" s="28">
        <f t="shared" si="38"/>
        <v>0</v>
      </c>
      <c r="H183" s="28">
        <f t="shared" si="39"/>
        <v>0</v>
      </c>
      <c r="I183" s="28">
        <f t="shared" si="40"/>
        <v>0</v>
      </c>
      <c r="J183" s="28">
        <f t="shared" si="41"/>
        <v>0</v>
      </c>
      <c r="K183" s="28">
        <f t="shared" si="42"/>
        <v>0</v>
      </c>
      <c r="L183" s="28">
        <f t="shared" si="43"/>
        <v>0</v>
      </c>
      <c r="M183" s="28">
        <f t="shared" ca="1" si="44"/>
        <v>2.6088265887781541E-3</v>
      </c>
      <c r="N183" s="28">
        <f t="shared" ca="1" si="45"/>
        <v>0</v>
      </c>
      <c r="O183" s="85">
        <f t="shared" ca="1" si="46"/>
        <v>0</v>
      </c>
      <c r="P183" s="28">
        <f t="shared" ca="1" si="47"/>
        <v>0</v>
      </c>
      <c r="Q183" s="28">
        <f t="shared" ca="1" si="48"/>
        <v>0</v>
      </c>
      <c r="R183" s="16">
        <f t="shared" ca="1" si="49"/>
        <v>-2.6088265887781541E-3</v>
      </c>
    </row>
    <row r="184" spans="1:18" x14ac:dyDescent="0.2">
      <c r="A184" s="79"/>
      <c r="B184" s="79"/>
      <c r="C184" s="79"/>
      <c r="D184" s="80">
        <f t="shared" si="35"/>
        <v>0</v>
      </c>
      <c r="E184" s="80">
        <f t="shared" si="36"/>
        <v>0</v>
      </c>
      <c r="F184" s="28">
        <f t="shared" si="37"/>
        <v>0</v>
      </c>
      <c r="G184" s="28">
        <f t="shared" si="38"/>
        <v>0</v>
      </c>
      <c r="H184" s="28">
        <f t="shared" si="39"/>
        <v>0</v>
      </c>
      <c r="I184" s="28">
        <f t="shared" si="40"/>
        <v>0</v>
      </c>
      <c r="J184" s="28">
        <f t="shared" si="41"/>
        <v>0</v>
      </c>
      <c r="K184" s="28">
        <f t="shared" si="42"/>
        <v>0</v>
      </c>
      <c r="L184" s="28">
        <f t="shared" si="43"/>
        <v>0</v>
      </c>
      <c r="M184" s="28">
        <f t="shared" ca="1" si="44"/>
        <v>2.6088265887781541E-3</v>
      </c>
      <c r="N184" s="28">
        <f t="shared" ca="1" si="45"/>
        <v>0</v>
      </c>
      <c r="O184" s="85">
        <f t="shared" ca="1" si="46"/>
        <v>0</v>
      </c>
      <c r="P184" s="28">
        <f t="shared" ca="1" si="47"/>
        <v>0</v>
      </c>
      <c r="Q184" s="28">
        <f t="shared" ca="1" si="48"/>
        <v>0</v>
      </c>
      <c r="R184" s="16">
        <f t="shared" ca="1" si="49"/>
        <v>-2.6088265887781541E-3</v>
      </c>
    </row>
    <row r="185" spans="1:18" x14ac:dyDescent="0.2">
      <c r="A185" s="79"/>
      <c r="B185" s="79"/>
      <c r="C185" s="79"/>
      <c r="D185" s="80">
        <f t="shared" si="35"/>
        <v>0</v>
      </c>
      <c r="E185" s="80">
        <f t="shared" si="36"/>
        <v>0</v>
      </c>
      <c r="F185" s="28">
        <f t="shared" si="37"/>
        <v>0</v>
      </c>
      <c r="G185" s="28">
        <f t="shared" si="38"/>
        <v>0</v>
      </c>
      <c r="H185" s="28">
        <f t="shared" si="39"/>
        <v>0</v>
      </c>
      <c r="I185" s="28">
        <f t="shared" si="40"/>
        <v>0</v>
      </c>
      <c r="J185" s="28">
        <f t="shared" si="41"/>
        <v>0</v>
      </c>
      <c r="K185" s="28">
        <f t="shared" si="42"/>
        <v>0</v>
      </c>
      <c r="L185" s="28">
        <f t="shared" si="43"/>
        <v>0</v>
      </c>
      <c r="M185" s="28">
        <f t="shared" ca="1" si="44"/>
        <v>2.6088265887781541E-3</v>
      </c>
      <c r="N185" s="28">
        <f t="shared" ca="1" si="45"/>
        <v>0</v>
      </c>
      <c r="O185" s="85">
        <f t="shared" ca="1" si="46"/>
        <v>0</v>
      </c>
      <c r="P185" s="28">
        <f t="shared" ca="1" si="47"/>
        <v>0</v>
      </c>
      <c r="Q185" s="28">
        <f t="shared" ca="1" si="48"/>
        <v>0</v>
      </c>
      <c r="R185" s="16">
        <f t="shared" ca="1" si="49"/>
        <v>-2.6088265887781541E-3</v>
      </c>
    </row>
    <row r="186" spans="1:18" x14ac:dyDescent="0.2">
      <c r="A186" s="79"/>
      <c r="B186" s="79"/>
      <c r="C186" s="79"/>
      <c r="D186" s="80">
        <f t="shared" si="35"/>
        <v>0</v>
      </c>
      <c r="E186" s="80">
        <f t="shared" si="36"/>
        <v>0</v>
      </c>
      <c r="F186" s="28">
        <f t="shared" si="37"/>
        <v>0</v>
      </c>
      <c r="G186" s="28">
        <f t="shared" si="38"/>
        <v>0</v>
      </c>
      <c r="H186" s="28">
        <f t="shared" si="39"/>
        <v>0</v>
      </c>
      <c r="I186" s="28">
        <f t="shared" si="40"/>
        <v>0</v>
      </c>
      <c r="J186" s="28">
        <f t="shared" si="41"/>
        <v>0</v>
      </c>
      <c r="K186" s="28">
        <f t="shared" si="42"/>
        <v>0</v>
      </c>
      <c r="L186" s="28">
        <f t="shared" si="43"/>
        <v>0</v>
      </c>
      <c r="M186" s="28">
        <f t="shared" ca="1" si="44"/>
        <v>2.6088265887781541E-3</v>
      </c>
      <c r="N186" s="28">
        <f t="shared" ca="1" si="45"/>
        <v>0</v>
      </c>
      <c r="O186" s="85">
        <f t="shared" ca="1" si="46"/>
        <v>0</v>
      </c>
      <c r="P186" s="28">
        <f t="shared" ca="1" si="47"/>
        <v>0</v>
      </c>
      <c r="Q186" s="28">
        <f t="shared" ca="1" si="48"/>
        <v>0</v>
      </c>
      <c r="R186" s="16">
        <f t="shared" ca="1" si="49"/>
        <v>-2.6088265887781541E-3</v>
      </c>
    </row>
    <row r="187" spans="1:18" x14ac:dyDescent="0.2">
      <c r="A187" s="79"/>
      <c r="B187" s="79"/>
      <c r="C187" s="79"/>
      <c r="D187" s="80">
        <f t="shared" si="35"/>
        <v>0</v>
      </c>
      <c r="E187" s="80">
        <f t="shared" si="36"/>
        <v>0</v>
      </c>
      <c r="F187" s="28">
        <f t="shared" si="37"/>
        <v>0</v>
      </c>
      <c r="G187" s="28">
        <f t="shared" si="38"/>
        <v>0</v>
      </c>
      <c r="H187" s="28">
        <f t="shared" si="39"/>
        <v>0</v>
      </c>
      <c r="I187" s="28">
        <f t="shared" si="40"/>
        <v>0</v>
      </c>
      <c r="J187" s="28">
        <f t="shared" si="41"/>
        <v>0</v>
      </c>
      <c r="K187" s="28">
        <f t="shared" si="42"/>
        <v>0</v>
      </c>
      <c r="L187" s="28">
        <f t="shared" si="43"/>
        <v>0</v>
      </c>
      <c r="M187" s="28">
        <f t="shared" ca="1" si="44"/>
        <v>2.6088265887781541E-3</v>
      </c>
      <c r="N187" s="28">
        <f t="shared" ca="1" si="45"/>
        <v>0</v>
      </c>
      <c r="O187" s="85">
        <f t="shared" ca="1" si="46"/>
        <v>0</v>
      </c>
      <c r="P187" s="28">
        <f t="shared" ca="1" si="47"/>
        <v>0</v>
      </c>
      <c r="Q187" s="28">
        <f t="shared" ca="1" si="48"/>
        <v>0</v>
      </c>
      <c r="R187" s="16">
        <f t="shared" ca="1" si="49"/>
        <v>-2.6088265887781541E-3</v>
      </c>
    </row>
    <row r="188" spans="1:18" x14ac:dyDescent="0.2">
      <c r="A188" s="79"/>
      <c r="B188" s="79"/>
      <c r="C188" s="79"/>
      <c r="D188" s="80">
        <f t="shared" si="35"/>
        <v>0</v>
      </c>
      <c r="E188" s="80">
        <f t="shared" si="36"/>
        <v>0</v>
      </c>
      <c r="F188" s="28">
        <f t="shared" si="37"/>
        <v>0</v>
      </c>
      <c r="G188" s="28">
        <f t="shared" si="38"/>
        <v>0</v>
      </c>
      <c r="H188" s="28">
        <f t="shared" si="39"/>
        <v>0</v>
      </c>
      <c r="I188" s="28">
        <f t="shared" si="40"/>
        <v>0</v>
      </c>
      <c r="J188" s="28">
        <f t="shared" si="41"/>
        <v>0</v>
      </c>
      <c r="K188" s="28">
        <f t="shared" si="42"/>
        <v>0</v>
      </c>
      <c r="L188" s="28">
        <f t="shared" si="43"/>
        <v>0</v>
      </c>
      <c r="M188" s="28">
        <f t="shared" ca="1" si="44"/>
        <v>2.6088265887781541E-3</v>
      </c>
      <c r="N188" s="28">
        <f t="shared" ca="1" si="45"/>
        <v>0</v>
      </c>
      <c r="O188" s="85">
        <f t="shared" ca="1" si="46"/>
        <v>0</v>
      </c>
      <c r="P188" s="28">
        <f t="shared" ca="1" si="47"/>
        <v>0</v>
      </c>
      <c r="Q188" s="28">
        <f t="shared" ca="1" si="48"/>
        <v>0</v>
      </c>
      <c r="R188" s="16">
        <f t="shared" ca="1" si="49"/>
        <v>-2.6088265887781541E-3</v>
      </c>
    </row>
    <row r="189" spans="1:18" x14ac:dyDescent="0.2">
      <c r="A189" s="79"/>
      <c r="B189" s="79"/>
      <c r="C189" s="79"/>
      <c r="D189" s="80">
        <f t="shared" si="35"/>
        <v>0</v>
      </c>
      <c r="E189" s="80">
        <f t="shared" si="36"/>
        <v>0</v>
      </c>
      <c r="F189" s="28">
        <f t="shared" si="37"/>
        <v>0</v>
      </c>
      <c r="G189" s="28">
        <f t="shared" si="38"/>
        <v>0</v>
      </c>
      <c r="H189" s="28">
        <f t="shared" si="39"/>
        <v>0</v>
      </c>
      <c r="I189" s="28">
        <f t="shared" si="40"/>
        <v>0</v>
      </c>
      <c r="J189" s="28">
        <f t="shared" si="41"/>
        <v>0</v>
      </c>
      <c r="K189" s="28">
        <f t="shared" si="42"/>
        <v>0</v>
      </c>
      <c r="L189" s="28">
        <f t="shared" si="43"/>
        <v>0</v>
      </c>
      <c r="M189" s="28">
        <f t="shared" ca="1" si="44"/>
        <v>2.6088265887781541E-3</v>
      </c>
      <c r="N189" s="28">
        <f t="shared" ca="1" si="45"/>
        <v>0</v>
      </c>
      <c r="O189" s="85">
        <f t="shared" ca="1" si="46"/>
        <v>0</v>
      </c>
      <c r="P189" s="28">
        <f t="shared" ca="1" si="47"/>
        <v>0</v>
      </c>
      <c r="Q189" s="28">
        <f t="shared" ca="1" si="48"/>
        <v>0</v>
      </c>
      <c r="R189" s="16">
        <f t="shared" ca="1" si="49"/>
        <v>-2.6088265887781541E-3</v>
      </c>
    </row>
    <row r="190" spans="1:18" x14ac:dyDescent="0.2">
      <c r="A190" s="79"/>
      <c r="B190" s="79"/>
      <c r="C190" s="79"/>
      <c r="D190" s="80">
        <f t="shared" si="35"/>
        <v>0</v>
      </c>
      <c r="E190" s="80">
        <f t="shared" si="36"/>
        <v>0</v>
      </c>
      <c r="F190" s="28">
        <f t="shared" si="37"/>
        <v>0</v>
      </c>
      <c r="G190" s="28">
        <f t="shared" si="38"/>
        <v>0</v>
      </c>
      <c r="H190" s="28">
        <f t="shared" si="39"/>
        <v>0</v>
      </c>
      <c r="I190" s="28">
        <f t="shared" si="40"/>
        <v>0</v>
      </c>
      <c r="J190" s="28">
        <f t="shared" si="41"/>
        <v>0</v>
      </c>
      <c r="K190" s="28">
        <f t="shared" si="42"/>
        <v>0</v>
      </c>
      <c r="L190" s="28">
        <f t="shared" si="43"/>
        <v>0</v>
      </c>
      <c r="M190" s="28">
        <f t="shared" ca="1" si="44"/>
        <v>2.6088265887781541E-3</v>
      </c>
      <c r="N190" s="28">
        <f t="shared" ca="1" si="45"/>
        <v>0</v>
      </c>
      <c r="O190" s="85">
        <f t="shared" ca="1" si="46"/>
        <v>0</v>
      </c>
      <c r="P190" s="28">
        <f t="shared" ca="1" si="47"/>
        <v>0</v>
      </c>
      <c r="Q190" s="28">
        <f t="shared" ca="1" si="48"/>
        <v>0</v>
      </c>
      <c r="R190" s="16">
        <f t="shared" ca="1" si="49"/>
        <v>-2.6088265887781541E-3</v>
      </c>
    </row>
    <row r="191" spans="1:18" x14ac:dyDescent="0.2">
      <c r="A191" s="79"/>
      <c r="B191" s="79"/>
      <c r="C191" s="79"/>
      <c r="D191" s="80">
        <f t="shared" si="35"/>
        <v>0</v>
      </c>
      <c r="E191" s="80">
        <f t="shared" si="36"/>
        <v>0</v>
      </c>
      <c r="F191" s="28">
        <f t="shared" si="37"/>
        <v>0</v>
      </c>
      <c r="G191" s="28">
        <f t="shared" si="38"/>
        <v>0</v>
      </c>
      <c r="H191" s="28">
        <f t="shared" si="39"/>
        <v>0</v>
      </c>
      <c r="I191" s="28">
        <f t="shared" si="40"/>
        <v>0</v>
      </c>
      <c r="J191" s="28">
        <f t="shared" si="41"/>
        <v>0</v>
      </c>
      <c r="K191" s="28">
        <f t="shared" si="42"/>
        <v>0</v>
      </c>
      <c r="L191" s="28">
        <f t="shared" si="43"/>
        <v>0</v>
      </c>
      <c r="M191" s="28">
        <f t="shared" ca="1" si="44"/>
        <v>2.6088265887781541E-3</v>
      </c>
      <c r="N191" s="28">
        <f t="shared" ca="1" si="45"/>
        <v>0</v>
      </c>
      <c r="O191" s="85">
        <f t="shared" ca="1" si="46"/>
        <v>0</v>
      </c>
      <c r="P191" s="28">
        <f t="shared" ca="1" si="47"/>
        <v>0</v>
      </c>
      <c r="Q191" s="28">
        <f t="shared" ca="1" si="48"/>
        <v>0</v>
      </c>
      <c r="R191" s="16">
        <f t="shared" ca="1" si="49"/>
        <v>-2.6088265887781541E-3</v>
      </c>
    </row>
    <row r="192" spans="1:18" x14ac:dyDescent="0.2">
      <c r="A192" s="79"/>
      <c r="B192" s="79"/>
      <c r="C192" s="79"/>
      <c r="D192" s="80">
        <f t="shared" si="35"/>
        <v>0</v>
      </c>
      <c r="E192" s="80">
        <f t="shared" si="36"/>
        <v>0</v>
      </c>
      <c r="F192" s="28">
        <f t="shared" si="37"/>
        <v>0</v>
      </c>
      <c r="G192" s="28">
        <f t="shared" si="38"/>
        <v>0</v>
      </c>
      <c r="H192" s="28">
        <f t="shared" si="39"/>
        <v>0</v>
      </c>
      <c r="I192" s="28">
        <f t="shared" si="40"/>
        <v>0</v>
      </c>
      <c r="J192" s="28">
        <f t="shared" si="41"/>
        <v>0</v>
      </c>
      <c r="K192" s="28">
        <f t="shared" si="42"/>
        <v>0</v>
      </c>
      <c r="L192" s="28">
        <f t="shared" si="43"/>
        <v>0</v>
      </c>
      <c r="M192" s="28">
        <f t="shared" ca="1" si="44"/>
        <v>2.6088265887781541E-3</v>
      </c>
      <c r="N192" s="28">
        <f t="shared" ca="1" si="45"/>
        <v>0</v>
      </c>
      <c r="O192" s="85">
        <f t="shared" ca="1" si="46"/>
        <v>0</v>
      </c>
      <c r="P192" s="28">
        <f t="shared" ca="1" si="47"/>
        <v>0</v>
      </c>
      <c r="Q192" s="28">
        <f t="shared" ca="1" si="48"/>
        <v>0</v>
      </c>
      <c r="R192" s="16">
        <f t="shared" ca="1" si="49"/>
        <v>-2.6088265887781541E-3</v>
      </c>
    </row>
    <row r="193" spans="1:18" x14ac:dyDescent="0.2">
      <c r="A193" s="79"/>
      <c r="B193" s="79"/>
      <c r="C193" s="79"/>
      <c r="D193" s="80">
        <f t="shared" si="35"/>
        <v>0</v>
      </c>
      <c r="E193" s="80">
        <f t="shared" si="36"/>
        <v>0</v>
      </c>
      <c r="F193" s="28">
        <f t="shared" si="37"/>
        <v>0</v>
      </c>
      <c r="G193" s="28">
        <f t="shared" si="38"/>
        <v>0</v>
      </c>
      <c r="H193" s="28">
        <f t="shared" si="39"/>
        <v>0</v>
      </c>
      <c r="I193" s="28">
        <f t="shared" si="40"/>
        <v>0</v>
      </c>
      <c r="J193" s="28">
        <f t="shared" si="41"/>
        <v>0</v>
      </c>
      <c r="K193" s="28">
        <f t="shared" si="42"/>
        <v>0</v>
      </c>
      <c r="L193" s="28">
        <f t="shared" si="43"/>
        <v>0</v>
      </c>
      <c r="M193" s="28">
        <f t="shared" ca="1" si="44"/>
        <v>2.6088265887781541E-3</v>
      </c>
      <c r="N193" s="28">
        <f t="shared" ca="1" si="45"/>
        <v>0</v>
      </c>
      <c r="O193" s="85">
        <f t="shared" ca="1" si="46"/>
        <v>0</v>
      </c>
      <c r="P193" s="28">
        <f t="shared" ca="1" si="47"/>
        <v>0</v>
      </c>
      <c r="Q193" s="28">
        <f t="shared" ca="1" si="48"/>
        <v>0</v>
      </c>
      <c r="R193" s="16">
        <f t="shared" ca="1" si="49"/>
        <v>-2.6088265887781541E-3</v>
      </c>
    </row>
    <row r="194" spans="1:18" x14ac:dyDescent="0.2">
      <c r="A194" s="79"/>
      <c r="B194" s="79"/>
      <c r="C194" s="79"/>
      <c r="D194" s="80">
        <f t="shared" si="35"/>
        <v>0</v>
      </c>
      <c r="E194" s="80">
        <f t="shared" si="36"/>
        <v>0</v>
      </c>
      <c r="F194" s="28">
        <f t="shared" si="37"/>
        <v>0</v>
      </c>
      <c r="G194" s="28">
        <f t="shared" si="38"/>
        <v>0</v>
      </c>
      <c r="H194" s="28">
        <f t="shared" si="39"/>
        <v>0</v>
      </c>
      <c r="I194" s="28">
        <f t="shared" si="40"/>
        <v>0</v>
      </c>
      <c r="J194" s="28">
        <f t="shared" si="41"/>
        <v>0</v>
      </c>
      <c r="K194" s="28">
        <f t="shared" si="42"/>
        <v>0</v>
      </c>
      <c r="L194" s="28">
        <f t="shared" si="43"/>
        <v>0</v>
      </c>
      <c r="M194" s="28">
        <f t="shared" ca="1" si="44"/>
        <v>2.6088265887781541E-3</v>
      </c>
      <c r="N194" s="28">
        <f t="shared" ca="1" si="45"/>
        <v>0</v>
      </c>
      <c r="O194" s="85">
        <f t="shared" ca="1" si="46"/>
        <v>0</v>
      </c>
      <c r="P194" s="28">
        <f t="shared" ca="1" si="47"/>
        <v>0</v>
      </c>
      <c r="Q194" s="28">
        <f t="shared" ca="1" si="48"/>
        <v>0</v>
      </c>
      <c r="R194" s="16">
        <f t="shared" ca="1" si="49"/>
        <v>-2.6088265887781541E-3</v>
      </c>
    </row>
    <row r="195" spans="1:18" x14ac:dyDescent="0.2">
      <c r="A195" s="79"/>
      <c r="B195" s="79"/>
      <c r="C195" s="79"/>
      <c r="D195" s="80">
        <f t="shared" si="35"/>
        <v>0</v>
      </c>
      <c r="E195" s="80">
        <f t="shared" si="36"/>
        <v>0</v>
      </c>
      <c r="F195" s="28">
        <f t="shared" si="37"/>
        <v>0</v>
      </c>
      <c r="G195" s="28">
        <f t="shared" si="38"/>
        <v>0</v>
      </c>
      <c r="H195" s="28">
        <f t="shared" si="39"/>
        <v>0</v>
      </c>
      <c r="I195" s="28">
        <f t="shared" si="40"/>
        <v>0</v>
      </c>
      <c r="J195" s="28">
        <f t="shared" si="41"/>
        <v>0</v>
      </c>
      <c r="K195" s="28">
        <f t="shared" si="42"/>
        <v>0</v>
      </c>
      <c r="L195" s="28">
        <f t="shared" si="43"/>
        <v>0</v>
      </c>
      <c r="M195" s="28">
        <f t="shared" ca="1" si="44"/>
        <v>2.6088265887781541E-3</v>
      </c>
      <c r="N195" s="28">
        <f t="shared" ca="1" si="45"/>
        <v>0</v>
      </c>
      <c r="O195" s="85">
        <f t="shared" ca="1" si="46"/>
        <v>0</v>
      </c>
      <c r="P195" s="28">
        <f t="shared" ca="1" si="47"/>
        <v>0</v>
      </c>
      <c r="Q195" s="28">
        <f t="shared" ca="1" si="48"/>
        <v>0</v>
      </c>
      <c r="R195" s="16">
        <f t="shared" ca="1" si="49"/>
        <v>-2.6088265887781541E-3</v>
      </c>
    </row>
    <row r="196" spans="1:18" x14ac:dyDescent="0.2">
      <c r="A196" s="79"/>
      <c r="B196" s="79"/>
      <c r="C196" s="79"/>
      <c r="D196" s="80">
        <f t="shared" si="35"/>
        <v>0</v>
      </c>
      <c r="E196" s="80">
        <f t="shared" si="36"/>
        <v>0</v>
      </c>
      <c r="F196" s="28">
        <f t="shared" si="37"/>
        <v>0</v>
      </c>
      <c r="G196" s="28">
        <f t="shared" si="38"/>
        <v>0</v>
      </c>
      <c r="H196" s="28">
        <f t="shared" si="39"/>
        <v>0</v>
      </c>
      <c r="I196" s="28">
        <f t="shared" si="40"/>
        <v>0</v>
      </c>
      <c r="J196" s="28">
        <f t="shared" si="41"/>
        <v>0</v>
      </c>
      <c r="K196" s="28">
        <f t="shared" si="42"/>
        <v>0</v>
      </c>
      <c r="L196" s="28">
        <f t="shared" si="43"/>
        <v>0</v>
      </c>
      <c r="M196" s="28">
        <f t="shared" ca="1" si="44"/>
        <v>2.6088265887781541E-3</v>
      </c>
      <c r="N196" s="28">
        <f t="shared" ca="1" si="45"/>
        <v>0</v>
      </c>
      <c r="O196" s="85">
        <f t="shared" ca="1" si="46"/>
        <v>0</v>
      </c>
      <c r="P196" s="28">
        <f t="shared" ca="1" si="47"/>
        <v>0</v>
      </c>
      <c r="Q196" s="28">
        <f t="shared" ca="1" si="48"/>
        <v>0</v>
      </c>
      <c r="R196" s="16">
        <f t="shared" ca="1" si="49"/>
        <v>-2.6088265887781541E-3</v>
      </c>
    </row>
    <row r="197" spans="1:18" x14ac:dyDescent="0.2">
      <c r="A197" s="79"/>
      <c r="B197" s="79"/>
      <c r="C197" s="79"/>
      <c r="D197" s="80">
        <f t="shared" si="35"/>
        <v>0</v>
      </c>
      <c r="E197" s="80">
        <f t="shared" si="36"/>
        <v>0</v>
      </c>
      <c r="F197" s="28">
        <f t="shared" si="37"/>
        <v>0</v>
      </c>
      <c r="G197" s="28">
        <f t="shared" si="38"/>
        <v>0</v>
      </c>
      <c r="H197" s="28">
        <f t="shared" si="39"/>
        <v>0</v>
      </c>
      <c r="I197" s="28">
        <f t="shared" si="40"/>
        <v>0</v>
      </c>
      <c r="J197" s="28">
        <f t="shared" si="41"/>
        <v>0</v>
      </c>
      <c r="K197" s="28">
        <f t="shared" si="42"/>
        <v>0</v>
      </c>
      <c r="L197" s="28">
        <f t="shared" si="43"/>
        <v>0</v>
      </c>
      <c r="M197" s="28">
        <f t="shared" ca="1" si="44"/>
        <v>2.6088265887781541E-3</v>
      </c>
      <c r="N197" s="28">
        <f t="shared" ca="1" si="45"/>
        <v>0</v>
      </c>
      <c r="O197" s="85">
        <f t="shared" ca="1" si="46"/>
        <v>0</v>
      </c>
      <c r="P197" s="28">
        <f t="shared" ca="1" si="47"/>
        <v>0</v>
      </c>
      <c r="Q197" s="28">
        <f t="shared" ca="1" si="48"/>
        <v>0</v>
      </c>
      <c r="R197" s="16">
        <f t="shared" ca="1" si="49"/>
        <v>-2.6088265887781541E-3</v>
      </c>
    </row>
    <row r="198" spans="1:18" x14ac:dyDescent="0.2">
      <c r="A198" s="79"/>
      <c r="B198" s="79"/>
      <c r="C198" s="79"/>
      <c r="D198" s="80">
        <f t="shared" si="35"/>
        <v>0</v>
      </c>
      <c r="E198" s="80">
        <f t="shared" si="36"/>
        <v>0</v>
      </c>
      <c r="F198" s="28">
        <f t="shared" si="37"/>
        <v>0</v>
      </c>
      <c r="G198" s="28">
        <f t="shared" si="38"/>
        <v>0</v>
      </c>
      <c r="H198" s="28">
        <f t="shared" si="39"/>
        <v>0</v>
      </c>
      <c r="I198" s="28">
        <f t="shared" si="40"/>
        <v>0</v>
      </c>
      <c r="J198" s="28">
        <f t="shared" si="41"/>
        <v>0</v>
      </c>
      <c r="K198" s="28">
        <f t="shared" si="42"/>
        <v>0</v>
      </c>
      <c r="L198" s="28">
        <f t="shared" si="43"/>
        <v>0</v>
      </c>
      <c r="M198" s="28">
        <f t="shared" ca="1" si="44"/>
        <v>2.6088265887781541E-3</v>
      </c>
      <c r="N198" s="28">
        <f t="shared" ca="1" si="45"/>
        <v>0</v>
      </c>
      <c r="O198" s="85">
        <f t="shared" ca="1" si="46"/>
        <v>0</v>
      </c>
      <c r="P198" s="28">
        <f t="shared" ca="1" si="47"/>
        <v>0</v>
      </c>
      <c r="Q198" s="28">
        <f t="shared" ca="1" si="48"/>
        <v>0</v>
      </c>
      <c r="R198" s="16">
        <f t="shared" ca="1" si="49"/>
        <v>-2.6088265887781541E-3</v>
      </c>
    </row>
    <row r="199" spans="1:18" x14ac:dyDescent="0.2">
      <c r="A199" s="79"/>
      <c r="B199" s="79"/>
      <c r="C199" s="79"/>
      <c r="D199" s="80">
        <f t="shared" si="35"/>
        <v>0</v>
      </c>
      <c r="E199" s="80">
        <f t="shared" si="36"/>
        <v>0</v>
      </c>
      <c r="F199" s="28">
        <f t="shared" si="37"/>
        <v>0</v>
      </c>
      <c r="G199" s="28">
        <f t="shared" si="38"/>
        <v>0</v>
      </c>
      <c r="H199" s="28">
        <f t="shared" si="39"/>
        <v>0</v>
      </c>
      <c r="I199" s="28">
        <f t="shared" si="40"/>
        <v>0</v>
      </c>
      <c r="J199" s="28">
        <f t="shared" si="41"/>
        <v>0</v>
      </c>
      <c r="K199" s="28">
        <f t="shared" si="42"/>
        <v>0</v>
      </c>
      <c r="L199" s="28">
        <f t="shared" si="43"/>
        <v>0</v>
      </c>
      <c r="M199" s="28">
        <f t="shared" ca="1" si="44"/>
        <v>2.6088265887781541E-3</v>
      </c>
      <c r="N199" s="28">
        <f t="shared" ca="1" si="45"/>
        <v>0</v>
      </c>
      <c r="O199" s="85">
        <f t="shared" ca="1" si="46"/>
        <v>0</v>
      </c>
      <c r="P199" s="28">
        <f t="shared" ca="1" si="47"/>
        <v>0</v>
      </c>
      <c r="Q199" s="28">
        <f t="shared" ca="1" si="48"/>
        <v>0</v>
      </c>
      <c r="R199" s="16">
        <f t="shared" ca="1" si="49"/>
        <v>-2.6088265887781541E-3</v>
      </c>
    </row>
    <row r="200" spans="1:18" x14ac:dyDescent="0.2">
      <c r="A200" s="79"/>
      <c r="B200" s="79"/>
      <c r="C200" s="79"/>
      <c r="D200" s="80">
        <f t="shared" si="35"/>
        <v>0</v>
      </c>
      <c r="E200" s="80">
        <f t="shared" si="36"/>
        <v>0</v>
      </c>
      <c r="F200" s="28">
        <f t="shared" si="37"/>
        <v>0</v>
      </c>
      <c r="G200" s="28">
        <f t="shared" si="38"/>
        <v>0</v>
      </c>
      <c r="H200" s="28">
        <f t="shared" si="39"/>
        <v>0</v>
      </c>
      <c r="I200" s="28">
        <f t="shared" si="40"/>
        <v>0</v>
      </c>
      <c r="J200" s="28">
        <f t="shared" si="41"/>
        <v>0</v>
      </c>
      <c r="K200" s="28">
        <f t="shared" si="42"/>
        <v>0</v>
      </c>
      <c r="L200" s="28">
        <f t="shared" si="43"/>
        <v>0</v>
      </c>
      <c r="M200" s="28">
        <f t="shared" ca="1" si="44"/>
        <v>2.6088265887781541E-3</v>
      </c>
      <c r="N200" s="28">
        <f t="shared" ca="1" si="45"/>
        <v>0</v>
      </c>
      <c r="O200" s="85">
        <f t="shared" ca="1" si="46"/>
        <v>0</v>
      </c>
      <c r="P200" s="28">
        <f t="shared" ca="1" si="47"/>
        <v>0</v>
      </c>
      <c r="Q200" s="28">
        <f t="shared" ca="1" si="48"/>
        <v>0</v>
      </c>
      <c r="R200" s="16">
        <f t="shared" ca="1" si="49"/>
        <v>-2.6088265887781541E-3</v>
      </c>
    </row>
    <row r="201" spans="1:18" x14ac:dyDescent="0.2">
      <c r="A201" s="79"/>
      <c r="B201" s="79"/>
      <c r="C201" s="79"/>
      <c r="D201" s="80">
        <f t="shared" si="35"/>
        <v>0</v>
      </c>
      <c r="E201" s="80">
        <f t="shared" si="36"/>
        <v>0</v>
      </c>
      <c r="F201" s="28">
        <f t="shared" si="37"/>
        <v>0</v>
      </c>
      <c r="G201" s="28">
        <f t="shared" si="38"/>
        <v>0</v>
      </c>
      <c r="H201" s="28">
        <f t="shared" si="39"/>
        <v>0</v>
      </c>
      <c r="I201" s="28">
        <f t="shared" si="40"/>
        <v>0</v>
      </c>
      <c r="J201" s="28">
        <f t="shared" si="41"/>
        <v>0</v>
      </c>
      <c r="K201" s="28">
        <f t="shared" si="42"/>
        <v>0</v>
      </c>
      <c r="L201" s="28">
        <f t="shared" si="43"/>
        <v>0</v>
      </c>
      <c r="M201" s="28">
        <f t="shared" ca="1" si="44"/>
        <v>2.6088265887781541E-3</v>
      </c>
      <c r="N201" s="28">
        <f t="shared" ca="1" si="45"/>
        <v>0</v>
      </c>
      <c r="O201" s="85">
        <f t="shared" ca="1" si="46"/>
        <v>0</v>
      </c>
      <c r="P201" s="28">
        <f t="shared" ca="1" si="47"/>
        <v>0</v>
      </c>
      <c r="Q201" s="28">
        <f t="shared" ca="1" si="48"/>
        <v>0</v>
      </c>
      <c r="R201" s="16">
        <f t="shared" ca="1" si="49"/>
        <v>-2.6088265887781541E-3</v>
      </c>
    </row>
    <row r="202" spans="1:18" x14ac:dyDescent="0.2">
      <c r="A202" s="79"/>
      <c r="B202" s="79"/>
      <c r="C202" s="79"/>
      <c r="D202" s="80">
        <f t="shared" si="35"/>
        <v>0</v>
      </c>
      <c r="E202" s="80">
        <f t="shared" si="36"/>
        <v>0</v>
      </c>
      <c r="F202" s="28">
        <f t="shared" si="37"/>
        <v>0</v>
      </c>
      <c r="G202" s="28">
        <f t="shared" si="38"/>
        <v>0</v>
      </c>
      <c r="H202" s="28">
        <f t="shared" si="39"/>
        <v>0</v>
      </c>
      <c r="I202" s="28">
        <f t="shared" si="40"/>
        <v>0</v>
      </c>
      <c r="J202" s="28">
        <f t="shared" si="41"/>
        <v>0</v>
      </c>
      <c r="K202" s="28">
        <f t="shared" si="42"/>
        <v>0</v>
      </c>
      <c r="L202" s="28">
        <f t="shared" si="43"/>
        <v>0</v>
      </c>
      <c r="M202" s="28">
        <f t="shared" ca="1" si="44"/>
        <v>2.6088265887781541E-3</v>
      </c>
      <c r="N202" s="28">
        <f t="shared" ca="1" si="45"/>
        <v>0</v>
      </c>
      <c r="O202" s="85">
        <f t="shared" ca="1" si="46"/>
        <v>0</v>
      </c>
      <c r="P202" s="28">
        <f t="shared" ca="1" si="47"/>
        <v>0</v>
      </c>
      <c r="Q202" s="28">
        <f t="shared" ca="1" si="48"/>
        <v>0</v>
      </c>
      <c r="R202" s="16">
        <f t="shared" ca="1" si="49"/>
        <v>-2.6088265887781541E-3</v>
      </c>
    </row>
    <row r="203" spans="1:18" x14ac:dyDescent="0.2">
      <c r="A203" s="79"/>
      <c r="B203" s="79"/>
      <c r="C203" s="79"/>
      <c r="D203" s="80">
        <f t="shared" si="35"/>
        <v>0</v>
      </c>
      <c r="E203" s="80">
        <f t="shared" si="36"/>
        <v>0</v>
      </c>
      <c r="F203" s="28">
        <f t="shared" si="37"/>
        <v>0</v>
      </c>
      <c r="G203" s="28">
        <f t="shared" si="38"/>
        <v>0</v>
      </c>
      <c r="H203" s="28">
        <f t="shared" si="39"/>
        <v>0</v>
      </c>
      <c r="I203" s="28">
        <f t="shared" si="40"/>
        <v>0</v>
      </c>
      <c r="J203" s="28">
        <f t="shared" si="41"/>
        <v>0</v>
      </c>
      <c r="K203" s="28">
        <f t="shared" si="42"/>
        <v>0</v>
      </c>
      <c r="L203" s="28">
        <f t="shared" si="43"/>
        <v>0</v>
      </c>
      <c r="M203" s="28">
        <f t="shared" ca="1" si="44"/>
        <v>2.6088265887781541E-3</v>
      </c>
      <c r="N203" s="28">
        <f t="shared" ca="1" si="45"/>
        <v>0</v>
      </c>
      <c r="O203" s="85">
        <f t="shared" ca="1" si="46"/>
        <v>0</v>
      </c>
      <c r="P203" s="28">
        <f t="shared" ca="1" si="47"/>
        <v>0</v>
      </c>
      <c r="Q203" s="28">
        <f t="shared" ca="1" si="48"/>
        <v>0</v>
      </c>
      <c r="R203" s="16">
        <f t="shared" ca="1" si="49"/>
        <v>-2.6088265887781541E-3</v>
      </c>
    </row>
    <row r="204" spans="1:18" x14ac:dyDescent="0.2">
      <c r="A204" s="79"/>
      <c r="B204" s="79"/>
      <c r="C204" s="79"/>
      <c r="D204" s="80">
        <f t="shared" si="35"/>
        <v>0</v>
      </c>
      <c r="E204" s="80">
        <f t="shared" si="36"/>
        <v>0</v>
      </c>
      <c r="F204" s="28">
        <f t="shared" si="37"/>
        <v>0</v>
      </c>
      <c r="G204" s="28">
        <f t="shared" si="38"/>
        <v>0</v>
      </c>
      <c r="H204" s="28">
        <f t="shared" si="39"/>
        <v>0</v>
      </c>
      <c r="I204" s="28">
        <f t="shared" si="40"/>
        <v>0</v>
      </c>
      <c r="J204" s="28">
        <f t="shared" si="41"/>
        <v>0</v>
      </c>
      <c r="K204" s="28">
        <f t="shared" si="42"/>
        <v>0</v>
      </c>
      <c r="L204" s="28">
        <f t="shared" si="43"/>
        <v>0</v>
      </c>
      <c r="M204" s="28">
        <f t="shared" ca="1" si="44"/>
        <v>2.6088265887781541E-3</v>
      </c>
      <c r="N204" s="28">
        <f t="shared" ca="1" si="45"/>
        <v>0</v>
      </c>
      <c r="O204" s="85">
        <f t="shared" ca="1" si="46"/>
        <v>0</v>
      </c>
      <c r="P204" s="28">
        <f t="shared" ca="1" si="47"/>
        <v>0</v>
      </c>
      <c r="Q204" s="28">
        <f t="shared" ca="1" si="48"/>
        <v>0</v>
      </c>
      <c r="R204" s="16">
        <f t="shared" ca="1" si="49"/>
        <v>-2.6088265887781541E-3</v>
      </c>
    </row>
    <row r="205" spans="1:18" x14ac:dyDescent="0.2">
      <c r="A205" s="79"/>
      <c r="B205" s="79"/>
      <c r="C205" s="79"/>
      <c r="D205" s="80">
        <f t="shared" si="35"/>
        <v>0</v>
      </c>
      <c r="E205" s="80">
        <f t="shared" si="36"/>
        <v>0</v>
      </c>
      <c r="F205" s="28">
        <f t="shared" si="37"/>
        <v>0</v>
      </c>
      <c r="G205" s="28">
        <f t="shared" si="38"/>
        <v>0</v>
      </c>
      <c r="H205" s="28">
        <f t="shared" si="39"/>
        <v>0</v>
      </c>
      <c r="I205" s="28">
        <f t="shared" si="40"/>
        <v>0</v>
      </c>
      <c r="J205" s="28">
        <f t="shared" si="41"/>
        <v>0</v>
      </c>
      <c r="K205" s="28">
        <f t="shared" si="42"/>
        <v>0</v>
      </c>
      <c r="L205" s="28">
        <f t="shared" si="43"/>
        <v>0</v>
      </c>
      <c r="M205" s="28">
        <f t="shared" ca="1" si="44"/>
        <v>2.6088265887781541E-3</v>
      </c>
      <c r="N205" s="28">
        <f t="shared" ca="1" si="45"/>
        <v>0</v>
      </c>
      <c r="O205" s="85">
        <f t="shared" ca="1" si="46"/>
        <v>0</v>
      </c>
      <c r="P205" s="28">
        <f t="shared" ca="1" si="47"/>
        <v>0</v>
      </c>
      <c r="Q205" s="28">
        <f t="shared" ca="1" si="48"/>
        <v>0</v>
      </c>
      <c r="R205" s="16">
        <f t="shared" ca="1" si="49"/>
        <v>-2.6088265887781541E-3</v>
      </c>
    </row>
    <row r="206" spans="1:18" x14ac:dyDescent="0.2">
      <c r="A206" s="79"/>
      <c r="B206" s="79"/>
      <c r="C206" s="79"/>
      <c r="D206" s="80">
        <f t="shared" si="35"/>
        <v>0</v>
      </c>
      <c r="E206" s="80">
        <f t="shared" si="36"/>
        <v>0</v>
      </c>
      <c r="F206" s="28">
        <f t="shared" si="37"/>
        <v>0</v>
      </c>
      <c r="G206" s="28">
        <f t="shared" si="38"/>
        <v>0</v>
      </c>
      <c r="H206" s="28">
        <f t="shared" si="39"/>
        <v>0</v>
      </c>
      <c r="I206" s="28">
        <f t="shared" si="40"/>
        <v>0</v>
      </c>
      <c r="J206" s="28">
        <f t="shared" si="41"/>
        <v>0</v>
      </c>
      <c r="K206" s="28">
        <f t="shared" si="42"/>
        <v>0</v>
      </c>
      <c r="L206" s="28">
        <f t="shared" si="43"/>
        <v>0</v>
      </c>
      <c r="M206" s="28">
        <f t="shared" ca="1" si="44"/>
        <v>2.6088265887781541E-3</v>
      </c>
      <c r="N206" s="28">
        <f t="shared" ca="1" si="45"/>
        <v>0</v>
      </c>
      <c r="O206" s="85">
        <f t="shared" ca="1" si="46"/>
        <v>0</v>
      </c>
      <c r="P206" s="28">
        <f t="shared" ca="1" si="47"/>
        <v>0</v>
      </c>
      <c r="Q206" s="28">
        <f t="shared" ca="1" si="48"/>
        <v>0</v>
      </c>
      <c r="R206" s="16">
        <f t="shared" ca="1" si="49"/>
        <v>-2.6088265887781541E-3</v>
      </c>
    </row>
    <row r="207" spans="1:18" x14ac:dyDescent="0.2">
      <c r="A207" s="79"/>
      <c r="B207" s="79"/>
      <c r="C207" s="79"/>
      <c r="D207" s="80">
        <f t="shared" si="35"/>
        <v>0</v>
      </c>
      <c r="E207" s="80">
        <f t="shared" si="36"/>
        <v>0</v>
      </c>
      <c r="F207" s="28">
        <f t="shared" si="37"/>
        <v>0</v>
      </c>
      <c r="G207" s="28">
        <f t="shared" si="38"/>
        <v>0</v>
      </c>
      <c r="H207" s="28">
        <f t="shared" si="39"/>
        <v>0</v>
      </c>
      <c r="I207" s="28">
        <f t="shared" si="40"/>
        <v>0</v>
      </c>
      <c r="J207" s="28">
        <f t="shared" si="41"/>
        <v>0</v>
      </c>
      <c r="K207" s="28">
        <f t="shared" si="42"/>
        <v>0</v>
      </c>
      <c r="L207" s="28">
        <f t="shared" si="43"/>
        <v>0</v>
      </c>
      <c r="M207" s="28">
        <f t="shared" ca="1" si="44"/>
        <v>2.6088265887781541E-3</v>
      </c>
      <c r="N207" s="28">
        <f t="shared" ca="1" si="45"/>
        <v>0</v>
      </c>
      <c r="O207" s="85">
        <f t="shared" ca="1" si="46"/>
        <v>0</v>
      </c>
      <c r="P207" s="28">
        <f t="shared" ca="1" si="47"/>
        <v>0</v>
      </c>
      <c r="Q207" s="28">
        <f t="shared" ca="1" si="48"/>
        <v>0</v>
      </c>
      <c r="R207" s="16">
        <f t="shared" ca="1" si="49"/>
        <v>-2.6088265887781541E-3</v>
      </c>
    </row>
    <row r="208" spans="1:18" x14ac:dyDescent="0.2">
      <c r="A208" s="79"/>
      <c r="B208" s="79"/>
      <c r="C208" s="79"/>
      <c r="D208" s="80">
        <f t="shared" si="35"/>
        <v>0</v>
      </c>
      <c r="E208" s="80">
        <f t="shared" si="36"/>
        <v>0</v>
      </c>
      <c r="F208" s="28">
        <f t="shared" si="37"/>
        <v>0</v>
      </c>
      <c r="G208" s="28">
        <f t="shared" si="38"/>
        <v>0</v>
      </c>
      <c r="H208" s="28">
        <f t="shared" si="39"/>
        <v>0</v>
      </c>
      <c r="I208" s="28">
        <f t="shared" si="40"/>
        <v>0</v>
      </c>
      <c r="J208" s="28">
        <f t="shared" si="41"/>
        <v>0</v>
      </c>
      <c r="K208" s="28">
        <f t="shared" si="42"/>
        <v>0</v>
      </c>
      <c r="L208" s="28">
        <f t="shared" si="43"/>
        <v>0</v>
      </c>
      <c r="M208" s="28">
        <f t="shared" ca="1" si="44"/>
        <v>2.6088265887781541E-3</v>
      </c>
      <c r="N208" s="28">
        <f t="shared" ca="1" si="45"/>
        <v>0</v>
      </c>
      <c r="O208" s="85">
        <f t="shared" ca="1" si="46"/>
        <v>0</v>
      </c>
      <c r="P208" s="28">
        <f t="shared" ca="1" si="47"/>
        <v>0</v>
      </c>
      <c r="Q208" s="28">
        <f t="shared" ca="1" si="48"/>
        <v>0</v>
      </c>
      <c r="R208" s="16">
        <f t="shared" ca="1" si="49"/>
        <v>-2.6088265887781541E-3</v>
      </c>
    </row>
    <row r="209" spans="1:18" x14ac:dyDescent="0.2">
      <c r="A209" s="79"/>
      <c r="B209" s="79"/>
      <c r="C209" s="79"/>
      <c r="D209" s="80">
        <f t="shared" si="35"/>
        <v>0</v>
      </c>
      <c r="E209" s="80">
        <f t="shared" si="36"/>
        <v>0</v>
      </c>
      <c r="F209" s="28">
        <f t="shared" si="37"/>
        <v>0</v>
      </c>
      <c r="G209" s="28">
        <f t="shared" si="38"/>
        <v>0</v>
      </c>
      <c r="H209" s="28">
        <f t="shared" si="39"/>
        <v>0</v>
      </c>
      <c r="I209" s="28">
        <f t="shared" si="40"/>
        <v>0</v>
      </c>
      <c r="J209" s="28">
        <f t="shared" si="41"/>
        <v>0</v>
      </c>
      <c r="K209" s="28">
        <f t="shared" si="42"/>
        <v>0</v>
      </c>
      <c r="L209" s="28">
        <f t="shared" si="43"/>
        <v>0</v>
      </c>
      <c r="M209" s="28">
        <f t="shared" ca="1" si="44"/>
        <v>2.6088265887781541E-3</v>
      </c>
      <c r="N209" s="28">
        <f t="shared" ca="1" si="45"/>
        <v>0</v>
      </c>
      <c r="O209" s="85">
        <f t="shared" ca="1" si="46"/>
        <v>0</v>
      </c>
      <c r="P209" s="28">
        <f t="shared" ca="1" si="47"/>
        <v>0</v>
      </c>
      <c r="Q209" s="28">
        <f t="shared" ca="1" si="48"/>
        <v>0</v>
      </c>
      <c r="R209" s="16">
        <f t="shared" ca="1" si="49"/>
        <v>-2.6088265887781541E-3</v>
      </c>
    </row>
    <row r="210" spans="1:18" x14ac:dyDescent="0.2">
      <c r="A210" s="79"/>
      <c r="B210" s="79"/>
      <c r="C210" s="79"/>
      <c r="D210" s="80">
        <f t="shared" si="35"/>
        <v>0</v>
      </c>
      <c r="E210" s="80">
        <f t="shared" si="36"/>
        <v>0</v>
      </c>
      <c r="F210" s="28">
        <f t="shared" si="37"/>
        <v>0</v>
      </c>
      <c r="G210" s="28">
        <f t="shared" si="38"/>
        <v>0</v>
      </c>
      <c r="H210" s="28">
        <f t="shared" si="39"/>
        <v>0</v>
      </c>
      <c r="I210" s="28">
        <f t="shared" si="40"/>
        <v>0</v>
      </c>
      <c r="J210" s="28">
        <f t="shared" si="41"/>
        <v>0</v>
      </c>
      <c r="K210" s="28">
        <f t="shared" si="42"/>
        <v>0</v>
      </c>
      <c r="L210" s="28">
        <f t="shared" si="43"/>
        <v>0</v>
      </c>
      <c r="M210" s="28">
        <f t="shared" ca="1" si="44"/>
        <v>2.6088265887781541E-3</v>
      </c>
      <c r="N210" s="28">
        <f t="shared" ca="1" si="45"/>
        <v>0</v>
      </c>
      <c r="O210" s="85">
        <f t="shared" ca="1" si="46"/>
        <v>0</v>
      </c>
      <c r="P210" s="28">
        <f t="shared" ca="1" si="47"/>
        <v>0</v>
      </c>
      <c r="Q210" s="28">
        <f t="shared" ca="1" si="48"/>
        <v>0</v>
      </c>
      <c r="R210" s="16">
        <f t="shared" ca="1" si="49"/>
        <v>-2.6088265887781541E-3</v>
      </c>
    </row>
    <row r="211" spans="1:18" x14ac:dyDescent="0.2">
      <c r="A211" s="79"/>
      <c r="B211" s="79"/>
      <c r="C211" s="79"/>
      <c r="D211" s="80">
        <f t="shared" si="35"/>
        <v>0</v>
      </c>
      <c r="E211" s="80">
        <f t="shared" si="36"/>
        <v>0</v>
      </c>
      <c r="F211" s="28">
        <f t="shared" si="37"/>
        <v>0</v>
      </c>
      <c r="G211" s="28">
        <f t="shared" si="38"/>
        <v>0</v>
      </c>
      <c r="H211" s="28">
        <f t="shared" si="39"/>
        <v>0</v>
      </c>
      <c r="I211" s="28">
        <f t="shared" si="40"/>
        <v>0</v>
      </c>
      <c r="J211" s="28">
        <f t="shared" si="41"/>
        <v>0</v>
      </c>
      <c r="K211" s="28">
        <f t="shared" si="42"/>
        <v>0</v>
      </c>
      <c r="L211" s="28">
        <f t="shared" si="43"/>
        <v>0</v>
      </c>
      <c r="M211" s="28">
        <f t="shared" ca="1" si="44"/>
        <v>2.6088265887781541E-3</v>
      </c>
      <c r="N211" s="28">
        <f t="shared" ca="1" si="45"/>
        <v>0</v>
      </c>
      <c r="O211" s="85">
        <f t="shared" ca="1" si="46"/>
        <v>0</v>
      </c>
      <c r="P211" s="28">
        <f t="shared" ca="1" si="47"/>
        <v>0</v>
      </c>
      <c r="Q211" s="28">
        <f t="shared" ca="1" si="48"/>
        <v>0</v>
      </c>
      <c r="R211" s="16">
        <f t="shared" ca="1" si="49"/>
        <v>-2.6088265887781541E-3</v>
      </c>
    </row>
    <row r="212" spans="1:18" x14ac:dyDescent="0.2">
      <c r="A212" s="79"/>
      <c r="B212" s="79"/>
      <c r="C212" s="79"/>
      <c r="D212" s="80">
        <f t="shared" si="35"/>
        <v>0</v>
      </c>
      <c r="E212" s="80">
        <f t="shared" si="36"/>
        <v>0</v>
      </c>
      <c r="F212" s="28">
        <f t="shared" si="37"/>
        <v>0</v>
      </c>
      <c r="G212" s="28">
        <f t="shared" si="38"/>
        <v>0</v>
      </c>
      <c r="H212" s="28">
        <f t="shared" si="39"/>
        <v>0</v>
      </c>
      <c r="I212" s="28">
        <f t="shared" si="40"/>
        <v>0</v>
      </c>
      <c r="J212" s="28">
        <f t="shared" si="41"/>
        <v>0</v>
      </c>
      <c r="K212" s="28">
        <f t="shared" si="42"/>
        <v>0</v>
      </c>
      <c r="L212" s="28">
        <f t="shared" si="43"/>
        <v>0</v>
      </c>
      <c r="M212" s="28">
        <f t="shared" ca="1" si="44"/>
        <v>2.6088265887781541E-3</v>
      </c>
      <c r="N212" s="28">
        <f t="shared" ca="1" si="45"/>
        <v>0</v>
      </c>
      <c r="O212" s="85">
        <f t="shared" ca="1" si="46"/>
        <v>0</v>
      </c>
      <c r="P212" s="28">
        <f t="shared" ca="1" si="47"/>
        <v>0</v>
      </c>
      <c r="Q212" s="28">
        <f t="shared" ca="1" si="48"/>
        <v>0</v>
      </c>
      <c r="R212" s="16">
        <f t="shared" ca="1" si="49"/>
        <v>-2.6088265887781541E-3</v>
      </c>
    </row>
    <row r="213" spans="1:18" x14ac:dyDescent="0.2">
      <c r="A213" s="79"/>
      <c r="B213" s="79"/>
      <c r="C213" s="79"/>
      <c r="D213" s="80">
        <f t="shared" ref="D213:D276" si="50">A213/A$18</f>
        <v>0</v>
      </c>
      <c r="E213" s="80">
        <f t="shared" ref="E213:E276" si="51">B213/B$18</f>
        <v>0</v>
      </c>
      <c r="F213" s="28">
        <f t="shared" ref="F213:F276" si="52">$C213*D213</f>
        <v>0</v>
      </c>
      <c r="G213" s="28">
        <f t="shared" ref="G213:G276" si="53">$C213*E213</f>
        <v>0</v>
      </c>
      <c r="H213" s="28">
        <f t="shared" ref="H213:H276" si="54">C213*D213*D213</f>
        <v>0</v>
      </c>
      <c r="I213" s="28">
        <f t="shared" ref="I213:I276" si="55">C213*D213*D213*D213</f>
        <v>0</v>
      </c>
      <c r="J213" s="28">
        <f t="shared" ref="J213:J276" si="56">C213*D213*D213*D213*D213</f>
        <v>0</v>
      </c>
      <c r="K213" s="28">
        <f t="shared" ref="K213:K276" si="57">C213*E213*D213</f>
        <v>0</v>
      </c>
      <c r="L213" s="28">
        <f t="shared" ref="L213:L276" si="58">C213*E213*D213*D213</f>
        <v>0</v>
      </c>
      <c r="M213" s="28">
        <f t="shared" ref="M213:M276" ca="1" si="59">+E$4+E$5*D213+E$6*D213^2</f>
        <v>2.6088265887781541E-3</v>
      </c>
      <c r="N213" s="28">
        <f t="shared" ref="N213:N276" ca="1" si="60">C213*(M213-E213)^2</f>
        <v>0</v>
      </c>
      <c r="O213" s="85">
        <f t="shared" ref="O213:O276" ca="1" si="61">(C213*O$1-O$2*F213+O$3*H213)^2</f>
        <v>0</v>
      </c>
      <c r="P213" s="28">
        <f t="shared" ref="P213:P276" ca="1" si="62">(-C213*O$2+O$4*F213-O$5*H213)^2</f>
        <v>0</v>
      </c>
      <c r="Q213" s="28">
        <f t="shared" ref="Q213:Q276" ca="1" si="63">+(C213*O$3-F213*O$5+H213*O$6)^2</f>
        <v>0</v>
      </c>
      <c r="R213" s="16">
        <f t="shared" ref="R213:R276" ca="1" si="64">+E213-M213</f>
        <v>-2.6088265887781541E-3</v>
      </c>
    </row>
    <row r="214" spans="1:18" x14ac:dyDescent="0.2">
      <c r="A214" s="79"/>
      <c r="B214" s="79"/>
      <c r="C214" s="79"/>
      <c r="D214" s="80">
        <f t="shared" si="50"/>
        <v>0</v>
      </c>
      <c r="E214" s="80">
        <f t="shared" si="51"/>
        <v>0</v>
      </c>
      <c r="F214" s="28">
        <f t="shared" si="52"/>
        <v>0</v>
      </c>
      <c r="G214" s="28">
        <f t="shared" si="53"/>
        <v>0</v>
      </c>
      <c r="H214" s="28">
        <f t="shared" si="54"/>
        <v>0</v>
      </c>
      <c r="I214" s="28">
        <f t="shared" si="55"/>
        <v>0</v>
      </c>
      <c r="J214" s="28">
        <f t="shared" si="56"/>
        <v>0</v>
      </c>
      <c r="K214" s="28">
        <f t="shared" si="57"/>
        <v>0</v>
      </c>
      <c r="L214" s="28">
        <f t="shared" si="58"/>
        <v>0</v>
      </c>
      <c r="M214" s="28">
        <f t="shared" ca="1" si="59"/>
        <v>2.6088265887781541E-3</v>
      </c>
      <c r="N214" s="28">
        <f t="shared" ca="1" si="60"/>
        <v>0</v>
      </c>
      <c r="O214" s="85">
        <f t="shared" ca="1" si="61"/>
        <v>0</v>
      </c>
      <c r="P214" s="28">
        <f t="shared" ca="1" si="62"/>
        <v>0</v>
      </c>
      <c r="Q214" s="28">
        <f t="shared" ca="1" si="63"/>
        <v>0</v>
      </c>
      <c r="R214" s="16">
        <f t="shared" ca="1" si="64"/>
        <v>-2.6088265887781541E-3</v>
      </c>
    </row>
    <row r="215" spans="1:18" x14ac:dyDescent="0.2">
      <c r="A215" s="79"/>
      <c r="B215" s="79"/>
      <c r="C215" s="79"/>
      <c r="D215" s="80">
        <f t="shared" si="50"/>
        <v>0</v>
      </c>
      <c r="E215" s="80">
        <f t="shared" si="51"/>
        <v>0</v>
      </c>
      <c r="F215" s="28">
        <f t="shared" si="52"/>
        <v>0</v>
      </c>
      <c r="G215" s="28">
        <f t="shared" si="53"/>
        <v>0</v>
      </c>
      <c r="H215" s="28">
        <f t="shared" si="54"/>
        <v>0</v>
      </c>
      <c r="I215" s="28">
        <f t="shared" si="55"/>
        <v>0</v>
      </c>
      <c r="J215" s="28">
        <f t="shared" si="56"/>
        <v>0</v>
      </c>
      <c r="K215" s="28">
        <f t="shared" si="57"/>
        <v>0</v>
      </c>
      <c r="L215" s="28">
        <f t="shared" si="58"/>
        <v>0</v>
      </c>
      <c r="M215" s="28">
        <f t="shared" ca="1" si="59"/>
        <v>2.6088265887781541E-3</v>
      </c>
      <c r="N215" s="28">
        <f t="shared" ca="1" si="60"/>
        <v>0</v>
      </c>
      <c r="O215" s="85">
        <f t="shared" ca="1" si="61"/>
        <v>0</v>
      </c>
      <c r="P215" s="28">
        <f t="shared" ca="1" si="62"/>
        <v>0</v>
      </c>
      <c r="Q215" s="28">
        <f t="shared" ca="1" si="63"/>
        <v>0</v>
      </c>
      <c r="R215" s="16">
        <f t="shared" ca="1" si="64"/>
        <v>-2.6088265887781541E-3</v>
      </c>
    </row>
    <row r="216" spans="1:18" x14ac:dyDescent="0.2">
      <c r="A216" s="79"/>
      <c r="B216" s="79"/>
      <c r="C216" s="79"/>
      <c r="D216" s="80">
        <f t="shared" si="50"/>
        <v>0</v>
      </c>
      <c r="E216" s="80">
        <f t="shared" si="51"/>
        <v>0</v>
      </c>
      <c r="F216" s="28">
        <f t="shared" si="52"/>
        <v>0</v>
      </c>
      <c r="G216" s="28">
        <f t="shared" si="53"/>
        <v>0</v>
      </c>
      <c r="H216" s="28">
        <f t="shared" si="54"/>
        <v>0</v>
      </c>
      <c r="I216" s="28">
        <f t="shared" si="55"/>
        <v>0</v>
      </c>
      <c r="J216" s="28">
        <f t="shared" si="56"/>
        <v>0</v>
      </c>
      <c r="K216" s="28">
        <f t="shared" si="57"/>
        <v>0</v>
      </c>
      <c r="L216" s="28">
        <f t="shared" si="58"/>
        <v>0</v>
      </c>
      <c r="M216" s="28">
        <f t="shared" ca="1" si="59"/>
        <v>2.6088265887781541E-3</v>
      </c>
      <c r="N216" s="28">
        <f t="shared" ca="1" si="60"/>
        <v>0</v>
      </c>
      <c r="O216" s="85">
        <f t="shared" ca="1" si="61"/>
        <v>0</v>
      </c>
      <c r="P216" s="28">
        <f t="shared" ca="1" si="62"/>
        <v>0</v>
      </c>
      <c r="Q216" s="28">
        <f t="shared" ca="1" si="63"/>
        <v>0</v>
      </c>
      <c r="R216" s="16">
        <f t="shared" ca="1" si="64"/>
        <v>-2.6088265887781541E-3</v>
      </c>
    </row>
    <row r="217" spans="1:18" x14ac:dyDescent="0.2">
      <c r="A217" s="79"/>
      <c r="B217" s="79"/>
      <c r="C217" s="79"/>
      <c r="D217" s="80">
        <f t="shared" si="50"/>
        <v>0</v>
      </c>
      <c r="E217" s="80">
        <f t="shared" si="51"/>
        <v>0</v>
      </c>
      <c r="F217" s="28">
        <f t="shared" si="52"/>
        <v>0</v>
      </c>
      <c r="G217" s="28">
        <f t="shared" si="53"/>
        <v>0</v>
      </c>
      <c r="H217" s="28">
        <f t="shared" si="54"/>
        <v>0</v>
      </c>
      <c r="I217" s="28">
        <f t="shared" si="55"/>
        <v>0</v>
      </c>
      <c r="J217" s="28">
        <f t="shared" si="56"/>
        <v>0</v>
      </c>
      <c r="K217" s="28">
        <f t="shared" si="57"/>
        <v>0</v>
      </c>
      <c r="L217" s="28">
        <f t="shared" si="58"/>
        <v>0</v>
      </c>
      <c r="M217" s="28">
        <f t="shared" ca="1" si="59"/>
        <v>2.6088265887781541E-3</v>
      </c>
      <c r="N217" s="28">
        <f t="shared" ca="1" si="60"/>
        <v>0</v>
      </c>
      <c r="O217" s="85">
        <f t="shared" ca="1" si="61"/>
        <v>0</v>
      </c>
      <c r="P217" s="28">
        <f t="shared" ca="1" si="62"/>
        <v>0</v>
      </c>
      <c r="Q217" s="28">
        <f t="shared" ca="1" si="63"/>
        <v>0</v>
      </c>
      <c r="R217" s="16">
        <f t="shared" ca="1" si="64"/>
        <v>-2.6088265887781541E-3</v>
      </c>
    </row>
    <row r="218" spans="1:18" x14ac:dyDescent="0.2">
      <c r="A218" s="79"/>
      <c r="B218" s="79"/>
      <c r="C218" s="79"/>
      <c r="D218" s="80">
        <f t="shared" si="50"/>
        <v>0</v>
      </c>
      <c r="E218" s="80">
        <f t="shared" si="51"/>
        <v>0</v>
      </c>
      <c r="F218" s="28">
        <f t="shared" si="52"/>
        <v>0</v>
      </c>
      <c r="G218" s="28">
        <f t="shared" si="53"/>
        <v>0</v>
      </c>
      <c r="H218" s="28">
        <f t="shared" si="54"/>
        <v>0</v>
      </c>
      <c r="I218" s="28">
        <f t="shared" si="55"/>
        <v>0</v>
      </c>
      <c r="J218" s="28">
        <f t="shared" si="56"/>
        <v>0</v>
      </c>
      <c r="K218" s="28">
        <f t="shared" si="57"/>
        <v>0</v>
      </c>
      <c r="L218" s="28">
        <f t="shared" si="58"/>
        <v>0</v>
      </c>
      <c r="M218" s="28">
        <f t="shared" ca="1" si="59"/>
        <v>2.6088265887781541E-3</v>
      </c>
      <c r="N218" s="28">
        <f t="shared" ca="1" si="60"/>
        <v>0</v>
      </c>
      <c r="O218" s="85">
        <f t="shared" ca="1" si="61"/>
        <v>0</v>
      </c>
      <c r="P218" s="28">
        <f t="shared" ca="1" si="62"/>
        <v>0</v>
      </c>
      <c r="Q218" s="28">
        <f t="shared" ca="1" si="63"/>
        <v>0</v>
      </c>
      <c r="R218" s="16">
        <f t="shared" ca="1" si="64"/>
        <v>-2.6088265887781541E-3</v>
      </c>
    </row>
    <row r="219" spans="1:18" x14ac:dyDescent="0.2">
      <c r="A219" s="79"/>
      <c r="B219" s="79"/>
      <c r="C219" s="79"/>
      <c r="D219" s="80">
        <f t="shared" si="50"/>
        <v>0</v>
      </c>
      <c r="E219" s="80">
        <f t="shared" si="51"/>
        <v>0</v>
      </c>
      <c r="F219" s="28">
        <f t="shared" si="52"/>
        <v>0</v>
      </c>
      <c r="G219" s="28">
        <f t="shared" si="53"/>
        <v>0</v>
      </c>
      <c r="H219" s="28">
        <f t="shared" si="54"/>
        <v>0</v>
      </c>
      <c r="I219" s="28">
        <f t="shared" si="55"/>
        <v>0</v>
      </c>
      <c r="J219" s="28">
        <f t="shared" si="56"/>
        <v>0</v>
      </c>
      <c r="K219" s="28">
        <f t="shared" si="57"/>
        <v>0</v>
      </c>
      <c r="L219" s="28">
        <f t="shared" si="58"/>
        <v>0</v>
      </c>
      <c r="M219" s="28">
        <f t="shared" ca="1" si="59"/>
        <v>2.6088265887781541E-3</v>
      </c>
      <c r="N219" s="28">
        <f t="shared" ca="1" si="60"/>
        <v>0</v>
      </c>
      <c r="O219" s="85">
        <f t="shared" ca="1" si="61"/>
        <v>0</v>
      </c>
      <c r="P219" s="28">
        <f t="shared" ca="1" si="62"/>
        <v>0</v>
      </c>
      <c r="Q219" s="28">
        <f t="shared" ca="1" si="63"/>
        <v>0</v>
      </c>
      <c r="R219" s="16">
        <f t="shared" ca="1" si="64"/>
        <v>-2.6088265887781541E-3</v>
      </c>
    </row>
    <row r="220" spans="1:18" x14ac:dyDescent="0.2">
      <c r="A220" s="79"/>
      <c r="B220" s="79"/>
      <c r="C220" s="79"/>
      <c r="D220" s="80">
        <f t="shared" si="50"/>
        <v>0</v>
      </c>
      <c r="E220" s="80">
        <f t="shared" si="51"/>
        <v>0</v>
      </c>
      <c r="F220" s="28">
        <f t="shared" si="52"/>
        <v>0</v>
      </c>
      <c r="G220" s="28">
        <f t="shared" si="53"/>
        <v>0</v>
      </c>
      <c r="H220" s="28">
        <f t="shared" si="54"/>
        <v>0</v>
      </c>
      <c r="I220" s="28">
        <f t="shared" si="55"/>
        <v>0</v>
      </c>
      <c r="J220" s="28">
        <f t="shared" si="56"/>
        <v>0</v>
      </c>
      <c r="K220" s="28">
        <f t="shared" si="57"/>
        <v>0</v>
      </c>
      <c r="L220" s="28">
        <f t="shared" si="58"/>
        <v>0</v>
      </c>
      <c r="M220" s="28">
        <f t="shared" ca="1" si="59"/>
        <v>2.6088265887781541E-3</v>
      </c>
      <c r="N220" s="28">
        <f t="shared" ca="1" si="60"/>
        <v>0</v>
      </c>
      <c r="O220" s="85">
        <f t="shared" ca="1" si="61"/>
        <v>0</v>
      </c>
      <c r="P220" s="28">
        <f t="shared" ca="1" si="62"/>
        <v>0</v>
      </c>
      <c r="Q220" s="28">
        <f t="shared" ca="1" si="63"/>
        <v>0</v>
      </c>
      <c r="R220" s="16">
        <f t="shared" ca="1" si="64"/>
        <v>-2.6088265887781541E-3</v>
      </c>
    </row>
    <row r="221" spans="1:18" x14ac:dyDescent="0.2">
      <c r="A221" s="79"/>
      <c r="B221" s="79"/>
      <c r="C221" s="79"/>
      <c r="D221" s="80">
        <f t="shared" si="50"/>
        <v>0</v>
      </c>
      <c r="E221" s="80">
        <f t="shared" si="51"/>
        <v>0</v>
      </c>
      <c r="F221" s="28">
        <f t="shared" si="52"/>
        <v>0</v>
      </c>
      <c r="G221" s="28">
        <f t="shared" si="53"/>
        <v>0</v>
      </c>
      <c r="H221" s="28">
        <f t="shared" si="54"/>
        <v>0</v>
      </c>
      <c r="I221" s="28">
        <f t="shared" si="55"/>
        <v>0</v>
      </c>
      <c r="J221" s="28">
        <f t="shared" si="56"/>
        <v>0</v>
      </c>
      <c r="K221" s="28">
        <f t="shared" si="57"/>
        <v>0</v>
      </c>
      <c r="L221" s="28">
        <f t="shared" si="58"/>
        <v>0</v>
      </c>
      <c r="M221" s="28">
        <f t="shared" ca="1" si="59"/>
        <v>2.6088265887781541E-3</v>
      </c>
      <c r="N221" s="28">
        <f t="shared" ca="1" si="60"/>
        <v>0</v>
      </c>
      <c r="O221" s="85">
        <f t="shared" ca="1" si="61"/>
        <v>0</v>
      </c>
      <c r="P221" s="28">
        <f t="shared" ca="1" si="62"/>
        <v>0</v>
      </c>
      <c r="Q221" s="28">
        <f t="shared" ca="1" si="63"/>
        <v>0</v>
      </c>
      <c r="R221" s="16">
        <f t="shared" ca="1" si="64"/>
        <v>-2.6088265887781541E-3</v>
      </c>
    </row>
    <row r="222" spans="1:18" x14ac:dyDescent="0.2">
      <c r="A222" s="79"/>
      <c r="B222" s="79"/>
      <c r="C222" s="79"/>
      <c r="D222" s="80">
        <f t="shared" si="50"/>
        <v>0</v>
      </c>
      <c r="E222" s="80">
        <f t="shared" si="51"/>
        <v>0</v>
      </c>
      <c r="F222" s="28">
        <f t="shared" si="52"/>
        <v>0</v>
      </c>
      <c r="G222" s="28">
        <f t="shared" si="53"/>
        <v>0</v>
      </c>
      <c r="H222" s="28">
        <f t="shared" si="54"/>
        <v>0</v>
      </c>
      <c r="I222" s="28">
        <f t="shared" si="55"/>
        <v>0</v>
      </c>
      <c r="J222" s="28">
        <f t="shared" si="56"/>
        <v>0</v>
      </c>
      <c r="K222" s="28">
        <f t="shared" si="57"/>
        <v>0</v>
      </c>
      <c r="L222" s="28">
        <f t="shared" si="58"/>
        <v>0</v>
      </c>
      <c r="M222" s="28">
        <f t="shared" ca="1" si="59"/>
        <v>2.6088265887781541E-3</v>
      </c>
      <c r="N222" s="28">
        <f t="shared" ca="1" si="60"/>
        <v>0</v>
      </c>
      <c r="O222" s="85">
        <f t="shared" ca="1" si="61"/>
        <v>0</v>
      </c>
      <c r="P222" s="28">
        <f t="shared" ca="1" si="62"/>
        <v>0</v>
      </c>
      <c r="Q222" s="28">
        <f t="shared" ca="1" si="63"/>
        <v>0</v>
      </c>
      <c r="R222" s="16">
        <f t="shared" ca="1" si="64"/>
        <v>-2.6088265887781541E-3</v>
      </c>
    </row>
    <row r="223" spans="1:18" x14ac:dyDescent="0.2">
      <c r="A223" s="79"/>
      <c r="B223" s="79"/>
      <c r="C223" s="79"/>
      <c r="D223" s="80">
        <f t="shared" si="50"/>
        <v>0</v>
      </c>
      <c r="E223" s="80">
        <f t="shared" si="51"/>
        <v>0</v>
      </c>
      <c r="F223" s="28">
        <f t="shared" si="52"/>
        <v>0</v>
      </c>
      <c r="G223" s="28">
        <f t="shared" si="53"/>
        <v>0</v>
      </c>
      <c r="H223" s="28">
        <f t="shared" si="54"/>
        <v>0</v>
      </c>
      <c r="I223" s="28">
        <f t="shared" si="55"/>
        <v>0</v>
      </c>
      <c r="J223" s="28">
        <f t="shared" si="56"/>
        <v>0</v>
      </c>
      <c r="K223" s="28">
        <f t="shared" si="57"/>
        <v>0</v>
      </c>
      <c r="L223" s="28">
        <f t="shared" si="58"/>
        <v>0</v>
      </c>
      <c r="M223" s="28">
        <f t="shared" ca="1" si="59"/>
        <v>2.6088265887781541E-3</v>
      </c>
      <c r="N223" s="28">
        <f t="shared" ca="1" si="60"/>
        <v>0</v>
      </c>
      <c r="O223" s="85">
        <f t="shared" ca="1" si="61"/>
        <v>0</v>
      </c>
      <c r="P223" s="28">
        <f t="shared" ca="1" si="62"/>
        <v>0</v>
      </c>
      <c r="Q223" s="28">
        <f t="shared" ca="1" si="63"/>
        <v>0</v>
      </c>
      <c r="R223" s="16">
        <f t="shared" ca="1" si="64"/>
        <v>-2.6088265887781541E-3</v>
      </c>
    </row>
    <row r="224" spans="1:18" x14ac:dyDescent="0.2">
      <c r="A224" s="79"/>
      <c r="B224" s="79"/>
      <c r="C224" s="79"/>
      <c r="D224" s="80">
        <f t="shared" si="50"/>
        <v>0</v>
      </c>
      <c r="E224" s="80">
        <f t="shared" si="51"/>
        <v>0</v>
      </c>
      <c r="F224" s="28">
        <f t="shared" si="52"/>
        <v>0</v>
      </c>
      <c r="G224" s="28">
        <f t="shared" si="53"/>
        <v>0</v>
      </c>
      <c r="H224" s="28">
        <f t="shared" si="54"/>
        <v>0</v>
      </c>
      <c r="I224" s="28">
        <f t="shared" si="55"/>
        <v>0</v>
      </c>
      <c r="J224" s="28">
        <f t="shared" si="56"/>
        <v>0</v>
      </c>
      <c r="K224" s="28">
        <f t="shared" si="57"/>
        <v>0</v>
      </c>
      <c r="L224" s="28">
        <f t="shared" si="58"/>
        <v>0</v>
      </c>
      <c r="M224" s="28">
        <f t="shared" ca="1" si="59"/>
        <v>2.6088265887781541E-3</v>
      </c>
      <c r="N224" s="28">
        <f t="shared" ca="1" si="60"/>
        <v>0</v>
      </c>
      <c r="O224" s="85">
        <f t="shared" ca="1" si="61"/>
        <v>0</v>
      </c>
      <c r="P224" s="28">
        <f t="shared" ca="1" si="62"/>
        <v>0</v>
      </c>
      <c r="Q224" s="28">
        <f t="shared" ca="1" si="63"/>
        <v>0</v>
      </c>
      <c r="R224" s="16">
        <f t="shared" ca="1" si="64"/>
        <v>-2.6088265887781541E-3</v>
      </c>
    </row>
    <row r="225" spans="1:18" x14ac:dyDescent="0.2">
      <c r="A225" s="79"/>
      <c r="B225" s="79"/>
      <c r="C225" s="79"/>
      <c r="D225" s="80">
        <f t="shared" si="50"/>
        <v>0</v>
      </c>
      <c r="E225" s="80">
        <f t="shared" si="51"/>
        <v>0</v>
      </c>
      <c r="F225" s="28">
        <f t="shared" si="52"/>
        <v>0</v>
      </c>
      <c r="G225" s="28">
        <f t="shared" si="53"/>
        <v>0</v>
      </c>
      <c r="H225" s="28">
        <f t="shared" si="54"/>
        <v>0</v>
      </c>
      <c r="I225" s="28">
        <f t="shared" si="55"/>
        <v>0</v>
      </c>
      <c r="J225" s="28">
        <f t="shared" si="56"/>
        <v>0</v>
      </c>
      <c r="K225" s="28">
        <f t="shared" si="57"/>
        <v>0</v>
      </c>
      <c r="L225" s="28">
        <f t="shared" si="58"/>
        <v>0</v>
      </c>
      <c r="M225" s="28">
        <f t="shared" ca="1" si="59"/>
        <v>2.6088265887781541E-3</v>
      </c>
      <c r="N225" s="28">
        <f t="shared" ca="1" si="60"/>
        <v>0</v>
      </c>
      <c r="O225" s="85">
        <f t="shared" ca="1" si="61"/>
        <v>0</v>
      </c>
      <c r="P225" s="28">
        <f t="shared" ca="1" si="62"/>
        <v>0</v>
      </c>
      <c r="Q225" s="28">
        <f t="shared" ca="1" si="63"/>
        <v>0</v>
      </c>
      <c r="R225" s="16">
        <f t="shared" ca="1" si="64"/>
        <v>-2.6088265887781541E-3</v>
      </c>
    </row>
    <row r="226" spans="1:18" x14ac:dyDescent="0.2">
      <c r="A226" s="79"/>
      <c r="B226" s="79"/>
      <c r="C226" s="79"/>
      <c r="D226" s="80">
        <f t="shared" si="50"/>
        <v>0</v>
      </c>
      <c r="E226" s="80">
        <f t="shared" si="51"/>
        <v>0</v>
      </c>
      <c r="F226" s="28">
        <f t="shared" si="52"/>
        <v>0</v>
      </c>
      <c r="G226" s="28">
        <f t="shared" si="53"/>
        <v>0</v>
      </c>
      <c r="H226" s="28">
        <f t="shared" si="54"/>
        <v>0</v>
      </c>
      <c r="I226" s="28">
        <f t="shared" si="55"/>
        <v>0</v>
      </c>
      <c r="J226" s="28">
        <f t="shared" si="56"/>
        <v>0</v>
      </c>
      <c r="K226" s="28">
        <f t="shared" si="57"/>
        <v>0</v>
      </c>
      <c r="L226" s="28">
        <f t="shared" si="58"/>
        <v>0</v>
      </c>
      <c r="M226" s="28">
        <f t="shared" ca="1" si="59"/>
        <v>2.6088265887781541E-3</v>
      </c>
      <c r="N226" s="28">
        <f t="shared" ca="1" si="60"/>
        <v>0</v>
      </c>
      <c r="O226" s="85">
        <f t="shared" ca="1" si="61"/>
        <v>0</v>
      </c>
      <c r="P226" s="28">
        <f t="shared" ca="1" si="62"/>
        <v>0</v>
      </c>
      <c r="Q226" s="28">
        <f t="shared" ca="1" si="63"/>
        <v>0</v>
      </c>
      <c r="R226" s="16">
        <f t="shared" ca="1" si="64"/>
        <v>-2.6088265887781541E-3</v>
      </c>
    </row>
    <row r="227" spans="1:18" x14ac:dyDescent="0.2">
      <c r="A227" s="79"/>
      <c r="B227" s="79"/>
      <c r="C227" s="79"/>
      <c r="D227" s="80">
        <f t="shared" si="50"/>
        <v>0</v>
      </c>
      <c r="E227" s="80">
        <f t="shared" si="51"/>
        <v>0</v>
      </c>
      <c r="F227" s="28">
        <f t="shared" si="52"/>
        <v>0</v>
      </c>
      <c r="G227" s="28">
        <f t="shared" si="53"/>
        <v>0</v>
      </c>
      <c r="H227" s="28">
        <f t="shared" si="54"/>
        <v>0</v>
      </c>
      <c r="I227" s="28">
        <f t="shared" si="55"/>
        <v>0</v>
      </c>
      <c r="J227" s="28">
        <f t="shared" si="56"/>
        <v>0</v>
      </c>
      <c r="K227" s="28">
        <f t="shared" si="57"/>
        <v>0</v>
      </c>
      <c r="L227" s="28">
        <f t="shared" si="58"/>
        <v>0</v>
      </c>
      <c r="M227" s="28">
        <f t="shared" ca="1" si="59"/>
        <v>2.6088265887781541E-3</v>
      </c>
      <c r="N227" s="28">
        <f t="shared" ca="1" si="60"/>
        <v>0</v>
      </c>
      <c r="O227" s="85">
        <f t="shared" ca="1" si="61"/>
        <v>0</v>
      </c>
      <c r="P227" s="28">
        <f t="shared" ca="1" si="62"/>
        <v>0</v>
      </c>
      <c r="Q227" s="28">
        <f t="shared" ca="1" si="63"/>
        <v>0</v>
      </c>
      <c r="R227" s="16">
        <f t="shared" ca="1" si="64"/>
        <v>-2.6088265887781541E-3</v>
      </c>
    </row>
    <row r="228" spans="1:18" x14ac:dyDescent="0.2">
      <c r="A228" s="79"/>
      <c r="B228" s="79"/>
      <c r="C228" s="79"/>
      <c r="D228" s="80">
        <f t="shared" si="50"/>
        <v>0</v>
      </c>
      <c r="E228" s="80">
        <f t="shared" si="51"/>
        <v>0</v>
      </c>
      <c r="F228" s="28">
        <f t="shared" si="52"/>
        <v>0</v>
      </c>
      <c r="G228" s="28">
        <f t="shared" si="53"/>
        <v>0</v>
      </c>
      <c r="H228" s="28">
        <f t="shared" si="54"/>
        <v>0</v>
      </c>
      <c r="I228" s="28">
        <f t="shared" si="55"/>
        <v>0</v>
      </c>
      <c r="J228" s="28">
        <f t="shared" si="56"/>
        <v>0</v>
      </c>
      <c r="K228" s="28">
        <f t="shared" si="57"/>
        <v>0</v>
      </c>
      <c r="L228" s="28">
        <f t="shared" si="58"/>
        <v>0</v>
      </c>
      <c r="M228" s="28">
        <f t="shared" ca="1" si="59"/>
        <v>2.6088265887781541E-3</v>
      </c>
      <c r="N228" s="28">
        <f t="shared" ca="1" si="60"/>
        <v>0</v>
      </c>
      <c r="O228" s="85">
        <f t="shared" ca="1" si="61"/>
        <v>0</v>
      </c>
      <c r="P228" s="28">
        <f t="shared" ca="1" si="62"/>
        <v>0</v>
      </c>
      <c r="Q228" s="28">
        <f t="shared" ca="1" si="63"/>
        <v>0</v>
      </c>
      <c r="R228" s="16">
        <f t="shared" ca="1" si="64"/>
        <v>-2.6088265887781541E-3</v>
      </c>
    </row>
    <row r="229" spans="1:18" x14ac:dyDescent="0.2">
      <c r="A229" s="79"/>
      <c r="B229" s="79"/>
      <c r="C229" s="79"/>
      <c r="D229" s="80">
        <f t="shared" si="50"/>
        <v>0</v>
      </c>
      <c r="E229" s="80">
        <f t="shared" si="51"/>
        <v>0</v>
      </c>
      <c r="F229" s="28">
        <f t="shared" si="52"/>
        <v>0</v>
      </c>
      <c r="G229" s="28">
        <f t="shared" si="53"/>
        <v>0</v>
      </c>
      <c r="H229" s="28">
        <f t="shared" si="54"/>
        <v>0</v>
      </c>
      <c r="I229" s="28">
        <f t="shared" si="55"/>
        <v>0</v>
      </c>
      <c r="J229" s="28">
        <f t="shared" si="56"/>
        <v>0</v>
      </c>
      <c r="K229" s="28">
        <f t="shared" si="57"/>
        <v>0</v>
      </c>
      <c r="L229" s="28">
        <f t="shared" si="58"/>
        <v>0</v>
      </c>
      <c r="M229" s="28">
        <f t="shared" ca="1" si="59"/>
        <v>2.6088265887781541E-3</v>
      </c>
      <c r="N229" s="28">
        <f t="shared" ca="1" si="60"/>
        <v>0</v>
      </c>
      <c r="O229" s="85">
        <f t="shared" ca="1" si="61"/>
        <v>0</v>
      </c>
      <c r="P229" s="28">
        <f t="shared" ca="1" si="62"/>
        <v>0</v>
      </c>
      <c r="Q229" s="28">
        <f t="shared" ca="1" si="63"/>
        <v>0</v>
      </c>
      <c r="R229" s="16">
        <f t="shared" ca="1" si="64"/>
        <v>-2.6088265887781541E-3</v>
      </c>
    </row>
    <row r="230" spans="1:18" x14ac:dyDescent="0.2">
      <c r="A230" s="79"/>
      <c r="B230" s="79"/>
      <c r="C230" s="79"/>
      <c r="D230" s="80">
        <f t="shared" si="50"/>
        <v>0</v>
      </c>
      <c r="E230" s="80">
        <f t="shared" si="51"/>
        <v>0</v>
      </c>
      <c r="F230" s="28">
        <f t="shared" si="52"/>
        <v>0</v>
      </c>
      <c r="G230" s="28">
        <f t="shared" si="53"/>
        <v>0</v>
      </c>
      <c r="H230" s="28">
        <f t="shared" si="54"/>
        <v>0</v>
      </c>
      <c r="I230" s="28">
        <f t="shared" si="55"/>
        <v>0</v>
      </c>
      <c r="J230" s="28">
        <f t="shared" si="56"/>
        <v>0</v>
      </c>
      <c r="K230" s="28">
        <f t="shared" si="57"/>
        <v>0</v>
      </c>
      <c r="L230" s="28">
        <f t="shared" si="58"/>
        <v>0</v>
      </c>
      <c r="M230" s="28">
        <f t="shared" ca="1" si="59"/>
        <v>2.6088265887781541E-3</v>
      </c>
      <c r="N230" s="28">
        <f t="shared" ca="1" si="60"/>
        <v>0</v>
      </c>
      <c r="O230" s="85">
        <f t="shared" ca="1" si="61"/>
        <v>0</v>
      </c>
      <c r="P230" s="28">
        <f t="shared" ca="1" si="62"/>
        <v>0</v>
      </c>
      <c r="Q230" s="28">
        <f t="shared" ca="1" si="63"/>
        <v>0</v>
      </c>
      <c r="R230" s="16">
        <f t="shared" ca="1" si="64"/>
        <v>-2.6088265887781541E-3</v>
      </c>
    </row>
    <row r="231" spans="1:18" x14ac:dyDescent="0.2">
      <c r="A231" s="79"/>
      <c r="B231" s="79"/>
      <c r="C231" s="79"/>
      <c r="D231" s="80">
        <f t="shared" si="50"/>
        <v>0</v>
      </c>
      <c r="E231" s="80">
        <f t="shared" si="51"/>
        <v>0</v>
      </c>
      <c r="F231" s="28">
        <f t="shared" si="52"/>
        <v>0</v>
      </c>
      <c r="G231" s="28">
        <f t="shared" si="53"/>
        <v>0</v>
      </c>
      <c r="H231" s="28">
        <f t="shared" si="54"/>
        <v>0</v>
      </c>
      <c r="I231" s="28">
        <f t="shared" si="55"/>
        <v>0</v>
      </c>
      <c r="J231" s="28">
        <f t="shared" si="56"/>
        <v>0</v>
      </c>
      <c r="K231" s="28">
        <f t="shared" si="57"/>
        <v>0</v>
      </c>
      <c r="L231" s="28">
        <f t="shared" si="58"/>
        <v>0</v>
      </c>
      <c r="M231" s="28">
        <f t="shared" ca="1" si="59"/>
        <v>2.6088265887781541E-3</v>
      </c>
      <c r="N231" s="28">
        <f t="shared" ca="1" si="60"/>
        <v>0</v>
      </c>
      <c r="O231" s="85">
        <f t="shared" ca="1" si="61"/>
        <v>0</v>
      </c>
      <c r="P231" s="28">
        <f t="shared" ca="1" si="62"/>
        <v>0</v>
      </c>
      <c r="Q231" s="28">
        <f t="shared" ca="1" si="63"/>
        <v>0</v>
      </c>
      <c r="R231" s="16">
        <f t="shared" ca="1" si="64"/>
        <v>-2.6088265887781541E-3</v>
      </c>
    </row>
    <row r="232" spans="1:18" x14ac:dyDescent="0.2">
      <c r="A232" s="79"/>
      <c r="B232" s="79"/>
      <c r="C232" s="79"/>
      <c r="D232" s="80">
        <f t="shared" si="50"/>
        <v>0</v>
      </c>
      <c r="E232" s="80">
        <f t="shared" si="51"/>
        <v>0</v>
      </c>
      <c r="F232" s="28">
        <f t="shared" si="52"/>
        <v>0</v>
      </c>
      <c r="G232" s="28">
        <f t="shared" si="53"/>
        <v>0</v>
      </c>
      <c r="H232" s="28">
        <f t="shared" si="54"/>
        <v>0</v>
      </c>
      <c r="I232" s="28">
        <f t="shared" si="55"/>
        <v>0</v>
      </c>
      <c r="J232" s="28">
        <f t="shared" si="56"/>
        <v>0</v>
      </c>
      <c r="K232" s="28">
        <f t="shared" si="57"/>
        <v>0</v>
      </c>
      <c r="L232" s="28">
        <f t="shared" si="58"/>
        <v>0</v>
      </c>
      <c r="M232" s="28">
        <f t="shared" ca="1" si="59"/>
        <v>2.6088265887781541E-3</v>
      </c>
      <c r="N232" s="28">
        <f t="shared" ca="1" si="60"/>
        <v>0</v>
      </c>
      <c r="O232" s="85">
        <f t="shared" ca="1" si="61"/>
        <v>0</v>
      </c>
      <c r="P232" s="28">
        <f t="shared" ca="1" si="62"/>
        <v>0</v>
      </c>
      <c r="Q232" s="28">
        <f t="shared" ca="1" si="63"/>
        <v>0</v>
      </c>
      <c r="R232" s="16">
        <f t="shared" ca="1" si="64"/>
        <v>-2.6088265887781541E-3</v>
      </c>
    </row>
    <row r="233" spans="1:18" x14ac:dyDescent="0.2">
      <c r="A233" s="79"/>
      <c r="B233" s="79"/>
      <c r="C233" s="79"/>
      <c r="D233" s="80">
        <f t="shared" si="50"/>
        <v>0</v>
      </c>
      <c r="E233" s="80">
        <f t="shared" si="51"/>
        <v>0</v>
      </c>
      <c r="F233" s="28">
        <f t="shared" si="52"/>
        <v>0</v>
      </c>
      <c r="G233" s="28">
        <f t="shared" si="53"/>
        <v>0</v>
      </c>
      <c r="H233" s="28">
        <f t="shared" si="54"/>
        <v>0</v>
      </c>
      <c r="I233" s="28">
        <f t="shared" si="55"/>
        <v>0</v>
      </c>
      <c r="J233" s="28">
        <f t="shared" si="56"/>
        <v>0</v>
      </c>
      <c r="K233" s="28">
        <f t="shared" si="57"/>
        <v>0</v>
      </c>
      <c r="L233" s="28">
        <f t="shared" si="58"/>
        <v>0</v>
      </c>
      <c r="M233" s="28">
        <f t="shared" ca="1" si="59"/>
        <v>2.6088265887781541E-3</v>
      </c>
      <c r="N233" s="28">
        <f t="shared" ca="1" si="60"/>
        <v>0</v>
      </c>
      <c r="O233" s="85">
        <f t="shared" ca="1" si="61"/>
        <v>0</v>
      </c>
      <c r="P233" s="28">
        <f t="shared" ca="1" si="62"/>
        <v>0</v>
      </c>
      <c r="Q233" s="28">
        <f t="shared" ca="1" si="63"/>
        <v>0</v>
      </c>
      <c r="R233" s="16">
        <f t="shared" ca="1" si="64"/>
        <v>-2.6088265887781541E-3</v>
      </c>
    </row>
    <row r="234" spans="1:18" x14ac:dyDescent="0.2">
      <c r="A234" s="79"/>
      <c r="B234" s="79"/>
      <c r="C234" s="79"/>
      <c r="D234" s="80">
        <f t="shared" si="50"/>
        <v>0</v>
      </c>
      <c r="E234" s="80">
        <f t="shared" si="51"/>
        <v>0</v>
      </c>
      <c r="F234" s="28">
        <f t="shared" si="52"/>
        <v>0</v>
      </c>
      <c r="G234" s="28">
        <f t="shared" si="53"/>
        <v>0</v>
      </c>
      <c r="H234" s="28">
        <f t="shared" si="54"/>
        <v>0</v>
      </c>
      <c r="I234" s="28">
        <f t="shared" si="55"/>
        <v>0</v>
      </c>
      <c r="J234" s="28">
        <f t="shared" si="56"/>
        <v>0</v>
      </c>
      <c r="K234" s="28">
        <f t="shared" si="57"/>
        <v>0</v>
      </c>
      <c r="L234" s="28">
        <f t="shared" si="58"/>
        <v>0</v>
      </c>
      <c r="M234" s="28">
        <f t="shared" ca="1" si="59"/>
        <v>2.6088265887781541E-3</v>
      </c>
      <c r="N234" s="28">
        <f t="shared" ca="1" si="60"/>
        <v>0</v>
      </c>
      <c r="O234" s="85">
        <f t="shared" ca="1" si="61"/>
        <v>0</v>
      </c>
      <c r="P234" s="28">
        <f t="shared" ca="1" si="62"/>
        <v>0</v>
      </c>
      <c r="Q234" s="28">
        <f t="shared" ca="1" si="63"/>
        <v>0</v>
      </c>
      <c r="R234" s="16">
        <f t="shared" ca="1" si="64"/>
        <v>-2.6088265887781541E-3</v>
      </c>
    </row>
    <row r="235" spans="1:18" x14ac:dyDescent="0.2">
      <c r="A235" s="79"/>
      <c r="B235" s="79"/>
      <c r="C235" s="79"/>
      <c r="D235" s="80">
        <f t="shared" si="50"/>
        <v>0</v>
      </c>
      <c r="E235" s="80">
        <f t="shared" si="51"/>
        <v>0</v>
      </c>
      <c r="F235" s="28">
        <f t="shared" si="52"/>
        <v>0</v>
      </c>
      <c r="G235" s="28">
        <f t="shared" si="53"/>
        <v>0</v>
      </c>
      <c r="H235" s="28">
        <f t="shared" si="54"/>
        <v>0</v>
      </c>
      <c r="I235" s="28">
        <f t="shared" si="55"/>
        <v>0</v>
      </c>
      <c r="J235" s="28">
        <f t="shared" si="56"/>
        <v>0</v>
      </c>
      <c r="K235" s="28">
        <f t="shared" si="57"/>
        <v>0</v>
      </c>
      <c r="L235" s="28">
        <f t="shared" si="58"/>
        <v>0</v>
      </c>
      <c r="M235" s="28">
        <f t="shared" ca="1" si="59"/>
        <v>2.6088265887781541E-3</v>
      </c>
      <c r="N235" s="28">
        <f t="shared" ca="1" si="60"/>
        <v>0</v>
      </c>
      <c r="O235" s="85">
        <f t="shared" ca="1" si="61"/>
        <v>0</v>
      </c>
      <c r="P235" s="28">
        <f t="shared" ca="1" si="62"/>
        <v>0</v>
      </c>
      <c r="Q235" s="28">
        <f t="shared" ca="1" si="63"/>
        <v>0</v>
      </c>
      <c r="R235" s="16">
        <f t="shared" ca="1" si="64"/>
        <v>-2.6088265887781541E-3</v>
      </c>
    </row>
    <row r="236" spans="1:18" x14ac:dyDescent="0.2">
      <c r="A236" s="79"/>
      <c r="B236" s="79"/>
      <c r="C236" s="79"/>
      <c r="D236" s="80">
        <f t="shared" si="50"/>
        <v>0</v>
      </c>
      <c r="E236" s="80">
        <f t="shared" si="51"/>
        <v>0</v>
      </c>
      <c r="F236" s="28">
        <f t="shared" si="52"/>
        <v>0</v>
      </c>
      <c r="G236" s="28">
        <f t="shared" si="53"/>
        <v>0</v>
      </c>
      <c r="H236" s="28">
        <f t="shared" si="54"/>
        <v>0</v>
      </c>
      <c r="I236" s="28">
        <f t="shared" si="55"/>
        <v>0</v>
      </c>
      <c r="J236" s="28">
        <f t="shared" si="56"/>
        <v>0</v>
      </c>
      <c r="K236" s="28">
        <f t="shared" si="57"/>
        <v>0</v>
      </c>
      <c r="L236" s="28">
        <f t="shared" si="58"/>
        <v>0</v>
      </c>
      <c r="M236" s="28">
        <f t="shared" ca="1" si="59"/>
        <v>2.6088265887781541E-3</v>
      </c>
      <c r="N236" s="28">
        <f t="shared" ca="1" si="60"/>
        <v>0</v>
      </c>
      <c r="O236" s="85">
        <f t="shared" ca="1" si="61"/>
        <v>0</v>
      </c>
      <c r="P236" s="28">
        <f t="shared" ca="1" si="62"/>
        <v>0</v>
      </c>
      <c r="Q236" s="28">
        <f t="shared" ca="1" si="63"/>
        <v>0</v>
      </c>
      <c r="R236" s="16">
        <f t="shared" ca="1" si="64"/>
        <v>-2.6088265887781541E-3</v>
      </c>
    </row>
    <row r="237" spans="1:18" x14ac:dyDescent="0.2">
      <c r="A237" s="79"/>
      <c r="B237" s="79"/>
      <c r="C237" s="79"/>
      <c r="D237" s="80">
        <f t="shared" si="50"/>
        <v>0</v>
      </c>
      <c r="E237" s="80">
        <f t="shared" si="51"/>
        <v>0</v>
      </c>
      <c r="F237" s="28">
        <f t="shared" si="52"/>
        <v>0</v>
      </c>
      <c r="G237" s="28">
        <f t="shared" si="53"/>
        <v>0</v>
      </c>
      <c r="H237" s="28">
        <f t="shared" si="54"/>
        <v>0</v>
      </c>
      <c r="I237" s="28">
        <f t="shared" si="55"/>
        <v>0</v>
      </c>
      <c r="J237" s="28">
        <f t="shared" si="56"/>
        <v>0</v>
      </c>
      <c r="K237" s="28">
        <f t="shared" si="57"/>
        <v>0</v>
      </c>
      <c r="L237" s="28">
        <f t="shared" si="58"/>
        <v>0</v>
      </c>
      <c r="M237" s="28">
        <f t="shared" ca="1" si="59"/>
        <v>2.6088265887781541E-3</v>
      </c>
      <c r="N237" s="28">
        <f t="shared" ca="1" si="60"/>
        <v>0</v>
      </c>
      <c r="O237" s="85">
        <f t="shared" ca="1" si="61"/>
        <v>0</v>
      </c>
      <c r="P237" s="28">
        <f t="shared" ca="1" si="62"/>
        <v>0</v>
      </c>
      <c r="Q237" s="28">
        <f t="shared" ca="1" si="63"/>
        <v>0</v>
      </c>
      <c r="R237" s="16">
        <f t="shared" ca="1" si="64"/>
        <v>-2.6088265887781541E-3</v>
      </c>
    </row>
    <row r="238" spans="1:18" x14ac:dyDescent="0.2">
      <c r="A238" s="79"/>
      <c r="B238" s="79"/>
      <c r="C238" s="79"/>
      <c r="D238" s="80">
        <f t="shared" si="50"/>
        <v>0</v>
      </c>
      <c r="E238" s="80">
        <f t="shared" si="51"/>
        <v>0</v>
      </c>
      <c r="F238" s="28">
        <f t="shared" si="52"/>
        <v>0</v>
      </c>
      <c r="G238" s="28">
        <f t="shared" si="53"/>
        <v>0</v>
      </c>
      <c r="H238" s="28">
        <f t="shared" si="54"/>
        <v>0</v>
      </c>
      <c r="I238" s="28">
        <f t="shared" si="55"/>
        <v>0</v>
      </c>
      <c r="J238" s="28">
        <f t="shared" si="56"/>
        <v>0</v>
      </c>
      <c r="K238" s="28">
        <f t="shared" si="57"/>
        <v>0</v>
      </c>
      <c r="L238" s="28">
        <f t="shared" si="58"/>
        <v>0</v>
      </c>
      <c r="M238" s="28">
        <f t="shared" ca="1" si="59"/>
        <v>2.6088265887781541E-3</v>
      </c>
      <c r="N238" s="28">
        <f t="shared" ca="1" si="60"/>
        <v>0</v>
      </c>
      <c r="O238" s="85">
        <f t="shared" ca="1" si="61"/>
        <v>0</v>
      </c>
      <c r="P238" s="28">
        <f t="shared" ca="1" si="62"/>
        <v>0</v>
      </c>
      <c r="Q238" s="28">
        <f t="shared" ca="1" si="63"/>
        <v>0</v>
      </c>
      <c r="R238" s="16">
        <f t="shared" ca="1" si="64"/>
        <v>-2.6088265887781541E-3</v>
      </c>
    </row>
    <row r="239" spans="1:18" x14ac:dyDescent="0.2">
      <c r="A239" s="79"/>
      <c r="B239" s="79"/>
      <c r="C239" s="79"/>
      <c r="D239" s="80">
        <f t="shared" si="50"/>
        <v>0</v>
      </c>
      <c r="E239" s="80">
        <f t="shared" si="51"/>
        <v>0</v>
      </c>
      <c r="F239" s="28">
        <f t="shared" si="52"/>
        <v>0</v>
      </c>
      <c r="G239" s="28">
        <f t="shared" si="53"/>
        <v>0</v>
      </c>
      <c r="H239" s="28">
        <f t="shared" si="54"/>
        <v>0</v>
      </c>
      <c r="I239" s="28">
        <f t="shared" si="55"/>
        <v>0</v>
      </c>
      <c r="J239" s="28">
        <f t="shared" si="56"/>
        <v>0</v>
      </c>
      <c r="K239" s="28">
        <f t="shared" si="57"/>
        <v>0</v>
      </c>
      <c r="L239" s="28">
        <f t="shared" si="58"/>
        <v>0</v>
      </c>
      <c r="M239" s="28">
        <f t="shared" ca="1" si="59"/>
        <v>2.6088265887781541E-3</v>
      </c>
      <c r="N239" s="28">
        <f t="shared" ca="1" si="60"/>
        <v>0</v>
      </c>
      <c r="O239" s="85">
        <f t="shared" ca="1" si="61"/>
        <v>0</v>
      </c>
      <c r="P239" s="28">
        <f t="shared" ca="1" si="62"/>
        <v>0</v>
      </c>
      <c r="Q239" s="28">
        <f t="shared" ca="1" si="63"/>
        <v>0</v>
      </c>
      <c r="R239" s="16">
        <f t="shared" ca="1" si="64"/>
        <v>-2.6088265887781541E-3</v>
      </c>
    </row>
    <row r="240" spans="1:18" x14ac:dyDescent="0.2">
      <c r="A240" s="79"/>
      <c r="B240" s="79"/>
      <c r="C240" s="79"/>
      <c r="D240" s="80">
        <f t="shared" si="50"/>
        <v>0</v>
      </c>
      <c r="E240" s="80">
        <f t="shared" si="51"/>
        <v>0</v>
      </c>
      <c r="F240" s="28">
        <f t="shared" si="52"/>
        <v>0</v>
      </c>
      <c r="G240" s="28">
        <f t="shared" si="53"/>
        <v>0</v>
      </c>
      <c r="H240" s="28">
        <f t="shared" si="54"/>
        <v>0</v>
      </c>
      <c r="I240" s="28">
        <f t="shared" si="55"/>
        <v>0</v>
      </c>
      <c r="J240" s="28">
        <f t="shared" si="56"/>
        <v>0</v>
      </c>
      <c r="K240" s="28">
        <f t="shared" si="57"/>
        <v>0</v>
      </c>
      <c r="L240" s="28">
        <f t="shared" si="58"/>
        <v>0</v>
      </c>
      <c r="M240" s="28">
        <f t="shared" ca="1" si="59"/>
        <v>2.6088265887781541E-3</v>
      </c>
      <c r="N240" s="28">
        <f t="shared" ca="1" si="60"/>
        <v>0</v>
      </c>
      <c r="O240" s="85">
        <f t="shared" ca="1" si="61"/>
        <v>0</v>
      </c>
      <c r="P240" s="28">
        <f t="shared" ca="1" si="62"/>
        <v>0</v>
      </c>
      <c r="Q240" s="28">
        <f t="shared" ca="1" si="63"/>
        <v>0</v>
      </c>
      <c r="R240" s="16">
        <f t="shared" ca="1" si="64"/>
        <v>-2.6088265887781541E-3</v>
      </c>
    </row>
    <row r="241" spans="1:18" x14ac:dyDescent="0.2">
      <c r="A241" s="79"/>
      <c r="B241" s="79"/>
      <c r="C241" s="79"/>
      <c r="D241" s="80">
        <f t="shared" si="50"/>
        <v>0</v>
      </c>
      <c r="E241" s="80">
        <f t="shared" si="51"/>
        <v>0</v>
      </c>
      <c r="F241" s="28">
        <f t="shared" si="52"/>
        <v>0</v>
      </c>
      <c r="G241" s="28">
        <f t="shared" si="53"/>
        <v>0</v>
      </c>
      <c r="H241" s="28">
        <f t="shared" si="54"/>
        <v>0</v>
      </c>
      <c r="I241" s="28">
        <f t="shared" si="55"/>
        <v>0</v>
      </c>
      <c r="J241" s="28">
        <f t="shared" si="56"/>
        <v>0</v>
      </c>
      <c r="K241" s="28">
        <f t="shared" si="57"/>
        <v>0</v>
      </c>
      <c r="L241" s="28">
        <f t="shared" si="58"/>
        <v>0</v>
      </c>
      <c r="M241" s="28">
        <f t="shared" ca="1" si="59"/>
        <v>2.6088265887781541E-3</v>
      </c>
      <c r="N241" s="28">
        <f t="shared" ca="1" si="60"/>
        <v>0</v>
      </c>
      <c r="O241" s="85">
        <f t="shared" ca="1" si="61"/>
        <v>0</v>
      </c>
      <c r="P241" s="28">
        <f t="shared" ca="1" si="62"/>
        <v>0</v>
      </c>
      <c r="Q241" s="28">
        <f t="shared" ca="1" si="63"/>
        <v>0</v>
      </c>
      <c r="R241" s="16">
        <f t="shared" ca="1" si="64"/>
        <v>-2.6088265887781541E-3</v>
      </c>
    </row>
    <row r="242" spans="1:18" x14ac:dyDescent="0.2">
      <c r="A242" s="79"/>
      <c r="B242" s="79"/>
      <c r="C242" s="79"/>
      <c r="D242" s="80">
        <f t="shared" si="50"/>
        <v>0</v>
      </c>
      <c r="E242" s="80">
        <f t="shared" si="51"/>
        <v>0</v>
      </c>
      <c r="F242" s="28">
        <f t="shared" si="52"/>
        <v>0</v>
      </c>
      <c r="G242" s="28">
        <f t="shared" si="53"/>
        <v>0</v>
      </c>
      <c r="H242" s="28">
        <f t="shared" si="54"/>
        <v>0</v>
      </c>
      <c r="I242" s="28">
        <f t="shared" si="55"/>
        <v>0</v>
      </c>
      <c r="J242" s="28">
        <f t="shared" si="56"/>
        <v>0</v>
      </c>
      <c r="K242" s="28">
        <f t="shared" si="57"/>
        <v>0</v>
      </c>
      <c r="L242" s="28">
        <f t="shared" si="58"/>
        <v>0</v>
      </c>
      <c r="M242" s="28">
        <f t="shared" ca="1" si="59"/>
        <v>2.6088265887781541E-3</v>
      </c>
      <c r="N242" s="28">
        <f t="shared" ca="1" si="60"/>
        <v>0</v>
      </c>
      <c r="O242" s="85">
        <f t="shared" ca="1" si="61"/>
        <v>0</v>
      </c>
      <c r="P242" s="28">
        <f t="shared" ca="1" si="62"/>
        <v>0</v>
      </c>
      <c r="Q242" s="28">
        <f t="shared" ca="1" si="63"/>
        <v>0</v>
      </c>
      <c r="R242" s="16">
        <f t="shared" ca="1" si="64"/>
        <v>-2.6088265887781541E-3</v>
      </c>
    </row>
    <row r="243" spans="1:18" x14ac:dyDescent="0.2">
      <c r="A243" s="79"/>
      <c r="B243" s="79"/>
      <c r="C243" s="79"/>
      <c r="D243" s="80">
        <f t="shared" si="50"/>
        <v>0</v>
      </c>
      <c r="E243" s="80">
        <f t="shared" si="51"/>
        <v>0</v>
      </c>
      <c r="F243" s="28">
        <f t="shared" si="52"/>
        <v>0</v>
      </c>
      <c r="G243" s="28">
        <f t="shared" si="53"/>
        <v>0</v>
      </c>
      <c r="H243" s="28">
        <f t="shared" si="54"/>
        <v>0</v>
      </c>
      <c r="I243" s="28">
        <f t="shared" si="55"/>
        <v>0</v>
      </c>
      <c r="J243" s="28">
        <f t="shared" si="56"/>
        <v>0</v>
      </c>
      <c r="K243" s="28">
        <f t="shared" si="57"/>
        <v>0</v>
      </c>
      <c r="L243" s="28">
        <f t="shared" si="58"/>
        <v>0</v>
      </c>
      <c r="M243" s="28">
        <f t="shared" ca="1" si="59"/>
        <v>2.6088265887781541E-3</v>
      </c>
      <c r="N243" s="28">
        <f t="shared" ca="1" si="60"/>
        <v>0</v>
      </c>
      <c r="O243" s="85">
        <f t="shared" ca="1" si="61"/>
        <v>0</v>
      </c>
      <c r="P243" s="28">
        <f t="shared" ca="1" si="62"/>
        <v>0</v>
      </c>
      <c r="Q243" s="28">
        <f t="shared" ca="1" si="63"/>
        <v>0</v>
      </c>
      <c r="R243" s="16">
        <f t="shared" ca="1" si="64"/>
        <v>-2.6088265887781541E-3</v>
      </c>
    </row>
    <row r="244" spans="1:18" x14ac:dyDescent="0.2">
      <c r="A244" s="79"/>
      <c r="B244" s="79"/>
      <c r="C244" s="79"/>
      <c r="D244" s="80">
        <f t="shared" si="50"/>
        <v>0</v>
      </c>
      <c r="E244" s="80">
        <f t="shared" si="51"/>
        <v>0</v>
      </c>
      <c r="F244" s="28">
        <f t="shared" si="52"/>
        <v>0</v>
      </c>
      <c r="G244" s="28">
        <f t="shared" si="53"/>
        <v>0</v>
      </c>
      <c r="H244" s="28">
        <f t="shared" si="54"/>
        <v>0</v>
      </c>
      <c r="I244" s="28">
        <f t="shared" si="55"/>
        <v>0</v>
      </c>
      <c r="J244" s="28">
        <f t="shared" si="56"/>
        <v>0</v>
      </c>
      <c r="K244" s="28">
        <f t="shared" si="57"/>
        <v>0</v>
      </c>
      <c r="L244" s="28">
        <f t="shared" si="58"/>
        <v>0</v>
      </c>
      <c r="M244" s="28">
        <f t="shared" ca="1" si="59"/>
        <v>2.6088265887781541E-3</v>
      </c>
      <c r="N244" s="28">
        <f t="shared" ca="1" si="60"/>
        <v>0</v>
      </c>
      <c r="O244" s="85">
        <f t="shared" ca="1" si="61"/>
        <v>0</v>
      </c>
      <c r="P244" s="28">
        <f t="shared" ca="1" si="62"/>
        <v>0</v>
      </c>
      <c r="Q244" s="28">
        <f t="shared" ca="1" si="63"/>
        <v>0</v>
      </c>
      <c r="R244" s="16">
        <f t="shared" ca="1" si="64"/>
        <v>-2.6088265887781541E-3</v>
      </c>
    </row>
    <row r="245" spans="1:18" x14ac:dyDescent="0.2">
      <c r="A245" s="79"/>
      <c r="B245" s="79"/>
      <c r="C245" s="79"/>
      <c r="D245" s="80">
        <f t="shared" si="50"/>
        <v>0</v>
      </c>
      <c r="E245" s="80">
        <f t="shared" si="51"/>
        <v>0</v>
      </c>
      <c r="F245" s="28">
        <f t="shared" si="52"/>
        <v>0</v>
      </c>
      <c r="G245" s="28">
        <f t="shared" si="53"/>
        <v>0</v>
      </c>
      <c r="H245" s="28">
        <f t="shared" si="54"/>
        <v>0</v>
      </c>
      <c r="I245" s="28">
        <f t="shared" si="55"/>
        <v>0</v>
      </c>
      <c r="J245" s="28">
        <f t="shared" si="56"/>
        <v>0</v>
      </c>
      <c r="K245" s="28">
        <f t="shared" si="57"/>
        <v>0</v>
      </c>
      <c r="L245" s="28">
        <f t="shared" si="58"/>
        <v>0</v>
      </c>
      <c r="M245" s="28">
        <f t="shared" ca="1" si="59"/>
        <v>2.6088265887781541E-3</v>
      </c>
      <c r="N245" s="28">
        <f t="shared" ca="1" si="60"/>
        <v>0</v>
      </c>
      <c r="O245" s="85">
        <f t="shared" ca="1" si="61"/>
        <v>0</v>
      </c>
      <c r="P245" s="28">
        <f t="shared" ca="1" si="62"/>
        <v>0</v>
      </c>
      <c r="Q245" s="28">
        <f t="shared" ca="1" si="63"/>
        <v>0</v>
      </c>
      <c r="R245" s="16">
        <f t="shared" ca="1" si="64"/>
        <v>-2.6088265887781541E-3</v>
      </c>
    </row>
    <row r="246" spans="1:18" x14ac:dyDescent="0.2">
      <c r="A246" s="79"/>
      <c r="B246" s="79"/>
      <c r="C246" s="79"/>
      <c r="D246" s="80">
        <f t="shared" si="50"/>
        <v>0</v>
      </c>
      <c r="E246" s="80">
        <f t="shared" si="51"/>
        <v>0</v>
      </c>
      <c r="F246" s="28">
        <f t="shared" si="52"/>
        <v>0</v>
      </c>
      <c r="G246" s="28">
        <f t="shared" si="53"/>
        <v>0</v>
      </c>
      <c r="H246" s="28">
        <f t="shared" si="54"/>
        <v>0</v>
      </c>
      <c r="I246" s="28">
        <f t="shared" si="55"/>
        <v>0</v>
      </c>
      <c r="J246" s="28">
        <f t="shared" si="56"/>
        <v>0</v>
      </c>
      <c r="K246" s="28">
        <f t="shared" si="57"/>
        <v>0</v>
      </c>
      <c r="L246" s="28">
        <f t="shared" si="58"/>
        <v>0</v>
      </c>
      <c r="M246" s="28">
        <f t="shared" ca="1" si="59"/>
        <v>2.6088265887781541E-3</v>
      </c>
      <c r="N246" s="28">
        <f t="shared" ca="1" si="60"/>
        <v>0</v>
      </c>
      <c r="O246" s="85">
        <f t="shared" ca="1" si="61"/>
        <v>0</v>
      </c>
      <c r="P246" s="28">
        <f t="shared" ca="1" si="62"/>
        <v>0</v>
      </c>
      <c r="Q246" s="28">
        <f t="shared" ca="1" si="63"/>
        <v>0</v>
      </c>
      <c r="R246" s="16">
        <f t="shared" ca="1" si="64"/>
        <v>-2.6088265887781541E-3</v>
      </c>
    </row>
    <row r="247" spans="1:18" x14ac:dyDescent="0.2">
      <c r="A247" s="79"/>
      <c r="B247" s="79"/>
      <c r="C247" s="79"/>
      <c r="D247" s="80">
        <f t="shared" si="50"/>
        <v>0</v>
      </c>
      <c r="E247" s="80">
        <f t="shared" si="51"/>
        <v>0</v>
      </c>
      <c r="F247" s="28">
        <f t="shared" si="52"/>
        <v>0</v>
      </c>
      <c r="G247" s="28">
        <f t="shared" si="53"/>
        <v>0</v>
      </c>
      <c r="H247" s="28">
        <f t="shared" si="54"/>
        <v>0</v>
      </c>
      <c r="I247" s="28">
        <f t="shared" si="55"/>
        <v>0</v>
      </c>
      <c r="J247" s="28">
        <f t="shared" si="56"/>
        <v>0</v>
      </c>
      <c r="K247" s="28">
        <f t="shared" si="57"/>
        <v>0</v>
      </c>
      <c r="L247" s="28">
        <f t="shared" si="58"/>
        <v>0</v>
      </c>
      <c r="M247" s="28">
        <f t="shared" ca="1" si="59"/>
        <v>2.6088265887781541E-3</v>
      </c>
      <c r="N247" s="28">
        <f t="shared" ca="1" si="60"/>
        <v>0</v>
      </c>
      <c r="O247" s="85">
        <f t="shared" ca="1" si="61"/>
        <v>0</v>
      </c>
      <c r="P247" s="28">
        <f t="shared" ca="1" si="62"/>
        <v>0</v>
      </c>
      <c r="Q247" s="28">
        <f t="shared" ca="1" si="63"/>
        <v>0</v>
      </c>
      <c r="R247" s="16">
        <f t="shared" ca="1" si="64"/>
        <v>-2.6088265887781541E-3</v>
      </c>
    </row>
    <row r="248" spans="1:18" x14ac:dyDescent="0.2">
      <c r="A248" s="79"/>
      <c r="B248" s="79"/>
      <c r="C248" s="79"/>
      <c r="D248" s="80">
        <f t="shared" si="50"/>
        <v>0</v>
      </c>
      <c r="E248" s="80">
        <f t="shared" si="51"/>
        <v>0</v>
      </c>
      <c r="F248" s="28">
        <f t="shared" si="52"/>
        <v>0</v>
      </c>
      <c r="G248" s="28">
        <f t="shared" si="53"/>
        <v>0</v>
      </c>
      <c r="H248" s="28">
        <f t="shared" si="54"/>
        <v>0</v>
      </c>
      <c r="I248" s="28">
        <f t="shared" si="55"/>
        <v>0</v>
      </c>
      <c r="J248" s="28">
        <f t="shared" si="56"/>
        <v>0</v>
      </c>
      <c r="K248" s="28">
        <f t="shared" si="57"/>
        <v>0</v>
      </c>
      <c r="L248" s="28">
        <f t="shared" si="58"/>
        <v>0</v>
      </c>
      <c r="M248" s="28">
        <f t="shared" ca="1" si="59"/>
        <v>2.6088265887781541E-3</v>
      </c>
      <c r="N248" s="28">
        <f t="shared" ca="1" si="60"/>
        <v>0</v>
      </c>
      <c r="O248" s="85">
        <f t="shared" ca="1" si="61"/>
        <v>0</v>
      </c>
      <c r="P248" s="28">
        <f t="shared" ca="1" si="62"/>
        <v>0</v>
      </c>
      <c r="Q248" s="28">
        <f t="shared" ca="1" si="63"/>
        <v>0</v>
      </c>
      <c r="R248" s="16">
        <f t="shared" ca="1" si="64"/>
        <v>-2.6088265887781541E-3</v>
      </c>
    </row>
    <row r="249" spans="1:18" x14ac:dyDescent="0.2">
      <c r="A249" s="79"/>
      <c r="B249" s="79"/>
      <c r="C249" s="79"/>
      <c r="D249" s="80">
        <f t="shared" si="50"/>
        <v>0</v>
      </c>
      <c r="E249" s="80">
        <f t="shared" si="51"/>
        <v>0</v>
      </c>
      <c r="F249" s="28">
        <f t="shared" si="52"/>
        <v>0</v>
      </c>
      <c r="G249" s="28">
        <f t="shared" si="53"/>
        <v>0</v>
      </c>
      <c r="H249" s="28">
        <f t="shared" si="54"/>
        <v>0</v>
      </c>
      <c r="I249" s="28">
        <f t="shared" si="55"/>
        <v>0</v>
      </c>
      <c r="J249" s="28">
        <f t="shared" si="56"/>
        <v>0</v>
      </c>
      <c r="K249" s="28">
        <f t="shared" si="57"/>
        <v>0</v>
      </c>
      <c r="L249" s="28">
        <f t="shared" si="58"/>
        <v>0</v>
      </c>
      <c r="M249" s="28">
        <f t="shared" ca="1" si="59"/>
        <v>2.6088265887781541E-3</v>
      </c>
      <c r="N249" s="28">
        <f t="shared" ca="1" si="60"/>
        <v>0</v>
      </c>
      <c r="O249" s="85">
        <f t="shared" ca="1" si="61"/>
        <v>0</v>
      </c>
      <c r="P249" s="28">
        <f t="shared" ca="1" si="62"/>
        <v>0</v>
      </c>
      <c r="Q249" s="28">
        <f t="shared" ca="1" si="63"/>
        <v>0</v>
      </c>
      <c r="R249" s="16">
        <f t="shared" ca="1" si="64"/>
        <v>-2.6088265887781541E-3</v>
      </c>
    </row>
    <row r="250" spans="1:18" x14ac:dyDescent="0.2">
      <c r="A250" s="79"/>
      <c r="B250" s="79"/>
      <c r="C250" s="79"/>
      <c r="D250" s="80">
        <f t="shared" si="50"/>
        <v>0</v>
      </c>
      <c r="E250" s="80">
        <f t="shared" si="51"/>
        <v>0</v>
      </c>
      <c r="F250" s="28">
        <f t="shared" si="52"/>
        <v>0</v>
      </c>
      <c r="G250" s="28">
        <f t="shared" si="53"/>
        <v>0</v>
      </c>
      <c r="H250" s="28">
        <f t="shared" si="54"/>
        <v>0</v>
      </c>
      <c r="I250" s="28">
        <f t="shared" si="55"/>
        <v>0</v>
      </c>
      <c r="J250" s="28">
        <f t="shared" si="56"/>
        <v>0</v>
      </c>
      <c r="K250" s="28">
        <f t="shared" si="57"/>
        <v>0</v>
      </c>
      <c r="L250" s="28">
        <f t="shared" si="58"/>
        <v>0</v>
      </c>
      <c r="M250" s="28">
        <f t="shared" ca="1" si="59"/>
        <v>2.6088265887781541E-3</v>
      </c>
      <c r="N250" s="28">
        <f t="shared" ca="1" si="60"/>
        <v>0</v>
      </c>
      <c r="O250" s="85">
        <f t="shared" ca="1" si="61"/>
        <v>0</v>
      </c>
      <c r="P250" s="28">
        <f t="shared" ca="1" si="62"/>
        <v>0</v>
      </c>
      <c r="Q250" s="28">
        <f t="shared" ca="1" si="63"/>
        <v>0</v>
      </c>
      <c r="R250" s="16">
        <f t="shared" ca="1" si="64"/>
        <v>-2.6088265887781541E-3</v>
      </c>
    </row>
    <row r="251" spans="1:18" x14ac:dyDescent="0.2">
      <c r="A251" s="79"/>
      <c r="B251" s="79"/>
      <c r="C251" s="79"/>
      <c r="D251" s="80">
        <f t="shared" si="50"/>
        <v>0</v>
      </c>
      <c r="E251" s="80">
        <f t="shared" si="51"/>
        <v>0</v>
      </c>
      <c r="F251" s="28">
        <f t="shared" si="52"/>
        <v>0</v>
      </c>
      <c r="G251" s="28">
        <f t="shared" si="53"/>
        <v>0</v>
      </c>
      <c r="H251" s="28">
        <f t="shared" si="54"/>
        <v>0</v>
      </c>
      <c r="I251" s="28">
        <f t="shared" si="55"/>
        <v>0</v>
      </c>
      <c r="J251" s="28">
        <f t="shared" si="56"/>
        <v>0</v>
      </c>
      <c r="K251" s="28">
        <f t="shared" si="57"/>
        <v>0</v>
      </c>
      <c r="L251" s="28">
        <f t="shared" si="58"/>
        <v>0</v>
      </c>
      <c r="M251" s="28">
        <f t="shared" ca="1" si="59"/>
        <v>2.6088265887781541E-3</v>
      </c>
      <c r="N251" s="28">
        <f t="shared" ca="1" si="60"/>
        <v>0</v>
      </c>
      <c r="O251" s="85">
        <f t="shared" ca="1" si="61"/>
        <v>0</v>
      </c>
      <c r="P251" s="28">
        <f t="shared" ca="1" si="62"/>
        <v>0</v>
      </c>
      <c r="Q251" s="28">
        <f t="shared" ca="1" si="63"/>
        <v>0</v>
      </c>
      <c r="R251" s="16">
        <f t="shared" ca="1" si="64"/>
        <v>-2.6088265887781541E-3</v>
      </c>
    </row>
    <row r="252" spans="1:18" x14ac:dyDescent="0.2">
      <c r="A252" s="79"/>
      <c r="B252" s="79"/>
      <c r="C252" s="79"/>
      <c r="D252" s="80">
        <f t="shared" si="50"/>
        <v>0</v>
      </c>
      <c r="E252" s="80">
        <f t="shared" si="51"/>
        <v>0</v>
      </c>
      <c r="F252" s="28">
        <f t="shared" si="52"/>
        <v>0</v>
      </c>
      <c r="G252" s="28">
        <f t="shared" si="53"/>
        <v>0</v>
      </c>
      <c r="H252" s="28">
        <f t="shared" si="54"/>
        <v>0</v>
      </c>
      <c r="I252" s="28">
        <f t="shared" si="55"/>
        <v>0</v>
      </c>
      <c r="J252" s="28">
        <f t="shared" si="56"/>
        <v>0</v>
      </c>
      <c r="K252" s="28">
        <f t="shared" si="57"/>
        <v>0</v>
      </c>
      <c r="L252" s="28">
        <f t="shared" si="58"/>
        <v>0</v>
      </c>
      <c r="M252" s="28">
        <f t="shared" ca="1" si="59"/>
        <v>2.6088265887781541E-3</v>
      </c>
      <c r="N252" s="28">
        <f t="shared" ca="1" si="60"/>
        <v>0</v>
      </c>
      <c r="O252" s="85">
        <f t="shared" ca="1" si="61"/>
        <v>0</v>
      </c>
      <c r="P252" s="28">
        <f t="shared" ca="1" si="62"/>
        <v>0</v>
      </c>
      <c r="Q252" s="28">
        <f t="shared" ca="1" si="63"/>
        <v>0</v>
      </c>
      <c r="R252" s="16">
        <f t="shared" ca="1" si="64"/>
        <v>-2.6088265887781541E-3</v>
      </c>
    </row>
    <row r="253" spans="1:18" x14ac:dyDescent="0.2">
      <c r="A253" s="79"/>
      <c r="B253" s="79"/>
      <c r="C253" s="79"/>
      <c r="D253" s="80">
        <f t="shared" si="50"/>
        <v>0</v>
      </c>
      <c r="E253" s="80">
        <f t="shared" si="51"/>
        <v>0</v>
      </c>
      <c r="F253" s="28">
        <f t="shared" si="52"/>
        <v>0</v>
      </c>
      <c r="G253" s="28">
        <f t="shared" si="53"/>
        <v>0</v>
      </c>
      <c r="H253" s="28">
        <f t="shared" si="54"/>
        <v>0</v>
      </c>
      <c r="I253" s="28">
        <f t="shared" si="55"/>
        <v>0</v>
      </c>
      <c r="J253" s="28">
        <f t="shared" si="56"/>
        <v>0</v>
      </c>
      <c r="K253" s="28">
        <f t="shared" si="57"/>
        <v>0</v>
      </c>
      <c r="L253" s="28">
        <f t="shared" si="58"/>
        <v>0</v>
      </c>
      <c r="M253" s="28">
        <f t="shared" ca="1" si="59"/>
        <v>2.6088265887781541E-3</v>
      </c>
      <c r="N253" s="28">
        <f t="shared" ca="1" si="60"/>
        <v>0</v>
      </c>
      <c r="O253" s="85">
        <f t="shared" ca="1" si="61"/>
        <v>0</v>
      </c>
      <c r="P253" s="28">
        <f t="shared" ca="1" si="62"/>
        <v>0</v>
      </c>
      <c r="Q253" s="28">
        <f t="shared" ca="1" si="63"/>
        <v>0</v>
      </c>
      <c r="R253" s="16">
        <f t="shared" ca="1" si="64"/>
        <v>-2.6088265887781541E-3</v>
      </c>
    </row>
    <row r="254" spans="1:18" x14ac:dyDescent="0.2">
      <c r="A254" s="79"/>
      <c r="B254" s="79"/>
      <c r="C254" s="79"/>
      <c r="D254" s="80">
        <f t="shared" si="50"/>
        <v>0</v>
      </c>
      <c r="E254" s="80">
        <f t="shared" si="51"/>
        <v>0</v>
      </c>
      <c r="F254" s="28">
        <f t="shared" si="52"/>
        <v>0</v>
      </c>
      <c r="G254" s="28">
        <f t="shared" si="53"/>
        <v>0</v>
      </c>
      <c r="H254" s="28">
        <f t="shared" si="54"/>
        <v>0</v>
      </c>
      <c r="I254" s="28">
        <f t="shared" si="55"/>
        <v>0</v>
      </c>
      <c r="J254" s="28">
        <f t="shared" si="56"/>
        <v>0</v>
      </c>
      <c r="K254" s="28">
        <f t="shared" si="57"/>
        <v>0</v>
      </c>
      <c r="L254" s="28">
        <f t="shared" si="58"/>
        <v>0</v>
      </c>
      <c r="M254" s="28">
        <f t="shared" ca="1" si="59"/>
        <v>2.6088265887781541E-3</v>
      </c>
      <c r="N254" s="28">
        <f t="shared" ca="1" si="60"/>
        <v>0</v>
      </c>
      <c r="O254" s="85">
        <f t="shared" ca="1" si="61"/>
        <v>0</v>
      </c>
      <c r="P254" s="28">
        <f t="shared" ca="1" si="62"/>
        <v>0</v>
      </c>
      <c r="Q254" s="28">
        <f t="shared" ca="1" si="63"/>
        <v>0</v>
      </c>
      <c r="R254" s="16">
        <f t="shared" ca="1" si="64"/>
        <v>-2.6088265887781541E-3</v>
      </c>
    </row>
    <row r="255" spans="1:18" x14ac:dyDescent="0.2">
      <c r="A255" s="79"/>
      <c r="B255" s="79"/>
      <c r="C255" s="79"/>
      <c r="D255" s="80">
        <f t="shared" si="50"/>
        <v>0</v>
      </c>
      <c r="E255" s="80">
        <f t="shared" si="51"/>
        <v>0</v>
      </c>
      <c r="F255" s="28">
        <f t="shared" si="52"/>
        <v>0</v>
      </c>
      <c r="G255" s="28">
        <f t="shared" si="53"/>
        <v>0</v>
      </c>
      <c r="H255" s="28">
        <f t="shared" si="54"/>
        <v>0</v>
      </c>
      <c r="I255" s="28">
        <f t="shared" si="55"/>
        <v>0</v>
      </c>
      <c r="J255" s="28">
        <f t="shared" si="56"/>
        <v>0</v>
      </c>
      <c r="K255" s="28">
        <f t="shared" si="57"/>
        <v>0</v>
      </c>
      <c r="L255" s="28">
        <f t="shared" si="58"/>
        <v>0</v>
      </c>
      <c r="M255" s="28">
        <f t="shared" ca="1" si="59"/>
        <v>2.6088265887781541E-3</v>
      </c>
      <c r="N255" s="28">
        <f t="shared" ca="1" si="60"/>
        <v>0</v>
      </c>
      <c r="O255" s="85">
        <f t="shared" ca="1" si="61"/>
        <v>0</v>
      </c>
      <c r="P255" s="28">
        <f t="shared" ca="1" si="62"/>
        <v>0</v>
      </c>
      <c r="Q255" s="28">
        <f t="shared" ca="1" si="63"/>
        <v>0</v>
      </c>
      <c r="R255" s="16">
        <f t="shared" ca="1" si="64"/>
        <v>-2.6088265887781541E-3</v>
      </c>
    </row>
    <row r="256" spans="1:18" x14ac:dyDescent="0.2">
      <c r="A256" s="79"/>
      <c r="B256" s="79"/>
      <c r="C256" s="79"/>
      <c r="D256" s="80">
        <f t="shared" si="50"/>
        <v>0</v>
      </c>
      <c r="E256" s="80">
        <f t="shared" si="51"/>
        <v>0</v>
      </c>
      <c r="F256" s="28">
        <f t="shared" si="52"/>
        <v>0</v>
      </c>
      <c r="G256" s="28">
        <f t="shared" si="53"/>
        <v>0</v>
      </c>
      <c r="H256" s="28">
        <f t="shared" si="54"/>
        <v>0</v>
      </c>
      <c r="I256" s="28">
        <f t="shared" si="55"/>
        <v>0</v>
      </c>
      <c r="J256" s="28">
        <f t="shared" si="56"/>
        <v>0</v>
      </c>
      <c r="K256" s="28">
        <f t="shared" si="57"/>
        <v>0</v>
      </c>
      <c r="L256" s="28">
        <f t="shared" si="58"/>
        <v>0</v>
      </c>
      <c r="M256" s="28">
        <f t="shared" ca="1" si="59"/>
        <v>2.6088265887781541E-3</v>
      </c>
      <c r="N256" s="28">
        <f t="shared" ca="1" si="60"/>
        <v>0</v>
      </c>
      <c r="O256" s="85">
        <f t="shared" ca="1" si="61"/>
        <v>0</v>
      </c>
      <c r="P256" s="28">
        <f t="shared" ca="1" si="62"/>
        <v>0</v>
      </c>
      <c r="Q256" s="28">
        <f t="shared" ca="1" si="63"/>
        <v>0</v>
      </c>
      <c r="R256" s="16">
        <f t="shared" ca="1" si="64"/>
        <v>-2.6088265887781541E-3</v>
      </c>
    </row>
    <row r="257" spans="1:18" x14ac:dyDescent="0.2">
      <c r="A257" s="79"/>
      <c r="B257" s="79"/>
      <c r="C257" s="79"/>
      <c r="D257" s="80">
        <f t="shared" si="50"/>
        <v>0</v>
      </c>
      <c r="E257" s="80">
        <f t="shared" si="51"/>
        <v>0</v>
      </c>
      <c r="F257" s="28">
        <f t="shared" si="52"/>
        <v>0</v>
      </c>
      <c r="G257" s="28">
        <f t="shared" si="53"/>
        <v>0</v>
      </c>
      <c r="H257" s="28">
        <f t="shared" si="54"/>
        <v>0</v>
      </c>
      <c r="I257" s="28">
        <f t="shared" si="55"/>
        <v>0</v>
      </c>
      <c r="J257" s="28">
        <f t="shared" si="56"/>
        <v>0</v>
      </c>
      <c r="K257" s="28">
        <f t="shared" si="57"/>
        <v>0</v>
      </c>
      <c r="L257" s="28">
        <f t="shared" si="58"/>
        <v>0</v>
      </c>
      <c r="M257" s="28">
        <f t="shared" ca="1" si="59"/>
        <v>2.6088265887781541E-3</v>
      </c>
      <c r="N257" s="28">
        <f t="shared" ca="1" si="60"/>
        <v>0</v>
      </c>
      <c r="O257" s="85">
        <f t="shared" ca="1" si="61"/>
        <v>0</v>
      </c>
      <c r="P257" s="28">
        <f t="shared" ca="1" si="62"/>
        <v>0</v>
      </c>
      <c r="Q257" s="28">
        <f t="shared" ca="1" si="63"/>
        <v>0</v>
      </c>
      <c r="R257" s="16">
        <f t="shared" ca="1" si="64"/>
        <v>-2.6088265887781541E-3</v>
      </c>
    </row>
    <row r="258" spans="1:18" x14ac:dyDescent="0.2">
      <c r="A258" s="79"/>
      <c r="B258" s="79"/>
      <c r="C258" s="79"/>
      <c r="D258" s="80">
        <f t="shared" si="50"/>
        <v>0</v>
      </c>
      <c r="E258" s="80">
        <f t="shared" si="51"/>
        <v>0</v>
      </c>
      <c r="F258" s="28">
        <f t="shared" si="52"/>
        <v>0</v>
      </c>
      <c r="G258" s="28">
        <f t="shared" si="53"/>
        <v>0</v>
      </c>
      <c r="H258" s="28">
        <f t="shared" si="54"/>
        <v>0</v>
      </c>
      <c r="I258" s="28">
        <f t="shared" si="55"/>
        <v>0</v>
      </c>
      <c r="J258" s="28">
        <f t="shared" si="56"/>
        <v>0</v>
      </c>
      <c r="K258" s="28">
        <f t="shared" si="57"/>
        <v>0</v>
      </c>
      <c r="L258" s="28">
        <f t="shared" si="58"/>
        <v>0</v>
      </c>
      <c r="M258" s="28">
        <f t="shared" ca="1" si="59"/>
        <v>2.6088265887781541E-3</v>
      </c>
      <c r="N258" s="28">
        <f t="shared" ca="1" si="60"/>
        <v>0</v>
      </c>
      <c r="O258" s="85">
        <f t="shared" ca="1" si="61"/>
        <v>0</v>
      </c>
      <c r="P258" s="28">
        <f t="shared" ca="1" si="62"/>
        <v>0</v>
      </c>
      <c r="Q258" s="28">
        <f t="shared" ca="1" si="63"/>
        <v>0</v>
      </c>
      <c r="R258" s="16">
        <f t="shared" ca="1" si="64"/>
        <v>-2.6088265887781541E-3</v>
      </c>
    </row>
    <row r="259" spans="1:18" x14ac:dyDescent="0.2">
      <c r="A259" s="79"/>
      <c r="B259" s="79"/>
      <c r="C259" s="79"/>
      <c r="D259" s="80">
        <f t="shared" si="50"/>
        <v>0</v>
      </c>
      <c r="E259" s="80">
        <f t="shared" si="51"/>
        <v>0</v>
      </c>
      <c r="F259" s="28">
        <f t="shared" si="52"/>
        <v>0</v>
      </c>
      <c r="G259" s="28">
        <f t="shared" si="53"/>
        <v>0</v>
      </c>
      <c r="H259" s="28">
        <f t="shared" si="54"/>
        <v>0</v>
      </c>
      <c r="I259" s="28">
        <f t="shared" si="55"/>
        <v>0</v>
      </c>
      <c r="J259" s="28">
        <f t="shared" si="56"/>
        <v>0</v>
      </c>
      <c r="K259" s="28">
        <f t="shared" si="57"/>
        <v>0</v>
      </c>
      <c r="L259" s="28">
        <f t="shared" si="58"/>
        <v>0</v>
      </c>
      <c r="M259" s="28">
        <f t="shared" ca="1" si="59"/>
        <v>2.6088265887781541E-3</v>
      </c>
      <c r="N259" s="28">
        <f t="shared" ca="1" si="60"/>
        <v>0</v>
      </c>
      <c r="O259" s="85">
        <f t="shared" ca="1" si="61"/>
        <v>0</v>
      </c>
      <c r="P259" s="28">
        <f t="shared" ca="1" si="62"/>
        <v>0</v>
      </c>
      <c r="Q259" s="28">
        <f t="shared" ca="1" si="63"/>
        <v>0</v>
      </c>
      <c r="R259" s="16">
        <f t="shared" ca="1" si="64"/>
        <v>-2.6088265887781541E-3</v>
      </c>
    </row>
    <row r="260" spans="1:18" x14ac:dyDescent="0.2">
      <c r="A260" s="79"/>
      <c r="B260" s="79"/>
      <c r="C260" s="79"/>
      <c r="D260" s="80">
        <f t="shared" si="50"/>
        <v>0</v>
      </c>
      <c r="E260" s="80">
        <f t="shared" si="51"/>
        <v>0</v>
      </c>
      <c r="F260" s="28">
        <f t="shared" si="52"/>
        <v>0</v>
      </c>
      <c r="G260" s="28">
        <f t="shared" si="53"/>
        <v>0</v>
      </c>
      <c r="H260" s="28">
        <f t="shared" si="54"/>
        <v>0</v>
      </c>
      <c r="I260" s="28">
        <f t="shared" si="55"/>
        <v>0</v>
      </c>
      <c r="J260" s="28">
        <f t="shared" si="56"/>
        <v>0</v>
      </c>
      <c r="K260" s="28">
        <f t="shared" si="57"/>
        <v>0</v>
      </c>
      <c r="L260" s="28">
        <f t="shared" si="58"/>
        <v>0</v>
      </c>
      <c r="M260" s="28">
        <f t="shared" ca="1" si="59"/>
        <v>2.6088265887781541E-3</v>
      </c>
      <c r="N260" s="28">
        <f t="shared" ca="1" si="60"/>
        <v>0</v>
      </c>
      <c r="O260" s="85">
        <f t="shared" ca="1" si="61"/>
        <v>0</v>
      </c>
      <c r="P260" s="28">
        <f t="shared" ca="1" si="62"/>
        <v>0</v>
      </c>
      <c r="Q260" s="28">
        <f t="shared" ca="1" si="63"/>
        <v>0</v>
      </c>
      <c r="R260" s="16">
        <f t="shared" ca="1" si="64"/>
        <v>-2.6088265887781541E-3</v>
      </c>
    </row>
    <row r="261" spans="1:18" x14ac:dyDescent="0.2">
      <c r="A261" s="79"/>
      <c r="B261" s="79"/>
      <c r="C261" s="79"/>
      <c r="D261" s="80">
        <f t="shared" si="50"/>
        <v>0</v>
      </c>
      <c r="E261" s="80">
        <f t="shared" si="51"/>
        <v>0</v>
      </c>
      <c r="F261" s="28">
        <f t="shared" si="52"/>
        <v>0</v>
      </c>
      <c r="G261" s="28">
        <f t="shared" si="53"/>
        <v>0</v>
      </c>
      <c r="H261" s="28">
        <f t="shared" si="54"/>
        <v>0</v>
      </c>
      <c r="I261" s="28">
        <f t="shared" si="55"/>
        <v>0</v>
      </c>
      <c r="J261" s="28">
        <f t="shared" si="56"/>
        <v>0</v>
      </c>
      <c r="K261" s="28">
        <f t="shared" si="57"/>
        <v>0</v>
      </c>
      <c r="L261" s="28">
        <f t="shared" si="58"/>
        <v>0</v>
      </c>
      <c r="M261" s="28">
        <f t="shared" ca="1" si="59"/>
        <v>2.6088265887781541E-3</v>
      </c>
      <c r="N261" s="28">
        <f t="shared" ca="1" si="60"/>
        <v>0</v>
      </c>
      <c r="O261" s="85">
        <f t="shared" ca="1" si="61"/>
        <v>0</v>
      </c>
      <c r="P261" s="28">
        <f t="shared" ca="1" si="62"/>
        <v>0</v>
      </c>
      <c r="Q261" s="28">
        <f t="shared" ca="1" si="63"/>
        <v>0</v>
      </c>
      <c r="R261" s="16">
        <f t="shared" ca="1" si="64"/>
        <v>-2.6088265887781541E-3</v>
      </c>
    </row>
    <row r="262" spans="1:18" x14ac:dyDescent="0.2">
      <c r="A262" s="79"/>
      <c r="B262" s="79"/>
      <c r="C262" s="79"/>
      <c r="D262" s="80">
        <f t="shared" si="50"/>
        <v>0</v>
      </c>
      <c r="E262" s="80">
        <f t="shared" si="51"/>
        <v>0</v>
      </c>
      <c r="F262" s="28">
        <f t="shared" si="52"/>
        <v>0</v>
      </c>
      <c r="G262" s="28">
        <f t="shared" si="53"/>
        <v>0</v>
      </c>
      <c r="H262" s="28">
        <f t="shared" si="54"/>
        <v>0</v>
      </c>
      <c r="I262" s="28">
        <f t="shared" si="55"/>
        <v>0</v>
      </c>
      <c r="J262" s="28">
        <f t="shared" si="56"/>
        <v>0</v>
      </c>
      <c r="K262" s="28">
        <f t="shared" si="57"/>
        <v>0</v>
      </c>
      <c r="L262" s="28">
        <f t="shared" si="58"/>
        <v>0</v>
      </c>
      <c r="M262" s="28">
        <f t="shared" ca="1" si="59"/>
        <v>2.6088265887781541E-3</v>
      </c>
      <c r="N262" s="28">
        <f t="shared" ca="1" si="60"/>
        <v>0</v>
      </c>
      <c r="O262" s="85">
        <f t="shared" ca="1" si="61"/>
        <v>0</v>
      </c>
      <c r="P262" s="28">
        <f t="shared" ca="1" si="62"/>
        <v>0</v>
      </c>
      <c r="Q262" s="28">
        <f t="shared" ca="1" si="63"/>
        <v>0</v>
      </c>
      <c r="R262" s="16">
        <f t="shared" ca="1" si="64"/>
        <v>-2.6088265887781541E-3</v>
      </c>
    </row>
    <row r="263" spans="1:18" x14ac:dyDescent="0.2">
      <c r="A263" s="79"/>
      <c r="B263" s="79"/>
      <c r="C263" s="79"/>
      <c r="D263" s="80">
        <f t="shared" si="50"/>
        <v>0</v>
      </c>
      <c r="E263" s="80">
        <f t="shared" si="51"/>
        <v>0</v>
      </c>
      <c r="F263" s="28">
        <f t="shared" si="52"/>
        <v>0</v>
      </c>
      <c r="G263" s="28">
        <f t="shared" si="53"/>
        <v>0</v>
      </c>
      <c r="H263" s="28">
        <f t="shared" si="54"/>
        <v>0</v>
      </c>
      <c r="I263" s="28">
        <f t="shared" si="55"/>
        <v>0</v>
      </c>
      <c r="J263" s="28">
        <f t="shared" si="56"/>
        <v>0</v>
      </c>
      <c r="K263" s="28">
        <f t="shared" si="57"/>
        <v>0</v>
      </c>
      <c r="L263" s="28">
        <f t="shared" si="58"/>
        <v>0</v>
      </c>
      <c r="M263" s="28">
        <f t="shared" ca="1" si="59"/>
        <v>2.6088265887781541E-3</v>
      </c>
      <c r="N263" s="28">
        <f t="shared" ca="1" si="60"/>
        <v>0</v>
      </c>
      <c r="O263" s="85">
        <f t="shared" ca="1" si="61"/>
        <v>0</v>
      </c>
      <c r="P263" s="28">
        <f t="shared" ca="1" si="62"/>
        <v>0</v>
      </c>
      <c r="Q263" s="28">
        <f t="shared" ca="1" si="63"/>
        <v>0</v>
      </c>
      <c r="R263" s="16">
        <f t="shared" ca="1" si="64"/>
        <v>-2.6088265887781541E-3</v>
      </c>
    </row>
    <row r="264" spans="1:18" x14ac:dyDescent="0.2">
      <c r="A264" s="79"/>
      <c r="B264" s="79"/>
      <c r="C264" s="79"/>
      <c r="D264" s="80">
        <f t="shared" si="50"/>
        <v>0</v>
      </c>
      <c r="E264" s="80">
        <f t="shared" si="51"/>
        <v>0</v>
      </c>
      <c r="F264" s="28">
        <f t="shared" si="52"/>
        <v>0</v>
      </c>
      <c r="G264" s="28">
        <f t="shared" si="53"/>
        <v>0</v>
      </c>
      <c r="H264" s="28">
        <f t="shared" si="54"/>
        <v>0</v>
      </c>
      <c r="I264" s="28">
        <f t="shared" si="55"/>
        <v>0</v>
      </c>
      <c r="J264" s="28">
        <f t="shared" si="56"/>
        <v>0</v>
      </c>
      <c r="K264" s="28">
        <f t="shared" si="57"/>
        <v>0</v>
      </c>
      <c r="L264" s="28">
        <f t="shared" si="58"/>
        <v>0</v>
      </c>
      <c r="M264" s="28">
        <f t="shared" ca="1" si="59"/>
        <v>2.6088265887781541E-3</v>
      </c>
      <c r="N264" s="28">
        <f t="shared" ca="1" si="60"/>
        <v>0</v>
      </c>
      <c r="O264" s="85">
        <f t="shared" ca="1" si="61"/>
        <v>0</v>
      </c>
      <c r="P264" s="28">
        <f t="shared" ca="1" si="62"/>
        <v>0</v>
      </c>
      <c r="Q264" s="28">
        <f t="shared" ca="1" si="63"/>
        <v>0</v>
      </c>
      <c r="R264" s="16">
        <f t="shared" ca="1" si="64"/>
        <v>-2.6088265887781541E-3</v>
      </c>
    </row>
    <row r="265" spans="1:18" x14ac:dyDescent="0.2">
      <c r="A265" s="79"/>
      <c r="B265" s="79"/>
      <c r="C265" s="79"/>
      <c r="D265" s="80">
        <f t="shared" si="50"/>
        <v>0</v>
      </c>
      <c r="E265" s="80">
        <f t="shared" si="51"/>
        <v>0</v>
      </c>
      <c r="F265" s="28">
        <f t="shared" si="52"/>
        <v>0</v>
      </c>
      <c r="G265" s="28">
        <f t="shared" si="53"/>
        <v>0</v>
      </c>
      <c r="H265" s="28">
        <f t="shared" si="54"/>
        <v>0</v>
      </c>
      <c r="I265" s="28">
        <f t="shared" si="55"/>
        <v>0</v>
      </c>
      <c r="J265" s="28">
        <f t="shared" si="56"/>
        <v>0</v>
      </c>
      <c r="K265" s="28">
        <f t="shared" si="57"/>
        <v>0</v>
      </c>
      <c r="L265" s="28">
        <f t="shared" si="58"/>
        <v>0</v>
      </c>
      <c r="M265" s="28">
        <f t="shared" ca="1" si="59"/>
        <v>2.6088265887781541E-3</v>
      </c>
      <c r="N265" s="28">
        <f t="shared" ca="1" si="60"/>
        <v>0</v>
      </c>
      <c r="O265" s="85">
        <f t="shared" ca="1" si="61"/>
        <v>0</v>
      </c>
      <c r="P265" s="28">
        <f t="shared" ca="1" si="62"/>
        <v>0</v>
      </c>
      <c r="Q265" s="28">
        <f t="shared" ca="1" si="63"/>
        <v>0</v>
      </c>
      <c r="R265" s="16">
        <f t="shared" ca="1" si="64"/>
        <v>-2.6088265887781541E-3</v>
      </c>
    </row>
    <row r="266" spans="1:18" x14ac:dyDescent="0.2">
      <c r="A266" s="79"/>
      <c r="B266" s="79"/>
      <c r="C266" s="79"/>
      <c r="D266" s="80">
        <f t="shared" si="50"/>
        <v>0</v>
      </c>
      <c r="E266" s="80">
        <f t="shared" si="51"/>
        <v>0</v>
      </c>
      <c r="F266" s="28">
        <f t="shared" si="52"/>
        <v>0</v>
      </c>
      <c r="G266" s="28">
        <f t="shared" si="53"/>
        <v>0</v>
      </c>
      <c r="H266" s="28">
        <f t="shared" si="54"/>
        <v>0</v>
      </c>
      <c r="I266" s="28">
        <f t="shared" si="55"/>
        <v>0</v>
      </c>
      <c r="J266" s="28">
        <f t="shared" si="56"/>
        <v>0</v>
      </c>
      <c r="K266" s="28">
        <f t="shared" si="57"/>
        <v>0</v>
      </c>
      <c r="L266" s="28">
        <f t="shared" si="58"/>
        <v>0</v>
      </c>
      <c r="M266" s="28">
        <f t="shared" ca="1" si="59"/>
        <v>2.6088265887781541E-3</v>
      </c>
      <c r="N266" s="28">
        <f t="shared" ca="1" si="60"/>
        <v>0</v>
      </c>
      <c r="O266" s="85">
        <f t="shared" ca="1" si="61"/>
        <v>0</v>
      </c>
      <c r="P266" s="28">
        <f t="shared" ca="1" si="62"/>
        <v>0</v>
      </c>
      <c r="Q266" s="28">
        <f t="shared" ca="1" si="63"/>
        <v>0</v>
      </c>
      <c r="R266" s="16">
        <f t="shared" ca="1" si="64"/>
        <v>-2.6088265887781541E-3</v>
      </c>
    </row>
    <row r="267" spans="1:18" x14ac:dyDescent="0.2">
      <c r="A267" s="79"/>
      <c r="B267" s="79"/>
      <c r="C267" s="79"/>
      <c r="D267" s="80">
        <f t="shared" si="50"/>
        <v>0</v>
      </c>
      <c r="E267" s="80">
        <f t="shared" si="51"/>
        <v>0</v>
      </c>
      <c r="F267" s="28">
        <f t="shared" si="52"/>
        <v>0</v>
      </c>
      <c r="G267" s="28">
        <f t="shared" si="53"/>
        <v>0</v>
      </c>
      <c r="H267" s="28">
        <f t="shared" si="54"/>
        <v>0</v>
      </c>
      <c r="I267" s="28">
        <f t="shared" si="55"/>
        <v>0</v>
      </c>
      <c r="J267" s="28">
        <f t="shared" si="56"/>
        <v>0</v>
      </c>
      <c r="K267" s="28">
        <f t="shared" si="57"/>
        <v>0</v>
      </c>
      <c r="L267" s="28">
        <f t="shared" si="58"/>
        <v>0</v>
      </c>
      <c r="M267" s="28">
        <f t="shared" ca="1" si="59"/>
        <v>2.6088265887781541E-3</v>
      </c>
      <c r="N267" s="28">
        <f t="shared" ca="1" si="60"/>
        <v>0</v>
      </c>
      <c r="O267" s="85">
        <f t="shared" ca="1" si="61"/>
        <v>0</v>
      </c>
      <c r="P267" s="28">
        <f t="shared" ca="1" si="62"/>
        <v>0</v>
      </c>
      <c r="Q267" s="28">
        <f t="shared" ca="1" si="63"/>
        <v>0</v>
      </c>
      <c r="R267" s="16">
        <f t="shared" ca="1" si="64"/>
        <v>-2.6088265887781541E-3</v>
      </c>
    </row>
    <row r="268" spans="1:18" x14ac:dyDescent="0.2">
      <c r="A268" s="79"/>
      <c r="B268" s="79"/>
      <c r="C268" s="79"/>
      <c r="D268" s="80">
        <f t="shared" si="50"/>
        <v>0</v>
      </c>
      <c r="E268" s="80">
        <f t="shared" si="51"/>
        <v>0</v>
      </c>
      <c r="F268" s="28">
        <f t="shared" si="52"/>
        <v>0</v>
      </c>
      <c r="G268" s="28">
        <f t="shared" si="53"/>
        <v>0</v>
      </c>
      <c r="H268" s="28">
        <f t="shared" si="54"/>
        <v>0</v>
      </c>
      <c r="I268" s="28">
        <f t="shared" si="55"/>
        <v>0</v>
      </c>
      <c r="J268" s="28">
        <f t="shared" si="56"/>
        <v>0</v>
      </c>
      <c r="K268" s="28">
        <f t="shared" si="57"/>
        <v>0</v>
      </c>
      <c r="L268" s="28">
        <f t="shared" si="58"/>
        <v>0</v>
      </c>
      <c r="M268" s="28">
        <f t="shared" ca="1" si="59"/>
        <v>2.6088265887781541E-3</v>
      </c>
      <c r="N268" s="28">
        <f t="shared" ca="1" si="60"/>
        <v>0</v>
      </c>
      <c r="O268" s="85">
        <f t="shared" ca="1" si="61"/>
        <v>0</v>
      </c>
      <c r="P268" s="28">
        <f t="shared" ca="1" si="62"/>
        <v>0</v>
      </c>
      <c r="Q268" s="28">
        <f t="shared" ca="1" si="63"/>
        <v>0</v>
      </c>
      <c r="R268" s="16">
        <f t="shared" ca="1" si="64"/>
        <v>-2.6088265887781541E-3</v>
      </c>
    </row>
    <row r="269" spans="1:18" x14ac:dyDescent="0.2">
      <c r="A269" s="79"/>
      <c r="B269" s="79"/>
      <c r="C269" s="79"/>
      <c r="D269" s="80">
        <f t="shared" si="50"/>
        <v>0</v>
      </c>
      <c r="E269" s="80">
        <f t="shared" si="51"/>
        <v>0</v>
      </c>
      <c r="F269" s="28">
        <f t="shared" si="52"/>
        <v>0</v>
      </c>
      <c r="G269" s="28">
        <f t="shared" si="53"/>
        <v>0</v>
      </c>
      <c r="H269" s="28">
        <f t="shared" si="54"/>
        <v>0</v>
      </c>
      <c r="I269" s="28">
        <f t="shared" si="55"/>
        <v>0</v>
      </c>
      <c r="J269" s="28">
        <f t="shared" si="56"/>
        <v>0</v>
      </c>
      <c r="K269" s="28">
        <f t="shared" si="57"/>
        <v>0</v>
      </c>
      <c r="L269" s="28">
        <f t="shared" si="58"/>
        <v>0</v>
      </c>
      <c r="M269" s="28">
        <f t="shared" ca="1" si="59"/>
        <v>2.6088265887781541E-3</v>
      </c>
      <c r="N269" s="28">
        <f t="shared" ca="1" si="60"/>
        <v>0</v>
      </c>
      <c r="O269" s="85">
        <f t="shared" ca="1" si="61"/>
        <v>0</v>
      </c>
      <c r="P269" s="28">
        <f t="shared" ca="1" si="62"/>
        <v>0</v>
      </c>
      <c r="Q269" s="28">
        <f t="shared" ca="1" si="63"/>
        <v>0</v>
      </c>
      <c r="R269" s="16">
        <f t="shared" ca="1" si="64"/>
        <v>-2.6088265887781541E-3</v>
      </c>
    </row>
    <row r="270" spans="1:18" x14ac:dyDescent="0.2">
      <c r="A270" s="79"/>
      <c r="B270" s="79"/>
      <c r="C270" s="79"/>
      <c r="D270" s="80">
        <f t="shared" si="50"/>
        <v>0</v>
      </c>
      <c r="E270" s="80">
        <f t="shared" si="51"/>
        <v>0</v>
      </c>
      <c r="F270" s="28">
        <f t="shared" si="52"/>
        <v>0</v>
      </c>
      <c r="G270" s="28">
        <f t="shared" si="53"/>
        <v>0</v>
      </c>
      <c r="H270" s="28">
        <f t="shared" si="54"/>
        <v>0</v>
      </c>
      <c r="I270" s="28">
        <f t="shared" si="55"/>
        <v>0</v>
      </c>
      <c r="J270" s="28">
        <f t="shared" si="56"/>
        <v>0</v>
      </c>
      <c r="K270" s="28">
        <f t="shared" si="57"/>
        <v>0</v>
      </c>
      <c r="L270" s="28">
        <f t="shared" si="58"/>
        <v>0</v>
      </c>
      <c r="M270" s="28">
        <f t="shared" ca="1" si="59"/>
        <v>2.6088265887781541E-3</v>
      </c>
      <c r="N270" s="28">
        <f t="shared" ca="1" si="60"/>
        <v>0</v>
      </c>
      <c r="O270" s="85">
        <f t="shared" ca="1" si="61"/>
        <v>0</v>
      </c>
      <c r="P270" s="28">
        <f t="shared" ca="1" si="62"/>
        <v>0</v>
      </c>
      <c r="Q270" s="28">
        <f t="shared" ca="1" si="63"/>
        <v>0</v>
      </c>
      <c r="R270" s="16">
        <f t="shared" ca="1" si="64"/>
        <v>-2.6088265887781541E-3</v>
      </c>
    </row>
    <row r="271" spans="1:18" x14ac:dyDescent="0.2">
      <c r="A271" s="79"/>
      <c r="B271" s="79"/>
      <c r="C271" s="79"/>
      <c r="D271" s="80">
        <f t="shared" si="50"/>
        <v>0</v>
      </c>
      <c r="E271" s="80">
        <f t="shared" si="51"/>
        <v>0</v>
      </c>
      <c r="F271" s="28">
        <f t="shared" si="52"/>
        <v>0</v>
      </c>
      <c r="G271" s="28">
        <f t="shared" si="53"/>
        <v>0</v>
      </c>
      <c r="H271" s="28">
        <f t="shared" si="54"/>
        <v>0</v>
      </c>
      <c r="I271" s="28">
        <f t="shared" si="55"/>
        <v>0</v>
      </c>
      <c r="J271" s="28">
        <f t="shared" si="56"/>
        <v>0</v>
      </c>
      <c r="K271" s="28">
        <f t="shared" si="57"/>
        <v>0</v>
      </c>
      <c r="L271" s="28">
        <f t="shared" si="58"/>
        <v>0</v>
      </c>
      <c r="M271" s="28">
        <f t="shared" ca="1" si="59"/>
        <v>2.6088265887781541E-3</v>
      </c>
      <c r="N271" s="28">
        <f t="shared" ca="1" si="60"/>
        <v>0</v>
      </c>
      <c r="O271" s="85">
        <f t="shared" ca="1" si="61"/>
        <v>0</v>
      </c>
      <c r="P271" s="28">
        <f t="shared" ca="1" si="62"/>
        <v>0</v>
      </c>
      <c r="Q271" s="28">
        <f t="shared" ca="1" si="63"/>
        <v>0</v>
      </c>
      <c r="R271" s="16">
        <f t="shared" ca="1" si="64"/>
        <v>-2.6088265887781541E-3</v>
      </c>
    </row>
    <row r="272" spans="1:18" x14ac:dyDescent="0.2">
      <c r="A272" s="79"/>
      <c r="B272" s="79"/>
      <c r="C272" s="79"/>
      <c r="D272" s="80">
        <f t="shared" si="50"/>
        <v>0</v>
      </c>
      <c r="E272" s="80">
        <f t="shared" si="51"/>
        <v>0</v>
      </c>
      <c r="F272" s="28">
        <f t="shared" si="52"/>
        <v>0</v>
      </c>
      <c r="G272" s="28">
        <f t="shared" si="53"/>
        <v>0</v>
      </c>
      <c r="H272" s="28">
        <f t="shared" si="54"/>
        <v>0</v>
      </c>
      <c r="I272" s="28">
        <f t="shared" si="55"/>
        <v>0</v>
      </c>
      <c r="J272" s="28">
        <f t="shared" si="56"/>
        <v>0</v>
      </c>
      <c r="K272" s="28">
        <f t="shared" si="57"/>
        <v>0</v>
      </c>
      <c r="L272" s="28">
        <f t="shared" si="58"/>
        <v>0</v>
      </c>
      <c r="M272" s="28">
        <f t="shared" ca="1" si="59"/>
        <v>2.6088265887781541E-3</v>
      </c>
      <c r="N272" s="28">
        <f t="shared" ca="1" si="60"/>
        <v>0</v>
      </c>
      <c r="O272" s="85">
        <f t="shared" ca="1" si="61"/>
        <v>0</v>
      </c>
      <c r="P272" s="28">
        <f t="shared" ca="1" si="62"/>
        <v>0</v>
      </c>
      <c r="Q272" s="28">
        <f t="shared" ca="1" si="63"/>
        <v>0</v>
      </c>
      <c r="R272" s="16">
        <f t="shared" ca="1" si="64"/>
        <v>-2.6088265887781541E-3</v>
      </c>
    </row>
    <row r="273" spans="1:18" x14ac:dyDescent="0.2">
      <c r="A273" s="79"/>
      <c r="B273" s="79"/>
      <c r="C273" s="79"/>
      <c r="D273" s="80">
        <f t="shared" si="50"/>
        <v>0</v>
      </c>
      <c r="E273" s="80">
        <f t="shared" si="51"/>
        <v>0</v>
      </c>
      <c r="F273" s="28">
        <f t="shared" si="52"/>
        <v>0</v>
      </c>
      <c r="G273" s="28">
        <f t="shared" si="53"/>
        <v>0</v>
      </c>
      <c r="H273" s="28">
        <f t="shared" si="54"/>
        <v>0</v>
      </c>
      <c r="I273" s="28">
        <f t="shared" si="55"/>
        <v>0</v>
      </c>
      <c r="J273" s="28">
        <f t="shared" si="56"/>
        <v>0</v>
      </c>
      <c r="K273" s="28">
        <f t="shared" si="57"/>
        <v>0</v>
      </c>
      <c r="L273" s="28">
        <f t="shared" si="58"/>
        <v>0</v>
      </c>
      <c r="M273" s="28">
        <f t="shared" ca="1" si="59"/>
        <v>2.6088265887781541E-3</v>
      </c>
      <c r="N273" s="28">
        <f t="shared" ca="1" si="60"/>
        <v>0</v>
      </c>
      <c r="O273" s="85">
        <f t="shared" ca="1" si="61"/>
        <v>0</v>
      </c>
      <c r="P273" s="28">
        <f t="shared" ca="1" si="62"/>
        <v>0</v>
      </c>
      <c r="Q273" s="28">
        <f t="shared" ca="1" si="63"/>
        <v>0</v>
      </c>
      <c r="R273" s="16">
        <f t="shared" ca="1" si="64"/>
        <v>-2.6088265887781541E-3</v>
      </c>
    </row>
    <row r="274" spans="1:18" x14ac:dyDescent="0.2">
      <c r="A274" s="79"/>
      <c r="B274" s="79"/>
      <c r="C274" s="79"/>
      <c r="D274" s="80">
        <f t="shared" si="50"/>
        <v>0</v>
      </c>
      <c r="E274" s="80">
        <f t="shared" si="51"/>
        <v>0</v>
      </c>
      <c r="F274" s="28">
        <f t="shared" si="52"/>
        <v>0</v>
      </c>
      <c r="G274" s="28">
        <f t="shared" si="53"/>
        <v>0</v>
      </c>
      <c r="H274" s="28">
        <f t="shared" si="54"/>
        <v>0</v>
      </c>
      <c r="I274" s="28">
        <f t="shared" si="55"/>
        <v>0</v>
      </c>
      <c r="J274" s="28">
        <f t="shared" si="56"/>
        <v>0</v>
      </c>
      <c r="K274" s="28">
        <f t="shared" si="57"/>
        <v>0</v>
      </c>
      <c r="L274" s="28">
        <f t="shared" si="58"/>
        <v>0</v>
      </c>
      <c r="M274" s="28">
        <f t="shared" ca="1" si="59"/>
        <v>2.6088265887781541E-3</v>
      </c>
      <c r="N274" s="28">
        <f t="shared" ca="1" si="60"/>
        <v>0</v>
      </c>
      <c r="O274" s="85">
        <f t="shared" ca="1" si="61"/>
        <v>0</v>
      </c>
      <c r="P274" s="28">
        <f t="shared" ca="1" si="62"/>
        <v>0</v>
      </c>
      <c r="Q274" s="28">
        <f t="shared" ca="1" si="63"/>
        <v>0</v>
      </c>
      <c r="R274" s="16">
        <f t="shared" ca="1" si="64"/>
        <v>-2.6088265887781541E-3</v>
      </c>
    </row>
    <row r="275" spans="1:18" x14ac:dyDescent="0.2">
      <c r="A275" s="79"/>
      <c r="B275" s="79"/>
      <c r="C275" s="79"/>
      <c r="D275" s="80">
        <f t="shared" si="50"/>
        <v>0</v>
      </c>
      <c r="E275" s="80">
        <f t="shared" si="51"/>
        <v>0</v>
      </c>
      <c r="F275" s="28">
        <f t="shared" si="52"/>
        <v>0</v>
      </c>
      <c r="G275" s="28">
        <f t="shared" si="53"/>
        <v>0</v>
      </c>
      <c r="H275" s="28">
        <f t="shared" si="54"/>
        <v>0</v>
      </c>
      <c r="I275" s="28">
        <f t="shared" si="55"/>
        <v>0</v>
      </c>
      <c r="J275" s="28">
        <f t="shared" si="56"/>
        <v>0</v>
      </c>
      <c r="K275" s="28">
        <f t="shared" si="57"/>
        <v>0</v>
      </c>
      <c r="L275" s="28">
        <f t="shared" si="58"/>
        <v>0</v>
      </c>
      <c r="M275" s="28">
        <f t="shared" ca="1" si="59"/>
        <v>2.6088265887781541E-3</v>
      </c>
      <c r="N275" s="28">
        <f t="shared" ca="1" si="60"/>
        <v>0</v>
      </c>
      <c r="O275" s="85">
        <f t="shared" ca="1" si="61"/>
        <v>0</v>
      </c>
      <c r="P275" s="28">
        <f t="shared" ca="1" si="62"/>
        <v>0</v>
      </c>
      <c r="Q275" s="28">
        <f t="shared" ca="1" si="63"/>
        <v>0</v>
      </c>
      <c r="R275" s="16">
        <f t="shared" ca="1" si="64"/>
        <v>-2.6088265887781541E-3</v>
      </c>
    </row>
    <row r="276" spans="1:18" x14ac:dyDescent="0.2">
      <c r="A276" s="79"/>
      <c r="B276" s="79"/>
      <c r="C276" s="79"/>
      <c r="D276" s="80">
        <f t="shared" si="50"/>
        <v>0</v>
      </c>
      <c r="E276" s="80">
        <f t="shared" si="51"/>
        <v>0</v>
      </c>
      <c r="F276" s="28">
        <f t="shared" si="52"/>
        <v>0</v>
      </c>
      <c r="G276" s="28">
        <f t="shared" si="53"/>
        <v>0</v>
      </c>
      <c r="H276" s="28">
        <f t="shared" si="54"/>
        <v>0</v>
      </c>
      <c r="I276" s="28">
        <f t="shared" si="55"/>
        <v>0</v>
      </c>
      <c r="J276" s="28">
        <f t="shared" si="56"/>
        <v>0</v>
      </c>
      <c r="K276" s="28">
        <f t="shared" si="57"/>
        <v>0</v>
      </c>
      <c r="L276" s="28">
        <f t="shared" si="58"/>
        <v>0</v>
      </c>
      <c r="M276" s="28">
        <f t="shared" ca="1" si="59"/>
        <v>2.6088265887781541E-3</v>
      </c>
      <c r="N276" s="28">
        <f t="shared" ca="1" si="60"/>
        <v>0</v>
      </c>
      <c r="O276" s="85">
        <f t="shared" ca="1" si="61"/>
        <v>0</v>
      </c>
      <c r="P276" s="28">
        <f t="shared" ca="1" si="62"/>
        <v>0</v>
      </c>
      <c r="Q276" s="28">
        <f t="shared" ca="1" si="63"/>
        <v>0</v>
      </c>
      <c r="R276" s="16">
        <f t="shared" ca="1" si="64"/>
        <v>-2.6088265887781541E-3</v>
      </c>
    </row>
    <row r="277" spans="1:18" x14ac:dyDescent="0.2">
      <c r="A277" s="79"/>
      <c r="B277" s="79"/>
      <c r="C277" s="79"/>
      <c r="D277" s="80">
        <f t="shared" ref="D277:D339" si="65">A277/A$18</f>
        <v>0</v>
      </c>
      <c r="E277" s="80">
        <f t="shared" ref="E277:E339" si="66">B277/B$18</f>
        <v>0</v>
      </c>
      <c r="F277" s="28">
        <f t="shared" ref="F277:F339" si="67">$C277*D277</f>
        <v>0</v>
      </c>
      <c r="G277" s="28">
        <f t="shared" ref="G277:G339" si="68">$C277*E277</f>
        <v>0</v>
      </c>
      <c r="H277" s="28">
        <f t="shared" ref="H277:H339" si="69">C277*D277*D277</f>
        <v>0</v>
      </c>
      <c r="I277" s="28">
        <f t="shared" ref="I277:I339" si="70">C277*D277*D277*D277</f>
        <v>0</v>
      </c>
      <c r="J277" s="28">
        <f t="shared" ref="J277:J339" si="71">C277*D277*D277*D277*D277</f>
        <v>0</v>
      </c>
      <c r="K277" s="28">
        <f t="shared" ref="K277:K339" si="72">C277*E277*D277</f>
        <v>0</v>
      </c>
      <c r="L277" s="28">
        <f t="shared" ref="L277:L339" si="73">C277*E277*D277*D277</f>
        <v>0</v>
      </c>
      <c r="M277" s="28">
        <f t="shared" ref="M277:M339" ca="1" si="74">+E$4+E$5*D277+E$6*D277^2</f>
        <v>2.6088265887781541E-3</v>
      </c>
      <c r="N277" s="28">
        <f t="shared" ref="N277:N339" ca="1" si="75">C277*(M277-E277)^2</f>
        <v>0</v>
      </c>
      <c r="O277" s="85">
        <f t="shared" ref="O277:O339" ca="1" si="76">(C277*O$1-O$2*F277+O$3*H277)^2</f>
        <v>0</v>
      </c>
      <c r="P277" s="28">
        <f t="shared" ref="P277:P339" ca="1" si="77">(-C277*O$2+O$4*F277-O$5*H277)^2</f>
        <v>0</v>
      </c>
      <c r="Q277" s="28">
        <f t="shared" ref="Q277:Q339" ca="1" si="78">+(C277*O$3-F277*O$5+H277*O$6)^2</f>
        <v>0</v>
      </c>
      <c r="R277" s="16">
        <f t="shared" ref="R277:R339" ca="1" si="79">+E277-M277</f>
        <v>-2.6088265887781541E-3</v>
      </c>
    </row>
    <row r="278" spans="1:18" x14ac:dyDescent="0.2">
      <c r="A278" s="79"/>
      <c r="B278" s="79"/>
      <c r="C278" s="79"/>
      <c r="D278" s="80">
        <f t="shared" si="65"/>
        <v>0</v>
      </c>
      <c r="E278" s="80">
        <f t="shared" si="66"/>
        <v>0</v>
      </c>
      <c r="F278" s="28">
        <f t="shared" si="67"/>
        <v>0</v>
      </c>
      <c r="G278" s="28">
        <f t="shared" si="68"/>
        <v>0</v>
      </c>
      <c r="H278" s="28">
        <f t="shared" si="69"/>
        <v>0</v>
      </c>
      <c r="I278" s="28">
        <f t="shared" si="70"/>
        <v>0</v>
      </c>
      <c r="J278" s="28">
        <f t="shared" si="71"/>
        <v>0</v>
      </c>
      <c r="K278" s="28">
        <f t="shared" si="72"/>
        <v>0</v>
      </c>
      <c r="L278" s="28">
        <f t="shared" si="73"/>
        <v>0</v>
      </c>
      <c r="M278" s="28">
        <f t="shared" ca="1" si="74"/>
        <v>2.6088265887781541E-3</v>
      </c>
      <c r="N278" s="28">
        <f t="shared" ca="1" si="75"/>
        <v>0</v>
      </c>
      <c r="O278" s="85">
        <f t="shared" ca="1" si="76"/>
        <v>0</v>
      </c>
      <c r="P278" s="28">
        <f t="shared" ca="1" si="77"/>
        <v>0</v>
      </c>
      <c r="Q278" s="28">
        <f t="shared" ca="1" si="78"/>
        <v>0</v>
      </c>
      <c r="R278" s="16">
        <f t="shared" ca="1" si="79"/>
        <v>-2.6088265887781541E-3</v>
      </c>
    </row>
    <row r="279" spans="1:18" x14ac:dyDescent="0.2">
      <c r="A279" s="79"/>
      <c r="B279" s="79"/>
      <c r="C279" s="79"/>
      <c r="D279" s="80">
        <f t="shared" si="65"/>
        <v>0</v>
      </c>
      <c r="E279" s="80">
        <f t="shared" si="66"/>
        <v>0</v>
      </c>
      <c r="F279" s="28">
        <f t="shared" si="67"/>
        <v>0</v>
      </c>
      <c r="G279" s="28">
        <f t="shared" si="68"/>
        <v>0</v>
      </c>
      <c r="H279" s="28">
        <f t="shared" si="69"/>
        <v>0</v>
      </c>
      <c r="I279" s="28">
        <f t="shared" si="70"/>
        <v>0</v>
      </c>
      <c r="J279" s="28">
        <f t="shared" si="71"/>
        <v>0</v>
      </c>
      <c r="K279" s="28">
        <f t="shared" si="72"/>
        <v>0</v>
      </c>
      <c r="L279" s="28">
        <f t="shared" si="73"/>
        <v>0</v>
      </c>
      <c r="M279" s="28">
        <f t="shared" ca="1" si="74"/>
        <v>2.6088265887781541E-3</v>
      </c>
      <c r="N279" s="28">
        <f t="shared" ca="1" si="75"/>
        <v>0</v>
      </c>
      <c r="O279" s="85">
        <f t="shared" ca="1" si="76"/>
        <v>0</v>
      </c>
      <c r="P279" s="28">
        <f t="shared" ca="1" si="77"/>
        <v>0</v>
      </c>
      <c r="Q279" s="28">
        <f t="shared" ca="1" si="78"/>
        <v>0</v>
      </c>
      <c r="R279" s="16">
        <f t="shared" ca="1" si="79"/>
        <v>-2.6088265887781541E-3</v>
      </c>
    </row>
    <row r="280" spans="1:18" x14ac:dyDescent="0.2">
      <c r="A280" s="79"/>
      <c r="B280" s="79"/>
      <c r="C280" s="79"/>
      <c r="D280" s="80">
        <f t="shared" si="65"/>
        <v>0</v>
      </c>
      <c r="E280" s="80">
        <f t="shared" si="66"/>
        <v>0</v>
      </c>
      <c r="F280" s="28">
        <f t="shared" si="67"/>
        <v>0</v>
      </c>
      <c r="G280" s="28">
        <f t="shared" si="68"/>
        <v>0</v>
      </c>
      <c r="H280" s="28">
        <f t="shared" si="69"/>
        <v>0</v>
      </c>
      <c r="I280" s="28">
        <f t="shared" si="70"/>
        <v>0</v>
      </c>
      <c r="J280" s="28">
        <f t="shared" si="71"/>
        <v>0</v>
      </c>
      <c r="K280" s="28">
        <f t="shared" si="72"/>
        <v>0</v>
      </c>
      <c r="L280" s="28">
        <f t="shared" si="73"/>
        <v>0</v>
      </c>
      <c r="M280" s="28">
        <f t="shared" ca="1" si="74"/>
        <v>2.6088265887781541E-3</v>
      </c>
      <c r="N280" s="28">
        <f t="shared" ca="1" si="75"/>
        <v>0</v>
      </c>
      <c r="O280" s="85">
        <f t="shared" ca="1" si="76"/>
        <v>0</v>
      </c>
      <c r="P280" s="28">
        <f t="shared" ca="1" si="77"/>
        <v>0</v>
      </c>
      <c r="Q280" s="28">
        <f t="shared" ca="1" si="78"/>
        <v>0</v>
      </c>
      <c r="R280" s="16">
        <f t="shared" ca="1" si="79"/>
        <v>-2.6088265887781541E-3</v>
      </c>
    </row>
    <row r="281" spans="1:18" x14ac:dyDescent="0.2">
      <c r="A281" s="79"/>
      <c r="B281" s="79"/>
      <c r="C281" s="79"/>
      <c r="D281" s="80">
        <f t="shared" si="65"/>
        <v>0</v>
      </c>
      <c r="E281" s="80">
        <f t="shared" si="66"/>
        <v>0</v>
      </c>
      <c r="F281" s="28">
        <f t="shared" si="67"/>
        <v>0</v>
      </c>
      <c r="G281" s="28">
        <f t="shared" si="68"/>
        <v>0</v>
      </c>
      <c r="H281" s="28">
        <f t="shared" si="69"/>
        <v>0</v>
      </c>
      <c r="I281" s="28">
        <f t="shared" si="70"/>
        <v>0</v>
      </c>
      <c r="J281" s="28">
        <f t="shared" si="71"/>
        <v>0</v>
      </c>
      <c r="K281" s="28">
        <f t="shared" si="72"/>
        <v>0</v>
      </c>
      <c r="L281" s="28">
        <f t="shared" si="73"/>
        <v>0</v>
      </c>
      <c r="M281" s="28">
        <f t="shared" ca="1" si="74"/>
        <v>2.6088265887781541E-3</v>
      </c>
      <c r="N281" s="28">
        <f t="shared" ca="1" si="75"/>
        <v>0</v>
      </c>
      <c r="O281" s="85">
        <f t="shared" ca="1" si="76"/>
        <v>0</v>
      </c>
      <c r="P281" s="28">
        <f t="shared" ca="1" si="77"/>
        <v>0</v>
      </c>
      <c r="Q281" s="28">
        <f t="shared" ca="1" si="78"/>
        <v>0</v>
      </c>
      <c r="R281" s="16">
        <f t="shared" ca="1" si="79"/>
        <v>-2.6088265887781541E-3</v>
      </c>
    </row>
    <row r="282" spans="1:18" x14ac:dyDescent="0.2">
      <c r="A282" s="79"/>
      <c r="B282" s="79"/>
      <c r="C282" s="79"/>
      <c r="D282" s="80">
        <f t="shared" si="65"/>
        <v>0</v>
      </c>
      <c r="E282" s="80">
        <f t="shared" si="66"/>
        <v>0</v>
      </c>
      <c r="F282" s="28">
        <f t="shared" si="67"/>
        <v>0</v>
      </c>
      <c r="G282" s="28">
        <f t="shared" si="68"/>
        <v>0</v>
      </c>
      <c r="H282" s="28">
        <f t="shared" si="69"/>
        <v>0</v>
      </c>
      <c r="I282" s="28">
        <f t="shared" si="70"/>
        <v>0</v>
      </c>
      <c r="J282" s="28">
        <f t="shared" si="71"/>
        <v>0</v>
      </c>
      <c r="K282" s="28">
        <f t="shared" si="72"/>
        <v>0</v>
      </c>
      <c r="L282" s="28">
        <f t="shared" si="73"/>
        <v>0</v>
      </c>
      <c r="M282" s="28">
        <f t="shared" ca="1" si="74"/>
        <v>2.6088265887781541E-3</v>
      </c>
      <c r="N282" s="28">
        <f t="shared" ca="1" si="75"/>
        <v>0</v>
      </c>
      <c r="O282" s="85">
        <f t="shared" ca="1" si="76"/>
        <v>0</v>
      </c>
      <c r="P282" s="28">
        <f t="shared" ca="1" si="77"/>
        <v>0</v>
      </c>
      <c r="Q282" s="28">
        <f t="shared" ca="1" si="78"/>
        <v>0</v>
      </c>
      <c r="R282" s="16">
        <f t="shared" ca="1" si="79"/>
        <v>-2.6088265887781541E-3</v>
      </c>
    </row>
    <row r="283" spans="1:18" x14ac:dyDescent="0.2">
      <c r="A283" s="79"/>
      <c r="B283" s="79"/>
      <c r="C283" s="79"/>
      <c r="D283" s="80">
        <f t="shared" si="65"/>
        <v>0</v>
      </c>
      <c r="E283" s="80">
        <f t="shared" si="66"/>
        <v>0</v>
      </c>
      <c r="F283" s="28">
        <f t="shared" si="67"/>
        <v>0</v>
      </c>
      <c r="G283" s="28">
        <f t="shared" si="68"/>
        <v>0</v>
      </c>
      <c r="H283" s="28">
        <f t="shared" si="69"/>
        <v>0</v>
      </c>
      <c r="I283" s="28">
        <f t="shared" si="70"/>
        <v>0</v>
      </c>
      <c r="J283" s="28">
        <f t="shared" si="71"/>
        <v>0</v>
      </c>
      <c r="K283" s="28">
        <f t="shared" si="72"/>
        <v>0</v>
      </c>
      <c r="L283" s="28">
        <f t="shared" si="73"/>
        <v>0</v>
      </c>
      <c r="M283" s="28">
        <f t="shared" ca="1" si="74"/>
        <v>2.6088265887781541E-3</v>
      </c>
      <c r="N283" s="28">
        <f t="shared" ca="1" si="75"/>
        <v>0</v>
      </c>
      <c r="O283" s="85">
        <f t="shared" ca="1" si="76"/>
        <v>0</v>
      </c>
      <c r="P283" s="28">
        <f t="shared" ca="1" si="77"/>
        <v>0</v>
      </c>
      <c r="Q283" s="28">
        <f t="shared" ca="1" si="78"/>
        <v>0</v>
      </c>
      <c r="R283" s="16">
        <f t="shared" ca="1" si="79"/>
        <v>-2.6088265887781541E-3</v>
      </c>
    </row>
    <row r="284" spans="1:18" x14ac:dyDescent="0.2">
      <c r="A284" s="79"/>
      <c r="B284" s="79"/>
      <c r="C284" s="79"/>
      <c r="D284" s="80">
        <f t="shared" si="65"/>
        <v>0</v>
      </c>
      <c r="E284" s="80">
        <f t="shared" si="66"/>
        <v>0</v>
      </c>
      <c r="F284" s="28">
        <f t="shared" si="67"/>
        <v>0</v>
      </c>
      <c r="G284" s="28">
        <f t="shared" si="68"/>
        <v>0</v>
      </c>
      <c r="H284" s="28">
        <f t="shared" si="69"/>
        <v>0</v>
      </c>
      <c r="I284" s="28">
        <f t="shared" si="70"/>
        <v>0</v>
      </c>
      <c r="J284" s="28">
        <f t="shared" si="71"/>
        <v>0</v>
      </c>
      <c r="K284" s="28">
        <f t="shared" si="72"/>
        <v>0</v>
      </c>
      <c r="L284" s="28">
        <f t="shared" si="73"/>
        <v>0</v>
      </c>
      <c r="M284" s="28">
        <f t="shared" ca="1" si="74"/>
        <v>2.6088265887781541E-3</v>
      </c>
      <c r="N284" s="28">
        <f t="shared" ca="1" si="75"/>
        <v>0</v>
      </c>
      <c r="O284" s="85">
        <f t="shared" ca="1" si="76"/>
        <v>0</v>
      </c>
      <c r="P284" s="28">
        <f t="shared" ca="1" si="77"/>
        <v>0</v>
      </c>
      <c r="Q284" s="28">
        <f t="shared" ca="1" si="78"/>
        <v>0</v>
      </c>
      <c r="R284" s="16">
        <f t="shared" ca="1" si="79"/>
        <v>-2.6088265887781541E-3</v>
      </c>
    </row>
    <row r="285" spans="1:18" x14ac:dyDescent="0.2">
      <c r="A285" s="79"/>
      <c r="B285" s="79"/>
      <c r="C285" s="79"/>
      <c r="D285" s="80">
        <f t="shared" si="65"/>
        <v>0</v>
      </c>
      <c r="E285" s="80">
        <f t="shared" si="66"/>
        <v>0</v>
      </c>
      <c r="F285" s="28">
        <f t="shared" si="67"/>
        <v>0</v>
      </c>
      <c r="G285" s="28">
        <f t="shared" si="68"/>
        <v>0</v>
      </c>
      <c r="H285" s="28">
        <f t="shared" si="69"/>
        <v>0</v>
      </c>
      <c r="I285" s="28">
        <f t="shared" si="70"/>
        <v>0</v>
      </c>
      <c r="J285" s="28">
        <f t="shared" si="71"/>
        <v>0</v>
      </c>
      <c r="K285" s="28">
        <f t="shared" si="72"/>
        <v>0</v>
      </c>
      <c r="L285" s="28">
        <f t="shared" si="73"/>
        <v>0</v>
      </c>
      <c r="M285" s="28">
        <f t="shared" ca="1" si="74"/>
        <v>2.6088265887781541E-3</v>
      </c>
      <c r="N285" s="28">
        <f t="shared" ca="1" si="75"/>
        <v>0</v>
      </c>
      <c r="O285" s="85">
        <f t="shared" ca="1" si="76"/>
        <v>0</v>
      </c>
      <c r="P285" s="28">
        <f t="shared" ca="1" si="77"/>
        <v>0</v>
      </c>
      <c r="Q285" s="28">
        <f t="shared" ca="1" si="78"/>
        <v>0</v>
      </c>
      <c r="R285" s="16">
        <f t="shared" ca="1" si="79"/>
        <v>-2.6088265887781541E-3</v>
      </c>
    </row>
    <row r="286" spans="1:18" x14ac:dyDescent="0.2">
      <c r="A286" s="79"/>
      <c r="B286" s="79"/>
      <c r="C286" s="79"/>
      <c r="D286" s="80">
        <f t="shared" si="65"/>
        <v>0</v>
      </c>
      <c r="E286" s="80">
        <f t="shared" si="66"/>
        <v>0</v>
      </c>
      <c r="F286" s="28">
        <f t="shared" si="67"/>
        <v>0</v>
      </c>
      <c r="G286" s="28">
        <f t="shared" si="68"/>
        <v>0</v>
      </c>
      <c r="H286" s="28">
        <f t="shared" si="69"/>
        <v>0</v>
      </c>
      <c r="I286" s="28">
        <f t="shared" si="70"/>
        <v>0</v>
      </c>
      <c r="J286" s="28">
        <f t="shared" si="71"/>
        <v>0</v>
      </c>
      <c r="K286" s="28">
        <f t="shared" si="72"/>
        <v>0</v>
      </c>
      <c r="L286" s="28">
        <f t="shared" si="73"/>
        <v>0</v>
      </c>
      <c r="M286" s="28">
        <f t="shared" ca="1" si="74"/>
        <v>2.6088265887781541E-3</v>
      </c>
      <c r="N286" s="28">
        <f t="shared" ca="1" si="75"/>
        <v>0</v>
      </c>
      <c r="O286" s="85">
        <f t="shared" ca="1" si="76"/>
        <v>0</v>
      </c>
      <c r="P286" s="28">
        <f t="shared" ca="1" si="77"/>
        <v>0</v>
      </c>
      <c r="Q286" s="28">
        <f t="shared" ca="1" si="78"/>
        <v>0</v>
      </c>
      <c r="R286" s="16">
        <f t="shared" ca="1" si="79"/>
        <v>-2.6088265887781541E-3</v>
      </c>
    </row>
    <row r="287" spans="1:18" x14ac:dyDescent="0.2">
      <c r="A287" s="79"/>
      <c r="B287" s="79"/>
      <c r="C287" s="79"/>
      <c r="D287" s="80">
        <f t="shared" si="65"/>
        <v>0</v>
      </c>
      <c r="E287" s="80">
        <f t="shared" si="66"/>
        <v>0</v>
      </c>
      <c r="F287" s="28">
        <f t="shared" si="67"/>
        <v>0</v>
      </c>
      <c r="G287" s="28">
        <f t="shared" si="68"/>
        <v>0</v>
      </c>
      <c r="H287" s="28">
        <f t="shared" si="69"/>
        <v>0</v>
      </c>
      <c r="I287" s="28">
        <f t="shared" si="70"/>
        <v>0</v>
      </c>
      <c r="J287" s="28">
        <f t="shared" si="71"/>
        <v>0</v>
      </c>
      <c r="K287" s="28">
        <f t="shared" si="72"/>
        <v>0</v>
      </c>
      <c r="L287" s="28">
        <f t="shared" si="73"/>
        <v>0</v>
      </c>
      <c r="M287" s="28">
        <f t="shared" ca="1" si="74"/>
        <v>2.6088265887781541E-3</v>
      </c>
      <c r="N287" s="28">
        <f t="shared" ca="1" si="75"/>
        <v>0</v>
      </c>
      <c r="O287" s="85">
        <f t="shared" ca="1" si="76"/>
        <v>0</v>
      </c>
      <c r="P287" s="28">
        <f t="shared" ca="1" si="77"/>
        <v>0</v>
      </c>
      <c r="Q287" s="28">
        <f t="shared" ca="1" si="78"/>
        <v>0</v>
      </c>
      <c r="R287" s="16">
        <f t="shared" ca="1" si="79"/>
        <v>-2.6088265887781541E-3</v>
      </c>
    </row>
    <row r="288" spans="1:18" x14ac:dyDescent="0.2">
      <c r="A288" s="79"/>
      <c r="B288" s="79"/>
      <c r="C288" s="79"/>
      <c r="D288" s="80">
        <f t="shared" si="65"/>
        <v>0</v>
      </c>
      <c r="E288" s="80">
        <f t="shared" si="66"/>
        <v>0</v>
      </c>
      <c r="F288" s="28">
        <f t="shared" si="67"/>
        <v>0</v>
      </c>
      <c r="G288" s="28">
        <f t="shared" si="68"/>
        <v>0</v>
      </c>
      <c r="H288" s="28">
        <f t="shared" si="69"/>
        <v>0</v>
      </c>
      <c r="I288" s="28">
        <f t="shared" si="70"/>
        <v>0</v>
      </c>
      <c r="J288" s="28">
        <f t="shared" si="71"/>
        <v>0</v>
      </c>
      <c r="K288" s="28">
        <f t="shared" si="72"/>
        <v>0</v>
      </c>
      <c r="L288" s="28">
        <f t="shared" si="73"/>
        <v>0</v>
      </c>
      <c r="M288" s="28">
        <f t="shared" ca="1" si="74"/>
        <v>2.6088265887781541E-3</v>
      </c>
      <c r="N288" s="28">
        <f t="shared" ca="1" si="75"/>
        <v>0</v>
      </c>
      <c r="O288" s="85">
        <f t="shared" ca="1" si="76"/>
        <v>0</v>
      </c>
      <c r="P288" s="28">
        <f t="shared" ca="1" si="77"/>
        <v>0</v>
      </c>
      <c r="Q288" s="28">
        <f t="shared" ca="1" si="78"/>
        <v>0</v>
      </c>
      <c r="R288" s="16">
        <f t="shared" ca="1" si="79"/>
        <v>-2.6088265887781541E-3</v>
      </c>
    </row>
    <row r="289" spans="1:18" x14ac:dyDescent="0.2">
      <c r="A289" s="79"/>
      <c r="B289" s="79"/>
      <c r="C289" s="79"/>
      <c r="D289" s="80">
        <f t="shared" si="65"/>
        <v>0</v>
      </c>
      <c r="E289" s="80">
        <f t="shared" si="66"/>
        <v>0</v>
      </c>
      <c r="F289" s="28">
        <f t="shared" si="67"/>
        <v>0</v>
      </c>
      <c r="G289" s="28">
        <f t="shared" si="68"/>
        <v>0</v>
      </c>
      <c r="H289" s="28">
        <f t="shared" si="69"/>
        <v>0</v>
      </c>
      <c r="I289" s="28">
        <f t="shared" si="70"/>
        <v>0</v>
      </c>
      <c r="J289" s="28">
        <f t="shared" si="71"/>
        <v>0</v>
      </c>
      <c r="K289" s="28">
        <f t="shared" si="72"/>
        <v>0</v>
      </c>
      <c r="L289" s="28">
        <f t="shared" si="73"/>
        <v>0</v>
      </c>
      <c r="M289" s="28">
        <f t="shared" ca="1" si="74"/>
        <v>2.6088265887781541E-3</v>
      </c>
      <c r="N289" s="28">
        <f t="shared" ca="1" si="75"/>
        <v>0</v>
      </c>
      <c r="O289" s="85">
        <f t="shared" ca="1" si="76"/>
        <v>0</v>
      </c>
      <c r="P289" s="28">
        <f t="shared" ca="1" si="77"/>
        <v>0</v>
      </c>
      <c r="Q289" s="28">
        <f t="shared" ca="1" si="78"/>
        <v>0</v>
      </c>
      <c r="R289" s="16">
        <f t="shared" ca="1" si="79"/>
        <v>-2.6088265887781541E-3</v>
      </c>
    </row>
    <row r="290" spans="1:18" x14ac:dyDescent="0.2">
      <c r="A290" s="79"/>
      <c r="B290" s="79"/>
      <c r="C290" s="79"/>
      <c r="D290" s="80">
        <f t="shared" si="65"/>
        <v>0</v>
      </c>
      <c r="E290" s="80">
        <f t="shared" si="66"/>
        <v>0</v>
      </c>
      <c r="F290" s="28">
        <f t="shared" si="67"/>
        <v>0</v>
      </c>
      <c r="G290" s="28">
        <f t="shared" si="68"/>
        <v>0</v>
      </c>
      <c r="H290" s="28">
        <f t="shared" si="69"/>
        <v>0</v>
      </c>
      <c r="I290" s="28">
        <f t="shared" si="70"/>
        <v>0</v>
      </c>
      <c r="J290" s="28">
        <f t="shared" si="71"/>
        <v>0</v>
      </c>
      <c r="K290" s="28">
        <f t="shared" si="72"/>
        <v>0</v>
      </c>
      <c r="L290" s="28">
        <f t="shared" si="73"/>
        <v>0</v>
      </c>
      <c r="M290" s="28">
        <f t="shared" ca="1" si="74"/>
        <v>2.6088265887781541E-3</v>
      </c>
      <c r="N290" s="28">
        <f t="shared" ca="1" si="75"/>
        <v>0</v>
      </c>
      <c r="O290" s="85">
        <f t="shared" ca="1" si="76"/>
        <v>0</v>
      </c>
      <c r="P290" s="28">
        <f t="shared" ca="1" si="77"/>
        <v>0</v>
      </c>
      <c r="Q290" s="28">
        <f t="shared" ca="1" si="78"/>
        <v>0</v>
      </c>
      <c r="R290" s="16">
        <f t="shared" ca="1" si="79"/>
        <v>-2.6088265887781541E-3</v>
      </c>
    </row>
    <row r="291" spans="1:18" x14ac:dyDescent="0.2">
      <c r="A291" s="79"/>
      <c r="B291" s="79"/>
      <c r="C291" s="79"/>
      <c r="D291" s="80">
        <f t="shared" si="65"/>
        <v>0</v>
      </c>
      <c r="E291" s="80">
        <f t="shared" si="66"/>
        <v>0</v>
      </c>
      <c r="F291" s="28">
        <f t="shared" si="67"/>
        <v>0</v>
      </c>
      <c r="G291" s="28">
        <f t="shared" si="68"/>
        <v>0</v>
      </c>
      <c r="H291" s="28">
        <f t="shared" si="69"/>
        <v>0</v>
      </c>
      <c r="I291" s="28">
        <f t="shared" si="70"/>
        <v>0</v>
      </c>
      <c r="J291" s="28">
        <f t="shared" si="71"/>
        <v>0</v>
      </c>
      <c r="K291" s="28">
        <f t="shared" si="72"/>
        <v>0</v>
      </c>
      <c r="L291" s="28">
        <f t="shared" si="73"/>
        <v>0</v>
      </c>
      <c r="M291" s="28">
        <f t="shared" ca="1" si="74"/>
        <v>2.6088265887781541E-3</v>
      </c>
      <c r="N291" s="28">
        <f t="shared" ca="1" si="75"/>
        <v>0</v>
      </c>
      <c r="O291" s="85">
        <f t="shared" ca="1" si="76"/>
        <v>0</v>
      </c>
      <c r="P291" s="28">
        <f t="shared" ca="1" si="77"/>
        <v>0</v>
      </c>
      <c r="Q291" s="28">
        <f t="shared" ca="1" si="78"/>
        <v>0</v>
      </c>
      <c r="R291" s="16">
        <f t="shared" ca="1" si="79"/>
        <v>-2.6088265887781541E-3</v>
      </c>
    </row>
    <row r="292" spans="1:18" x14ac:dyDescent="0.2">
      <c r="A292" s="79"/>
      <c r="B292" s="79"/>
      <c r="C292" s="79"/>
      <c r="D292" s="80">
        <f t="shared" si="65"/>
        <v>0</v>
      </c>
      <c r="E292" s="80">
        <f t="shared" si="66"/>
        <v>0</v>
      </c>
      <c r="F292" s="28">
        <f t="shared" si="67"/>
        <v>0</v>
      </c>
      <c r="G292" s="28">
        <f t="shared" si="68"/>
        <v>0</v>
      </c>
      <c r="H292" s="28">
        <f t="shared" si="69"/>
        <v>0</v>
      </c>
      <c r="I292" s="28">
        <f t="shared" si="70"/>
        <v>0</v>
      </c>
      <c r="J292" s="28">
        <f t="shared" si="71"/>
        <v>0</v>
      </c>
      <c r="K292" s="28">
        <f t="shared" si="72"/>
        <v>0</v>
      </c>
      <c r="L292" s="28">
        <f t="shared" si="73"/>
        <v>0</v>
      </c>
      <c r="M292" s="28">
        <f t="shared" ca="1" si="74"/>
        <v>2.6088265887781541E-3</v>
      </c>
      <c r="N292" s="28">
        <f t="shared" ca="1" si="75"/>
        <v>0</v>
      </c>
      <c r="O292" s="85">
        <f t="shared" ca="1" si="76"/>
        <v>0</v>
      </c>
      <c r="P292" s="28">
        <f t="shared" ca="1" si="77"/>
        <v>0</v>
      </c>
      <c r="Q292" s="28">
        <f t="shared" ca="1" si="78"/>
        <v>0</v>
      </c>
      <c r="R292" s="16">
        <f t="shared" ca="1" si="79"/>
        <v>-2.6088265887781541E-3</v>
      </c>
    </row>
    <row r="293" spans="1:18" x14ac:dyDescent="0.2">
      <c r="A293" s="79"/>
      <c r="B293" s="79"/>
      <c r="C293" s="79"/>
      <c r="D293" s="80">
        <f t="shared" si="65"/>
        <v>0</v>
      </c>
      <c r="E293" s="80">
        <f t="shared" si="66"/>
        <v>0</v>
      </c>
      <c r="F293" s="28">
        <f t="shared" si="67"/>
        <v>0</v>
      </c>
      <c r="G293" s="28">
        <f t="shared" si="68"/>
        <v>0</v>
      </c>
      <c r="H293" s="28">
        <f t="shared" si="69"/>
        <v>0</v>
      </c>
      <c r="I293" s="28">
        <f t="shared" si="70"/>
        <v>0</v>
      </c>
      <c r="J293" s="28">
        <f t="shared" si="71"/>
        <v>0</v>
      </c>
      <c r="K293" s="28">
        <f t="shared" si="72"/>
        <v>0</v>
      </c>
      <c r="L293" s="28">
        <f t="shared" si="73"/>
        <v>0</v>
      </c>
      <c r="M293" s="28">
        <f t="shared" ca="1" si="74"/>
        <v>2.6088265887781541E-3</v>
      </c>
      <c r="N293" s="28">
        <f t="shared" ca="1" si="75"/>
        <v>0</v>
      </c>
      <c r="O293" s="85">
        <f t="shared" ca="1" si="76"/>
        <v>0</v>
      </c>
      <c r="P293" s="28">
        <f t="shared" ca="1" si="77"/>
        <v>0</v>
      </c>
      <c r="Q293" s="28">
        <f t="shared" ca="1" si="78"/>
        <v>0</v>
      </c>
      <c r="R293" s="16">
        <f t="shared" ca="1" si="79"/>
        <v>-2.6088265887781541E-3</v>
      </c>
    </row>
    <row r="294" spans="1:18" x14ac:dyDescent="0.2">
      <c r="A294" s="79"/>
      <c r="B294" s="79"/>
      <c r="C294" s="79"/>
      <c r="D294" s="80">
        <f t="shared" si="65"/>
        <v>0</v>
      </c>
      <c r="E294" s="80">
        <f t="shared" si="66"/>
        <v>0</v>
      </c>
      <c r="F294" s="28">
        <f t="shared" si="67"/>
        <v>0</v>
      </c>
      <c r="G294" s="28">
        <f t="shared" si="68"/>
        <v>0</v>
      </c>
      <c r="H294" s="28">
        <f t="shared" si="69"/>
        <v>0</v>
      </c>
      <c r="I294" s="28">
        <f t="shared" si="70"/>
        <v>0</v>
      </c>
      <c r="J294" s="28">
        <f t="shared" si="71"/>
        <v>0</v>
      </c>
      <c r="K294" s="28">
        <f t="shared" si="72"/>
        <v>0</v>
      </c>
      <c r="L294" s="28">
        <f t="shared" si="73"/>
        <v>0</v>
      </c>
      <c r="M294" s="28">
        <f t="shared" ca="1" si="74"/>
        <v>2.6088265887781541E-3</v>
      </c>
      <c r="N294" s="28">
        <f t="shared" ca="1" si="75"/>
        <v>0</v>
      </c>
      <c r="O294" s="85">
        <f t="shared" ca="1" si="76"/>
        <v>0</v>
      </c>
      <c r="P294" s="28">
        <f t="shared" ca="1" si="77"/>
        <v>0</v>
      </c>
      <c r="Q294" s="28">
        <f t="shared" ca="1" si="78"/>
        <v>0</v>
      </c>
      <c r="R294" s="16">
        <f t="shared" ca="1" si="79"/>
        <v>-2.6088265887781541E-3</v>
      </c>
    </row>
    <row r="295" spans="1:18" x14ac:dyDescent="0.2">
      <c r="A295" s="79"/>
      <c r="B295" s="79"/>
      <c r="C295" s="79"/>
      <c r="D295" s="80">
        <f t="shared" si="65"/>
        <v>0</v>
      </c>
      <c r="E295" s="80">
        <f t="shared" si="66"/>
        <v>0</v>
      </c>
      <c r="F295" s="28">
        <f t="shared" si="67"/>
        <v>0</v>
      </c>
      <c r="G295" s="28">
        <f t="shared" si="68"/>
        <v>0</v>
      </c>
      <c r="H295" s="28">
        <f t="shared" si="69"/>
        <v>0</v>
      </c>
      <c r="I295" s="28">
        <f t="shared" si="70"/>
        <v>0</v>
      </c>
      <c r="J295" s="28">
        <f t="shared" si="71"/>
        <v>0</v>
      </c>
      <c r="K295" s="28">
        <f t="shared" si="72"/>
        <v>0</v>
      </c>
      <c r="L295" s="28">
        <f t="shared" si="73"/>
        <v>0</v>
      </c>
      <c r="M295" s="28">
        <f t="shared" ca="1" si="74"/>
        <v>2.6088265887781541E-3</v>
      </c>
      <c r="N295" s="28">
        <f t="shared" ca="1" si="75"/>
        <v>0</v>
      </c>
      <c r="O295" s="85">
        <f t="shared" ca="1" si="76"/>
        <v>0</v>
      </c>
      <c r="P295" s="28">
        <f t="shared" ca="1" si="77"/>
        <v>0</v>
      </c>
      <c r="Q295" s="28">
        <f t="shared" ca="1" si="78"/>
        <v>0</v>
      </c>
      <c r="R295" s="16">
        <f t="shared" ca="1" si="79"/>
        <v>-2.6088265887781541E-3</v>
      </c>
    </row>
    <row r="296" spans="1:18" x14ac:dyDescent="0.2">
      <c r="A296" s="79"/>
      <c r="B296" s="79"/>
      <c r="C296" s="79"/>
      <c r="D296" s="80">
        <f t="shared" si="65"/>
        <v>0</v>
      </c>
      <c r="E296" s="80">
        <f t="shared" si="66"/>
        <v>0</v>
      </c>
      <c r="F296" s="28">
        <f t="shared" si="67"/>
        <v>0</v>
      </c>
      <c r="G296" s="28">
        <f t="shared" si="68"/>
        <v>0</v>
      </c>
      <c r="H296" s="28">
        <f t="shared" si="69"/>
        <v>0</v>
      </c>
      <c r="I296" s="28">
        <f t="shared" si="70"/>
        <v>0</v>
      </c>
      <c r="J296" s="28">
        <f t="shared" si="71"/>
        <v>0</v>
      </c>
      <c r="K296" s="28">
        <f t="shared" si="72"/>
        <v>0</v>
      </c>
      <c r="L296" s="28">
        <f t="shared" si="73"/>
        <v>0</v>
      </c>
      <c r="M296" s="28">
        <f t="shared" ca="1" si="74"/>
        <v>2.6088265887781541E-3</v>
      </c>
      <c r="N296" s="28">
        <f t="shared" ca="1" si="75"/>
        <v>0</v>
      </c>
      <c r="O296" s="85">
        <f t="shared" ca="1" si="76"/>
        <v>0</v>
      </c>
      <c r="P296" s="28">
        <f t="shared" ca="1" si="77"/>
        <v>0</v>
      </c>
      <c r="Q296" s="28">
        <f t="shared" ca="1" si="78"/>
        <v>0</v>
      </c>
      <c r="R296" s="16">
        <f t="shared" ca="1" si="79"/>
        <v>-2.6088265887781541E-3</v>
      </c>
    </row>
    <row r="297" spans="1:18" x14ac:dyDescent="0.2">
      <c r="A297" s="79"/>
      <c r="B297" s="79"/>
      <c r="C297" s="79"/>
      <c r="D297" s="80">
        <f t="shared" si="65"/>
        <v>0</v>
      </c>
      <c r="E297" s="80">
        <f t="shared" si="66"/>
        <v>0</v>
      </c>
      <c r="F297" s="28">
        <f t="shared" si="67"/>
        <v>0</v>
      </c>
      <c r="G297" s="28">
        <f t="shared" si="68"/>
        <v>0</v>
      </c>
      <c r="H297" s="28">
        <f t="shared" si="69"/>
        <v>0</v>
      </c>
      <c r="I297" s="28">
        <f t="shared" si="70"/>
        <v>0</v>
      </c>
      <c r="J297" s="28">
        <f t="shared" si="71"/>
        <v>0</v>
      </c>
      <c r="K297" s="28">
        <f t="shared" si="72"/>
        <v>0</v>
      </c>
      <c r="L297" s="28">
        <f t="shared" si="73"/>
        <v>0</v>
      </c>
      <c r="M297" s="28">
        <f t="shared" ca="1" si="74"/>
        <v>2.6088265887781541E-3</v>
      </c>
      <c r="N297" s="28">
        <f t="shared" ca="1" si="75"/>
        <v>0</v>
      </c>
      <c r="O297" s="85">
        <f t="shared" ca="1" si="76"/>
        <v>0</v>
      </c>
      <c r="P297" s="28">
        <f t="shared" ca="1" si="77"/>
        <v>0</v>
      </c>
      <c r="Q297" s="28">
        <f t="shared" ca="1" si="78"/>
        <v>0</v>
      </c>
      <c r="R297" s="16">
        <f t="shared" ca="1" si="79"/>
        <v>-2.6088265887781541E-3</v>
      </c>
    </row>
    <row r="298" spans="1:18" x14ac:dyDescent="0.2">
      <c r="A298" s="79"/>
      <c r="B298" s="79"/>
      <c r="C298" s="79"/>
      <c r="D298" s="80">
        <f t="shared" si="65"/>
        <v>0</v>
      </c>
      <c r="E298" s="80">
        <f t="shared" si="66"/>
        <v>0</v>
      </c>
      <c r="F298" s="28">
        <f t="shared" si="67"/>
        <v>0</v>
      </c>
      <c r="G298" s="28">
        <f t="shared" si="68"/>
        <v>0</v>
      </c>
      <c r="H298" s="28">
        <f t="shared" si="69"/>
        <v>0</v>
      </c>
      <c r="I298" s="28">
        <f t="shared" si="70"/>
        <v>0</v>
      </c>
      <c r="J298" s="28">
        <f t="shared" si="71"/>
        <v>0</v>
      </c>
      <c r="K298" s="28">
        <f t="shared" si="72"/>
        <v>0</v>
      </c>
      <c r="L298" s="28">
        <f t="shared" si="73"/>
        <v>0</v>
      </c>
      <c r="M298" s="28">
        <f t="shared" ca="1" si="74"/>
        <v>2.6088265887781541E-3</v>
      </c>
      <c r="N298" s="28">
        <f t="shared" ca="1" si="75"/>
        <v>0</v>
      </c>
      <c r="O298" s="85">
        <f t="shared" ca="1" si="76"/>
        <v>0</v>
      </c>
      <c r="P298" s="28">
        <f t="shared" ca="1" si="77"/>
        <v>0</v>
      </c>
      <c r="Q298" s="28">
        <f t="shared" ca="1" si="78"/>
        <v>0</v>
      </c>
      <c r="R298" s="16">
        <f t="shared" ca="1" si="79"/>
        <v>-2.6088265887781541E-3</v>
      </c>
    </row>
    <row r="299" spans="1:18" x14ac:dyDescent="0.2">
      <c r="A299" s="79"/>
      <c r="B299" s="79"/>
      <c r="C299" s="79"/>
      <c r="D299" s="80">
        <f t="shared" si="65"/>
        <v>0</v>
      </c>
      <c r="E299" s="80">
        <f t="shared" si="66"/>
        <v>0</v>
      </c>
      <c r="F299" s="28">
        <f t="shared" si="67"/>
        <v>0</v>
      </c>
      <c r="G299" s="28">
        <f t="shared" si="68"/>
        <v>0</v>
      </c>
      <c r="H299" s="28">
        <f t="shared" si="69"/>
        <v>0</v>
      </c>
      <c r="I299" s="28">
        <f t="shared" si="70"/>
        <v>0</v>
      </c>
      <c r="J299" s="28">
        <f t="shared" si="71"/>
        <v>0</v>
      </c>
      <c r="K299" s="28">
        <f t="shared" si="72"/>
        <v>0</v>
      </c>
      <c r="L299" s="28">
        <f t="shared" si="73"/>
        <v>0</v>
      </c>
      <c r="M299" s="28">
        <f t="shared" ca="1" si="74"/>
        <v>2.6088265887781541E-3</v>
      </c>
      <c r="N299" s="28">
        <f t="shared" ca="1" si="75"/>
        <v>0</v>
      </c>
      <c r="O299" s="85">
        <f t="shared" ca="1" si="76"/>
        <v>0</v>
      </c>
      <c r="P299" s="28">
        <f t="shared" ca="1" si="77"/>
        <v>0</v>
      </c>
      <c r="Q299" s="28">
        <f t="shared" ca="1" si="78"/>
        <v>0</v>
      </c>
      <c r="R299" s="16">
        <f t="shared" ca="1" si="79"/>
        <v>-2.6088265887781541E-3</v>
      </c>
    </row>
    <row r="300" spans="1:18" x14ac:dyDescent="0.2">
      <c r="A300" s="79"/>
      <c r="B300" s="79"/>
      <c r="C300" s="79"/>
      <c r="D300" s="80">
        <f t="shared" si="65"/>
        <v>0</v>
      </c>
      <c r="E300" s="80">
        <f t="shared" si="66"/>
        <v>0</v>
      </c>
      <c r="F300" s="28">
        <f t="shared" si="67"/>
        <v>0</v>
      </c>
      <c r="G300" s="28">
        <f t="shared" si="68"/>
        <v>0</v>
      </c>
      <c r="H300" s="28">
        <f t="shared" si="69"/>
        <v>0</v>
      </c>
      <c r="I300" s="28">
        <f t="shared" si="70"/>
        <v>0</v>
      </c>
      <c r="J300" s="28">
        <f t="shared" si="71"/>
        <v>0</v>
      </c>
      <c r="K300" s="28">
        <f t="shared" si="72"/>
        <v>0</v>
      </c>
      <c r="L300" s="28">
        <f t="shared" si="73"/>
        <v>0</v>
      </c>
      <c r="M300" s="28">
        <f t="shared" ca="1" si="74"/>
        <v>2.6088265887781541E-3</v>
      </c>
      <c r="N300" s="28">
        <f t="shared" ca="1" si="75"/>
        <v>0</v>
      </c>
      <c r="O300" s="85">
        <f t="shared" ca="1" si="76"/>
        <v>0</v>
      </c>
      <c r="P300" s="28">
        <f t="shared" ca="1" si="77"/>
        <v>0</v>
      </c>
      <c r="Q300" s="28">
        <f t="shared" ca="1" si="78"/>
        <v>0</v>
      </c>
      <c r="R300" s="16">
        <f t="shared" ca="1" si="79"/>
        <v>-2.6088265887781541E-3</v>
      </c>
    </row>
    <row r="301" spans="1:18" x14ac:dyDescent="0.2">
      <c r="A301" s="79"/>
      <c r="B301" s="79"/>
      <c r="C301" s="79"/>
      <c r="D301" s="80">
        <f t="shared" si="65"/>
        <v>0</v>
      </c>
      <c r="E301" s="80">
        <f t="shared" si="66"/>
        <v>0</v>
      </c>
      <c r="F301" s="28">
        <f t="shared" si="67"/>
        <v>0</v>
      </c>
      <c r="G301" s="28">
        <f t="shared" si="68"/>
        <v>0</v>
      </c>
      <c r="H301" s="28">
        <f t="shared" si="69"/>
        <v>0</v>
      </c>
      <c r="I301" s="28">
        <f t="shared" si="70"/>
        <v>0</v>
      </c>
      <c r="J301" s="28">
        <f t="shared" si="71"/>
        <v>0</v>
      </c>
      <c r="K301" s="28">
        <f t="shared" si="72"/>
        <v>0</v>
      </c>
      <c r="L301" s="28">
        <f t="shared" si="73"/>
        <v>0</v>
      </c>
      <c r="M301" s="28">
        <f t="shared" ca="1" si="74"/>
        <v>2.6088265887781541E-3</v>
      </c>
      <c r="N301" s="28">
        <f t="shared" ca="1" si="75"/>
        <v>0</v>
      </c>
      <c r="O301" s="85">
        <f t="shared" ca="1" si="76"/>
        <v>0</v>
      </c>
      <c r="P301" s="28">
        <f t="shared" ca="1" si="77"/>
        <v>0</v>
      </c>
      <c r="Q301" s="28">
        <f t="shared" ca="1" si="78"/>
        <v>0</v>
      </c>
      <c r="R301" s="16">
        <f t="shared" ca="1" si="79"/>
        <v>-2.6088265887781541E-3</v>
      </c>
    </row>
    <row r="302" spans="1:18" x14ac:dyDescent="0.2">
      <c r="A302" s="79"/>
      <c r="B302" s="79"/>
      <c r="C302" s="79"/>
      <c r="D302" s="80">
        <f t="shared" si="65"/>
        <v>0</v>
      </c>
      <c r="E302" s="80">
        <f t="shared" si="66"/>
        <v>0</v>
      </c>
      <c r="F302" s="28">
        <f t="shared" si="67"/>
        <v>0</v>
      </c>
      <c r="G302" s="28">
        <f t="shared" si="68"/>
        <v>0</v>
      </c>
      <c r="H302" s="28">
        <f t="shared" si="69"/>
        <v>0</v>
      </c>
      <c r="I302" s="28">
        <f t="shared" si="70"/>
        <v>0</v>
      </c>
      <c r="J302" s="28">
        <f t="shared" si="71"/>
        <v>0</v>
      </c>
      <c r="K302" s="28">
        <f t="shared" si="72"/>
        <v>0</v>
      </c>
      <c r="L302" s="28">
        <f t="shared" si="73"/>
        <v>0</v>
      </c>
      <c r="M302" s="28">
        <f t="shared" ca="1" si="74"/>
        <v>2.6088265887781541E-3</v>
      </c>
      <c r="N302" s="28">
        <f t="shared" ca="1" si="75"/>
        <v>0</v>
      </c>
      <c r="O302" s="85">
        <f t="shared" ca="1" si="76"/>
        <v>0</v>
      </c>
      <c r="P302" s="28">
        <f t="shared" ca="1" si="77"/>
        <v>0</v>
      </c>
      <c r="Q302" s="28">
        <f t="shared" ca="1" si="78"/>
        <v>0</v>
      </c>
      <c r="R302" s="16">
        <f t="shared" ca="1" si="79"/>
        <v>-2.6088265887781541E-3</v>
      </c>
    </row>
    <row r="303" spans="1:18" x14ac:dyDescent="0.2">
      <c r="A303" s="79"/>
      <c r="B303" s="79"/>
      <c r="C303" s="79"/>
      <c r="D303" s="80">
        <f t="shared" si="65"/>
        <v>0</v>
      </c>
      <c r="E303" s="80">
        <f t="shared" si="66"/>
        <v>0</v>
      </c>
      <c r="F303" s="28">
        <f t="shared" si="67"/>
        <v>0</v>
      </c>
      <c r="G303" s="28">
        <f t="shared" si="68"/>
        <v>0</v>
      </c>
      <c r="H303" s="28">
        <f t="shared" si="69"/>
        <v>0</v>
      </c>
      <c r="I303" s="28">
        <f t="shared" si="70"/>
        <v>0</v>
      </c>
      <c r="J303" s="28">
        <f t="shared" si="71"/>
        <v>0</v>
      </c>
      <c r="K303" s="28">
        <f t="shared" si="72"/>
        <v>0</v>
      </c>
      <c r="L303" s="28">
        <f t="shared" si="73"/>
        <v>0</v>
      </c>
      <c r="M303" s="28">
        <f t="shared" ca="1" si="74"/>
        <v>2.6088265887781541E-3</v>
      </c>
      <c r="N303" s="28">
        <f t="shared" ca="1" si="75"/>
        <v>0</v>
      </c>
      <c r="O303" s="85">
        <f t="shared" ca="1" si="76"/>
        <v>0</v>
      </c>
      <c r="P303" s="28">
        <f t="shared" ca="1" si="77"/>
        <v>0</v>
      </c>
      <c r="Q303" s="28">
        <f t="shared" ca="1" si="78"/>
        <v>0</v>
      </c>
      <c r="R303" s="16">
        <f t="shared" ca="1" si="79"/>
        <v>-2.6088265887781541E-3</v>
      </c>
    </row>
    <row r="304" spans="1:18" x14ac:dyDescent="0.2">
      <c r="A304" s="79"/>
      <c r="B304" s="79"/>
      <c r="C304" s="79"/>
      <c r="D304" s="80">
        <f t="shared" si="65"/>
        <v>0</v>
      </c>
      <c r="E304" s="80">
        <f t="shared" si="66"/>
        <v>0</v>
      </c>
      <c r="F304" s="28">
        <f t="shared" si="67"/>
        <v>0</v>
      </c>
      <c r="G304" s="28">
        <f t="shared" si="68"/>
        <v>0</v>
      </c>
      <c r="H304" s="28">
        <f t="shared" si="69"/>
        <v>0</v>
      </c>
      <c r="I304" s="28">
        <f t="shared" si="70"/>
        <v>0</v>
      </c>
      <c r="J304" s="28">
        <f t="shared" si="71"/>
        <v>0</v>
      </c>
      <c r="K304" s="28">
        <f t="shared" si="72"/>
        <v>0</v>
      </c>
      <c r="L304" s="28">
        <f t="shared" si="73"/>
        <v>0</v>
      </c>
      <c r="M304" s="28">
        <f t="shared" ca="1" si="74"/>
        <v>2.6088265887781541E-3</v>
      </c>
      <c r="N304" s="28">
        <f t="shared" ca="1" si="75"/>
        <v>0</v>
      </c>
      <c r="O304" s="85">
        <f t="shared" ca="1" si="76"/>
        <v>0</v>
      </c>
      <c r="P304" s="28">
        <f t="shared" ca="1" si="77"/>
        <v>0</v>
      </c>
      <c r="Q304" s="28">
        <f t="shared" ca="1" si="78"/>
        <v>0</v>
      </c>
      <c r="R304" s="16">
        <f t="shared" ca="1" si="79"/>
        <v>-2.6088265887781541E-3</v>
      </c>
    </row>
    <row r="305" spans="1:18" x14ac:dyDescent="0.2">
      <c r="A305" s="79"/>
      <c r="B305" s="79"/>
      <c r="C305" s="79"/>
      <c r="D305" s="80">
        <f t="shared" si="65"/>
        <v>0</v>
      </c>
      <c r="E305" s="80">
        <f t="shared" si="66"/>
        <v>0</v>
      </c>
      <c r="F305" s="28">
        <f t="shared" si="67"/>
        <v>0</v>
      </c>
      <c r="G305" s="28">
        <f t="shared" si="68"/>
        <v>0</v>
      </c>
      <c r="H305" s="28">
        <f t="shared" si="69"/>
        <v>0</v>
      </c>
      <c r="I305" s="28">
        <f t="shared" si="70"/>
        <v>0</v>
      </c>
      <c r="J305" s="28">
        <f t="shared" si="71"/>
        <v>0</v>
      </c>
      <c r="K305" s="28">
        <f t="shared" si="72"/>
        <v>0</v>
      </c>
      <c r="L305" s="28">
        <f t="shared" si="73"/>
        <v>0</v>
      </c>
      <c r="M305" s="28">
        <f t="shared" ca="1" si="74"/>
        <v>2.6088265887781541E-3</v>
      </c>
      <c r="N305" s="28">
        <f t="shared" ca="1" si="75"/>
        <v>0</v>
      </c>
      <c r="O305" s="85">
        <f t="shared" ca="1" si="76"/>
        <v>0</v>
      </c>
      <c r="P305" s="28">
        <f t="shared" ca="1" si="77"/>
        <v>0</v>
      </c>
      <c r="Q305" s="28">
        <f t="shared" ca="1" si="78"/>
        <v>0</v>
      </c>
      <c r="R305" s="16">
        <f t="shared" ca="1" si="79"/>
        <v>-2.6088265887781541E-3</v>
      </c>
    </row>
    <row r="306" spans="1:18" x14ac:dyDescent="0.2">
      <c r="A306" s="79"/>
      <c r="B306" s="79"/>
      <c r="C306" s="79"/>
      <c r="D306" s="80">
        <f t="shared" si="65"/>
        <v>0</v>
      </c>
      <c r="E306" s="80">
        <f t="shared" si="66"/>
        <v>0</v>
      </c>
      <c r="F306" s="28">
        <f t="shared" si="67"/>
        <v>0</v>
      </c>
      <c r="G306" s="28">
        <f t="shared" si="68"/>
        <v>0</v>
      </c>
      <c r="H306" s="28">
        <f t="shared" si="69"/>
        <v>0</v>
      </c>
      <c r="I306" s="28">
        <f t="shared" si="70"/>
        <v>0</v>
      </c>
      <c r="J306" s="28">
        <f t="shared" si="71"/>
        <v>0</v>
      </c>
      <c r="K306" s="28">
        <f t="shared" si="72"/>
        <v>0</v>
      </c>
      <c r="L306" s="28">
        <f t="shared" si="73"/>
        <v>0</v>
      </c>
      <c r="M306" s="28">
        <f t="shared" ca="1" si="74"/>
        <v>2.6088265887781541E-3</v>
      </c>
      <c r="N306" s="28">
        <f t="shared" ca="1" si="75"/>
        <v>0</v>
      </c>
      <c r="O306" s="85">
        <f t="shared" ca="1" si="76"/>
        <v>0</v>
      </c>
      <c r="P306" s="28">
        <f t="shared" ca="1" si="77"/>
        <v>0</v>
      </c>
      <c r="Q306" s="28">
        <f t="shared" ca="1" si="78"/>
        <v>0</v>
      </c>
      <c r="R306" s="16">
        <f t="shared" ca="1" si="79"/>
        <v>-2.6088265887781541E-3</v>
      </c>
    </row>
    <row r="307" spans="1:18" x14ac:dyDescent="0.2">
      <c r="A307" s="79"/>
      <c r="B307" s="79"/>
      <c r="C307" s="79"/>
      <c r="D307" s="80">
        <f t="shared" si="65"/>
        <v>0</v>
      </c>
      <c r="E307" s="80">
        <f t="shared" si="66"/>
        <v>0</v>
      </c>
      <c r="F307" s="28">
        <f t="shared" si="67"/>
        <v>0</v>
      </c>
      <c r="G307" s="28">
        <f t="shared" si="68"/>
        <v>0</v>
      </c>
      <c r="H307" s="28">
        <f t="shared" si="69"/>
        <v>0</v>
      </c>
      <c r="I307" s="28">
        <f t="shared" si="70"/>
        <v>0</v>
      </c>
      <c r="J307" s="28">
        <f t="shared" si="71"/>
        <v>0</v>
      </c>
      <c r="K307" s="28">
        <f t="shared" si="72"/>
        <v>0</v>
      </c>
      <c r="L307" s="28">
        <f t="shared" si="73"/>
        <v>0</v>
      </c>
      <c r="M307" s="28">
        <f t="shared" ca="1" si="74"/>
        <v>2.6088265887781541E-3</v>
      </c>
      <c r="N307" s="28">
        <f t="shared" ca="1" si="75"/>
        <v>0</v>
      </c>
      <c r="O307" s="85">
        <f t="shared" ca="1" si="76"/>
        <v>0</v>
      </c>
      <c r="P307" s="28">
        <f t="shared" ca="1" si="77"/>
        <v>0</v>
      </c>
      <c r="Q307" s="28">
        <f t="shared" ca="1" si="78"/>
        <v>0</v>
      </c>
      <c r="R307" s="16">
        <f t="shared" ca="1" si="79"/>
        <v>-2.6088265887781541E-3</v>
      </c>
    </row>
    <row r="308" spans="1:18" x14ac:dyDescent="0.2">
      <c r="A308" s="79"/>
      <c r="B308" s="79"/>
      <c r="C308" s="79"/>
      <c r="D308" s="80">
        <f t="shared" si="65"/>
        <v>0</v>
      </c>
      <c r="E308" s="80">
        <f t="shared" si="66"/>
        <v>0</v>
      </c>
      <c r="F308" s="28">
        <f t="shared" si="67"/>
        <v>0</v>
      </c>
      <c r="G308" s="28">
        <f t="shared" si="68"/>
        <v>0</v>
      </c>
      <c r="H308" s="28">
        <f t="shared" si="69"/>
        <v>0</v>
      </c>
      <c r="I308" s="28">
        <f t="shared" si="70"/>
        <v>0</v>
      </c>
      <c r="J308" s="28">
        <f t="shared" si="71"/>
        <v>0</v>
      </c>
      <c r="K308" s="28">
        <f t="shared" si="72"/>
        <v>0</v>
      </c>
      <c r="L308" s="28">
        <f t="shared" si="73"/>
        <v>0</v>
      </c>
      <c r="M308" s="28">
        <f t="shared" ca="1" si="74"/>
        <v>2.6088265887781541E-3</v>
      </c>
      <c r="N308" s="28">
        <f t="shared" ca="1" si="75"/>
        <v>0</v>
      </c>
      <c r="O308" s="85">
        <f t="shared" ca="1" si="76"/>
        <v>0</v>
      </c>
      <c r="P308" s="28">
        <f t="shared" ca="1" si="77"/>
        <v>0</v>
      </c>
      <c r="Q308" s="28">
        <f t="shared" ca="1" si="78"/>
        <v>0</v>
      </c>
      <c r="R308" s="16">
        <f t="shared" ca="1" si="79"/>
        <v>-2.6088265887781541E-3</v>
      </c>
    </row>
    <row r="309" spans="1:18" x14ac:dyDescent="0.2">
      <c r="A309" s="79"/>
      <c r="B309" s="79"/>
      <c r="C309" s="79"/>
      <c r="D309" s="80">
        <f t="shared" si="65"/>
        <v>0</v>
      </c>
      <c r="E309" s="80">
        <f t="shared" si="66"/>
        <v>0</v>
      </c>
      <c r="F309" s="28">
        <f t="shared" si="67"/>
        <v>0</v>
      </c>
      <c r="G309" s="28">
        <f t="shared" si="68"/>
        <v>0</v>
      </c>
      <c r="H309" s="28">
        <f t="shared" si="69"/>
        <v>0</v>
      </c>
      <c r="I309" s="28">
        <f t="shared" si="70"/>
        <v>0</v>
      </c>
      <c r="J309" s="28">
        <f t="shared" si="71"/>
        <v>0</v>
      </c>
      <c r="K309" s="28">
        <f t="shared" si="72"/>
        <v>0</v>
      </c>
      <c r="L309" s="28">
        <f t="shared" si="73"/>
        <v>0</v>
      </c>
      <c r="M309" s="28">
        <f t="shared" ca="1" si="74"/>
        <v>2.6088265887781541E-3</v>
      </c>
      <c r="N309" s="28">
        <f t="shared" ca="1" si="75"/>
        <v>0</v>
      </c>
      <c r="O309" s="85">
        <f t="shared" ca="1" si="76"/>
        <v>0</v>
      </c>
      <c r="P309" s="28">
        <f t="shared" ca="1" si="77"/>
        <v>0</v>
      </c>
      <c r="Q309" s="28">
        <f t="shared" ca="1" si="78"/>
        <v>0</v>
      </c>
      <c r="R309" s="16">
        <f t="shared" ca="1" si="79"/>
        <v>-2.6088265887781541E-3</v>
      </c>
    </row>
    <row r="310" spans="1:18" x14ac:dyDescent="0.2">
      <c r="A310" s="79"/>
      <c r="B310" s="79"/>
      <c r="C310" s="79"/>
      <c r="D310" s="80">
        <f t="shared" si="65"/>
        <v>0</v>
      </c>
      <c r="E310" s="80">
        <f t="shared" si="66"/>
        <v>0</v>
      </c>
      <c r="F310" s="28">
        <f t="shared" si="67"/>
        <v>0</v>
      </c>
      <c r="G310" s="28">
        <f t="shared" si="68"/>
        <v>0</v>
      </c>
      <c r="H310" s="28">
        <f t="shared" si="69"/>
        <v>0</v>
      </c>
      <c r="I310" s="28">
        <f t="shared" si="70"/>
        <v>0</v>
      </c>
      <c r="J310" s="28">
        <f t="shared" si="71"/>
        <v>0</v>
      </c>
      <c r="K310" s="28">
        <f t="shared" si="72"/>
        <v>0</v>
      </c>
      <c r="L310" s="28">
        <f t="shared" si="73"/>
        <v>0</v>
      </c>
      <c r="M310" s="28">
        <f t="shared" ca="1" si="74"/>
        <v>2.6088265887781541E-3</v>
      </c>
      <c r="N310" s="28">
        <f t="shared" ca="1" si="75"/>
        <v>0</v>
      </c>
      <c r="O310" s="85">
        <f t="shared" ca="1" si="76"/>
        <v>0</v>
      </c>
      <c r="P310" s="28">
        <f t="shared" ca="1" si="77"/>
        <v>0</v>
      </c>
      <c r="Q310" s="28">
        <f t="shared" ca="1" si="78"/>
        <v>0</v>
      </c>
      <c r="R310" s="16">
        <f t="shared" ca="1" si="79"/>
        <v>-2.6088265887781541E-3</v>
      </c>
    </row>
    <row r="311" spans="1:18" x14ac:dyDescent="0.2">
      <c r="A311" s="79"/>
      <c r="B311" s="79"/>
      <c r="C311" s="79"/>
      <c r="D311" s="80">
        <f t="shared" si="65"/>
        <v>0</v>
      </c>
      <c r="E311" s="80">
        <f t="shared" si="66"/>
        <v>0</v>
      </c>
      <c r="F311" s="28">
        <f t="shared" si="67"/>
        <v>0</v>
      </c>
      <c r="G311" s="28">
        <f t="shared" si="68"/>
        <v>0</v>
      </c>
      <c r="H311" s="28">
        <f t="shared" si="69"/>
        <v>0</v>
      </c>
      <c r="I311" s="28">
        <f t="shared" si="70"/>
        <v>0</v>
      </c>
      <c r="J311" s="28">
        <f t="shared" si="71"/>
        <v>0</v>
      </c>
      <c r="K311" s="28">
        <f t="shared" si="72"/>
        <v>0</v>
      </c>
      <c r="L311" s="28">
        <f t="shared" si="73"/>
        <v>0</v>
      </c>
      <c r="M311" s="28">
        <f t="shared" ca="1" si="74"/>
        <v>2.6088265887781541E-3</v>
      </c>
      <c r="N311" s="28">
        <f t="shared" ca="1" si="75"/>
        <v>0</v>
      </c>
      <c r="O311" s="85">
        <f t="shared" ca="1" si="76"/>
        <v>0</v>
      </c>
      <c r="P311" s="28">
        <f t="shared" ca="1" si="77"/>
        <v>0</v>
      </c>
      <c r="Q311" s="28">
        <f t="shared" ca="1" si="78"/>
        <v>0</v>
      </c>
      <c r="R311" s="16">
        <f t="shared" ca="1" si="79"/>
        <v>-2.6088265887781541E-3</v>
      </c>
    </row>
    <row r="312" spans="1:18" x14ac:dyDescent="0.2">
      <c r="A312" s="79"/>
      <c r="B312" s="79"/>
      <c r="C312" s="79"/>
      <c r="D312" s="80">
        <f t="shared" si="65"/>
        <v>0</v>
      </c>
      <c r="E312" s="80">
        <f t="shared" si="66"/>
        <v>0</v>
      </c>
      <c r="F312" s="28">
        <f t="shared" si="67"/>
        <v>0</v>
      </c>
      <c r="G312" s="28">
        <f t="shared" si="68"/>
        <v>0</v>
      </c>
      <c r="H312" s="28">
        <f t="shared" si="69"/>
        <v>0</v>
      </c>
      <c r="I312" s="28">
        <f t="shared" si="70"/>
        <v>0</v>
      </c>
      <c r="J312" s="28">
        <f t="shared" si="71"/>
        <v>0</v>
      </c>
      <c r="K312" s="28">
        <f t="shared" si="72"/>
        <v>0</v>
      </c>
      <c r="L312" s="28">
        <f t="shared" si="73"/>
        <v>0</v>
      </c>
      <c r="M312" s="28">
        <f t="shared" ca="1" si="74"/>
        <v>2.6088265887781541E-3</v>
      </c>
      <c r="N312" s="28">
        <f t="shared" ca="1" si="75"/>
        <v>0</v>
      </c>
      <c r="O312" s="85">
        <f t="shared" ca="1" si="76"/>
        <v>0</v>
      </c>
      <c r="P312" s="28">
        <f t="shared" ca="1" si="77"/>
        <v>0</v>
      </c>
      <c r="Q312" s="28">
        <f t="shared" ca="1" si="78"/>
        <v>0</v>
      </c>
      <c r="R312" s="16">
        <f t="shared" ca="1" si="79"/>
        <v>-2.6088265887781541E-3</v>
      </c>
    </row>
    <row r="313" spans="1:18" x14ac:dyDescent="0.2">
      <c r="A313" s="79"/>
      <c r="B313" s="79"/>
      <c r="C313" s="79"/>
      <c r="D313" s="80">
        <f t="shared" si="65"/>
        <v>0</v>
      </c>
      <c r="E313" s="80">
        <f t="shared" si="66"/>
        <v>0</v>
      </c>
      <c r="F313" s="28">
        <f t="shared" si="67"/>
        <v>0</v>
      </c>
      <c r="G313" s="28">
        <f t="shared" si="68"/>
        <v>0</v>
      </c>
      <c r="H313" s="28">
        <f t="shared" si="69"/>
        <v>0</v>
      </c>
      <c r="I313" s="28">
        <f t="shared" si="70"/>
        <v>0</v>
      </c>
      <c r="J313" s="28">
        <f t="shared" si="71"/>
        <v>0</v>
      </c>
      <c r="K313" s="28">
        <f t="shared" si="72"/>
        <v>0</v>
      </c>
      <c r="L313" s="28">
        <f t="shared" si="73"/>
        <v>0</v>
      </c>
      <c r="M313" s="28">
        <f t="shared" ca="1" si="74"/>
        <v>2.6088265887781541E-3</v>
      </c>
      <c r="N313" s="28">
        <f t="shared" ca="1" si="75"/>
        <v>0</v>
      </c>
      <c r="O313" s="85">
        <f t="shared" ca="1" si="76"/>
        <v>0</v>
      </c>
      <c r="P313" s="28">
        <f t="shared" ca="1" si="77"/>
        <v>0</v>
      </c>
      <c r="Q313" s="28">
        <f t="shared" ca="1" si="78"/>
        <v>0</v>
      </c>
      <c r="R313" s="16">
        <f t="shared" ca="1" si="79"/>
        <v>-2.6088265887781541E-3</v>
      </c>
    </row>
    <row r="314" spans="1:18" x14ac:dyDescent="0.2">
      <c r="A314" s="79"/>
      <c r="B314" s="79"/>
      <c r="C314" s="79"/>
      <c r="D314" s="80">
        <f t="shared" si="65"/>
        <v>0</v>
      </c>
      <c r="E314" s="80">
        <f t="shared" si="66"/>
        <v>0</v>
      </c>
      <c r="F314" s="28">
        <f t="shared" si="67"/>
        <v>0</v>
      </c>
      <c r="G314" s="28">
        <f t="shared" si="68"/>
        <v>0</v>
      </c>
      <c r="H314" s="28">
        <f t="shared" si="69"/>
        <v>0</v>
      </c>
      <c r="I314" s="28">
        <f t="shared" si="70"/>
        <v>0</v>
      </c>
      <c r="J314" s="28">
        <f t="shared" si="71"/>
        <v>0</v>
      </c>
      <c r="K314" s="28">
        <f t="shared" si="72"/>
        <v>0</v>
      </c>
      <c r="L314" s="28">
        <f t="shared" si="73"/>
        <v>0</v>
      </c>
      <c r="M314" s="28">
        <f t="shared" ca="1" si="74"/>
        <v>2.6088265887781541E-3</v>
      </c>
      <c r="N314" s="28">
        <f t="shared" ca="1" si="75"/>
        <v>0</v>
      </c>
      <c r="O314" s="85">
        <f t="shared" ca="1" si="76"/>
        <v>0</v>
      </c>
      <c r="P314" s="28">
        <f t="shared" ca="1" si="77"/>
        <v>0</v>
      </c>
      <c r="Q314" s="28">
        <f t="shared" ca="1" si="78"/>
        <v>0</v>
      </c>
      <c r="R314" s="16">
        <f t="shared" ca="1" si="79"/>
        <v>-2.6088265887781541E-3</v>
      </c>
    </row>
    <row r="315" spans="1:18" x14ac:dyDescent="0.2">
      <c r="A315" s="79"/>
      <c r="B315" s="79"/>
      <c r="C315" s="79"/>
      <c r="D315" s="80">
        <f t="shared" si="65"/>
        <v>0</v>
      </c>
      <c r="E315" s="80">
        <f t="shared" si="66"/>
        <v>0</v>
      </c>
      <c r="F315" s="28">
        <f t="shared" si="67"/>
        <v>0</v>
      </c>
      <c r="G315" s="28">
        <f t="shared" si="68"/>
        <v>0</v>
      </c>
      <c r="H315" s="28">
        <f t="shared" si="69"/>
        <v>0</v>
      </c>
      <c r="I315" s="28">
        <f t="shared" si="70"/>
        <v>0</v>
      </c>
      <c r="J315" s="28">
        <f t="shared" si="71"/>
        <v>0</v>
      </c>
      <c r="K315" s="28">
        <f t="shared" si="72"/>
        <v>0</v>
      </c>
      <c r="L315" s="28">
        <f t="shared" si="73"/>
        <v>0</v>
      </c>
      <c r="M315" s="28">
        <f t="shared" ca="1" si="74"/>
        <v>2.6088265887781541E-3</v>
      </c>
      <c r="N315" s="28">
        <f t="shared" ca="1" si="75"/>
        <v>0</v>
      </c>
      <c r="O315" s="85">
        <f t="shared" ca="1" si="76"/>
        <v>0</v>
      </c>
      <c r="P315" s="28">
        <f t="shared" ca="1" si="77"/>
        <v>0</v>
      </c>
      <c r="Q315" s="28">
        <f t="shared" ca="1" si="78"/>
        <v>0</v>
      </c>
      <c r="R315" s="16">
        <f t="shared" ca="1" si="79"/>
        <v>-2.6088265887781541E-3</v>
      </c>
    </row>
    <row r="316" spans="1:18" x14ac:dyDescent="0.2">
      <c r="A316" s="79"/>
      <c r="B316" s="79"/>
      <c r="C316" s="79"/>
      <c r="D316" s="80">
        <f t="shared" si="65"/>
        <v>0</v>
      </c>
      <c r="E316" s="80">
        <f t="shared" si="66"/>
        <v>0</v>
      </c>
      <c r="F316" s="28">
        <f t="shared" si="67"/>
        <v>0</v>
      </c>
      <c r="G316" s="28">
        <f t="shared" si="68"/>
        <v>0</v>
      </c>
      <c r="H316" s="28">
        <f t="shared" si="69"/>
        <v>0</v>
      </c>
      <c r="I316" s="28">
        <f t="shared" si="70"/>
        <v>0</v>
      </c>
      <c r="J316" s="28">
        <f t="shared" si="71"/>
        <v>0</v>
      </c>
      <c r="K316" s="28">
        <f t="shared" si="72"/>
        <v>0</v>
      </c>
      <c r="L316" s="28">
        <f t="shared" si="73"/>
        <v>0</v>
      </c>
      <c r="M316" s="28">
        <f t="shared" ca="1" si="74"/>
        <v>2.6088265887781541E-3</v>
      </c>
      <c r="N316" s="28">
        <f t="shared" ca="1" si="75"/>
        <v>0</v>
      </c>
      <c r="O316" s="85">
        <f t="shared" ca="1" si="76"/>
        <v>0</v>
      </c>
      <c r="P316" s="28">
        <f t="shared" ca="1" si="77"/>
        <v>0</v>
      </c>
      <c r="Q316" s="28">
        <f t="shared" ca="1" si="78"/>
        <v>0</v>
      </c>
      <c r="R316" s="16">
        <f t="shared" ca="1" si="79"/>
        <v>-2.6088265887781541E-3</v>
      </c>
    </row>
    <row r="317" spans="1:18" x14ac:dyDescent="0.2">
      <c r="A317" s="79"/>
      <c r="B317" s="79"/>
      <c r="C317" s="79"/>
      <c r="D317" s="80">
        <f t="shared" si="65"/>
        <v>0</v>
      </c>
      <c r="E317" s="80">
        <f t="shared" si="66"/>
        <v>0</v>
      </c>
      <c r="F317" s="28">
        <f t="shared" si="67"/>
        <v>0</v>
      </c>
      <c r="G317" s="28">
        <f t="shared" si="68"/>
        <v>0</v>
      </c>
      <c r="H317" s="28">
        <f t="shared" si="69"/>
        <v>0</v>
      </c>
      <c r="I317" s="28">
        <f t="shared" si="70"/>
        <v>0</v>
      </c>
      <c r="J317" s="28">
        <f t="shared" si="71"/>
        <v>0</v>
      </c>
      <c r="K317" s="28">
        <f t="shared" si="72"/>
        <v>0</v>
      </c>
      <c r="L317" s="28">
        <f t="shared" si="73"/>
        <v>0</v>
      </c>
      <c r="M317" s="28">
        <f t="shared" ca="1" si="74"/>
        <v>2.6088265887781541E-3</v>
      </c>
      <c r="N317" s="28">
        <f t="shared" ca="1" si="75"/>
        <v>0</v>
      </c>
      <c r="O317" s="85">
        <f t="shared" ca="1" si="76"/>
        <v>0</v>
      </c>
      <c r="P317" s="28">
        <f t="shared" ca="1" si="77"/>
        <v>0</v>
      </c>
      <c r="Q317" s="28">
        <f t="shared" ca="1" si="78"/>
        <v>0</v>
      </c>
      <c r="R317" s="16">
        <f t="shared" ca="1" si="79"/>
        <v>-2.6088265887781541E-3</v>
      </c>
    </row>
    <row r="318" spans="1:18" x14ac:dyDescent="0.2">
      <c r="A318" s="79"/>
      <c r="B318" s="79"/>
      <c r="C318" s="79"/>
      <c r="D318" s="80">
        <f t="shared" si="65"/>
        <v>0</v>
      </c>
      <c r="E318" s="80">
        <f t="shared" si="66"/>
        <v>0</v>
      </c>
      <c r="F318" s="28">
        <f t="shared" si="67"/>
        <v>0</v>
      </c>
      <c r="G318" s="28">
        <f t="shared" si="68"/>
        <v>0</v>
      </c>
      <c r="H318" s="28">
        <f t="shared" si="69"/>
        <v>0</v>
      </c>
      <c r="I318" s="28">
        <f t="shared" si="70"/>
        <v>0</v>
      </c>
      <c r="J318" s="28">
        <f t="shared" si="71"/>
        <v>0</v>
      </c>
      <c r="K318" s="28">
        <f t="shared" si="72"/>
        <v>0</v>
      </c>
      <c r="L318" s="28">
        <f t="shared" si="73"/>
        <v>0</v>
      </c>
      <c r="M318" s="28">
        <f t="shared" ca="1" si="74"/>
        <v>2.6088265887781541E-3</v>
      </c>
      <c r="N318" s="28">
        <f t="shared" ca="1" si="75"/>
        <v>0</v>
      </c>
      <c r="O318" s="85">
        <f t="shared" ca="1" si="76"/>
        <v>0</v>
      </c>
      <c r="P318" s="28">
        <f t="shared" ca="1" si="77"/>
        <v>0</v>
      </c>
      <c r="Q318" s="28">
        <f t="shared" ca="1" si="78"/>
        <v>0</v>
      </c>
      <c r="R318" s="16">
        <f t="shared" ca="1" si="79"/>
        <v>-2.6088265887781541E-3</v>
      </c>
    </row>
    <row r="319" spans="1:18" x14ac:dyDescent="0.2">
      <c r="A319" s="79"/>
      <c r="B319" s="79"/>
      <c r="C319" s="79"/>
      <c r="D319" s="80">
        <f t="shared" si="65"/>
        <v>0</v>
      </c>
      <c r="E319" s="80">
        <f t="shared" si="66"/>
        <v>0</v>
      </c>
      <c r="F319" s="28">
        <f t="shared" si="67"/>
        <v>0</v>
      </c>
      <c r="G319" s="28">
        <f t="shared" si="68"/>
        <v>0</v>
      </c>
      <c r="H319" s="28">
        <f t="shared" si="69"/>
        <v>0</v>
      </c>
      <c r="I319" s="28">
        <f t="shared" si="70"/>
        <v>0</v>
      </c>
      <c r="J319" s="28">
        <f t="shared" si="71"/>
        <v>0</v>
      </c>
      <c r="K319" s="28">
        <f t="shared" si="72"/>
        <v>0</v>
      </c>
      <c r="L319" s="28">
        <f t="shared" si="73"/>
        <v>0</v>
      </c>
      <c r="M319" s="28">
        <f t="shared" ca="1" si="74"/>
        <v>2.6088265887781541E-3</v>
      </c>
      <c r="N319" s="28">
        <f t="shared" ca="1" si="75"/>
        <v>0</v>
      </c>
      <c r="O319" s="85">
        <f t="shared" ca="1" si="76"/>
        <v>0</v>
      </c>
      <c r="P319" s="28">
        <f t="shared" ca="1" si="77"/>
        <v>0</v>
      </c>
      <c r="Q319" s="28">
        <f t="shared" ca="1" si="78"/>
        <v>0</v>
      </c>
      <c r="R319" s="16">
        <f t="shared" ca="1" si="79"/>
        <v>-2.6088265887781541E-3</v>
      </c>
    </row>
    <row r="320" spans="1:18" x14ac:dyDescent="0.2">
      <c r="A320" s="79"/>
      <c r="B320" s="79"/>
      <c r="C320" s="79"/>
      <c r="D320" s="80">
        <f t="shared" si="65"/>
        <v>0</v>
      </c>
      <c r="E320" s="80">
        <f t="shared" si="66"/>
        <v>0</v>
      </c>
      <c r="F320" s="28">
        <f t="shared" si="67"/>
        <v>0</v>
      </c>
      <c r="G320" s="28">
        <f t="shared" si="68"/>
        <v>0</v>
      </c>
      <c r="H320" s="28">
        <f t="shared" si="69"/>
        <v>0</v>
      </c>
      <c r="I320" s="28">
        <f t="shared" si="70"/>
        <v>0</v>
      </c>
      <c r="J320" s="28">
        <f t="shared" si="71"/>
        <v>0</v>
      </c>
      <c r="K320" s="28">
        <f t="shared" si="72"/>
        <v>0</v>
      </c>
      <c r="L320" s="28">
        <f t="shared" si="73"/>
        <v>0</v>
      </c>
      <c r="M320" s="28">
        <f t="shared" ca="1" si="74"/>
        <v>2.6088265887781541E-3</v>
      </c>
      <c r="N320" s="28">
        <f t="shared" ca="1" si="75"/>
        <v>0</v>
      </c>
      <c r="O320" s="85">
        <f t="shared" ca="1" si="76"/>
        <v>0</v>
      </c>
      <c r="P320" s="28">
        <f t="shared" ca="1" si="77"/>
        <v>0</v>
      </c>
      <c r="Q320" s="28">
        <f t="shared" ca="1" si="78"/>
        <v>0</v>
      </c>
      <c r="R320" s="16">
        <f t="shared" ca="1" si="79"/>
        <v>-2.6088265887781541E-3</v>
      </c>
    </row>
    <row r="321" spans="1:18" x14ac:dyDescent="0.2">
      <c r="A321" s="79"/>
      <c r="B321" s="79"/>
      <c r="C321" s="79"/>
      <c r="D321" s="80">
        <f t="shared" si="65"/>
        <v>0</v>
      </c>
      <c r="E321" s="80">
        <f t="shared" si="66"/>
        <v>0</v>
      </c>
      <c r="F321" s="28">
        <f t="shared" si="67"/>
        <v>0</v>
      </c>
      <c r="G321" s="28">
        <f t="shared" si="68"/>
        <v>0</v>
      </c>
      <c r="H321" s="28">
        <f t="shared" si="69"/>
        <v>0</v>
      </c>
      <c r="I321" s="28">
        <f t="shared" si="70"/>
        <v>0</v>
      </c>
      <c r="J321" s="28">
        <f t="shared" si="71"/>
        <v>0</v>
      </c>
      <c r="K321" s="28">
        <f t="shared" si="72"/>
        <v>0</v>
      </c>
      <c r="L321" s="28">
        <f t="shared" si="73"/>
        <v>0</v>
      </c>
      <c r="M321" s="28">
        <f t="shared" ca="1" si="74"/>
        <v>2.6088265887781541E-3</v>
      </c>
      <c r="N321" s="28">
        <f t="shared" ca="1" si="75"/>
        <v>0</v>
      </c>
      <c r="O321" s="85">
        <f t="shared" ca="1" si="76"/>
        <v>0</v>
      </c>
      <c r="P321" s="28">
        <f t="shared" ca="1" si="77"/>
        <v>0</v>
      </c>
      <c r="Q321" s="28">
        <f t="shared" ca="1" si="78"/>
        <v>0</v>
      </c>
      <c r="R321" s="16">
        <f t="shared" ca="1" si="79"/>
        <v>-2.6088265887781541E-3</v>
      </c>
    </row>
    <row r="322" spans="1:18" x14ac:dyDescent="0.2">
      <c r="A322" s="79"/>
      <c r="B322" s="79"/>
      <c r="C322" s="79"/>
      <c r="D322" s="80">
        <f t="shared" si="65"/>
        <v>0</v>
      </c>
      <c r="E322" s="80">
        <f t="shared" si="66"/>
        <v>0</v>
      </c>
      <c r="F322" s="28">
        <f t="shared" si="67"/>
        <v>0</v>
      </c>
      <c r="G322" s="28">
        <f t="shared" si="68"/>
        <v>0</v>
      </c>
      <c r="H322" s="28">
        <f t="shared" si="69"/>
        <v>0</v>
      </c>
      <c r="I322" s="28">
        <f t="shared" si="70"/>
        <v>0</v>
      </c>
      <c r="J322" s="28">
        <f t="shared" si="71"/>
        <v>0</v>
      </c>
      <c r="K322" s="28">
        <f t="shared" si="72"/>
        <v>0</v>
      </c>
      <c r="L322" s="28">
        <f t="shared" si="73"/>
        <v>0</v>
      </c>
      <c r="M322" s="28">
        <f t="shared" ca="1" si="74"/>
        <v>2.6088265887781541E-3</v>
      </c>
      <c r="N322" s="28">
        <f t="shared" ca="1" si="75"/>
        <v>0</v>
      </c>
      <c r="O322" s="85">
        <f t="shared" ca="1" si="76"/>
        <v>0</v>
      </c>
      <c r="P322" s="28">
        <f t="shared" ca="1" si="77"/>
        <v>0</v>
      </c>
      <c r="Q322" s="28">
        <f t="shared" ca="1" si="78"/>
        <v>0</v>
      </c>
      <c r="R322" s="16">
        <f t="shared" ca="1" si="79"/>
        <v>-2.6088265887781541E-3</v>
      </c>
    </row>
    <row r="323" spans="1:18" x14ac:dyDescent="0.2">
      <c r="A323" s="79"/>
      <c r="B323" s="79"/>
      <c r="C323" s="79"/>
      <c r="D323" s="80">
        <f t="shared" si="65"/>
        <v>0</v>
      </c>
      <c r="E323" s="80">
        <f t="shared" si="66"/>
        <v>0</v>
      </c>
      <c r="F323" s="28">
        <f t="shared" si="67"/>
        <v>0</v>
      </c>
      <c r="G323" s="28">
        <f t="shared" si="68"/>
        <v>0</v>
      </c>
      <c r="H323" s="28">
        <f t="shared" si="69"/>
        <v>0</v>
      </c>
      <c r="I323" s="28">
        <f t="shared" si="70"/>
        <v>0</v>
      </c>
      <c r="J323" s="28">
        <f t="shared" si="71"/>
        <v>0</v>
      </c>
      <c r="K323" s="28">
        <f t="shared" si="72"/>
        <v>0</v>
      </c>
      <c r="L323" s="28">
        <f t="shared" si="73"/>
        <v>0</v>
      </c>
      <c r="M323" s="28">
        <f t="shared" ca="1" si="74"/>
        <v>2.6088265887781541E-3</v>
      </c>
      <c r="N323" s="28">
        <f t="shared" ca="1" si="75"/>
        <v>0</v>
      </c>
      <c r="O323" s="85">
        <f t="shared" ca="1" si="76"/>
        <v>0</v>
      </c>
      <c r="P323" s="28">
        <f t="shared" ca="1" si="77"/>
        <v>0</v>
      </c>
      <c r="Q323" s="28">
        <f t="shared" ca="1" si="78"/>
        <v>0</v>
      </c>
      <c r="R323" s="16">
        <f t="shared" ca="1" si="79"/>
        <v>-2.6088265887781541E-3</v>
      </c>
    </row>
    <row r="324" spans="1:18" x14ac:dyDescent="0.2">
      <c r="A324" s="79"/>
      <c r="B324" s="79"/>
      <c r="C324" s="79"/>
      <c r="D324" s="80">
        <f t="shared" si="65"/>
        <v>0</v>
      </c>
      <c r="E324" s="80">
        <f t="shared" si="66"/>
        <v>0</v>
      </c>
      <c r="F324" s="28">
        <f t="shared" si="67"/>
        <v>0</v>
      </c>
      <c r="G324" s="28">
        <f t="shared" si="68"/>
        <v>0</v>
      </c>
      <c r="H324" s="28">
        <f t="shared" si="69"/>
        <v>0</v>
      </c>
      <c r="I324" s="28">
        <f t="shared" si="70"/>
        <v>0</v>
      </c>
      <c r="J324" s="28">
        <f t="shared" si="71"/>
        <v>0</v>
      </c>
      <c r="K324" s="28">
        <f t="shared" si="72"/>
        <v>0</v>
      </c>
      <c r="L324" s="28">
        <f t="shared" si="73"/>
        <v>0</v>
      </c>
      <c r="M324" s="28">
        <f t="shared" ca="1" si="74"/>
        <v>2.6088265887781541E-3</v>
      </c>
      <c r="N324" s="28">
        <f t="shared" ca="1" si="75"/>
        <v>0</v>
      </c>
      <c r="O324" s="85">
        <f t="shared" ca="1" si="76"/>
        <v>0</v>
      </c>
      <c r="P324" s="28">
        <f t="shared" ca="1" si="77"/>
        <v>0</v>
      </c>
      <c r="Q324" s="28">
        <f t="shared" ca="1" si="78"/>
        <v>0</v>
      </c>
      <c r="R324" s="16">
        <f t="shared" ca="1" si="79"/>
        <v>-2.6088265887781541E-3</v>
      </c>
    </row>
    <row r="325" spans="1:18" x14ac:dyDescent="0.2">
      <c r="A325" s="79"/>
      <c r="B325" s="79"/>
      <c r="C325" s="79"/>
      <c r="D325" s="80">
        <f t="shared" si="65"/>
        <v>0</v>
      </c>
      <c r="E325" s="80">
        <f t="shared" si="66"/>
        <v>0</v>
      </c>
      <c r="F325" s="28">
        <f t="shared" si="67"/>
        <v>0</v>
      </c>
      <c r="G325" s="28">
        <f t="shared" si="68"/>
        <v>0</v>
      </c>
      <c r="H325" s="28">
        <f t="shared" si="69"/>
        <v>0</v>
      </c>
      <c r="I325" s="28">
        <f t="shared" si="70"/>
        <v>0</v>
      </c>
      <c r="J325" s="28">
        <f t="shared" si="71"/>
        <v>0</v>
      </c>
      <c r="K325" s="28">
        <f t="shared" si="72"/>
        <v>0</v>
      </c>
      <c r="L325" s="28">
        <f t="shared" si="73"/>
        <v>0</v>
      </c>
      <c r="M325" s="28">
        <f t="shared" ca="1" si="74"/>
        <v>2.6088265887781541E-3</v>
      </c>
      <c r="N325" s="28">
        <f t="shared" ca="1" si="75"/>
        <v>0</v>
      </c>
      <c r="O325" s="85">
        <f t="shared" ca="1" si="76"/>
        <v>0</v>
      </c>
      <c r="P325" s="28">
        <f t="shared" ca="1" si="77"/>
        <v>0</v>
      </c>
      <c r="Q325" s="28">
        <f t="shared" ca="1" si="78"/>
        <v>0</v>
      </c>
      <c r="R325" s="16">
        <f t="shared" ca="1" si="79"/>
        <v>-2.6088265887781541E-3</v>
      </c>
    </row>
    <row r="326" spans="1:18" x14ac:dyDescent="0.2">
      <c r="A326" s="79"/>
      <c r="B326" s="79"/>
      <c r="C326" s="79"/>
      <c r="D326" s="80">
        <f t="shared" si="65"/>
        <v>0</v>
      </c>
      <c r="E326" s="80">
        <f t="shared" si="66"/>
        <v>0</v>
      </c>
      <c r="F326" s="28">
        <f t="shared" si="67"/>
        <v>0</v>
      </c>
      <c r="G326" s="28">
        <f t="shared" si="68"/>
        <v>0</v>
      </c>
      <c r="H326" s="28">
        <f t="shared" si="69"/>
        <v>0</v>
      </c>
      <c r="I326" s="28">
        <f t="shared" si="70"/>
        <v>0</v>
      </c>
      <c r="J326" s="28">
        <f t="shared" si="71"/>
        <v>0</v>
      </c>
      <c r="K326" s="28">
        <f t="shared" si="72"/>
        <v>0</v>
      </c>
      <c r="L326" s="28">
        <f t="shared" si="73"/>
        <v>0</v>
      </c>
      <c r="M326" s="28">
        <f t="shared" ca="1" si="74"/>
        <v>2.6088265887781541E-3</v>
      </c>
      <c r="N326" s="28">
        <f t="shared" ca="1" si="75"/>
        <v>0</v>
      </c>
      <c r="O326" s="85">
        <f t="shared" ca="1" si="76"/>
        <v>0</v>
      </c>
      <c r="P326" s="28">
        <f t="shared" ca="1" si="77"/>
        <v>0</v>
      </c>
      <c r="Q326" s="28">
        <f t="shared" ca="1" si="78"/>
        <v>0</v>
      </c>
      <c r="R326" s="16">
        <f t="shared" ca="1" si="79"/>
        <v>-2.6088265887781541E-3</v>
      </c>
    </row>
    <row r="327" spans="1:18" x14ac:dyDescent="0.2">
      <c r="A327" s="79"/>
      <c r="B327" s="79"/>
      <c r="C327" s="79"/>
      <c r="D327" s="80">
        <f t="shared" si="65"/>
        <v>0</v>
      </c>
      <c r="E327" s="80">
        <f t="shared" si="66"/>
        <v>0</v>
      </c>
      <c r="F327" s="28">
        <f t="shared" si="67"/>
        <v>0</v>
      </c>
      <c r="G327" s="28">
        <f t="shared" si="68"/>
        <v>0</v>
      </c>
      <c r="H327" s="28">
        <f t="shared" si="69"/>
        <v>0</v>
      </c>
      <c r="I327" s="28">
        <f t="shared" si="70"/>
        <v>0</v>
      </c>
      <c r="J327" s="28">
        <f t="shared" si="71"/>
        <v>0</v>
      </c>
      <c r="K327" s="28">
        <f t="shared" si="72"/>
        <v>0</v>
      </c>
      <c r="L327" s="28">
        <f t="shared" si="73"/>
        <v>0</v>
      </c>
      <c r="M327" s="28">
        <f t="shared" ca="1" si="74"/>
        <v>2.6088265887781541E-3</v>
      </c>
      <c r="N327" s="28">
        <f t="shared" ca="1" si="75"/>
        <v>0</v>
      </c>
      <c r="O327" s="85">
        <f t="shared" ca="1" si="76"/>
        <v>0</v>
      </c>
      <c r="P327" s="28">
        <f t="shared" ca="1" si="77"/>
        <v>0</v>
      </c>
      <c r="Q327" s="28">
        <f t="shared" ca="1" si="78"/>
        <v>0</v>
      </c>
      <c r="R327" s="16">
        <f t="shared" ca="1" si="79"/>
        <v>-2.6088265887781541E-3</v>
      </c>
    </row>
    <row r="328" spans="1:18" x14ac:dyDescent="0.2">
      <c r="A328" s="79"/>
      <c r="B328" s="79"/>
      <c r="C328" s="79"/>
      <c r="D328" s="80">
        <f t="shared" si="65"/>
        <v>0</v>
      </c>
      <c r="E328" s="80">
        <f t="shared" si="66"/>
        <v>0</v>
      </c>
      <c r="F328" s="28">
        <f t="shared" si="67"/>
        <v>0</v>
      </c>
      <c r="G328" s="28">
        <f t="shared" si="68"/>
        <v>0</v>
      </c>
      <c r="H328" s="28">
        <f t="shared" si="69"/>
        <v>0</v>
      </c>
      <c r="I328" s="28">
        <f t="shared" si="70"/>
        <v>0</v>
      </c>
      <c r="J328" s="28">
        <f t="shared" si="71"/>
        <v>0</v>
      </c>
      <c r="K328" s="28">
        <f t="shared" si="72"/>
        <v>0</v>
      </c>
      <c r="L328" s="28">
        <f t="shared" si="73"/>
        <v>0</v>
      </c>
      <c r="M328" s="28">
        <f t="shared" ca="1" si="74"/>
        <v>2.6088265887781541E-3</v>
      </c>
      <c r="N328" s="28">
        <f t="shared" ca="1" si="75"/>
        <v>0</v>
      </c>
      <c r="O328" s="85">
        <f t="shared" ca="1" si="76"/>
        <v>0</v>
      </c>
      <c r="P328" s="28">
        <f t="shared" ca="1" si="77"/>
        <v>0</v>
      </c>
      <c r="Q328" s="28">
        <f t="shared" ca="1" si="78"/>
        <v>0</v>
      </c>
      <c r="R328" s="16">
        <f t="shared" ca="1" si="79"/>
        <v>-2.6088265887781541E-3</v>
      </c>
    </row>
    <row r="329" spans="1:18" x14ac:dyDescent="0.2">
      <c r="A329" s="79"/>
      <c r="B329" s="79"/>
      <c r="C329" s="79"/>
      <c r="D329" s="80">
        <f t="shared" si="65"/>
        <v>0</v>
      </c>
      <c r="E329" s="80">
        <f t="shared" si="66"/>
        <v>0</v>
      </c>
      <c r="F329" s="28">
        <f t="shared" si="67"/>
        <v>0</v>
      </c>
      <c r="G329" s="28">
        <f t="shared" si="68"/>
        <v>0</v>
      </c>
      <c r="H329" s="28">
        <f t="shared" si="69"/>
        <v>0</v>
      </c>
      <c r="I329" s="28">
        <f t="shared" si="70"/>
        <v>0</v>
      </c>
      <c r="J329" s="28">
        <f t="shared" si="71"/>
        <v>0</v>
      </c>
      <c r="K329" s="28">
        <f t="shared" si="72"/>
        <v>0</v>
      </c>
      <c r="L329" s="28">
        <f t="shared" si="73"/>
        <v>0</v>
      </c>
      <c r="M329" s="28">
        <f t="shared" ca="1" si="74"/>
        <v>2.6088265887781541E-3</v>
      </c>
      <c r="N329" s="28">
        <f t="shared" ca="1" si="75"/>
        <v>0</v>
      </c>
      <c r="O329" s="85">
        <f t="shared" ca="1" si="76"/>
        <v>0</v>
      </c>
      <c r="P329" s="28">
        <f t="shared" ca="1" si="77"/>
        <v>0</v>
      </c>
      <c r="Q329" s="28">
        <f t="shared" ca="1" si="78"/>
        <v>0</v>
      </c>
      <c r="R329" s="16">
        <f t="shared" ca="1" si="79"/>
        <v>-2.6088265887781541E-3</v>
      </c>
    </row>
    <row r="330" spans="1:18" x14ac:dyDescent="0.2">
      <c r="A330" s="79"/>
      <c r="B330" s="79"/>
      <c r="C330" s="79"/>
      <c r="D330" s="80">
        <f t="shared" si="65"/>
        <v>0</v>
      </c>
      <c r="E330" s="80">
        <f t="shared" si="66"/>
        <v>0</v>
      </c>
      <c r="F330" s="28">
        <f t="shared" si="67"/>
        <v>0</v>
      </c>
      <c r="G330" s="28">
        <f t="shared" si="68"/>
        <v>0</v>
      </c>
      <c r="H330" s="28">
        <f t="shared" si="69"/>
        <v>0</v>
      </c>
      <c r="I330" s="28">
        <f t="shared" si="70"/>
        <v>0</v>
      </c>
      <c r="J330" s="28">
        <f t="shared" si="71"/>
        <v>0</v>
      </c>
      <c r="K330" s="28">
        <f t="shared" si="72"/>
        <v>0</v>
      </c>
      <c r="L330" s="28">
        <f t="shared" si="73"/>
        <v>0</v>
      </c>
      <c r="M330" s="28">
        <f t="shared" ca="1" si="74"/>
        <v>2.6088265887781541E-3</v>
      </c>
      <c r="N330" s="28">
        <f t="shared" ca="1" si="75"/>
        <v>0</v>
      </c>
      <c r="O330" s="85">
        <f t="shared" ca="1" si="76"/>
        <v>0</v>
      </c>
      <c r="P330" s="28">
        <f t="shared" ca="1" si="77"/>
        <v>0</v>
      </c>
      <c r="Q330" s="28">
        <f t="shared" ca="1" si="78"/>
        <v>0</v>
      </c>
      <c r="R330" s="16">
        <f t="shared" ca="1" si="79"/>
        <v>-2.6088265887781541E-3</v>
      </c>
    </row>
    <row r="331" spans="1:18" x14ac:dyDescent="0.2">
      <c r="A331" s="79"/>
      <c r="B331" s="79"/>
      <c r="C331" s="79"/>
      <c r="D331" s="80">
        <f t="shared" si="65"/>
        <v>0</v>
      </c>
      <c r="E331" s="80">
        <f t="shared" si="66"/>
        <v>0</v>
      </c>
      <c r="F331" s="28">
        <f t="shared" si="67"/>
        <v>0</v>
      </c>
      <c r="G331" s="28">
        <f t="shared" si="68"/>
        <v>0</v>
      </c>
      <c r="H331" s="28">
        <f t="shared" si="69"/>
        <v>0</v>
      </c>
      <c r="I331" s="28">
        <f t="shared" si="70"/>
        <v>0</v>
      </c>
      <c r="J331" s="28">
        <f t="shared" si="71"/>
        <v>0</v>
      </c>
      <c r="K331" s="28">
        <f t="shared" si="72"/>
        <v>0</v>
      </c>
      <c r="L331" s="28">
        <f t="shared" si="73"/>
        <v>0</v>
      </c>
      <c r="M331" s="28">
        <f t="shared" ca="1" si="74"/>
        <v>2.6088265887781541E-3</v>
      </c>
      <c r="N331" s="28">
        <f t="shared" ca="1" si="75"/>
        <v>0</v>
      </c>
      <c r="O331" s="85">
        <f t="shared" ca="1" si="76"/>
        <v>0</v>
      </c>
      <c r="P331" s="28">
        <f t="shared" ca="1" si="77"/>
        <v>0</v>
      </c>
      <c r="Q331" s="28">
        <f t="shared" ca="1" si="78"/>
        <v>0</v>
      </c>
      <c r="R331" s="16">
        <f t="shared" ca="1" si="79"/>
        <v>-2.6088265887781541E-3</v>
      </c>
    </row>
    <row r="332" spans="1:18" x14ac:dyDescent="0.2">
      <c r="A332" s="79"/>
      <c r="B332" s="79"/>
      <c r="C332" s="79"/>
      <c r="D332" s="80">
        <f t="shared" si="65"/>
        <v>0</v>
      </c>
      <c r="E332" s="80">
        <f t="shared" si="66"/>
        <v>0</v>
      </c>
      <c r="F332" s="28">
        <f t="shared" si="67"/>
        <v>0</v>
      </c>
      <c r="G332" s="28">
        <f t="shared" si="68"/>
        <v>0</v>
      </c>
      <c r="H332" s="28">
        <f t="shared" si="69"/>
        <v>0</v>
      </c>
      <c r="I332" s="28">
        <f t="shared" si="70"/>
        <v>0</v>
      </c>
      <c r="J332" s="28">
        <f t="shared" si="71"/>
        <v>0</v>
      </c>
      <c r="K332" s="28">
        <f t="shared" si="72"/>
        <v>0</v>
      </c>
      <c r="L332" s="28">
        <f t="shared" si="73"/>
        <v>0</v>
      </c>
      <c r="M332" s="28">
        <f t="shared" ca="1" si="74"/>
        <v>2.6088265887781541E-3</v>
      </c>
      <c r="N332" s="28">
        <f t="shared" ca="1" si="75"/>
        <v>0</v>
      </c>
      <c r="O332" s="85">
        <f t="shared" ca="1" si="76"/>
        <v>0</v>
      </c>
      <c r="P332" s="28">
        <f t="shared" ca="1" si="77"/>
        <v>0</v>
      </c>
      <c r="Q332" s="28">
        <f t="shared" ca="1" si="78"/>
        <v>0</v>
      </c>
      <c r="R332" s="16">
        <f t="shared" ca="1" si="79"/>
        <v>-2.6088265887781541E-3</v>
      </c>
    </row>
    <row r="333" spans="1:18" x14ac:dyDescent="0.2">
      <c r="A333" s="79"/>
      <c r="B333" s="79"/>
      <c r="C333" s="79"/>
      <c r="D333" s="80">
        <f t="shared" si="65"/>
        <v>0</v>
      </c>
      <c r="E333" s="80">
        <f t="shared" si="66"/>
        <v>0</v>
      </c>
      <c r="F333" s="28">
        <f t="shared" si="67"/>
        <v>0</v>
      </c>
      <c r="G333" s="28">
        <f t="shared" si="68"/>
        <v>0</v>
      </c>
      <c r="H333" s="28">
        <f t="shared" si="69"/>
        <v>0</v>
      </c>
      <c r="I333" s="28">
        <f t="shared" si="70"/>
        <v>0</v>
      </c>
      <c r="J333" s="28">
        <f t="shared" si="71"/>
        <v>0</v>
      </c>
      <c r="K333" s="28">
        <f t="shared" si="72"/>
        <v>0</v>
      </c>
      <c r="L333" s="28">
        <f t="shared" si="73"/>
        <v>0</v>
      </c>
      <c r="M333" s="28">
        <f t="shared" ca="1" si="74"/>
        <v>2.6088265887781541E-3</v>
      </c>
      <c r="N333" s="28">
        <f t="shared" ca="1" si="75"/>
        <v>0</v>
      </c>
      <c r="O333" s="85">
        <f t="shared" ca="1" si="76"/>
        <v>0</v>
      </c>
      <c r="P333" s="28">
        <f t="shared" ca="1" si="77"/>
        <v>0</v>
      </c>
      <c r="Q333" s="28">
        <f t="shared" ca="1" si="78"/>
        <v>0</v>
      </c>
      <c r="R333" s="16">
        <f t="shared" ca="1" si="79"/>
        <v>-2.6088265887781541E-3</v>
      </c>
    </row>
    <row r="334" spans="1:18" x14ac:dyDescent="0.2">
      <c r="A334" s="79"/>
      <c r="B334" s="79"/>
      <c r="C334" s="79"/>
      <c r="D334" s="80">
        <f t="shared" si="65"/>
        <v>0</v>
      </c>
      <c r="E334" s="80">
        <f t="shared" si="66"/>
        <v>0</v>
      </c>
      <c r="F334" s="28">
        <f t="shared" si="67"/>
        <v>0</v>
      </c>
      <c r="G334" s="28">
        <f t="shared" si="68"/>
        <v>0</v>
      </c>
      <c r="H334" s="28">
        <f t="shared" si="69"/>
        <v>0</v>
      </c>
      <c r="I334" s="28">
        <f t="shared" si="70"/>
        <v>0</v>
      </c>
      <c r="J334" s="28">
        <f t="shared" si="71"/>
        <v>0</v>
      </c>
      <c r="K334" s="28">
        <f t="shared" si="72"/>
        <v>0</v>
      </c>
      <c r="L334" s="28">
        <f t="shared" si="73"/>
        <v>0</v>
      </c>
      <c r="M334" s="28">
        <f t="shared" ca="1" si="74"/>
        <v>2.6088265887781541E-3</v>
      </c>
      <c r="N334" s="28">
        <f t="shared" ca="1" si="75"/>
        <v>0</v>
      </c>
      <c r="O334" s="85">
        <f t="shared" ca="1" si="76"/>
        <v>0</v>
      </c>
      <c r="P334" s="28">
        <f t="shared" ca="1" si="77"/>
        <v>0</v>
      </c>
      <c r="Q334" s="28">
        <f t="shared" ca="1" si="78"/>
        <v>0</v>
      </c>
      <c r="R334" s="16">
        <f t="shared" ca="1" si="79"/>
        <v>-2.6088265887781541E-3</v>
      </c>
    </row>
    <row r="335" spans="1:18" x14ac:dyDescent="0.2">
      <c r="A335" s="79"/>
      <c r="B335" s="79"/>
      <c r="C335" s="79"/>
      <c r="D335" s="80">
        <f t="shared" si="65"/>
        <v>0</v>
      </c>
      <c r="E335" s="80">
        <f t="shared" si="66"/>
        <v>0</v>
      </c>
      <c r="F335" s="28">
        <f t="shared" si="67"/>
        <v>0</v>
      </c>
      <c r="G335" s="28">
        <f t="shared" si="68"/>
        <v>0</v>
      </c>
      <c r="H335" s="28">
        <f t="shared" si="69"/>
        <v>0</v>
      </c>
      <c r="I335" s="28">
        <f t="shared" si="70"/>
        <v>0</v>
      </c>
      <c r="J335" s="28">
        <f t="shared" si="71"/>
        <v>0</v>
      </c>
      <c r="K335" s="28">
        <f t="shared" si="72"/>
        <v>0</v>
      </c>
      <c r="L335" s="28">
        <f t="shared" si="73"/>
        <v>0</v>
      </c>
      <c r="M335" s="28">
        <f t="shared" ca="1" si="74"/>
        <v>2.6088265887781541E-3</v>
      </c>
      <c r="N335" s="28">
        <f t="shared" ca="1" si="75"/>
        <v>0</v>
      </c>
      <c r="O335" s="85">
        <f t="shared" ca="1" si="76"/>
        <v>0</v>
      </c>
      <c r="P335" s="28">
        <f t="shared" ca="1" si="77"/>
        <v>0</v>
      </c>
      <c r="Q335" s="28">
        <f t="shared" ca="1" si="78"/>
        <v>0</v>
      </c>
      <c r="R335" s="16">
        <f t="shared" ca="1" si="79"/>
        <v>-2.6088265887781541E-3</v>
      </c>
    </row>
    <row r="336" spans="1:18" x14ac:dyDescent="0.2">
      <c r="A336" s="79"/>
      <c r="B336" s="79"/>
      <c r="C336" s="79"/>
      <c r="D336" s="80">
        <f t="shared" si="65"/>
        <v>0</v>
      </c>
      <c r="E336" s="80">
        <f t="shared" si="66"/>
        <v>0</v>
      </c>
      <c r="F336" s="28">
        <f t="shared" si="67"/>
        <v>0</v>
      </c>
      <c r="G336" s="28">
        <f t="shared" si="68"/>
        <v>0</v>
      </c>
      <c r="H336" s="28">
        <f t="shared" si="69"/>
        <v>0</v>
      </c>
      <c r="I336" s="28">
        <f t="shared" si="70"/>
        <v>0</v>
      </c>
      <c r="J336" s="28">
        <f t="shared" si="71"/>
        <v>0</v>
      </c>
      <c r="K336" s="28">
        <f t="shared" si="72"/>
        <v>0</v>
      </c>
      <c r="L336" s="28">
        <f t="shared" si="73"/>
        <v>0</v>
      </c>
      <c r="M336" s="28">
        <f t="shared" ca="1" si="74"/>
        <v>2.6088265887781541E-3</v>
      </c>
      <c r="N336" s="28">
        <f t="shared" ca="1" si="75"/>
        <v>0</v>
      </c>
      <c r="O336" s="85">
        <f t="shared" ca="1" si="76"/>
        <v>0</v>
      </c>
      <c r="P336" s="28">
        <f t="shared" ca="1" si="77"/>
        <v>0</v>
      </c>
      <c r="Q336" s="28">
        <f t="shared" ca="1" si="78"/>
        <v>0</v>
      </c>
      <c r="R336" s="16">
        <f t="shared" ca="1" si="79"/>
        <v>-2.6088265887781541E-3</v>
      </c>
    </row>
    <row r="337" spans="1:18" x14ac:dyDescent="0.2">
      <c r="A337" s="79"/>
      <c r="B337" s="79"/>
      <c r="C337" s="79"/>
      <c r="D337" s="80">
        <f t="shared" si="65"/>
        <v>0</v>
      </c>
      <c r="E337" s="80">
        <f t="shared" si="66"/>
        <v>0</v>
      </c>
      <c r="F337" s="28">
        <f t="shared" si="67"/>
        <v>0</v>
      </c>
      <c r="G337" s="28">
        <f t="shared" si="68"/>
        <v>0</v>
      </c>
      <c r="H337" s="28">
        <f t="shared" si="69"/>
        <v>0</v>
      </c>
      <c r="I337" s="28">
        <f t="shared" si="70"/>
        <v>0</v>
      </c>
      <c r="J337" s="28">
        <f t="shared" si="71"/>
        <v>0</v>
      </c>
      <c r="K337" s="28">
        <f t="shared" si="72"/>
        <v>0</v>
      </c>
      <c r="L337" s="28">
        <f t="shared" si="73"/>
        <v>0</v>
      </c>
      <c r="M337" s="28">
        <f t="shared" ca="1" si="74"/>
        <v>2.6088265887781541E-3</v>
      </c>
      <c r="N337" s="28">
        <f t="shared" ca="1" si="75"/>
        <v>0</v>
      </c>
      <c r="O337" s="85">
        <f t="shared" ca="1" si="76"/>
        <v>0</v>
      </c>
      <c r="P337" s="28">
        <f t="shared" ca="1" si="77"/>
        <v>0</v>
      </c>
      <c r="Q337" s="28">
        <f t="shared" ca="1" si="78"/>
        <v>0</v>
      </c>
      <c r="R337" s="16">
        <f t="shared" ca="1" si="79"/>
        <v>-2.6088265887781541E-3</v>
      </c>
    </row>
    <row r="338" spans="1:18" x14ac:dyDescent="0.2">
      <c r="A338" s="79"/>
      <c r="B338" s="79"/>
      <c r="C338" s="79"/>
      <c r="D338" s="80">
        <f t="shared" si="65"/>
        <v>0</v>
      </c>
      <c r="E338" s="80">
        <f t="shared" si="66"/>
        <v>0</v>
      </c>
      <c r="F338" s="28">
        <f t="shared" si="67"/>
        <v>0</v>
      </c>
      <c r="G338" s="28">
        <f t="shared" si="68"/>
        <v>0</v>
      </c>
      <c r="H338" s="28">
        <f t="shared" si="69"/>
        <v>0</v>
      </c>
      <c r="I338" s="28">
        <f t="shared" si="70"/>
        <v>0</v>
      </c>
      <c r="J338" s="28">
        <f t="shared" si="71"/>
        <v>0</v>
      </c>
      <c r="K338" s="28">
        <f t="shared" si="72"/>
        <v>0</v>
      </c>
      <c r="L338" s="28">
        <f t="shared" si="73"/>
        <v>0</v>
      </c>
      <c r="M338" s="28">
        <f t="shared" ca="1" si="74"/>
        <v>2.6088265887781541E-3</v>
      </c>
      <c r="N338" s="28">
        <f t="shared" ca="1" si="75"/>
        <v>0</v>
      </c>
      <c r="O338" s="85">
        <f t="shared" ca="1" si="76"/>
        <v>0</v>
      </c>
      <c r="P338" s="28">
        <f t="shared" ca="1" si="77"/>
        <v>0</v>
      </c>
      <c r="Q338" s="28">
        <f t="shared" ca="1" si="78"/>
        <v>0</v>
      </c>
      <c r="R338" s="16">
        <f t="shared" ca="1" si="79"/>
        <v>-2.6088265887781541E-3</v>
      </c>
    </row>
    <row r="339" spans="1:18" x14ac:dyDescent="0.2">
      <c r="A339" s="79"/>
      <c r="B339" s="79"/>
      <c r="C339" s="79"/>
      <c r="D339" s="80">
        <f t="shared" si="65"/>
        <v>0</v>
      </c>
      <c r="E339" s="80">
        <f t="shared" si="66"/>
        <v>0</v>
      </c>
      <c r="F339" s="28">
        <f t="shared" si="67"/>
        <v>0</v>
      </c>
      <c r="G339" s="28">
        <f t="shared" si="68"/>
        <v>0</v>
      </c>
      <c r="H339" s="28">
        <f t="shared" si="69"/>
        <v>0</v>
      </c>
      <c r="I339" s="28">
        <f t="shared" si="70"/>
        <v>0</v>
      </c>
      <c r="J339" s="28">
        <f t="shared" si="71"/>
        <v>0</v>
      </c>
      <c r="K339" s="28">
        <f t="shared" si="72"/>
        <v>0</v>
      </c>
      <c r="L339" s="28">
        <f t="shared" si="73"/>
        <v>0</v>
      </c>
      <c r="M339" s="28">
        <f t="shared" ca="1" si="74"/>
        <v>2.6088265887781541E-3</v>
      </c>
      <c r="N339" s="28">
        <f t="shared" ca="1" si="75"/>
        <v>0</v>
      </c>
      <c r="O339" s="85">
        <f t="shared" ca="1" si="76"/>
        <v>0</v>
      </c>
      <c r="P339" s="28">
        <f t="shared" ca="1" si="77"/>
        <v>0</v>
      </c>
      <c r="Q339" s="28">
        <f t="shared" ca="1" si="78"/>
        <v>0</v>
      </c>
      <c r="R339" s="16">
        <f t="shared" ca="1" si="79"/>
        <v>-2.6088265887781541E-3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Active 2</vt:lpstr>
      <vt:lpstr>Q_fit</vt:lpstr>
      <vt:lpstr>BAV</vt:lpstr>
      <vt:lpstr>O-C Gateway</vt:lpstr>
      <vt:lpstr>Q_fit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2023-01-13T06:30:24Z</dcterms:modified>
</cp:coreProperties>
</file>