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71B5D3B8-7FD9-4283-A479-029C86955B09}" xr6:coauthVersionLast="47" xr6:coauthVersionMax="47" xr10:uidLastSave="{00000000-0000-0000-0000-000000000000}"/>
  <bookViews>
    <workbookView xWindow="14130" yWindow="1035" windowWidth="12975" windowHeight="14640"/>
  </bookViews>
  <sheets>
    <sheet name="Active" sheetId="1" r:id="rId1"/>
    <sheet name="BAV" sheetId="3" r:id="rId2"/>
    <sheet name="Sheet1" sheetId="2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303" i="1" l="1"/>
  <c r="Q304" i="1"/>
  <c r="Q305" i="1"/>
  <c r="Q301" i="1"/>
  <c r="Q302" i="1"/>
  <c r="Q300" i="1"/>
  <c r="D9" i="1"/>
  <c r="C9" i="1"/>
  <c r="Q299" i="1"/>
  <c r="Q298" i="1"/>
  <c r="Q294" i="1"/>
  <c r="Q296" i="1"/>
  <c r="Q297" i="1"/>
  <c r="Q295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6" i="1"/>
  <c r="Q167" i="1"/>
  <c r="Q168" i="1"/>
  <c r="Q169" i="1"/>
  <c r="Q178" i="1"/>
  <c r="Q181" i="1"/>
  <c r="Q182" i="1"/>
  <c r="Q243" i="1"/>
  <c r="Q246" i="1"/>
  <c r="Q274" i="1"/>
  <c r="Q275" i="1"/>
  <c r="Q276" i="1"/>
  <c r="Q278" i="1"/>
  <c r="Q279" i="1"/>
  <c r="Q280" i="1"/>
  <c r="Q281" i="1"/>
  <c r="Q282" i="1"/>
  <c r="Q284" i="1"/>
  <c r="G113" i="3"/>
  <c r="C113" i="3" s="1"/>
  <c r="G112" i="3"/>
  <c r="C112" i="3" s="1"/>
  <c r="G111" i="3"/>
  <c r="C111" i="3" s="1"/>
  <c r="G110" i="3"/>
  <c r="C110" i="3" s="1"/>
  <c r="G109" i="3"/>
  <c r="C109" i="3" s="1"/>
  <c r="G108" i="3"/>
  <c r="C108" i="3" s="1"/>
  <c r="G107" i="3"/>
  <c r="C107" i="3"/>
  <c r="G106" i="3"/>
  <c r="C106" i="3" s="1"/>
  <c r="G105" i="3"/>
  <c r="C105" i="3" s="1"/>
  <c r="G273" i="3"/>
  <c r="C273" i="3" s="1"/>
  <c r="G104" i="3"/>
  <c r="C104" i="3" s="1"/>
  <c r="G272" i="3"/>
  <c r="C272" i="3" s="1"/>
  <c r="G271" i="3"/>
  <c r="C271" i="3" s="1"/>
  <c r="G270" i="3"/>
  <c r="C270" i="3" s="1"/>
  <c r="G269" i="3"/>
  <c r="C269" i="3"/>
  <c r="G268" i="3"/>
  <c r="C268" i="3" s="1"/>
  <c r="G103" i="3"/>
  <c r="C103" i="3" s="1"/>
  <c r="G267" i="3"/>
  <c r="C267" i="3" s="1"/>
  <c r="G266" i="3"/>
  <c r="C266" i="3" s="1"/>
  <c r="G265" i="3"/>
  <c r="C265" i="3" s="1"/>
  <c r="G102" i="3"/>
  <c r="C102" i="3" s="1"/>
  <c r="G101" i="3"/>
  <c r="C101" i="3" s="1"/>
  <c r="G100" i="3"/>
  <c r="C100" i="3"/>
  <c r="G99" i="3"/>
  <c r="C99" i="3" s="1"/>
  <c r="G98" i="3"/>
  <c r="C98" i="3" s="1"/>
  <c r="G97" i="3"/>
  <c r="C97" i="3" s="1"/>
  <c r="G96" i="3"/>
  <c r="C96" i="3"/>
  <c r="G95" i="3"/>
  <c r="C95" i="3" s="1"/>
  <c r="G94" i="3"/>
  <c r="C94" i="3" s="1"/>
  <c r="G93" i="3"/>
  <c r="C93" i="3" s="1"/>
  <c r="G92" i="3"/>
  <c r="C92" i="3" s="1"/>
  <c r="G91" i="3"/>
  <c r="C91" i="3" s="1"/>
  <c r="G90" i="3"/>
  <c r="C90" i="3" s="1"/>
  <c r="G89" i="3"/>
  <c r="C89" i="3" s="1"/>
  <c r="G88" i="3"/>
  <c r="C88" i="3" s="1"/>
  <c r="G87" i="3"/>
  <c r="C87" i="3" s="1"/>
  <c r="G86" i="3"/>
  <c r="C86" i="3" s="1"/>
  <c r="G85" i="3"/>
  <c r="C85" i="3" s="1"/>
  <c r="G84" i="3"/>
  <c r="C84" i="3"/>
  <c r="G83" i="3"/>
  <c r="C83" i="3" s="1"/>
  <c r="G82" i="3"/>
  <c r="C82" i="3" s="1"/>
  <c r="G81" i="3"/>
  <c r="C81" i="3" s="1"/>
  <c r="G80" i="3"/>
  <c r="C80" i="3"/>
  <c r="G79" i="3"/>
  <c r="C79" i="3" s="1"/>
  <c r="G78" i="3"/>
  <c r="C78" i="3" s="1"/>
  <c r="G77" i="3"/>
  <c r="C77" i="3" s="1"/>
  <c r="G76" i="3"/>
  <c r="C76" i="3"/>
  <c r="G264" i="3"/>
  <c r="C264" i="3" s="1"/>
  <c r="G75" i="3"/>
  <c r="C75" i="3" s="1"/>
  <c r="G74" i="3"/>
  <c r="C74" i="3" s="1"/>
  <c r="G263" i="3"/>
  <c r="C263" i="3" s="1"/>
  <c r="G73" i="3"/>
  <c r="C73" i="3" s="1"/>
  <c r="G72" i="3"/>
  <c r="C72" i="3" s="1"/>
  <c r="G71" i="3"/>
  <c r="C71" i="3" s="1"/>
  <c r="G70" i="3"/>
  <c r="C70" i="3"/>
  <c r="G69" i="3"/>
  <c r="C69" i="3" s="1"/>
  <c r="G68" i="3"/>
  <c r="C68" i="3" s="1"/>
  <c r="G67" i="3"/>
  <c r="C67" i="3" s="1"/>
  <c r="G66" i="3"/>
  <c r="C66" i="3"/>
  <c r="G65" i="3"/>
  <c r="C65" i="3" s="1"/>
  <c r="G64" i="3"/>
  <c r="C64" i="3" s="1"/>
  <c r="G63" i="3"/>
  <c r="C63" i="3" s="1"/>
  <c r="G62" i="3"/>
  <c r="C62" i="3" s="1"/>
  <c r="G61" i="3"/>
  <c r="C61" i="3" s="1"/>
  <c r="G60" i="3"/>
  <c r="C60" i="3" s="1"/>
  <c r="G59" i="3"/>
  <c r="C59" i="3" s="1"/>
  <c r="G58" i="3"/>
  <c r="C58" i="3" s="1"/>
  <c r="G57" i="3"/>
  <c r="C57" i="3" s="1"/>
  <c r="G56" i="3"/>
  <c r="C56" i="3" s="1"/>
  <c r="G55" i="3"/>
  <c r="C55" i="3" s="1"/>
  <c r="G54" i="3"/>
  <c r="C54" i="3"/>
  <c r="G53" i="3"/>
  <c r="C53" i="3" s="1"/>
  <c r="G52" i="3"/>
  <c r="C52" i="3" s="1"/>
  <c r="G51" i="3"/>
  <c r="C51" i="3" s="1"/>
  <c r="G50" i="3"/>
  <c r="C50" i="3"/>
  <c r="G49" i="3"/>
  <c r="C49" i="3" s="1"/>
  <c r="G48" i="3"/>
  <c r="C48" i="3" s="1"/>
  <c r="G47" i="3"/>
  <c r="C47" i="3" s="1"/>
  <c r="G46" i="3"/>
  <c r="C46" i="3"/>
  <c r="G45" i="3"/>
  <c r="C45" i="3" s="1"/>
  <c r="G44" i="3"/>
  <c r="C44" i="3" s="1"/>
  <c r="G43" i="3"/>
  <c r="C43" i="3" s="1"/>
  <c r="G42" i="3"/>
  <c r="C42" i="3" s="1"/>
  <c r="G41" i="3"/>
  <c r="C41" i="3" s="1"/>
  <c r="G40" i="3"/>
  <c r="C40" i="3" s="1"/>
  <c r="G39" i="3"/>
  <c r="C39" i="3" s="1"/>
  <c r="G38" i="3"/>
  <c r="C38" i="3"/>
  <c r="G37" i="3"/>
  <c r="C37" i="3" s="1"/>
  <c r="G36" i="3"/>
  <c r="C36" i="3" s="1"/>
  <c r="G35" i="3"/>
  <c r="C35" i="3" s="1"/>
  <c r="G34" i="3"/>
  <c r="C34" i="3"/>
  <c r="G33" i="3"/>
  <c r="C33" i="3" s="1"/>
  <c r="G32" i="3"/>
  <c r="C32" i="3" s="1"/>
  <c r="G31" i="3"/>
  <c r="C31" i="3" s="1"/>
  <c r="G30" i="3"/>
  <c r="C30" i="3" s="1"/>
  <c r="G29" i="3"/>
  <c r="C29" i="3" s="1"/>
  <c r="G28" i="3"/>
  <c r="C28" i="3" s="1"/>
  <c r="G27" i="3"/>
  <c r="C27" i="3" s="1"/>
  <c r="G26" i="3"/>
  <c r="C26" i="3" s="1"/>
  <c r="G25" i="3"/>
  <c r="C25" i="3" s="1"/>
  <c r="G24" i="3"/>
  <c r="C24" i="3" s="1"/>
  <c r="G23" i="3"/>
  <c r="C23" i="3" s="1"/>
  <c r="G22" i="3"/>
  <c r="C22" i="3" s="1"/>
  <c r="G21" i="3"/>
  <c r="C21" i="3"/>
  <c r="G262" i="3"/>
  <c r="C262" i="3"/>
  <c r="G261" i="3"/>
  <c r="C261" i="3"/>
  <c r="G20" i="3"/>
  <c r="C20" i="3" s="1"/>
  <c r="G260" i="3"/>
  <c r="C260" i="3"/>
  <c r="G19" i="3"/>
  <c r="C19" i="3"/>
  <c r="G18" i="3"/>
  <c r="C18" i="3"/>
  <c r="G17" i="3"/>
  <c r="C17" i="3" s="1"/>
  <c r="G16" i="3"/>
  <c r="C16" i="3" s="1"/>
  <c r="G15" i="3"/>
  <c r="C15" i="3" s="1"/>
  <c r="G14" i="3"/>
  <c r="C14" i="3"/>
  <c r="G13" i="3"/>
  <c r="C13" i="3" s="1"/>
  <c r="G12" i="3"/>
  <c r="C12" i="3" s="1"/>
  <c r="G259" i="3"/>
  <c r="C259" i="3" s="1"/>
  <c r="G258" i="3"/>
  <c r="C258" i="3" s="1"/>
  <c r="G257" i="3"/>
  <c r="C257" i="3" s="1"/>
  <c r="G256" i="3"/>
  <c r="C256" i="3" s="1"/>
  <c r="G11" i="3"/>
  <c r="C11" i="3" s="1"/>
  <c r="G255" i="3"/>
  <c r="C255" i="3" s="1"/>
  <c r="G254" i="3"/>
  <c r="C254" i="3" s="1"/>
  <c r="G253" i="3"/>
  <c r="C253" i="3" s="1"/>
  <c r="G252" i="3"/>
  <c r="C252" i="3" s="1"/>
  <c r="G251" i="3"/>
  <c r="C251" i="3" s="1"/>
  <c r="G250" i="3"/>
  <c r="C250" i="3" s="1"/>
  <c r="G249" i="3"/>
  <c r="C249" i="3" s="1"/>
  <c r="G248" i="3"/>
  <c r="C248" i="3" s="1"/>
  <c r="G247" i="3"/>
  <c r="C247" i="3" s="1"/>
  <c r="G246" i="3"/>
  <c r="C246" i="3" s="1"/>
  <c r="G245" i="3"/>
  <c r="C245" i="3" s="1"/>
  <c r="G244" i="3"/>
  <c r="C244" i="3" s="1"/>
  <c r="G243" i="3"/>
  <c r="C243" i="3" s="1"/>
  <c r="G242" i="3"/>
  <c r="C242" i="3" s="1"/>
  <c r="G241" i="3"/>
  <c r="C241" i="3" s="1"/>
  <c r="G240" i="3"/>
  <c r="C240" i="3" s="1"/>
  <c r="G239" i="3"/>
  <c r="C239" i="3"/>
  <c r="G238" i="3"/>
  <c r="C238" i="3" s="1"/>
  <c r="G237" i="3"/>
  <c r="C237" i="3" s="1"/>
  <c r="G236" i="3"/>
  <c r="C236" i="3" s="1"/>
  <c r="G235" i="3"/>
  <c r="C235" i="3"/>
  <c r="G234" i="3"/>
  <c r="C234" i="3" s="1"/>
  <c r="G233" i="3"/>
  <c r="C233" i="3" s="1"/>
  <c r="G232" i="3"/>
  <c r="C232" i="3" s="1"/>
  <c r="G231" i="3"/>
  <c r="C231" i="3"/>
  <c r="G230" i="3"/>
  <c r="C230" i="3" s="1"/>
  <c r="G229" i="3"/>
  <c r="C229" i="3" s="1"/>
  <c r="G228" i="3"/>
  <c r="C228" i="3" s="1"/>
  <c r="G227" i="3"/>
  <c r="C227" i="3" s="1"/>
  <c r="G226" i="3"/>
  <c r="C226" i="3" s="1"/>
  <c r="G225" i="3"/>
  <c r="C225" i="3" s="1"/>
  <c r="G224" i="3"/>
  <c r="C224" i="3" s="1"/>
  <c r="G223" i="3"/>
  <c r="C223" i="3" s="1"/>
  <c r="G222" i="3"/>
  <c r="C222" i="3" s="1"/>
  <c r="G221" i="3"/>
  <c r="C221" i="3" s="1"/>
  <c r="G220" i="3"/>
  <c r="C220" i="3" s="1"/>
  <c r="G219" i="3"/>
  <c r="C219" i="3"/>
  <c r="G218" i="3"/>
  <c r="C218" i="3" s="1"/>
  <c r="G217" i="3"/>
  <c r="C217" i="3" s="1"/>
  <c r="G216" i="3"/>
  <c r="C216" i="3" s="1"/>
  <c r="G215" i="3"/>
  <c r="C215" i="3" s="1"/>
  <c r="G214" i="3"/>
  <c r="C214" i="3" s="1"/>
  <c r="G213" i="3"/>
  <c r="C213" i="3" s="1"/>
  <c r="G212" i="3"/>
  <c r="C212" i="3" s="1"/>
  <c r="G211" i="3"/>
  <c r="C211" i="3" s="1"/>
  <c r="G210" i="3"/>
  <c r="C210" i="3"/>
  <c r="G209" i="3"/>
  <c r="C209" i="3"/>
  <c r="G208" i="3"/>
  <c r="C208" i="3"/>
  <c r="G207" i="3"/>
  <c r="C207" i="3" s="1"/>
  <c r="G206" i="3"/>
  <c r="C206" i="3"/>
  <c r="G205" i="3"/>
  <c r="C205" i="3"/>
  <c r="G204" i="3"/>
  <c r="C204" i="3"/>
  <c r="G203" i="3"/>
  <c r="C203" i="3" s="1"/>
  <c r="G202" i="3"/>
  <c r="C202" i="3" s="1"/>
  <c r="G201" i="3"/>
  <c r="C201" i="3" s="1"/>
  <c r="G200" i="3"/>
  <c r="C200" i="3"/>
  <c r="G199" i="3"/>
  <c r="C199" i="3" s="1"/>
  <c r="G198" i="3"/>
  <c r="C198" i="3" s="1"/>
  <c r="G197" i="3"/>
  <c r="C197" i="3" s="1"/>
  <c r="G196" i="3"/>
  <c r="C196" i="3"/>
  <c r="G195" i="3"/>
  <c r="C195" i="3" s="1"/>
  <c r="G194" i="3"/>
  <c r="C194" i="3" s="1"/>
  <c r="G193" i="3"/>
  <c r="C193" i="3" s="1"/>
  <c r="G192" i="3"/>
  <c r="C192" i="3"/>
  <c r="G191" i="3"/>
  <c r="C191" i="3" s="1"/>
  <c r="G190" i="3"/>
  <c r="C190" i="3" s="1"/>
  <c r="G189" i="3"/>
  <c r="C189" i="3" s="1"/>
  <c r="G188" i="3"/>
  <c r="C188" i="3" s="1"/>
  <c r="G187" i="3"/>
  <c r="C187" i="3" s="1"/>
  <c r="G186" i="3"/>
  <c r="C186" i="3" s="1"/>
  <c r="G185" i="3"/>
  <c r="C185" i="3" s="1"/>
  <c r="G184" i="3"/>
  <c r="C184" i="3" s="1"/>
  <c r="G183" i="3"/>
  <c r="C183" i="3" s="1"/>
  <c r="G182" i="3"/>
  <c r="C182" i="3" s="1"/>
  <c r="G181" i="3"/>
  <c r="C181" i="3" s="1"/>
  <c r="G180" i="3"/>
  <c r="C180" i="3" s="1"/>
  <c r="G179" i="3"/>
  <c r="C179" i="3" s="1"/>
  <c r="G178" i="3"/>
  <c r="C178" i="3" s="1"/>
  <c r="G177" i="3"/>
  <c r="C177" i="3" s="1"/>
  <c r="G176" i="3"/>
  <c r="C176" i="3" s="1"/>
  <c r="G175" i="3"/>
  <c r="C175" i="3" s="1"/>
  <c r="G174" i="3"/>
  <c r="C174" i="3" s="1"/>
  <c r="G173" i="3"/>
  <c r="C173" i="3" s="1"/>
  <c r="G172" i="3"/>
  <c r="C172" i="3" s="1"/>
  <c r="G171" i="3"/>
  <c r="C171" i="3" s="1"/>
  <c r="G170" i="3"/>
  <c r="C170" i="3" s="1"/>
  <c r="G169" i="3"/>
  <c r="C169" i="3" s="1"/>
  <c r="G168" i="3"/>
  <c r="C168" i="3"/>
  <c r="G167" i="3"/>
  <c r="C167" i="3" s="1"/>
  <c r="G166" i="3"/>
  <c r="C166" i="3" s="1"/>
  <c r="G165" i="3"/>
  <c r="C165" i="3" s="1"/>
  <c r="G164" i="3"/>
  <c r="C164" i="3"/>
  <c r="G163" i="3"/>
  <c r="C163" i="3" s="1"/>
  <c r="G162" i="3"/>
  <c r="C162" i="3" s="1"/>
  <c r="G161" i="3"/>
  <c r="C161" i="3" s="1"/>
  <c r="G160" i="3"/>
  <c r="C160" i="3"/>
  <c r="G159" i="3"/>
  <c r="C159" i="3" s="1"/>
  <c r="G158" i="3"/>
  <c r="C158" i="3" s="1"/>
  <c r="G157" i="3"/>
  <c r="C157" i="3" s="1"/>
  <c r="G156" i="3"/>
  <c r="C156" i="3" s="1"/>
  <c r="G155" i="3"/>
  <c r="C155" i="3" s="1"/>
  <c r="G154" i="3"/>
  <c r="C154" i="3" s="1"/>
  <c r="G153" i="3"/>
  <c r="C153" i="3" s="1"/>
  <c r="G152" i="3"/>
  <c r="C152" i="3" s="1"/>
  <c r="G151" i="3"/>
  <c r="C151" i="3" s="1"/>
  <c r="G150" i="3"/>
  <c r="C150" i="3" s="1"/>
  <c r="G149" i="3"/>
  <c r="C149" i="3" s="1"/>
  <c r="G148" i="3"/>
  <c r="C148" i="3" s="1"/>
  <c r="G147" i="3"/>
  <c r="C147" i="3" s="1"/>
  <c r="G146" i="3"/>
  <c r="C146" i="3"/>
  <c r="G145" i="3"/>
  <c r="C145" i="3"/>
  <c r="G144" i="3"/>
  <c r="C144" i="3" s="1"/>
  <c r="G143" i="3"/>
  <c r="C143" i="3"/>
  <c r="G142" i="3"/>
  <c r="C142" i="3"/>
  <c r="G141" i="3"/>
  <c r="C141" i="3"/>
  <c r="G140" i="3"/>
  <c r="C140" i="3" s="1"/>
  <c r="G139" i="3"/>
  <c r="C139" i="3"/>
  <c r="G138" i="3"/>
  <c r="C138" i="3"/>
  <c r="G137" i="3"/>
  <c r="C137" i="3"/>
  <c r="G136" i="3"/>
  <c r="C136" i="3" s="1"/>
  <c r="G135" i="3"/>
  <c r="C135" i="3"/>
  <c r="G134" i="3"/>
  <c r="C134" i="3"/>
  <c r="G133" i="3"/>
  <c r="C133" i="3"/>
  <c r="G132" i="3"/>
  <c r="C132" i="3" s="1"/>
  <c r="G131" i="3"/>
  <c r="C131" i="3"/>
  <c r="G130" i="3"/>
  <c r="C130" i="3"/>
  <c r="G129" i="3"/>
  <c r="C129" i="3"/>
  <c r="G128" i="3"/>
  <c r="C128" i="3" s="1"/>
  <c r="G127" i="3"/>
  <c r="C127" i="3"/>
  <c r="G126" i="3"/>
  <c r="C126" i="3"/>
  <c r="G125" i="3"/>
  <c r="C125" i="3"/>
  <c r="G124" i="3"/>
  <c r="C124" i="3" s="1"/>
  <c r="G123" i="3"/>
  <c r="C123" i="3"/>
  <c r="G122" i="3"/>
  <c r="C122" i="3"/>
  <c r="G121" i="3"/>
  <c r="C121" i="3"/>
  <c r="G120" i="3"/>
  <c r="C120" i="3" s="1"/>
  <c r="G119" i="3"/>
  <c r="C119" i="3"/>
  <c r="G118" i="3"/>
  <c r="C118" i="3"/>
  <c r="G117" i="3"/>
  <c r="C117" i="3"/>
  <c r="G116" i="3"/>
  <c r="C116" i="3" s="1"/>
  <c r="G115" i="3"/>
  <c r="C115" i="3"/>
  <c r="G114" i="3"/>
  <c r="C114" i="3"/>
  <c r="A40" i="3"/>
  <c r="H40" i="3"/>
  <c r="B40" i="3"/>
  <c r="D40" i="3"/>
  <c r="A41" i="3"/>
  <c r="H41" i="3"/>
  <c r="B41" i="3" s="1"/>
  <c r="D41" i="3"/>
  <c r="A42" i="3"/>
  <c r="H42" i="3"/>
  <c r="B42" i="3"/>
  <c r="D42" i="3"/>
  <c r="A43" i="3"/>
  <c r="H43" i="3"/>
  <c r="B43" i="3" s="1"/>
  <c r="D43" i="3"/>
  <c r="A44" i="3"/>
  <c r="H44" i="3"/>
  <c r="B44" i="3" s="1"/>
  <c r="D44" i="3"/>
  <c r="A45" i="3"/>
  <c r="H45" i="3"/>
  <c r="B45" i="3" s="1"/>
  <c r="D45" i="3"/>
  <c r="A46" i="3"/>
  <c r="H46" i="3"/>
  <c r="B46" i="3"/>
  <c r="D46" i="3"/>
  <c r="A47" i="3"/>
  <c r="H47" i="3"/>
  <c r="B47" i="3" s="1"/>
  <c r="D47" i="3"/>
  <c r="A48" i="3"/>
  <c r="H48" i="3"/>
  <c r="B48" i="3" s="1"/>
  <c r="D48" i="3"/>
  <c r="A49" i="3"/>
  <c r="H49" i="3"/>
  <c r="B49" i="3" s="1"/>
  <c r="D49" i="3"/>
  <c r="A50" i="3"/>
  <c r="H50" i="3"/>
  <c r="B50" i="3" s="1"/>
  <c r="D50" i="3"/>
  <c r="A51" i="3"/>
  <c r="H51" i="3"/>
  <c r="B51" i="3" s="1"/>
  <c r="D51" i="3"/>
  <c r="A52" i="3"/>
  <c r="H52" i="3"/>
  <c r="B52" i="3"/>
  <c r="D52" i="3"/>
  <c r="A53" i="3"/>
  <c r="H53" i="3"/>
  <c r="B53" i="3" s="1"/>
  <c r="D53" i="3"/>
  <c r="A54" i="3"/>
  <c r="H54" i="3"/>
  <c r="B54" i="3" s="1"/>
  <c r="D54" i="3"/>
  <c r="A55" i="3"/>
  <c r="H55" i="3"/>
  <c r="B55" i="3" s="1"/>
  <c r="D55" i="3"/>
  <c r="A56" i="3"/>
  <c r="H56" i="3"/>
  <c r="B56" i="3"/>
  <c r="D56" i="3"/>
  <c r="A57" i="3"/>
  <c r="H57" i="3"/>
  <c r="B57" i="3" s="1"/>
  <c r="D57" i="3"/>
  <c r="A58" i="3"/>
  <c r="H58" i="3"/>
  <c r="B58" i="3"/>
  <c r="D58" i="3"/>
  <c r="A59" i="3"/>
  <c r="H59" i="3"/>
  <c r="B59" i="3" s="1"/>
  <c r="D59" i="3"/>
  <c r="A60" i="3"/>
  <c r="H60" i="3"/>
  <c r="B60" i="3" s="1"/>
  <c r="D60" i="3"/>
  <c r="A61" i="3"/>
  <c r="H61" i="3"/>
  <c r="B61" i="3" s="1"/>
  <c r="D61" i="3"/>
  <c r="A62" i="3"/>
  <c r="H62" i="3"/>
  <c r="B62" i="3"/>
  <c r="D62" i="3"/>
  <c r="A63" i="3"/>
  <c r="H63" i="3"/>
  <c r="B63" i="3" s="1"/>
  <c r="D63" i="3"/>
  <c r="A64" i="3"/>
  <c r="H64" i="3"/>
  <c r="B64" i="3" s="1"/>
  <c r="D64" i="3"/>
  <c r="A65" i="3"/>
  <c r="H65" i="3"/>
  <c r="B65" i="3" s="1"/>
  <c r="D65" i="3"/>
  <c r="A66" i="3"/>
  <c r="H66" i="3"/>
  <c r="B66" i="3" s="1"/>
  <c r="D66" i="3"/>
  <c r="A67" i="3"/>
  <c r="H67" i="3"/>
  <c r="B67" i="3" s="1"/>
  <c r="D67" i="3"/>
  <c r="A68" i="3"/>
  <c r="H68" i="3"/>
  <c r="B68" i="3"/>
  <c r="D68" i="3"/>
  <c r="A69" i="3"/>
  <c r="H69" i="3"/>
  <c r="B69" i="3" s="1"/>
  <c r="D69" i="3"/>
  <c r="A70" i="3"/>
  <c r="H70" i="3"/>
  <c r="B70" i="3" s="1"/>
  <c r="D70" i="3"/>
  <c r="A71" i="3"/>
  <c r="H71" i="3"/>
  <c r="B71" i="3" s="1"/>
  <c r="D71" i="3"/>
  <c r="A72" i="3"/>
  <c r="H72" i="3"/>
  <c r="B72" i="3"/>
  <c r="D72" i="3"/>
  <c r="A73" i="3"/>
  <c r="H73" i="3"/>
  <c r="B73" i="3" s="1"/>
  <c r="D73" i="3"/>
  <c r="A263" i="3"/>
  <c r="H263" i="3"/>
  <c r="B263" i="3"/>
  <c r="D263" i="3"/>
  <c r="A74" i="3"/>
  <c r="H74" i="3"/>
  <c r="B74" i="3" s="1"/>
  <c r="D74" i="3"/>
  <c r="A75" i="3"/>
  <c r="H75" i="3"/>
  <c r="B75" i="3" s="1"/>
  <c r="D75" i="3"/>
  <c r="A264" i="3"/>
  <c r="H264" i="3"/>
  <c r="B264" i="3" s="1"/>
  <c r="D264" i="3"/>
  <c r="A76" i="3"/>
  <c r="H76" i="3"/>
  <c r="B76" i="3"/>
  <c r="D76" i="3"/>
  <c r="A77" i="3"/>
  <c r="H77" i="3"/>
  <c r="B77" i="3" s="1"/>
  <c r="D77" i="3"/>
  <c r="A78" i="3"/>
  <c r="H78" i="3"/>
  <c r="B78" i="3" s="1"/>
  <c r="D78" i="3"/>
  <c r="A79" i="3"/>
  <c r="H79" i="3"/>
  <c r="B79" i="3" s="1"/>
  <c r="D79" i="3"/>
  <c r="A80" i="3"/>
  <c r="H80" i="3"/>
  <c r="B80" i="3" s="1"/>
  <c r="D80" i="3"/>
  <c r="A81" i="3"/>
  <c r="H81" i="3"/>
  <c r="B81" i="3" s="1"/>
  <c r="D81" i="3"/>
  <c r="A82" i="3"/>
  <c r="H82" i="3"/>
  <c r="B82" i="3"/>
  <c r="D82" i="3"/>
  <c r="A83" i="3"/>
  <c r="H83" i="3"/>
  <c r="B83" i="3" s="1"/>
  <c r="D83" i="3"/>
  <c r="A84" i="3"/>
  <c r="H84" i="3"/>
  <c r="B84" i="3" s="1"/>
  <c r="D84" i="3"/>
  <c r="A85" i="3"/>
  <c r="H85" i="3"/>
  <c r="B85" i="3" s="1"/>
  <c r="D85" i="3"/>
  <c r="A86" i="3"/>
  <c r="H86" i="3"/>
  <c r="B86" i="3"/>
  <c r="D86" i="3"/>
  <c r="A87" i="3"/>
  <c r="H87" i="3"/>
  <c r="B87" i="3" s="1"/>
  <c r="D87" i="3"/>
  <c r="A88" i="3"/>
  <c r="H88" i="3"/>
  <c r="B88" i="3"/>
  <c r="D88" i="3"/>
  <c r="A89" i="3"/>
  <c r="H89" i="3"/>
  <c r="B89" i="3" s="1"/>
  <c r="D89" i="3"/>
  <c r="A90" i="3"/>
  <c r="H90" i="3"/>
  <c r="B90" i="3" s="1"/>
  <c r="D90" i="3"/>
  <c r="A91" i="3"/>
  <c r="H91" i="3"/>
  <c r="B91" i="3" s="1"/>
  <c r="D91" i="3"/>
  <c r="A92" i="3"/>
  <c r="H92" i="3"/>
  <c r="B92" i="3"/>
  <c r="D92" i="3"/>
  <c r="A93" i="3"/>
  <c r="H93" i="3"/>
  <c r="B93" i="3" s="1"/>
  <c r="D93" i="3"/>
  <c r="A94" i="3"/>
  <c r="H94" i="3"/>
  <c r="B94" i="3" s="1"/>
  <c r="D94" i="3"/>
  <c r="A95" i="3"/>
  <c r="H95" i="3"/>
  <c r="B95" i="3" s="1"/>
  <c r="D95" i="3"/>
  <c r="A96" i="3"/>
  <c r="H96" i="3"/>
  <c r="B96" i="3" s="1"/>
  <c r="D96" i="3"/>
  <c r="A97" i="3"/>
  <c r="H97" i="3"/>
  <c r="B97" i="3" s="1"/>
  <c r="D97" i="3"/>
  <c r="A98" i="3"/>
  <c r="H98" i="3"/>
  <c r="B98" i="3"/>
  <c r="D98" i="3"/>
  <c r="A99" i="3"/>
  <c r="H99" i="3"/>
  <c r="B99" i="3" s="1"/>
  <c r="D99" i="3"/>
  <c r="A100" i="3"/>
  <c r="H100" i="3"/>
  <c r="B100" i="3"/>
  <c r="D100" i="3"/>
  <c r="A101" i="3"/>
  <c r="H101" i="3"/>
  <c r="B101" i="3" s="1"/>
  <c r="D101" i="3"/>
  <c r="A102" i="3"/>
  <c r="H102" i="3"/>
  <c r="B102" i="3"/>
  <c r="D102" i="3"/>
  <c r="A265" i="3"/>
  <c r="H265" i="3"/>
  <c r="B265" i="3" s="1"/>
  <c r="D265" i="3"/>
  <c r="A266" i="3"/>
  <c r="H266" i="3"/>
  <c r="B266" i="3"/>
  <c r="D266" i="3"/>
  <c r="A267" i="3"/>
  <c r="H267" i="3"/>
  <c r="B267" i="3" s="1"/>
  <c r="D267" i="3"/>
  <c r="A103" i="3"/>
  <c r="H103" i="3"/>
  <c r="B103" i="3"/>
  <c r="D103" i="3"/>
  <c r="A268" i="3"/>
  <c r="H268" i="3"/>
  <c r="B268" i="3" s="1"/>
  <c r="D268" i="3"/>
  <c r="A269" i="3"/>
  <c r="H269" i="3"/>
  <c r="B269" i="3"/>
  <c r="D269" i="3"/>
  <c r="A270" i="3"/>
  <c r="H270" i="3"/>
  <c r="B270" i="3" s="1"/>
  <c r="D270" i="3"/>
  <c r="A271" i="3"/>
  <c r="H271" i="3"/>
  <c r="B271" i="3"/>
  <c r="D271" i="3"/>
  <c r="A272" i="3"/>
  <c r="H272" i="3"/>
  <c r="B272" i="3" s="1"/>
  <c r="D272" i="3"/>
  <c r="A104" i="3"/>
  <c r="H104" i="3"/>
  <c r="B104" i="3"/>
  <c r="D104" i="3"/>
  <c r="A273" i="3"/>
  <c r="H273" i="3"/>
  <c r="B273" i="3" s="1"/>
  <c r="D273" i="3"/>
  <c r="A105" i="3"/>
  <c r="H105" i="3"/>
  <c r="B105" i="3"/>
  <c r="D105" i="3"/>
  <c r="A106" i="3"/>
  <c r="H106" i="3"/>
  <c r="B106" i="3" s="1"/>
  <c r="D106" i="3"/>
  <c r="A107" i="3"/>
  <c r="H107" i="3"/>
  <c r="B107" i="3"/>
  <c r="D107" i="3"/>
  <c r="A108" i="3"/>
  <c r="H108" i="3"/>
  <c r="B108" i="3" s="1"/>
  <c r="D108" i="3"/>
  <c r="A109" i="3"/>
  <c r="H109" i="3"/>
  <c r="B109" i="3"/>
  <c r="D109" i="3"/>
  <c r="A110" i="3"/>
  <c r="H110" i="3"/>
  <c r="B110" i="3" s="1"/>
  <c r="D110" i="3"/>
  <c r="A111" i="3"/>
  <c r="H111" i="3"/>
  <c r="B111" i="3"/>
  <c r="D111" i="3"/>
  <c r="A112" i="3"/>
  <c r="H112" i="3"/>
  <c r="B112" i="3" s="1"/>
  <c r="D112" i="3"/>
  <c r="A113" i="3"/>
  <c r="H113" i="3"/>
  <c r="B113" i="3"/>
  <c r="D113" i="3"/>
  <c r="H39" i="3"/>
  <c r="B39" i="3"/>
  <c r="D39" i="3"/>
  <c r="A39" i="3"/>
  <c r="H38" i="3"/>
  <c r="B38" i="3" s="1"/>
  <c r="D38" i="3"/>
  <c r="A38" i="3"/>
  <c r="H37" i="3"/>
  <c r="B37" i="3"/>
  <c r="D37" i="3"/>
  <c r="A37" i="3"/>
  <c r="H36" i="3"/>
  <c r="B36" i="3" s="1"/>
  <c r="D36" i="3"/>
  <c r="A36" i="3"/>
  <c r="H35" i="3"/>
  <c r="B35" i="3"/>
  <c r="D35" i="3"/>
  <c r="A35" i="3"/>
  <c r="H34" i="3"/>
  <c r="B34" i="3" s="1"/>
  <c r="D34" i="3"/>
  <c r="A34" i="3"/>
  <c r="H33" i="3"/>
  <c r="B33" i="3"/>
  <c r="D33" i="3"/>
  <c r="A33" i="3"/>
  <c r="H32" i="3"/>
  <c r="B32" i="3" s="1"/>
  <c r="D32" i="3"/>
  <c r="A32" i="3"/>
  <c r="H31" i="3"/>
  <c r="B31" i="3"/>
  <c r="D31" i="3"/>
  <c r="A31" i="3"/>
  <c r="H30" i="3"/>
  <c r="B30" i="3" s="1"/>
  <c r="D30" i="3"/>
  <c r="A30" i="3"/>
  <c r="H29" i="3"/>
  <c r="B29" i="3"/>
  <c r="D29" i="3"/>
  <c r="A29" i="3"/>
  <c r="H28" i="3"/>
  <c r="B28" i="3" s="1"/>
  <c r="D28" i="3"/>
  <c r="A28" i="3"/>
  <c r="H27" i="3"/>
  <c r="B27" i="3"/>
  <c r="D27" i="3"/>
  <c r="A27" i="3"/>
  <c r="H26" i="3"/>
  <c r="B26" i="3" s="1"/>
  <c r="D26" i="3"/>
  <c r="A26" i="3"/>
  <c r="H25" i="3"/>
  <c r="B25" i="3"/>
  <c r="D25" i="3"/>
  <c r="A25" i="3"/>
  <c r="H24" i="3"/>
  <c r="B24" i="3" s="1"/>
  <c r="D24" i="3"/>
  <c r="A24" i="3"/>
  <c r="H23" i="3"/>
  <c r="B23" i="3"/>
  <c r="D23" i="3"/>
  <c r="A23" i="3"/>
  <c r="H22" i="3"/>
  <c r="B22" i="3" s="1"/>
  <c r="D22" i="3"/>
  <c r="A22" i="3"/>
  <c r="H21" i="3"/>
  <c r="B21" i="3"/>
  <c r="D21" i="3"/>
  <c r="A21" i="3"/>
  <c r="H262" i="3"/>
  <c r="B262" i="3" s="1"/>
  <c r="D262" i="3"/>
  <c r="A262" i="3"/>
  <c r="H261" i="3"/>
  <c r="B261" i="3"/>
  <c r="D261" i="3"/>
  <c r="A261" i="3"/>
  <c r="H20" i="3"/>
  <c r="B20" i="3" s="1"/>
  <c r="D20" i="3"/>
  <c r="A20" i="3"/>
  <c r="H260" i="3"/>
  <c r="B260" i="3"/>
  <c r="D260" i="3"/>
  <c r="A260" i="3"/>
  <c r="H19" i="3"/>
  <c r="B19" i="3" s="1"/>
  <c r="D19" i="3"/>
  <c r="A19" i="3"/>
  <c r="H18" i="3"/>
  <c r="B18" i="3"/>
  <c r="D18" i="3"/>
  <c r="A18" i="3"/>
  <c r="H17" i="3"/>
  <c r="B17" i="3" s="1"/>
  <c r="D17" i="3"/>
  <c r="A17" i="3"/>
  <c r="H16" i="3"/>
  <c r="B16" i="3"/>
  <c r="D16" i="3"/>
  <c r="A16" i="3"/>
  <c r="H15" i="3"/>
  <c r="B15" i="3" s="1"/>
  <c r="D15" i="3"/>
  <c r="A15" i="3"/>
  <c r="H14" i="3"/>
  <c r="B14" i="3"/>
  <c r="D14" i="3"/>
  <c r="A14" i="3"/>
  <c r="H13" i="3"/>
  <c r="B13" i="3" s="1"/>
  <c r="D13" i="3"/>
  <c r="A13" i="3"/>
  <c r="H12" i="3"/>
  <c r="B12" i="3"/>
  <c r="D12" i="3"/>
  <c r="A12" i="3"/>
  <c r="H259" i="3"/>
  <c r="B259" i="3" s="1"/>
  <c r="D259" i="3"/>
  <c r="A259" i="3"/>
  <c r="H258" i="3"/>
  <c r="B258" i="3"/>
  <c r="D258" i="3"/>
  <c r="A258" i="3"/>
  <c r="H257" i="3"/>
  <c r="B257" i="3" s="1"/>
  <c r="D257" i="3"/>
  <c r="A257" i="3"/>
  <c r="H256" i="3"/>
  <c r="B256" i="3"/>
  <c r="D256" i="3"/>
  <c r="A256" i="3"/>
  <c r="H11" i="3"/>
  <c r="B11" i="3" s="1"/>
  <c r="D11" i="3"/>
  <c r="A11" i="3"/>
  <c r="H255" i="3"/>
  <c r="B255" i="3"/>
  <c r="D255" i="3"/>
  <c r="A255" i="3"/>
  <c r="H254" i="3"/>
  <c r="B254" i="3" s="1"/>
  <c r="D254" i="3"/>
  <c r="A254" i="3"/>
  <c r="H253" i="3"/>
  <c r="B253" i="3"/>
  <c r="D253" i="3"/>
  <c r="A253" i="3"/>
  <c r="H252" i="3"/>
  <c r="B252" i="3" s="1"/>
  <c r="D252" i="3"/>
  <c r="A252" i="3"/>
  <c r="H251" i="3"/>
  <c r="B251" i="3"/>
  <c r="D251" i="3"/>
  <c r="A251" i="3"/>
  <c r="H250" i="3"/>
  <c r="B250" i="3" s="1"/>
  <c r="D250" i="3"/>
  <c r="A250" i="3"/>
  <c r="H249" i="3"/>
  <c r="B249" i="3"/>
  <c r="D249" i="3"/>
  <c r="A249" i="3"/>
  <c r="H248" i="3"/>
  <c r="B248" i="3" s="1"/>
  <c r="D248" i="3"/>
  <c r="A248" i="3"/>
  <c r="H247" i="3"/>
  <c r="B247" i="3"/>
  <c r="D247" i="3"/>
  <c r="A247" i="3"/>
  <c r="H246" i="3"/>
  <c r="B246" i="3" s="1"/>
  <c r="D246" i="3"/>
  <c r="A246" i="3"/>
  <c r="H245" i="3"/>
  <c r="B245" i="3"/>
  <c r="D245" i="3"/>
  <c r="A245" i="3"/>
  <c r="H244" i="3"/>
  <c r="B244" i="3" s="1"/>
  <c r="D244" i="3"/>
  <c r="A244" i="3"/>
  <c r="H243" i="3"/>
  <c r="B243" i="3"/>
  <c r="D243" i="3"/>
  <c r="A243" i="3"/>
  <c r="H242" i="3"/>
  <c r="B242" i="3" s="1"/>
  <c r="D242" i="3"/>
  <c r="A242" i="3"/>
  <c r="H241" i="3"/>
  <c r="B241" i="3"/>
  <c r="D241" i="3"/>
  <c r="A241" i="3"/>
  <c r="H240" i="3"/>
  <c r="B240" i="3" s="1"/>
  <c r="D240" i="3"/>
  <c r="A240" i="3"/>
  <c r="H239" i="3"/>
  <c r="B239" i="3"/>
  <c r="D239" i="3"/>
  <c r="A239" i="3"/>
  <c r="H238" i="3"/>
  <c r="B238" i="3" s="1"/>
  <c r="D238" i="3"/>
  <c r="A238" i="3"/>
  <c r="H237" i="3"/>
  <c r="B237" i="3"/>
  <c r="D237" i="3"/>
  <c r="A237" i="3"/>
  <c r="H236" i="3"/>
  <c r="B236" i="3" s="1"/>
  <c r="D236" i="3"/>
  <c r="A236" i="3"/>
  <c r="H235" i="3"/>
  <c r="B235" i="3"/>
  <c r="D235" i="3"/>
  <c r="A235" i="3"/>
  <c r="H234" i="3"/>
  <c r="B234" i="3" s="1"/>
  <c r="D234" i="3"/>
  <c r="A234" i="3"/>
  <c r="H233" i="3"/>
  <c r="B233" i="3"/>
  <c r="D233" i="3"/>
  <c r="A233" i="3"/>
  <c r="H232" i="3"/>
  <c r="B232" i="3" s="1"/>
  <c r="D232" i="3"/>
  <c r="A232" i="3"/>
  <c r="H231" i="3"/>
  <c r="B231" i="3"/>
  <c r="D231" i="3"/>
  <c r="A231" i="3"/>
  <c r="H230" i="3"/>
  <c r="B230" i="3" s="1"/>
  <c r="D230" i="3"/>
  <c r="A230" i="3"/>
  <c r="H229" i="3"/>
  <c r="B229" i="3"/>
  <c r="D229" i="3"/>
  <c r="A229" i="3"/>
  <c r="H228" i="3"/>
  <c r="B228" i="3" s="1"/>
  <c r="D228" i="3"/>
  <c r="A228" i="3"/>
  <c r="H227" i="3"/>
  <c r="B227" i="3"/>
  <c r="D227" i="3"/>
  <c r="A227" i="3"/>
  <c r="H226" i="3"/>
  <c r="B226" i="3" s="1"/>
  <c r="D226" i="3"/>
  <c r="A226" i="3"/>
  <c r="H225" i="3"/>
  <c r="B225" i="3"/>
  <c r="D225" i="3"/>
  <c r="A225" i="3"/>
  <c r="H224" i="3"/>
  <c r="B224" i="3" s="1"/>
  <c r="D224" i="3"/>
  <c r="A224" i="3"/>
  <c r="H223" i="3"/>
  <c r="B223" i="3"/>
  <c r="D223" i="3"/>
  <c r="A223" i="3"/>
  <c r="H222" i="3"/>
  <c r="B222" i="3" s="1"/>
  <c r="D222" i="3"/>
  <c r="A222" i="3"/>
  <c r="H221" i="3"/>
  <c r="B221" i="3"/>
  <c r="D221" i="3"/>
  <c r="A221" i="3"/>
  <c r="H220" i="3"/>
  <c r="B220" i="3" s="1"/>
  <c r="D220" i="3"/>
  <c r="A220" i="3"/>
  <c r="H219" i="3"/>
  <c r="B219" i="3"/>
  <c r="D219" i="3"/>
  <c r="A219" i="3"/>
  <c r="H218" i="3"/>
  <c r="B218" i="3" s="1"/>
  <c r="D218" i="3"/>
  <c r="A218" i="3"/>
  <c r="H217" i="3"/>
  <c r="B217" i="3"/>
  <c r="D217" i="3"/>
  <c r="A217" i="3"/>
  <c r="H216" i="3"/>
  <c r="B216" i="3" s="1"/>
  <c r="D216" i="3"/>
  <c r="A216" i="3"/>
  <c r="H215" i="3"/>
  <c r="B215" i="3"/>
  <c r="D215" i="3"/>
  <c r="A215" i="3"/>
  <c r="H214" i="3"/>
  <c r="B214" i="3" s="1"/>
  <c r="D214" i="3"/>
  <c r="A214" i="3"/>
  <c r="H213" i="3"/>
  <c r="B213" i="3"/>
  <c r="D213" i="3"/>
  <c r="A213" i="3"/>
  <c r="H212" i="3"/>
  <c r="B212" i="3" s="1"/>
  <c r="D212" i="3"/>
  <c r="A212" i="3"/>
  <c r="H211" i="3"/>
  <c r="B211" i="3"/>
  <c r="D211" i="3"/>
  <c r="A211" i="3"/>
  <c r="H210" i="3"/>
  <c r="B210" i="3" s="1"/>
  <c r="D210" i="3"/>
  <c r="A210" i="3"/>
  <c r="H209" i="3"/>
  <c r="B209" i="3"/>
  <c r="D209" i="3"/>
  <c r="A209" i="3"/>
  <c r="H208" i="3"/>
  <c r="B208" i="3" s="1"/>
  <c r="D208" i="3"/>
  <c r="A208" i="3"/>
  <c r="H207" i="3"/>
  <c r="B207" i="3"/>
  <c r="D207" i="3"/>
  <c r="A207" i="3"/>
  <c r="H206" i="3"/>
  <c r="B206" i="3" s="1"/>
  <c r="D206" i="3"/>
  <c r="A206" i="3"/>
  <c r="H205" i="3"/>
  <c r="B205" i="3"/>
  <c r="D205" i="3"/>
  <c r="A205" i="3"/>
  <c r="H204" i="3"/>
  <c r="B204" i="3" s="1"/>
  <c r="D204" i="3"/>
  <c r="A204" i="3"/>
  <c r="H203" i="3"/>
  <c r="B203" i="3"/>
  <c r="D203" i="3"/>
  <c r="A203" i="3"/>
  <c r="H202" i="3"/>
  <c r="B202" i="3" s="1"/>
  <c r="D202" i="3"/>
  <c r="A202" i="3"/>
  <c r="H201" i="3"/>
  <c r="B201" i="3"/>
  <c r="D201" i="3"/>
  <c r="A201" i="3"/>
  <c r="H200" i="3"/>
  <c r="B200" i="3" s="1"/>
  <c r="D200" i="3"/>
  <c r="A200" i="3"/>
  <c r="H199" i="3"/>
  <c r="B199" i="3"/>
  <c r="D199" i="3"/>
  <c r="A199" i="3"/>
  <c r="H198" i="3"/>
  <c r="B198" i="3" s="1"/>
  <c r="D198" i="3"/>
  <c r="A198" i="3"/>
  <c r="H197" i="3"/>
  <c r="B197" i="3"/>
  <c r="D197" i="3"/>
  <c r="A197" i="3"/>
  <c r="H196" i="3"/>
  <c r="B196" i="3" s="1"/>
  <c r="D196" i="3"/>
  <c r="A196" i="3"/>
  <c r="H195" i="3"/>
  <c r="B195" i="3"/>
  <c r="D195" i="3"/>
  <c r="A195" i="3"/>
  <c r="H194" i="3"/>
  <c r="B194" i="3" s="1"/>
  <c r="D194" i="3"/>
  <c r="A194" i="3"/>
  <c r="H193" i="3"/>
  <c r="B193" i="3"/>
  <c r="D193" i="3"/>
  <c r="A193" i="3"/>
  <c r="H192" i="3"/>
  <c r="B192" i="3" s="1"/>
  <c r="D192" i="3"/>
  <c r="A192" i="3"/>
  <c r="H191" i="3"/>
  <c r="B191" i="3"/>
  <c r="D191" i="3"/>
  <c r="A191" i="3"/>
  <c r="H190" i="3"/>
  <c r="B190" i="3" s="1"/>
  <c r="D190" i="3"/>
  <c r="A190" i="3"/>
  <c r="H189" i="3"/>
  <c r="B189" i="3"/>
  <c r="D189" i="3"/>
  <c r="A189" i="3"/>
  <c r="H188" i="3"/>
  <c r="B188" i="3" s="1"/>
  <c r="D188" i="3"/>
  <c r="A188" i="3"/>
  <c r="H187" i="3"/>
  <c r="B187" i="3"/>
  <c r="D187" i="3"/>
  <c r="A187" i="3"/>
  <c r="H186" i="3"/>
  <c r="B186" i="3" s="1"/>
  <c r="D186" i="3"/>
  <c r="A186" i="3"/>
  <c r="H185" i="3"/>
  <c r="F185" i="3"/>
  <c r="D185" i="3" s="1"/>
  <c r="B185" i="3"/>
  <c r="A185" i="3"/>
  <c r="H184" i="3"/>
  <c r="B184" i="3"/>
  <c r="F184" i="3"/>
  <c r="D184" i="3" s="1"/>
  <c r="A184" i="3"/>
  <c r="H183" i="3"/>
  <c r="B183" i="3" s="1"/>
  <c r="F183" i="3"/>
  <c r="D183" i="3" s="1"/>
  <c r="A183" i="3"/>
  <c r="H182" i="3"/>
  <c r="B182" i="3" s="1"/>
  <c r="F182" i="3"/>
  <c r="D182" i="3" s="1"/>
  <c r="A182" i="3"/>
  <c r="H181" i="3"/>
  <c r="F181" i="3"/>
  <c r="D181" i="3"/>
  <c r="B181" i="3"/>
  <c r="A181" i="3"/>
  <c r="H180" i="3"/>
  <c r="B180" i="3" s="1"/>
  <c r="D180" i="3"/>
  <c r="A180" i="3"/>
  <c r="H179" i="3"/>
  <c r="B179" i="3"/>
  <c r="D179" i="3"/>
  <c r="A179" i="3"/>
  <c r="H178" i="3"/>
  <c r="B178" i="3" s="1"/>
  <c r="D178" i="3"/>
  <c r="A178" i="3"/>
  <c r="H177" i="3"/>
  <c r="B177" i="3"/>
  <c r="D177" i="3"/>
  <c r="A177" i="3"/>
  <c r="H176" i="3"/>
  <c r="B176" i="3" s="1"/>
  <c r="D176" i="3"/>
  <c r="A176" i="3"/>
  <c r="H175" i="3"/>
  <c r="B175" i="3"/>
  <c r="D175" i="3"/>
  <c r="A175" i="3"/>
  <c r="H174" i="3"/>
  <c r="B174" i="3" s="1"/>
  <c r="D174" i="3"/>
  <c r="A174" i="3"/>
  <c r="H173" i="3"/>
  <c r="B173" i="3"/>
  <c r="D173" i="3"/>
  <c r="A173" i="3"/>
  <c r="H172" i="3"/>
  <c r="B172" i="3" s="1"/>
  <c r="D172" i="3"/>
  <c r="A172" i="3"/>
  <c r="H171" i="3"/>
  <c r="B171" i="3"/>
  <c r="D171" i="3"/>
  <c r="A171" i="3"/>
  <c r="H170" i="3"/>
  <c r="B170" i="3"/>
  <c r="D170" i="3"/>
  <c r="A170" i="3"/>
  <c r="H169" i="3"/>
  <c r="B169" i="3"/>
  <c r="D169" i="3"/>
  <c r="A169" i="3"/>
  <c r="H168" i="3"/>
  <c r="B168" i="3"/>
  <c r="D168" i="3"/>
  <c r="A168" i="3"/>
  <c r="H167" i="3"/>
  <c r="B167" i="3"/>
  <c r="D167" i="3"/>
  <c r="A167" i="3"/>
  <c r="H166" i="3"/>
  <c r="B166" i="3"/>
  <c r="D166" i="3"/>
  <c r="A166" i="3"/>
  <c r="H165" i="3"/>
  <c r="B165" i="3"/>
  <c r="D165" i="3"/>
  <c r="A165" i="3"/>
  <c r="H164" i="3"/>
  <c r="B164" i="3"/>
  <c r="D164" i="3"/>
  <c r="A164" i="3"/>
  <c r="H163" i="3"/>
  <c r="B163" i="3"/>
  <c r="D163" i="3"/>
  <c r="A163" i="3"/>
  <c r="H162" i="3"/>
  <c r="B162" i="3"/>
  <c r="D162" i="3"/>
  <c r="A162" i="3"/>
  <c r="H161" i="3"/>
  <c r="B161" i="3"/>
  <c r="D161" i="3"/>
  <c r="A161" i="3"/>
  <c r="H160" i="3"/>
  <c r="B160" i="3"/>
  <c r="D160" i="3"/>
  <c r="A160" i="3"/>
  <c r="H159" i="3"/>
  <c r="B159" i="3"/>
  <c r="D159" i="3"/>
  <c r="A159" i="3"/>
  <c r="H158" i="3"/>
  <c r="B158" i="3"/>
  <c r="D158" i="3"/>
  <c r="A158" i="3"/>
  <c r="H157" i="3"/>
  <c r="B157" i="3"/>
  <c r="D157" i="3"/>
  <c r="A157" i="3"/>
  <c r="H156" i="3"/>
  <c r="B156" i="3"/>
  <c r="D156" i="3"/>
  <c r="A156" i="3"/>
  <c r="H155" i="3"/>
  <c r="B155" i="3"/>
  <c r="D155" i="3"/>
  <c r="A155" i="3"/>
  <c r="H154" i="3"/>
  <c r="B154" i="3"/>
  <c r="D154" i="3"/>
  <c r="A154" i="3"/>
  <c r="H153" i="3"/>
  <c r="B153" i="3"/>
  <c r="D153" i="3"/>
  <c r="A153" i="3"/>
  <c r="H152" i="3"/>
  <c r="B152" i="3"/>
  <c r="D152" i="3"/>
  <c r="A152" i="3"/>
  <c r="H151" i="3"/>
  <c r="B151" i="3"/>
  <c r="D151" i="3"/>
  <c r="A151" i="3"/>
  <c r="H150" i="3"/>
  <c r="B150" i="3"/>
  <c r="D150" i="3"/>
  <c r="A150" i="3"/>
  <c r="H149" i="3"/>
  <c r="B149" i="3"/>
  <c r="D149" i="3"/>
  <c r="A149" i="3"/>
  <c r="H148" i="3"/>
  <c r="B148" i="3"/>
  <c r="D148" i="3"/>
  <c r="A148" i="3"/>
  <c r="H147" i="3"/>
  <c r="B147" i="3"/>
  <c r="D147" i="3"/>
  <c r="A147" i="3"/>
  <c r="H146" i="3"/>
  <c r="B146" i="3"/>
  <c r="D146" i="3"/>
  <c r="A146" i="3"/>
  <c r="H145" i="3"/>
  <c r="B145" i="3"/>
  <c r="D145" i="3"/>
  <c r="A145" i="3"/>
  <c r="H144" i="3"/>
  <c r="B144" i="3"/>
  <c r="D144" i="3"/>
  <c r="A144" i="3"/>
  <c r="H143" i="3"/>
  <c r="B143" i="3"/>
  <c r="D143" i="3"/>
  <c r="A143" i="3"/>
  <c r="H142" i="3"/>
  <c r="B142" i="3"/>
  <c r="D142" i="3"/>
  <c r="A142" i="3"/>
  <c r="H141" i="3"/>
  <c r="B141" i="3"/>
  <c r="D141" i="3"/>
  <c r="A141" i="3"/>
  <c r="H140" i="3"/>
  <c r="B140" i="3"/>
  <c r="D140" i="3"/>
  <c r="A140" i="3"/>
  <c r="H139" i="3"/>
  <c r="B139" i="3"/>
  <c r="D139" i="3"/>
  <c r="A139" i="3"/>
  <c r="H138" i="3"/>
  <c r="B138" i="3"/>
  <c r="D138" i="3"/>
  <c r="A138" i="3"/>
  <c r="H137" i="3"/>
  <c r="B137" i="3"/>
  <c r="D137" i="3"/>
  <c r="A137" i="3"/>
  <c r="H136" i="3"/>
  <c r="B136" i="3"/>
  <c r="D136" i="3"/>
  <c r="A136" i="3"/>
  <c r="H135" i="3"/>
  <c r="B135" i="3"/>
  <c r="D135" i="3"/>
  <c r="A135" i="3"/>
  <c r="H134" i="3"/>
  <c r="B134" i="3"/>
  <c r="D134" i="3"/>
  <c r="A134" i="3"/>
  <c r="H133" i="3"/>
  <c r="B133" i="3"/>
  <c r="D133" i="3"/>
  <c r="A133" i="3"/>
  <c r="H132" i="3"/>
  <c r="B132" i="3"/>
  <c r="D132" i="3"/>
  <c r="A132" i="3"/>
  <c r="H131" i="3"/>
  <c r="B131" i="3"/>
  <c r="D131" i="3"/>
  <c r="A131" i="3"/>
  <c r="H130" i="3"/>
  <c r="B130" i="3"/>
  <c r="D130" i="3"/>
  <c r="A130" i="3"/>
  <c r="H129" i="3"/>
  <c r="B129" i="3"/>
  <c r="D129" i="3"/>
  <c r="A129" i="3"/>
  <c r="H128" i="3"/>
  <c r="B128" i="3"/>
  <c r="D128" i="3"/>
  <c r="A128" i="3"/>
  <c r="H127" i="3"/>
  <c r="B127" i="3"/>
  <c r="D127" i="3"/>
  <c r="A127" i="3"/>
  <c r="H126" i="3"/>
  <c r="B126" i="3"/>
  <c r="D126" i="3"/>
  <c r="A126" i="3"/>
  <c r="H125" i="3"/>
  <c r="B125" i="3"/>
  <c r="D125" i="3"/>
  <c r="A125" i="3"/>
  <c r="H124" i="3"/>
  <c r="B124" i="3"/>
  <c r="D124" i="3"/>
  <c r="A124" i="3"/>
  <c r="H123" i="3"/>
  <c r="B123" i="3"/>
  <c r="D123" i="3"/>
  <c r="A123" i="3"/>
  <c r="H122" i="3"/>
  <c r="B122" i="3"/>
  <c r="D122" i="3"/>
  <c r="A122" i="3"/>
  <c r="H121" i="3"/>
  <c r="B121" i="3"/>
  <c r="D121" i="3"/>
  <c r="A121" i="3"/>
  <c r="H120" i="3"/>
  <c r="B120" i="3"/>
  <c r="D120" i="3"/>
  <c r="A120" i="3"/>
  <c r="H119" i="3"/>
  <c r="B119" i="3"/>
  <c r="D119" i="3"/>
  <c r="A119" i="3"/>
  <c r="H118" i="3"/>
  <c r="B118" i="3"/>
  <c r="D118" i="3"/>
  <c r="A118" i="3"/>
  <c r="H117" i="3"/>
  <c r="B117" i="3"/>
  <c r="D117" i="3"/>
  <c r="A117" i="3"/>
  <c r="H116" i="3"/>
  <c r="B116" i="3"/>
  <c r="D116" i="3"/>
  <c r="A116" i="3"/>
  <c r="H115" i="3"/>
  <c r="B115" i="3"/>
  <c r="D115" i="3"/>
  <c r="A115" i="3"/>
  <c r="H114" i="3"/>
  <c r="B114" i="3"/>
  <c r="D114" i="3"/>
  <c r="A114" i="3"/>
  <c r="Q293" i="1"/>
  <c r="Q292" i="1"/>
  <c r="Q289" i="1"/>
  <c r="Q291" i="1"/>
  <c r="Q287" i="1"/>
  <c r="Q288" i="1"/>
  <c r="Q285" i="1"/>
  <c r="Q290" i="1"/>
  <c r="Q286" i="1"/>
  <c r="F16" i="1"/>
  <c r="F17" i="1" s="1"/>
  <c r="Q267" i="1"/>
  <c r="C17" i="1"/>
  <c r="C7" i="1"/>
  <c r="E88" i="1" s="1"/>
  <c r="F88" i="1" s="1"/>
  <c r="G88" i="1" s="1"/>
  <c r="C8" i="1"/>
  <c r="Q230" i="1"/>
  <c r="Q165" i="1"/>
  <c r="Q170" i="1"/>
  <c r="Q171" i="1"/>
  <c r="Q172" i="1"/>
  <c r="Q173" i="1"/>
  <c r="Q174" i="1"/>
  <c r="Q175" i="1"/>
  <c r="Q176" i="1"/>
  <c r="Q177" i="1"/>
  <c r="Q180" i="1"/>
  <c r="Q188" i="1"/>
  <c r="Q283" i="1"/>
  <c r="Q191" i="1"/>
  <c r="Q201" i="1"/>
  <c r="Q235" i="1"/>
  <c r="Q272" i="1"/>
  <c r="Q277" i="1"/>
  <c r="Q183" i="1"/>
  <c r="Q184" i="1"/>
  <c r="Q185" i="1"/>
  <c r="Q186" i="1"/>
  <c r="Q261" i="1"/>
  <c r="Q263" i="1"/>
  <c r="Q264" i="1"/>
  <c r="Q265" i="1"/>
  <c r="Q266" i="1"/>
  <c r="Q268" i="1"/>
  <c r="Q269" i="1"/>
  <c r="Q270" i="1"/>
  <c r="Q271" i="1"/>
  <c r="Q273" i="1"/>
  <c r="Q193" i="1"/>
  <c r="Q195" i="1"/>
  <c r="Q204" i="1"/>
  <c r="Q205" i="1"/>
  <c r="Q206" i="1"/>
  <c r="Q211" i="1"/>
  <c r="Q214" i="1"/>
  <c r="Q218" i="1"/>
  <c r="Q189" i="1"/>
  <c r="Q220" i="1"/>
  <c r="Q221" i="1"/>
  <c r="Q225" i="1"/>
  <c r="Q226" i="1"/>
  <c r="Q190" i="1"/>
  <c r="Q229" i="1"/>
  <c r="Q232" i="1"/>
  <c r="Q233" i="1"/>
  <c r="Q234" i="1"/>
  <c r="Q240" i="1"/>
  <c r="Q241" i="1"/>
  <c r="Q242" i="1"/>
  <c r="Q244" i="1"/>
  <c r="Q245" i="1"/>
  <c r="Q250" i="1"/>
  <c r="Q251" i="1"/>
  <c r="Q252" i="1"/>
  <c r="Q254" i="1"/>
  <c r="Q255" i="1"/>
  <c r="Q257" i="1"/>
  <c r="Q260" i="1"/>
  <c r="Q227" i="1"/>
  <c r="Q192" i="1"/>
  <c r="Q196" i="1"/>
  <c r="Q197" i="1"/>
  <c r="Q198" i="1"/>
  <c r="Q199" i="1"/>
  <c r="Q200" i="1"/>
  <c r="Q209" i="1"/>
  <c r="Q210" i="1"/>
  <c r="Q212" i="1"/>
  <c r="Q213" i="1"/>
  <c r="Q216" i="1"/>
  <c r="Q219" i="1"/>
  <c r="Q222" i="1"/>
  <c r="Q223" i="1"/>
  <c r="Q224" i="1"/>
  <c r="Q228" i="1"/>
  <c r="Q231" i="1"/>
  <c r="Q236" i="1"/>
  <c r="Q237" i="1"/>
  <c r="Q238" i="1"/>
  <c r="Q239" i="1"/>
  <c r="Q247" i="1"/>
  <c r="Q248" i="1"/>
  <c r="Q249" i="1"/>
  <c r="Q253" i="1"/>
  <c r="Q256" i="1"/>
  <c r="Q258" i="1"/>
  <c r="Q259" i="1"/>
  <c r="Q262" i="1"/>
  <c r="Q179" i="1"/>
  <c r="Q187" i="1"/>
  <c r="Q194" i="1"/>
  <c r="Q203" i="1"/>
  <c r="Q208" i="1"/>
  <c r="Q202" i="1"/>
  <c r="Q131" i="1"/>
  <c r="Q217" i="1"/>
  <c r="Q215" i="1"/>
  <c r="Q82" i="1"/>
  <c r="Q207" i="1"/>
  <c r="E63" i="1"/>
  <c r="E104" i="1"/>
  <c r="F104" i="1" s="1"/>
  <c r="E161" i="1"/>
  <c r="E262" i="1"/>
  <c r="F262" i="1" s="1"/>
  <c r="E181" i="1"/>
  <c r="F181" i="1" s="1"/>
  <c r="G181" i="1" s="1"/>
  <c r="I181" i="1" s="1"/>
  <c r="E284" i="1"/>
  <c r="F284" i="1" s="1"/>
  <c r="E286" i="1"/>
  <c r="F286" i="1" s="1"/>
  <c r="E213" i="1"/>
  <c r="E45" i="3" s="1"/>
  <c r="E247" i="1"/>
  <c r="E25" i="1"/>
  <c r="F25" i="1" s="1"/>
  <c r="G25" i="1" s="1"/>
  <c r="H25" i="1" s="1"/>
  <c r="E90" i="1"/>
  <c r="F90" i="1" s="1"/>
  <c r="G90" i="1" s="1"/>
  <c r="H90" i="1" s="1"/>
  <c r="E135" i="1"/>
  <c r="F135" i="1" s="1"/>
  <c r="G135" i="1" s="1"/>
  <c r="H135" i="1" s="1"/>
  <c r="E147" i="1"/>
  <c r="F147" i="1" s="1"/>
  <c r="G147" i="1" s="1"/>
  <c r="E186" i="1"/>
  <c r="F186" i="1" s="1"/>
  <c r="E264" i="1"/>
  <c r="E271" i="1"/>
  <c r="F271" i="1" s="1"/>
  <c r="G271" i="1" s="1"/>
  <c r="I271" i="1" s="1"/>
  <c r="E204" i="1"/>
  <c r="F204" i="1" s="1"/>
  <c r="G204" i="1" s="1"/>
  <c r="I204" i="1" s="1"/>
  <c r="E232" i="1"/>
  <c r="E251" i="1"/>
  <c r="E80" i="3" s="1"/>
  <c r="E255" i="1"/>
  <c r="F255" i="1" s="1"/>
  <c r="G255" i="1" s="1"/>
  <c r="I255" i="1" s="1"/>
  <c r="E34" i="1"/>
  <c r="F34" i="1" s="1"/>
  <c r="G34" i="1" s="1"/>
  <c r="H34" i="1" s="1"/>
  <c r="E46" i="1"/>
  <c r="E50" i="1"/>
  <c r="E66" i="1"/>
  <c r="E70" i="1"/>
  <c r="F70" i="1" s="1"/>
  <c r="G70" i="1" s="1"/>
  <c r="H70" i="1" s="1"/>
  <c r="E78" i="1"/>
  <c r="F78" i="1" s="1"/>
  <c r="G78" i="1" s="1"/>
  <c r="H78" i="1" s="1"/>
  <c r="E103" i="1"/>
  <c r="E195" i="3" s="1"/>
  <c r="E111" i="1"/>
  <c r="E119" i="1"/>
  <c r="F119" i="1" s="1"/>
  <c r="E160" i="1"/>
  <c r="E164" i="1"/>
  <c r="F164" i="1" s="1"/>
  <c r="E243" i="1"/>
  <c r="E281" i="1"/>
  <c r="F281" i="1" s="1"/>
  <c r="G281" i="1" s="1"/>
  <c r="I281" i="1" s="1"/>
  <c r="E173" i="1"/>
  <c r="F173" i="1" s="1"/>
  <c r="G173" i="1" s="1"/>
  <c r="H173" i="1" s="1"/>
  <c r="E217" i="1"/>
  <c r="F217" i="1" s="1"/>
  <c r="G217" i="1" s="1"/>
  <c r="J217" i="1" s="1"/>
  <c r="E192" i="1"/>
  <c r="F192" i="1" s="1"/>
  <c r="G192" i="1" s="1"/>
  <c r="I192" i="1" s="1"/>
  <c r="E210" i="1"/>
  <c r="F210" i="1"/>
  <c r="E228" i="1"/>
  <c r="F228" i="1" s="1"/>
  <c r="E259" i="1"/>
  <c r="F259" i="1" s="1"/>
  <c r="G259" i="1" s="1"/>
  <c r="I259" i="1" s="1"/>
  <c r="E267" i="1"/>
  <c r="F267" i="1" s="1"/>
  <c r="E180" i="3"/>
  <c r="E238" i="3"/>
  <c r="E29" i="3"/>
  <c r="E15" i="3"/>
  <c r="F63" i="1"/>
  <c r="G63" i="1" s="1"/>
  <c r="H63" i="1" s="1"/>
  <c r="E156" i="3"/>
  <c r="E49" i="3"/>
  <c r="E96" i="3"/>
  <c r="E100" i="3"/>
  <c r="F243" i="1"/>
  <c r="G243" i="1" s="1"/>
  <c r="I243" i="1" s="1"/>
  <c r="E263" i="3"/>
  <c r="E171" i="3"/>
  <c r="E171" i="1"/>
  <c r="F171" i="1"/>
  <c r="E146" i="1"/>
  <c r="F146" i="1" s="1"/>
  <c r="G146" i="1" s="1"/>
  <c r="I146" i="1" s="1"/>
  <c r="E117" i="1"/>
  <c r="F117" i="1" s="1"/>
  <c r="G117" i="1" s="1"/>
  <c r="I117" i="1" s="1"/>
  <c r="E97" i="1"/>
  <c r="F97" i="1" s="1"/>
  <c r="G97" i="1" s="1"/>
  <c r="H97" i="1" s="1"/>
  <c r="E28" i="1"/>
  <c r="E175" i="1"/>
  <c r="E197" i="1"/>
  <c r="F197" i="1" s="1"/>
  <c r="G197" i="1" s="1"/>
  <c r="I197" i="1" s="1"/>
  <c r="E256" i="1"/>
  <c r="E49" i="1"/>
  <c r="F49" i="1" s="1"/>
  <c r="G49" i="1" s="1"/>
  <c r="H49" i="1" s="1"/>
  <c r="E98" i="1"/>
  <c r="F98" i="1" s="1"/>
  <c r="E106" i="1"/>
  <c r="F106" i="1" s="1"/>
  <c r="G106" i="1" s="1"/>
  <c r="H106" i="1" s="1"/>
  <c r="E114" i="1"/>
  <c r="E151" i="1"/>
  <c r="E159" i="1"/>
  <c r="F159" i="1" s="1"/>
  <c r="E168" i="1"/>
  <c r="F168" i="1" s="1"/>
  <c r="G168" i="1" s="1"/>
  <c r="H168" i="1" s="1"/>
  <c r="E207" i="1"/>
  <c r="F207" i="1" s="1"/>
  <c r="G207" i="1"/>
  <c r="H207" i="1" s="1"/>
  <c r="E291" i="1"/>
  <c r="F291" i="1" s="1"/>
  <c r="G291" i="1" s="1"/>
  <c r="K291" i="1" s="1"/>
  <c r="E209" i="1"/>
  <c r="E185" i="1"/>
  <c r="E263" i="1"/>
  <c r="E193" i="1"/>
  <c r="E190" i="1"/>
  <c r="F190" i="1"/>
  <c r="G190" i="1" s="1"/>
  <c r="I190" i="1" s="1"/>
  <c r="E244" i="1"/>
  <c r="E74" i="3" s="1"/>
  <c r="E254" i="1"/>
  <c r="F254" i="1" s="1"/>
  <c r="G254" i="1" s="1"/>
  <c r="I254" i="1" s="1"/>
  <c r="E260" i="1"/>
  <c r="E30" i="1"/>
  <c r="E123" i="3" s="1"/>
  <c r="E54" i="1"/>
  <c r="E35" i="1"/>
  <c r="E84" i="1"/>
  <c r="E176" i="3" s="1"/>
  <c r="E96" i="1"/>
  <c r="F96" i="1" s="1"/>
  <c r="E141" i="1"/>
  <c r="E232" i="3" s="1"/>
  <c r="E153" i="1"/>
  <c r="F153" i="1" s="1"/>
  <c r="G153" i="1" s="1"/>
  <c r="H153" i="1" s="1"/>
  <c r="E178" i="1"/>
  <c r="E188" i="1"/>
  <c r="F188" i="1" s="1"/>
  <c r="E200" i="1"/>
  <c r="E212" i="1"/>
  <c r="E239" i="1"/>
  <c r="F239" i="1" s="1"/>
  <c r="G239" i="1" s="1"/>
  <c r="I239" i="1" s="1"/>
  <c r="E36" i="1"/>
  <c r="E129" i="3"/>
  <c r="E64" i="1"/>
  <c r="E80" i="1"/>
  <c r="F80" i="1" s="1"/>
  <c r="E93" i="1"/>
  <c r="E138" i="1"/>
  <c r="E150" i="1"/>
  <c r="E167" i="1"/>
  <c r="E257" i="3" s="1"/>
  <c r="E53" i="1"/>
  <c r="F53" i="1" s="1"/>
  <c r="G53" i="1" s="1"/>
  <c r="H53" i="1" s="1"/>
  <c r="E55" i="1"/>
  <c r="F55" i="1" s="1"/>
  <c r="G55" i="1" s="1"/>
  <c r="H55" i="1" s="1"/>
  <c r="E235" i="1"/>
  <c r="E67" i="3" s="1"/>
  <c r="E202" i="1"/>
  <c r="F202" i="1" s="1"/>
  <c r="G202" i="1" s="1"/>
  <c r="K202" i="1" s="1"/>
  <c r="E131" i="1"/>
  <c r="F131" i="1" s="1"/>
  <c r="E73" i="1"/>
  <c r="E166" i="3"/>
  <c r="E94" i="1"/>
  <c r="E102" i="1"/>
  <c r="E163" i="1"/>
  <c r="E254" i="3" s="1"/>
  <c r="E182" i="1"/>
  <c r="F182" i="1" s="1"/>
  <c r="E280" i="1"/>
  <c r="E172" i="1"/>
  <c r="E208" i="1"/>
  <c r="F208" i="1" s="1"/>
  <c r="G208" i="1" s="1"/>
  <c r="J208" i="1" s="1"/>
  <c r="E216" i="1"/>
  <c r="E77" i="1"/>
  <c r="E290" i="1"/>
  <c r="E158" i="1"/>
  <c r="E249" i="3" s="1"/>
  <c r="E134" i="1"/>
  <c r="E113" i="1"/>
  <c r="F113" i="1" s="1"/>
  <c r="G113" i="1" s="1"/>
  <c r="H113" i="1" s="1"/>
  <c r="E170" i="1"/>
  <c r="E166" i="1"/>
  <c r="F166" i="1" s="1"/>
  <c r="G166" i="1" s="1"/>
  <c r="H166" i="1" s="1"/>
  <c r="E59" i="1"/>
  <c r="E152" i="3" s="1"/>
  <c r="E139" i="1"/>
  <c r="F139" i="1" s="1"/>
  <c r="G139" i="1" s="1"/>
  <c r="H139" i="1" s="1"/>
  <c r="E126" i="1"/>
  <c r="E61" i="1"/>
  <c r="F61" i="1" s="1"/>
  <c r="G61" i="1" s="1"/>
  <c r="H61" i="1" s="1"/>
  <c r="E295" i="1"/>
  <c r="F295" i="1" s="1"/>
  <c r="G295" i="1" s="1"/>
  <c r="K295" i="1" s="1"/>
  <c r="E223" i="1"/>
  <c r="E55" i="3" s="1"/>
  <c r="E279" i="1"/>
  <c r="F279" i="1" s="1"/>
  <c r="G279" i="1" s="1"/>
  <c r="I279" i="1" s="1"/>
  <c r="E85" i="1"/>
  <c r="F85" i="1" s="1"/>
  <c r="G85" i="1" s="1"/>
  <c r="H85" i="1" s="1"/>
  <c r="E60" i="1"/>
  <c r="F60" i="1" s="1"/>
  <c r="G60" i="1" s="1"/>
  <c r="H60" i="1" s="1"/>
  <c r="E40" i="1"/>
  <c r="E133" i="3" s="1"/>
  <c r="E231" i="1"/>
  <c r="E196" i="1"/>
  <c r="E292" i="1"/>
  <c r="F292" i="1" s="1"/>
  <c r="G292" i="1" s="1"/>
  <c r="K292" i="1" s="1"/>
  <c r="E51" i="1"/>
  <c r="E299" i="1"/>
  <c r="F299" i="1" s="1"/>
  <c r="G299" i="1" s="1"/>
  <c r="K299" i="1" s="1"/>
  <c r="E294" i="1"/>
  <c r="F294" i="1"/>
  <c r="G294" i="1" s="1"/>
  <c r="K294" i="1" s="1"/>
  <c r="E298" i="1"/>
  <c r="F298" i="1" s="1"/>
  <c r="G298" i="1" s="1"/>
  <c r="K298" i="1" s="1"/>
  <c r="E297" i="1"/>
  <c r="F297" i="1" s="1"/>
  <c r="G297" i="1" s="1"/>
  <c r="K297" i="1" s="1"/>
  <c r="E296" i="1"/>
  <c r="F296" i="1" s="1"/>
  <c r="G296" i="1" s="1"/>
  <c r="K296" i="1" s="1"/>
  <c r="E39" i="1"/>
  <c r="E71" i="1"/>
  <c r="E180" i="1"/>
  <c r="E203" i="1"/>
  <c r="F203" i="1" s="1"/>
  <c r="G203" i="1" s="1"/>
  <c r="J203" i="1" s="1"/>
  <c r="E236" i="1"/>
  <c r="E33" i="1"/>
  <c r="E126" i="3" s="1"/>
  <c r="E65" i="1"/>
  <c r="F65" i="1" s="1"/>
  <c r="E110" i="1"/>
  <c r="E122" i="1"/>
  <c r="E143" i="1"/>
  <c r="F143" i="1" s="1"/>
  <c r="G143" i="1"/>
  <c r="I143" i="1" s="1"/>
  <c r="I147" i="1"/>
  <c r="E155" i="1"/>
  <c r="E275" i="1"/>
  <c r="F275" i="1" s="1"/>
  <c r="G275" i="1" s="1"/>
  <c r="I275" i="1" s="1"/>
  <c r="E176" i="1"/>
  <c r="F176" i="1" s="1"/>
  <c r="G176" i="1" s="1"/>
  <c r="H176" i="1" s="1"/>
  <c r="E198" i="1"/>
  <c r="F198" i="1" s="1"/>
  <c r="E224" i="1"/>
  <c r="E258" i="1"/>
  <c r="E87" i="3"/>
  <c r="E277" i="1"/>
  <c r="E184" i="1"/>
  <c r="G186" i="1"/>
  <c r="I186" i="1" s="1"/>
  <c r="E266" i="1"/>
  <c r="F266" i="1" s="1"/>
  <c r="G266" i="1" s="1"/>
  <c r="I266" i="1" s="1"/>
  <c r="E269" i="1"/>
  <c r="F269" i="1" s="1"/>
  <c r="G269" i="1" s="1"/>
  <c r="E195" i="1"/>
  <c r="E205" i="1"/>
  <c r="E221" i="1"/>
  <c r="E53" i="3" s="1"/>
  <c r="E226" i="1"/>
  <c r="F226" i="1" s="1"/>
  <c r="G226" i="1" s="1"/>
  <c r="I226" i="1" s="1"/>
  <c r="E27" i="1"/>
  <c r="E120" i="3" s="1"/>
  <c r="E43" i="1"/>
  <c r="F43" i="1" s="1"/>
  <c r="G43" i="1" s="1"/>
  <c r="H43" i="1" s="1"/>
  <c r="E75" i="1"/>
  <c r="E92" i="1"/>
  <c r="F92" i="1" s="1"/>
  <c r="G92" i="1" s="1"/>
  <c r="H92" i="1" s="1"/>
  <c r="E112" i="1"/>
  <c r="E124" i="1"/>
  <c r="F124" i="1" s="1"/>
  <c r="G124" i="1" s="1"/>
  <c r="H124" i="1" s="1"/>
  <c r="E145" i="1"/>
  <c r="E157" i="1"/>
  <c r="E278" i="1"/>
  <c r="E268" i="3" s="1"/>
  <c r="E201" i="1"/>
  <c r="E37" i="3" s="1"/>
  <c r="E82" i="1"/>
  <c r="F82" i="1" s="1"/>
  <c r="G82" i="1" s="1"/>
  <c r="I82" i="1" s="1"/>
  <c r="E194" i="1"/>
  <c r="F194" i="1" s="1"/>
  <c r="G194" i="1" s="1"/>
  <c r="J194" i="1" s="1"/>
  <c r="E222" i="1"/>
  <c r="E253" i="1"/>
  <c r="E24" i="1"/>
  <c r="E44" i="1"/>
  <c r="F44" i="1" s="1"/>
  <c r="G44" i="1" s="1"/>
  <c r="H44" i="1" s="1"/>
  <c r="E56" i="1"/>
  <c r="E149" i="3" s="1"/>
  <c r="E76" i="1"/>
  <c r="F76" i="1" s="1"/>
  <c r="G76" i="1" s="1"/>
  <c r="H76" i="1" s="1"/>
  <c r="E89" i="1"/>
  <c r="E109" i="1"/>
  <c r="E121" i="1"/>
  <c r="E142" i="1"/>
  <c r="E233" i="3" s="1"/>
  <c r="E154" i="1"/>
  <c r="E245" i="3" s="1"/>
  <c r="E274" i="1"/>
  <c r="G284" i="1"/>
  <c r="I284" i="1" s="1"/>
  <c r="E37" i="1"/>
  <c r="E130" i="3" s="1"/>
  <c r="E69" i="1"/>
  <c r="H88" i="1"/>
  <c r="E79" i="1"/>
  <c r="F79" i="1" s="1"/>
  <c r="F222" i="1"/>
  <c r="G222" i="1"/>
  <c r="I222" i="1" s="1"/>
  <c r="E54" i="3"/>
  <c r="F145" i="1"/>
  <c r="G145" i="1" s="1"/>
  <c r="I145" i="1" s="1"/>
  <c r="E236" i="3"/>
  <c r="F258" i="1"/>
  <c r="G258" i="1" s="1"/>
  <c r="I258" i="1" s="1"/>
  <c r="F73" i="1"/>
  <c r="G73" i="1" s="1"/>
  <c r="H73" i="1" s="1"/>
  <c r="F138" i="1"/>
  <c r="G138" i="1" s="1"/>
  <c r="I138" i="1" s="1"/>
  <c r="E229" i="3"/>
  <c r="G188" i="1"/>
  <c r="I188" i="1" s="1"/>
  <c r="E25" i="3"/>
  <c r="F209" i="1"/>
  <c r="G209" i="1"/>
  <c r="I209" i="1" s="1"/>
  <c r="E42" i="3"/>
  <c r="E41" i="3"/>
  <c r="G98" i="1"/>
  <c r="H98" i="1" s="1"/>
  <c r="I269" i="1"/>
  <c r="E256" i="3"/>
  <c r="E185" i="3"/>
  <c r="F93" i="1"/>
  <c r="G93" i="1" s="1"/>
  <c r="H93" i="1" s="1"/>
  <c r="F178" i="1"/>
  <c r="G178" i="1" s="1"/>
  <c r="H178" i="1" s="1"/>
  <c r="E260" i="3"/>
  <c r="E89" i="3"/>
  <c r="F260" i="1"/>
  <c r="G260" i="1" s="1"/>
  <c r="I260" i="1" s="1"/>
  <c r="E111" i="3"/>
  <c r="E142" i="3"/>
  <c r="G171" i="1"/>
  <c r="H171" i="1" s="1"/>
  <c r="E13" i="3"/>
  <c r="F253" i="1"/>
  <c r="G253" i="1" s="1"/>
  <c r="I253" i="1" s="1"/>
  <c r="E82" i="3"/>
  <c r="F150" i="1"/>
  <c r="G150" i="1" s="1"/>
  <c r="I150" i="1"/>
  <c r="E241" i="3"/>
  <c r="E173" i="3"/>
  <c r="G80" i="1"/>
  <c r="H80" i="1" s="1"/>
  <c r="E216" i="3"/>
  <c r="F37" i="1"/>
  <c r="G37" i="1" s="1"/>
  <c r="H37" i="1" s="1"/>
  <c r="F112" i="1"/>
  <c r="G112" i="1" s="1"/>
  <c r="H112" i="1" s="1"/>
  <c r="F51" i="1"/>
  <c r="G51" i="1" s="1"/>
  <c r="H51" i="1" s="1"/>
  <c r="E144" i="3"/>
  <c r="F280" i="1"/>
  <c r="G280" i="1"/>
  <c r="I280" i="1" s="1"/>
  <c r="E270" i="3"/>
  <c r="F235" i="1"/>
  <c r="G235" i="1" s="1"/>
  <c r="I235" i="1" s="1"/>
  <c r="F244" i="1"/>
  <c r="G244" i="1" s="1"/>
  <c r="I244" i="1" s="1"/>
  <c r="E33" i="3"/>
  <c r="F157" i="1"/>
  <c r="G157" i="1" s="1"/>
  <c r="H157" i="1"/>
  <c r="E248" i="3"/>
  <c r="F77" i="1"/>
  <c r="G77" i="1" s="1"/>
  <c r="H77" i="1" s="1"/>
  <c r="E170" i="3"/>
  <c r="F200" i="1"/>
  <c r="G200" i="1" s="1"/>
  <c r="I200" i="1" s="1"/>
  <c r="E36" i="3"/>
  <c r="F185" i="1"/>
  <c r="G185" i="1" s="1"/>
  <c r="I185" i="1" s="1"/>
  <c r="F24" i="1"/>
  <c r="G24" i="1" s="1"/>
  <c r="H24" i="1" s="1"/>
  <c r="E117" i="3"/>
  <c r="F134" i="1"/>
  <c r="G134" i="1" s="1"/>
  <c r="I134" i="1" s="1"/>
  <c r="E225" i="3"/>
  <c r="G182" i="1"/>
  <c r="I182" i="1" s="1"/>
  <c r="E262" i="3"/>
  <c r="E148" i="3"/>
  <c r="G96" i="1"/>
  <c r="H96" i="1" s="1"/>
  <c r="E27" i="3"/>
  <c r="G159" i="1"/>
  <c r="H159" i="1" s="1"/>
  <c r="E250" i="3"/>
  <c r="F175" i="1"/>
  <c r="G175" i="1"/>
  <c r="H175" i="1" s="1"/>
  <c r="E17" i="3"/>
  <c r="G79" i="1"/>
  <c r="H79" i="1" s="1"/>
  <c r="E172" i="3"/>
  <c r="F195" i="1"/>
  <c r="G195" i="1" s="1"/>
  <c r="I195" i="1" s="1"/>
  <c r="E31" i="3"/>
  <c r="E234" i="3"/>
  <c r="E186" i="3"/>
  <c r="F94" i="1"/>
  <c r="G94" i="1" s="1"/>
  <c r="H94" i="1" s="1"/>
  <c r="F54" i="1"/>
  <c r="G54" i="1" s="1"/>
  <c r="H54" i="1" s="1"/>
  <c r="F121" i="1"/>
  <c r="G121" i="1" s="1"/>
  <c r="H121" i="1" s="1"/>
  <c r="E213" i="3"/>
  <c r="F89" i="1"/>
  <c r="G89" i="1" s="1"/>
  <c r="H89" i="1" s="1"/>
  <c r="E181" i="3"/>
  <c r="E184" i="3"/>
  <c r="G198" i="1"/>
  <c r="I198" i="1" s="1"/>
  <c r="E34" i="3"/>
  <c r="E154" i="3"/>
  <c r="F158" i="1"/>
  <c r="G158" i="1" s="1"/>
  <c r="I158" i="1" s="1"/>
  <c r="E146" i="3"/>
  <c r="F193" i="1"/>
  <c r="G193" i="1" s="1"/>
  <c r="I193" i="1" s="1"/>
  <c r="F151" i="1"/>
  <c r="G151" i="1" s="1"/>
  <c r="I151" i="1" s="1"/>
  <c r="E242" i="3"/>
  <c r="E121" i="3"/>
  <c r="F28" i="1"/>
  <c r="G28" i="1" s="1"/>
  <c r="H28" i="1" s="1"/>
  <c r="F154" i="1"/>
  <c r="G154" i="1" s="1"/>
  <c r="I154" i="1" s="1"/>
  <c r="E162" i="3"/>
  <c r="F69" i="1"/>
  <c r="G69" i="1" s="1"/>
  <c r="H69" i="1"/>
  <c r="F224" i="1"/>
  <c r="G224" i="1" s="1"/>
  <c r="I224" i="1" s="1"/>
  <c r="E56" i="3"/>
  <c r="F122" i="1"/>
  <c r="G122" i="1"/>
  <c r="H122" i="1" s="1"/>
  <c r="E214" i="3"/>
  <c r="F109" i="1"/>
  <c r="G109" i="1" s="1"/>
  <c r="H109" i="1" s="1"/>
  <c r="E201" i="3"/>
  <c r="F236" i="1"/>
  <c r="G236" i="1" s="1"/>
  <c r="I236" i="1" s="1"/>
  <c r="E68" i="3"/>
  <c r="F201" i="1"/>
  <c r="G201" i="1" s="1"/>
  <c r="I201" i="1" s="1"/>
  <c r="F110" i="1"/>
  <c r="G110" i="1" s="1"/>
  <c r="H110" i="1" s="1"/>
  <c r="E202" i="3"/>
  <c r="F274" i="1"/>
  <c r="G274" i="1" s="1"/>
  <c r="I274" i="1" s="1"/>
  <c r="E265" i="3"/>
  <c r="F278" i="1"/>
  <c r="G278" i="1" s="1"/>
  <c r="I278" i="1" s="1"/>
  <c r="F184" i="1"/>
  <c r="G184" i="1" s="1"/>
  <c r="I184" i="1" s="1"/>
  <c r="E22" i="3"/>
  <c r="F155" i="1"/>
  <c r="G155" i="1" s="1"/>
  <c r="H155" i="1" s="1"/>
  <c r="E246" i="3"/>
  <c r="F196" i="1"/>
  <c r="G196" i="1" s="1"/>
  <c r="I196" i="1" s="1"/>
  <c r="E32" i="3"/>
  <c r="F75" i="1"/>
  <c r="G75" i="1" s="1"/>
  <c r="H75" i="1" s="1"/>
  <c r="E168" i="3"/>
  <c r="F205" i="1"/>
  <c r="G205" i="1" s="1"/>
  <c r="I205" i="1" s="1"/>
  <c r="E39" i="3"/>
  <c r="F277" i="1"/>
  <c r="G277" i="1" s="1"/>
  <c r="I277" i="1" s="1"/>
  <c r="E103" i="3"/>
  <c r="F180" i="1"/>
  <c r="G180" i="1" s="1"/>
  <c r="I180" i="1" s="1"/>
  <c r="E20" i="3"/>
  <c r="F231" i="1"/>
  <c r="G231" i="1" s="1"/>
  <c r="I231" i="1" s="1"/>
  <c r="E63" i="3"/>
  <c r="F126" i="1"/>
  <c r="G126" i="1" s="1"/>
  <c r="I126" i="1" s="1"/>
  <c r="E218" i="3"/>
  <c r="E110" i="3"/>
  <c r="F290" i="1"/>
  <c r="G290" i="1" s="1"/>
  <c r="J290" i="1" s="1"/>
  <c r="F102" i="1"/>
  <c r="G102" i="1" s="1"/>
  <c r="H102" i="1" s="1"/>
  <c r="E194" i="3"/>
  <c r="E44" i="3"/>
  <c r="F212" i="1"/>
  <c r="G212" i="1" s="1"/>
  <c r="I212" i="1" s="1"/>
  <c r="F35" i="1"/>
  <c r="G35" i="1" s="1"/>
  <c r="H35" i="1" s="1"/>
  <c r="E128" i="3"/>
  <c r="F263" i="1"/>
  <c r="G263" i="1" s="1"/>
  <c r="I263" i="1" s="1"/>
  <c r="E92" i="3"/>
  <c r="F114" i="1"/>
  <c r="G114" i="1"/>
  <c r="H114" i="1" s="1"/>
  <c r="E206" i="3"/>
  <c r="E189" i="3"/>
  <c r="F39" i="1"/>
  <c r="G39" i="1" s="1"/>
  <c r="H39" i="1" s="1"/>
  <c r="E188" i="3"/>
  <c r="F142" i="1"/>
  <c r="G142" i="1" s="1"/>
  <c r="I142" i="1" s="1"/>
  <c r="F56" i="1"/>
  <c r="G56" i="1" s="1"/>
  <c r="H56" i="1" s="1"/>
  <c r="F161" i="1"/>
  <c r="G161" i="1" s="1"/>
  <c r="H161" i="1" s="1"/>
  <c r="E252" i="3"/>
  <c r="F36" i="1"/>
  <c r="G36" i="1" s="1"/>
  <c r="H36" i="1" s="1"/>
  <c r="E258" i="3"/>
  <c r="E205" i="3"/>
  <c r="G65" i="1"/>
  <c r="H65" i="1" s="1"/>
  <c r="E93" i="3"/>
  <c r="F264" i="1"/>
  <c r="G264" i="1" s="1"/>
  <c r="I264" i="1" s="1"/>
  <c r="F27" i="1"/>
  <c r="G27" i="1" s="1"/>
  <c r="H27" i="1" s="1"/>
  <c r="E251" i="3"/>
  <c r="F160" i="1"/>
  <c r="G160" i="1" s="1"/>
  <c r="H160" i="1" s="1"/>
  <c r="E300" i="1"/>
  <c r="F300" i="1"/>
  <c r="G300" i="1" s="1"/>
  <c r="K300" i="1" s="1"/>
  <c r="E67" i="1"/>
  <c r="E160" i="3" s="1"/>
  <c r="E133" i="1"/>
  <c r="F133" i="1" s="1"/>
  <c r="G133" i="1" s="1"/>
  <c r="I133" i="1" s="1"/>
  <c r="E246" i="1"/>
  <c r="E174" i="1"/>
  <c r="E288" i="1"/>
  <c r="E108" i="3" s="1"/>
  <c r="E48" i="1"/>
  <c r="F48" i="1" s="1"/>
  <c r="G48" i="1" s="1"/>
  <c r="H48" i="1" s="1"/>
  <c r="E68" i="1"/>
  <c r="F68" i="1" s="1"/>
  <c r="G68" i="1" s="1"/>
  <c r="H68" i="1" s="1"/>
  <c r="E101" i="1"/>
  <c r="E193" i="3" s="1"/>
  <c r="E29" i="1"/>
  <c r="E122" i="3" s="1"/>
  <c r="E86" i="1"/>
  <c r="F86" i="1" s="1"/>
  <c r="G86" i="1" s="1"/>
  <c r="H86" i="1" s="1"/>
  <c r="E183" i="1"/>
  <c r="E265" i="1"/>
  <c r="E270" i="1"/>
  <c r="F270" i="1" s="1"/>
  <c r="G270" i="1" s="1"/>
  <c r="I270" i="1" s="1"/>
  <c r="E214" i="1"/>
  <c r="E46" i="3" s="1"/>
  <c r="E250" i="1"/>
  <c r="E79" i="3" s="1"/>
  <c r="E252" i="1"/>
  <c r="F252" i="1" s="1"/>
  <c r="G252" i="1" s="1"/>
  <c r="I252" i="1" s="1"/>
  <c r="E107" i="1"/>
  <c r="F107" i="1" s="1"/>
  <c r="G107" i="1" s="1"/>
  <c r="H107" i="1" s="1"/>
  <c r="E115" i="1"/>
  <c r="E123" i="1"/>
  <c r="E215" i="3" s="1"/>
  <c r="E31" i="1"/>
  <c r="E137" i="1"/>
  <c r="F137" i="1" s="1"/>
  <c r="G137" i="1" s="1"/>
  <c r="I137" i="1" s="1"/>
  <c r="E105" i="1"/>
  <c r="F105" i="1" s="1"/>
  <c r="G105" i="1" s="1"/>
  <c r="H105" i="1" s="1"/>
  <c r="E45" i="1"/>
  <c r="F45" i="1" s="1"/>
  <c r="G45" i="1" s="1"/>
  <c r="H45" i="1" s="1"/>
  <c r="E248" i="1"/>
  <c r="F248" i="1" s="1"/>
  <c r="G248" i="1" s="1"/>
  <c r="I248" i="1" s="1"/>
  <c r="E227" i="1"/>
  <c r="E59" i="3" s="1"/>
  <c r="E206" i="1"/>
  <c r="E40" i="3" s="1"/>
  <c r="E220" i="1"/>
  <c r="E22" i="1"/>
  <c r="E87" i="1"/>
  <c r="F87" i="1" s="1"/>
  <c r="G87" i="1" s="1"/>
  <c r="H87" i="1" s="1"/>
  <c r="E95" i="1"/>
  <c r="E187" i="3" s="1"/>
  <c r="E132" i="1"/>
  <c r="E187" i="1"/>
  <c r="F187" i="1" s="1"/>
  <c r="G187" i="1" s="1"/>
  <c r="J187" i="1" s="1"/>
  <c r="E100" i="1"/>
  <c r="E192" i="3" s="1"/>
  <c r="E149" i="1"/>
  <c r="E240" i="3" s="1"/>
  <c r="E125" i="1"/>
  <c r="E287" i="1"/>
  <c r="E57" i="1"/>
  <c r="E130" i="1"/>
  <c r="E222" i="3" s="1"/>
  <c r="E215" i="1"/>
  <c r="E261" i="1"/>
  <c r="F261" i="1" s="1"/>
  <c r="G261" i="1" s="1"/>
  <c r="I261" i="1" s="1"/>
  <c r="E225" i="1"/>
  <c r="F225" i="1" s="1"/>
  <c r="G225" i="1" s="1"/>
  <c r="I225" i="1" s="1"/>
  <c r="E240" i="1"/>
  <c r="E242" i="1"/>
  <c r="F242" i="1" s="1"/>
  <c r="G242" i="1" s="1"/>
  <c r="I242" i="1" s="1"/>
  <c r="E26" i="1"/>
  <c r="E136" i="1"/>
  <c r="F136" i="1" s="1"/>
  <c r="G136" i="1" s="1"/>
  <c r="H136" i="1" s="1"/>
  <c r="E144" i="1"/>
  <c r="E235" i="3" s="1"/>
  <c r="E152" i="1"/>
  <c r="F152" i="1" s="1"/>
  <c r="G152" i="1" s="1"/>
  <c r="H152" i="1" s="1"/>
  <c r="E219" i="1"/>
  <c r="F219" i="1" s="1"/>
  <c r="G219" i="1" s="1"/>
  <c r="I219" i="1" s="1"/>
  <c r="E128" i="1"/>
  <c r="E23" i="1"/>
  <c r="E47" i="1"/>
  <c r="E140" i="3" s="1"/>
  <c r="E120" i="1"/>
  <c r="F120" i="1" s="1"/>
  <c r="G120" i="1" s="1"/>
  <c r="H120" i="1" s="1"/>
  <c r="E293" i="1"/>
  <c r="E113" i="3" s="1"/>
  <c r="E32" i="1"/>
  <c r="F32" i="1" s="1"/>
  <c r="G32" i="1" s="1"/>
  <c r="H32" i="1" s="1"/>
  <c r="G262" i="1"/>
  <c r="I262" i="1" s="1"/>
  <c r="E272" i="1"/>
  <c r="E101" i="3" s="1"/>
  <c r="E211" i="1"/>
  <c r="E189" i="1"/>
  <c r="E83" i="1"/>
  <c r="E175" i="3" s="1"/>
  <c r="E91" i="1"/>
  <c r="F91" i="1" s="1"/>
  <c r="G91" i="1" s="1"/>
  <c r="H91" i="1" s="1"/>
  <c r="E99" i="1"/>
  <c r="E191" i="3" s="1"/>
  <c r="G119" i="1"/>
  <c r="H119" i="1" s="1"/>
  <c r="E127" i="1"/>
  <c r="E219" i="3" s="1"/>
  <c r="G164" i="1"/>
  <c r="H164" i="1" s="1"/>
  <c r="E289" i="1"/>
  <c r="F289" i="1" s="1"/>
  <c r="G289" i="1" s="1"/>
  <c r="K289" i="1" s="1"/>
  <c r="E285" i="1"/>
  <c r="G228" i="1"/>
  <c r="I228" i="1" s="1"/>
  <c r="F232" i="1"/>
  <c r="G232" i="1" s="1"/>
  <c r="I232" i="1" s="1"/>
  <c r="E64" i="3"/>
  <c r="E212" i="3"/>
  <c r="F103" i="1"/>
  <c r="G103" i="1" s="1"/>
  <c r="H103" i="1" s="1"/>
  <c r="F50" i="1"/>
  <c r="G50" i="1"/>
  <c r="H50" i="1" s="1"/>
  <c r="E143" i="3"/>
  <c r="F251" i="1"/>
  <c r="G251" i="1" s="1"/>
  <c r="I251" i="1" s="1"/>
  <c r="E116" i="1"/>
  <c r="F116" i="1" s="1"/>
  <c r="G116" i="1" s="1"/>
  <c r="H116" i="1" s="1"/>
  <c r="E271" i="3"/>
  <c r="F66" i="1"/>
  <c r="G66" i="1"/>
  <c r="H66" i="1" s="1"/>
  <c r="E159" i="3"/>
  <c r="F285" i="1"/>
  <c r="G285" i="1"/>
  <c r="I285" i="1" s="1"/>
  <c r="E105" i="3"/>
  <c r="E119" i="3"/>
  <c r="F26" i="1"/>
  <c r="G26" i="1" s="1"/>
  <c r="H26" i="1" s="1"/>
  <c r="F100" i="1"/>
  <c r="G100" i="1" s="1"/>
  <c r="H100" i="1" s="1"/>
  <c r="F123" i="1"/>
  <c r="G123" i="1"/>
  <c r="H123" i="1" s="1"/>
  <c r="F220" i="1"/>
  <c r="G220" i="1" s="1"/>
  <c r="I220" i="1" s="1"/>
  <c r="E52" i="3"/>
  <c r="F31" i="1"/>
  <c r="G31" i="1"/>
  <c r="H31" i="1" s="1"/>
  <c r="E124" i="3"/>
  <c r="E178" i="3"/>
  <c r="E224" i="3"/>
  <c r="E109" i="3"/>
  <c r="E116" i="3"/>
  <c r="F23" i="1"/>
  <c r="G23" i="1" s="1"/>
  <c r="H23" i="1" s="1"/>
  <c r="E150" i="3"/>
  <c r="F57" i="1"/>
  <c r="G57" i="1" s="1"/>
  <c r="H57" i="1" s="1"/>
  <c r="F115" i="1"/>
  <c r="G115" i="1" s="1"/>
  <c r="H115" i="1" s="1"/>
  <c r="E207" i="3"/>
  <c r="F214" i="1"/>
  <c r="G214" i="1" s="1"/>
  <c r="I214" i="1" s="1"/>
  <c r="F215" i="1"/>
  <c r="G215" i="1" s="1"/>
  <c r="J215" i="1" s="1"/>
  <c r="E47" i="3"/>
  <c r="E199" i="3"/>
  <c r="E99" i="3"/>
  <c r="E141" i="3"/>
  <c r="F128" i="1"/>
  <c r="G128" i="1" s="1"/>
  <c r="H128" i="1" s="1"/>
  <c r="E220" i="3"/>
  <c r="E51" i="3"/>
  <c r="F240" i="1"/>
  <c r="G240" i="1" s="1"/>
  <c r="I240" i="1" s="1"/>
  <c r="E72" i="3"/>
  <c r="E107" i="3"/>
  <c r="F287" i="1"/>
  <c r="G287" i="1" s="1"/>
  <c r="I287" i="1" s="1"/>
  <c r="E179" i="3"/>
  <c r="E94" i="3"/>
  <c r="F265" i="1"/>
  <c r="G265" i="1" s="1"/>
  <c r="I265" i="1" s="1"/>
  <c r="F288" i="1"/>
  <c r="G288" i="1" s="1"/>
  <c r="K288" i="1" s="1"/>
  <c r="F149" i="1"/>
  <c r="G149" i="1" s="1"/>
  <c r="I149" i="1" s="1"/>
  <c r="F250" i="1"/>
  <c r="G250" i="1" s="1"/>
  <c r="I250" i="1" s="1"/>
  <c r="E26" i="3"/>
  <c r="F189" i="1"/>
  <c r="G189" i="1" s="1"/>
  <c r="I189" i="1" s="1"/>
  <c r="F22" i="1"/>
  <c r="G22" i="1" s="1"/>
  <c r="H22" i="1" s="1"/>
  <c r="E115" i="3"/>
  <c r="E21" i="3"/>
  <c r="F183" i="1"/>
  <c r="G183" i="1" s="1"/>
  <c r="I183" i="1" s="1"/>
  <c r="E16" i="3"/>
  <c r="F174" i="1"/>
  <c r="G174" i="1" s="1"/>
  <c r="H174" i="1" s="1"/>
  <c r="E197" i="3"/>
  <c r="E43" i="3"/>
  <c r="F211" i="1"/>
  <c r="G211" i="1"/>
  <c r="I211" i="1" s="1"/>
  <c r="E217" i="3"/>
  <c r="F125" i="1"/>
  <c r="G125" i="1" s="1"/>
  <c r="H125" i="1" s="1"/>
  <c r="F132" i="1"/>
  <c r="G132" i="1" s="1"/>
  <c r="I132" i="1" s="1"/>
  <c r="E223" i="3"/>
  <c r="F246" i="1"/>
  <c r="G246" i="1" s="1"/>
  <c r="I246" i="1" s="1"/>
  <c r="E264" i="3"/>
  <c r="F29" i="1" l="1"/>
  <c r="G29" i="1" s="1"/>
  <c r="H29" i="1" s="1"/>
  <c r="E198" i="3"/>
  <c r="F40" i="1"/>
  <c r="G40" i="1" s="1"/>
  <c r="H40" i="1" s="1"/>
  <c r="F227" i="1"/>
  <c r="G227" i="1" s="1"/>
  <c r="I227" i="1" s="1"/>
  <c r="E226" i="3"/>
  <c r="E83" i="3"/>
  <c r="E98" i="3"/>
  <c r="E305" i="1"/>
  <c r="F305" i="1" s="1"/>
  <c r="G305" i="1" s="1"/>
  <c r="K305" i="1" s="1"/>
  <c r="E57" i="3"/>
  <c r="F67" i="1"/>
  <c r="G67" i="1" s="1"/>
  <c r="H67" i="1" s="1"/>
  <c r="E261" i="3"/>
  <c r="E90" i="3"/>
  <c r="E243" i="3"/>
  <c r="E237" i="3"/>
  <c r="F30" i="1"/>
  <c r="G30" i="1" s="1"/>
  <c r="H30" i="1" s="1"/>
  <c r="F59" i="1"/>
  <c r="G59" i="1" s="1"/>
  <c r="H59" i="1" s="1"/>
  <c r="E182" i="3"/>
  <c r="F213" i="1"/>
  <c r="E304" i="1"/>
  <c r="F304" i="1" s="1"/>
  <c r="G304" i="1" s="1"/>
  <c r="K304" i="1" s="1"/>
  <c r="E230" i="3"/>
  <c r="E244" i="3"/>
  <c r="F99" i="1"/>
  <c r="G99" i="1" s="1"/>
  <c r="H99" i="1" s="1"/>
  <c r="F163" i="1"/>
  <c r="G163" i="1" s="1"/>
  <c r="H163" i="1" s="1"/>
  <c r="F141" i="1"/>
  <c r="G141" i="1" s="1"/>
  <c r="I141" i="1" s="1"/>
  <c r="E91" i="3"/>
  <c r="E303" i="1"/>
  <c r="F303" i="1" s="1"/>
  <c r="G303" i="1" s="1"/>
  <c r="K303" i="1" s="1"/>
  <c r="E77" i="3"/>
  <c r="E190" i="3"/>
  <c r="F223" i="1"/>
  <c r="G223" i="1" s="1"/>
  <c r="I223" i="1" s="1"/>
  <c r="E132" i="3"/>
  <c r="E153" i="3"/>
  <c r="E208" i="3"/>
  <c r="E30" i="3"/>
  <c r="E71" i="3"/>
  <c r="E266" i="3"/>
  <c r="F84" i="1"/>
  <c r="G84" i="1" s="1"/>
  <c r="H84" i="1" s="1"/>
  <c r="E95" i="3"/>
  <c r="E112" i="3"/>
  <c r="E125" i="3"/>
  <c r="F167" i="1"/>
  <c r="G167" i="1" s="1"/>
  <c r="I167" i="1" s="1"/>
  <c r="E136" i="3"/>
  <c r="E88" i="3"/>
  <c r="E227" i="3"/>
  <c r="E18" i="3"/>
  <c r="E209" i="3"/>
  <c r="E118" i="3"/>
  <c r="F144" i="1"/>
  <c r="G144" i="1" s="1"/>
  <c r="I144" i="1" s="1"/>
  <c r="E196" i="3"/>
  <c r="E137" i="3"/>
  <c r="E38" i="3"/>
  <c r="F206" i="1"/>
  <c r="G206" i="1" s="1"/>
  <c r="I206" i="1" s="1"/>
  <c r="F47" i="1"/>
  <c r="G47" i="1" s="1"/>
  <c r="H47" i="1" s="1"/>
  <c r="F221" i="1"/>
  <c r="G221" i="1" s="1"/>
  <c r="I221" i="1" s="1"/>
  <c r="F71" i="1"/>
  <c r="G71" i="1" s="1"/>
  <c r="H71" i="1" s="1"/>
  <c r="E164" i="3"/>
  <c r="E158" i="3"/>
  <c r="E58" i="3"/>
  <c r="E139" i="3"/>
  <c r="F46" i="1"/>
  <c r="G46" i="1" s="1"/>
  <c r="H46" i="1" s="1"/>
  <c r="E76" i="3"/>
  <c r="F247" i="1"/>
  <c r="G247" i="1" s="1"/>
  <c r="I247" i="1" s="1"/>
  <c r="E228" i="3"/>
  <c r="E161" i="3"/>
  <c r="E183" i="3"/>
  <c r="E81" i="3"/>
  <c r="E138" i="3"/>
  <c r="E169" i="3"/>
  <c r="F293" i="1"/>
  <c r="G293" i="1" s="1"/>
  <c r="F83" i="1"/>
  <c r="G83" i="1" s="1"/>
  <c r="H83" i="1" s="1"/>
  <c r="F33" i="1"/>
  <c r="G33" i="1" s="1"/>
  <c r="H33" i="1" s="1"/>
  <c r="E127" i="3"/>
  <c r="F111" i="1"/>
  <c r="G111" i="1" s="1"/>
  <c r="H111" i="1" s="1"/>
  <c r="E203" i="3"/>
  <c r="F127" i="1"/>
  <c r="G127" i="1" s="1"/>
  <c r="I127" i="1" s="1"/>
  <c r="F95" i="1"/>
  <c r="G95" i="1" s="1"/>
  <c r="H95" i="1" s="1"/>
  <c r="F130" i="1"/>
  <c r="G130" i="1" s="1"/>
  <c r="I130" i="1" s="1"/>
  <c r="F101" i="1"/>
  <c r="G101" i="1" s="1"/>
  <c r="H101" i="1" s="1"/>
  <c r="F272" i="1"/>
  <c r="G272" i="1" s="1"/>
  <c r="I272" i="1" s="1"/>
  <c r="E269" i="3"/>
  <c r="E177" i="3"/>
  <c r="F170" i="1"/>
  <c r="G170" i="1" s="1"/>
  <c r="I170" i="1" s="1"/>
  <c r="E12" i="3"/>
  <c r="F256" i="1"/>
  <c r="G256" i="1" s="1"/>
  <c r="I256" i="1" s="1"/>
  <c r="E85" i="3"/>
  <c r="E14" i="3"/>
  <c r="F172" i="1"/>
  <c r="G172" i="1" s="1"/>
  <c r="H172" i="1" s="1"/>
  <c r="F216" i="1"/>
  <c r="G216" i="1" s="1"/>
  <c r="I216" i="1" s="1"/>
  <c r="E48" i="3"/>
  <c r="F64" i="1"/>
  <c r="G64" i="1" s="1"/>
  <c r="H64" i="1" s="1"/>
  <c r="E157" i="3"/>
  <c r="E106" i="3"/>
  <c r="E273" i="3"/>
  <c r="G210" i="1"/>
  <c r="I210" i="1" s="1"/>
  <c r="E165" i="1"/>
  <c r="E148" i="1"/>
  <c r="E21" i="1"/>
  <c r="E245" i="1"/>
  <c r="E218" i="1"/>
  <c r="E268" i="1"/>
  <c r="G213" i="1"/>
  <c r="I213" i="1" s="1"/>
  <c r="E162" i="1"/>
  <c r="E230" i="1"/>
  <c r="E204" i="3"/>
  <c r="E23" i="3"/>
  <c r="E147" i="3"/>
  <c r="E163" i="3"/>
  <c r="E301" i="1"/>
  <c r="F301" i="1" s="1"/>
  <c r="G301" i="1" s="1"/>
  <c r="K301" i="1" s="1"/>
  <c r="E302" i="1"/>
  <c r="F302" i="1" s="1"/>
  <c r="G302" i="1" s="1"/>
  <c r="K302" i="1" s="1"/>
  <c r="G104" i="1"/>
  <c r="H104" i="1" s="1"/>
  <c r="E129" i="1"/>
  <c r="G286" i="1"/>
  <c r="K286" i="1" s="1"/>
  <c r="E283" i="1"/>
  <c r="E233" i="1"/>
  <c r="F233" i="1" s="1"/>
  <c r="G233" i="1" s="1"/>
  <c r="I233" i="1" s="1"/>
  <c r="E282" i="1"/>
  <c r="E52" i="1"/>
  <c r="E118" i="1"/>
  <c r="E229" i="1"/>
  <c r="E38" i="1"/>
  <c r="E58" i="1"/>
  <c r="E156" i="1"/>
  <c r="E276" i="1"/>
  <c r="E84" i="3"/>
  <c r="E24" i="3"/>
  <c r="E249" i="1"/>
  <c r="E199" i="1"/>
  <c r="E177" i="1"/>
  <c r="F177" i="1" s="1"/>
  <c r="G177" i="1" s="1"/>
  <c r="H177" i="1" s="1"/>
  <c r="E169" i="1"/>
  <c r="E74" i="1"/>
  <c r="E62" i="1"/>
  <c r="E42" i="1"/>
  <c r="E257" i="1"/>
  <c r="E241" i="1"/>
  <c r="E237" i="1"/>
  <c r="E81" i="1"/>
  <c r="E72" i="1"/>
  <c r="E255" i="3"/>
  <c r="E238" i="1"/>
  <c r="E191" i="1"/>
  <c r="E140" i="1"/>
  <c r="E234" i="1"/>
  <c r="E273" i="1"/>
  <c r="E179" i="1"/>
  <c r="F179" i="1" s="1"/>
  <c r="G179" i="1" s="1"/>
  <c r="J179" i="1" s="1"/>
  <c r="E41" i="1"/>
  <c r="E108" i="1"/>
  <c r="E60" i="3"/>
  <c r="E211" i="3"/>
  <c r="E19" i="3"/>
  <c r="C11" i="1"/>
  <c r="C12" i="1"/>
  <c r="O303" i="1" l="1"/>
  <c r="O304" i="1"/>
  <c r="O305" i="1"/>
  <c r="C16" i="1"/>
  <c r="D18" i="1" s="1"/>
  <c r="O269" i="1"/>
  <c r="O270" i="1"/>
  <c r="O301" i="1"/>
  <c r="O259" i="1"/>
  <c r="O280" i="1"/>
  <c r="O243" i="1"/>
  <c r="O299" i="1"/>
  <c r="O272" i="1"/>
  <c r="O289" i="1"/>
  <c r="O266" i="1"/>
  <c r="O292" i="1"/>
  <c r="O275" i="1"/>
  <c r="O233" i="1"/>
  <c r="O255" i="1"/>
  <c r="O260" i="1"/>
  <c r="O284" i="1"/>
  <c r="O294" i="1"/>
  <c r="O281" i="1"/>
  <c r="O239" i="1"/>
  <c r="O295" i="1"/>
  <c r="O256" i="1"/>
  <c r="O291" i="1"/>
  <c r="O236" i="1"/>
  <c r="O247" i="1"/>
  <c r="O286" i="1"/>
  <c r="O277" i="1"/>
  <c r="O285" i="1"/>
  <c r="O274" i="1"/>
  <c r="O296" i="1"/>
  <c r="O288" i="1"/>
  <c r="O240" i="1"/>
  <c r="O264" i="1"/>
  <c r="O263" i="1"/>
  <c r="O252" i="1"/>
  <c r="O244" i="1"/>
  <c r="O267" i="1"/>
  <c r="O261" i="1"/>
  <c r="O287" i="1"/>
  <c r="O278" i="1"/>
  <c r="O242" i="1"/>
  <c r="O254" i="1"/>
  <c r="O273" i="1"/>
  <c r="O297" i="1"/>
  <c r="O300" i="1"/>
  <c r="O253" i="1"/>
  <c r="O298" i="1"/>
  <c r="O248" i="1"/>
  <c r="O279" i="1"/>
  <c r="O246" i="1"/>
  <c r="O302" i="1"/>
  <c r="O262" i="1"/>
  <c r="O271" i="1"/>
  <c r="O250" i="1"/>
  <c r="O265" i="1"/>
  <c r="O290" i="1"/>
  <c r="O293" i="1"/>
  <c r="O235" i="1"/>
  <c r="O258" i="1"/>
  <c r="O251" i="1"/>
  <c r="E35" i="3"/>
  <c r="F199" i="1"/>
  <c r="G199" i="1" s="1"/>
  <c r="I199" i="1" s="1"/>
  <c r="F273" i="1"/>
  <c r="G273" i="1" s="1"/>
  <c r="I273" i="1" s="1"/>
  <c r="E102" i="3"/>
  <c r="F237" i="1"/>
  <c r="G237" i="1" s="1"/>
  <c r="I237" i="1" s="1"/>
  <c r="E69" i="3"/>
  <c r="F38" i="1"/>
  <c r="G38" i="1" s="1"/>
  <c r="H38" i="1" s="1"/>
  <c r="E131" i="3"/>
  <c r="E104" i="3"/>
  <c r="F283" i="1"/>
  <c r="O283" i="1" s="1"/>
  <c r="E50" i="3"/>
  <c r="F218" i="1"/>
  <c r="G218" i="1" s="1"/>
  <c r="I218" i="1" s="1"/>
  <c r="F140" i="1"/>
  <c r="G140" i="1" s="1"/>
  <c r="I140" i="1" s="1"/>
  <c r="E231" i="3"/>
  <c r="F241" i="1"/>
  <c r="G241" i="1" s="1"/>
  <c r="I241" i="1" s="1"/>
  <c r="E73" i="3"/>
  <c r="F249" i="1"/>
  <c r="G249" i="1" s="1"/>
  <c r="I249" i="1" s="1"/>
  <c r="E78" i="3"/>
  <c r="E61" i="3"/>
  <c r="F229" i="1"/>
  <c r="G229" i="1" s="1"/>
  <c r="I229" i="1" s="1"/>
  <c r="E221" i="3"/>
  <c r="F129" i="1"/>
  <c r="G129" i="1" s="1"/>
  <c r="H129" i="1" s="1"/>
  <c r="E114" i="3"/>
  <c r="F21" i="1"/>
  <c r="G21" i="1" s="1"/>
  <c r="H21" i="1" s="1"/>
  <c r="F191" i="1"/>
  <c r="G191" i="1" s="1"/>
  <c r="I191" i="1" s="1"/>
  <c r="E28" i="3"/>
  <c r="F257" i="1"/>
  <c r="G257" i="1" s="1"/>
  <c r="I257" i="1" s="1"/>
  <c r="E86" i="3"/>
  <c r="E210" i="3"/>
  <c r="F118" i="1"/>
  <c r="G118" i="1" s="1"/>
  <c r="H118" i="1" s="1"/>
  <c r="F230" i="1"/>
  <c r="G230" i="1" s="1"/>
  <c r="J230" i="1" s="1"/>
  <c r="E62" i="3"/>
  <c r="E239" i="3"/>
  <c r="F148" i="1"/>
  <c r="G148" i="1" s="1"/>
  <c r="I148" i="1" s="1"/>
  <c r="E70" i="3"/>
  <c r="F238" i="1"/>
  <c r="G238" i="1" s="1"/>
  <c r="I238" i="1" s="1"/>
  <c r="F42" i="1"/>
  <c r="G42" i="1" s="1"/>
  <c r="H42" i="1" s="1"/>
  <c r="E135" i="3"/>
  <c r="E145" i="3"/>
  <c r="F52" i="1"/>
  <c r="G52" i="1" s="1"/>
  <c r="H52" i="1" s="1"/>
  <c r="F162" i="1"/>
  <c r="G162" i="1" s="1"/>
  <c r="H162" i="1" s="1"/>
  <c r="E253" i="3"/>
  <c r="E11" i="3"/>
  <c r="F165" i="1"/>
  <c r="G165" i="1" s="1"/>
  <c r="I165" i="1" s="1"/>
  <c r="F108" i="1"/>
  <c r="G108" i="1" s="1"/>
  <c r="H108" i="1" s="1"/>
  <c r="E200" i="3"/>
  <c r="E155" i="3"/>
  <c r="F62" i="1"/>
  <c r="G62" i="1" s="1"/>
  <c r="H62" i="1" s="1"/>
  <c r="F276" i="1"/>
  <c r="G276" i="1" s="1"/>
  <c r="I276" i="1" s="1"/>
  <c r="E267" i="3"/>
  <c r="F282" i="1"/>
  <c r="G282" i="1" s="1"/>
  <c r="I282" i="1" s="1"/>
  <c r="E272" i="3"/>
  <c r="F234" i="1"/>
  <c r="G234" i="1" s="1"/>
  <c r="I234" i="1" s="1"/>
  <c r="E66" i="3"/>
  <c r="F245" i="1"/>
  <c r="G245" i="1" s="1"/>
  <c r="I245" i="1" s="1"/>
  <c r="E75" i="3"/>
  <c r="F41" i="1"/>
  <c r="G41" i="1" s="1"/>
  <c r="H41" i="1" s="1"/>
  <c r="E134" i="3"/>
  <c r="F72" i="1"/>
  <c r="G72" i="1" s="1"/>
  <c r="H72" i="1" s="1"/>
  <c r="E165" i="3"/>
  <c r="F74" i="1"/>
  <c r="G74" i="1" s="1"/>
  <c r="H74" i="1" s="1"/>
  <c r="E167" i="3"/>
  <c r="E247" i="3"/>
  <c r="F156" i="1"/>
  <c r="G156" i="1" s="1"/>
  <c r="I156" i="1" s="1"/>
  <c r="J293" i="1"/>
  <c r="E174" i="3"/>
  <c r="F81" i="1"/>
  <c r="G81" i="1" s="1"/>
  <c r="H81" i="1" s="1"/>
  <c r="E259" i="3"/>
  <c r="F169" i="1"/>
  <c r="G169" i="1" s="1"/>
  <c r="I169" i="1" s="1"/>
  <c r="F58" i="1"/>
  <c r="G58" i="1" s="1"/>
  <c r="H58" i="1" s="1"/>
  <c r="E151" i="3"/>
  <c r="E97" i="3"/>
  <c r="F268" i="1"/>
  <c r="G268" i="1" s="1"/>
  <c r="I268" i="1" s="1"/>
  <c r="E65" i="3"/>
  <c r="O249" i="1" l="1"/>
  <c r="O257" i="1"/>
  <c r="O276" i="1"/>
  <c r="O241" i="1"/>
  <c r="O268" i="1"/>
  <c r="O238" i="1"/>
  <c r="O282" i="1"/>
  <c r="C15" i="1"/>
  <c r="O245" i="1"/>
  <c r="O234" i="1"/>
  <c r="O237" i="1"/>
  <c r="F18" i="1" l="1"/>
  <c r="F19" i="1" s="1"/>
  <c r="C18" i="1"/>
</calcChain>
</file>

<file path=xl/sharedStrings.xml><?xml version="1.0" encoding="utf-8"?>
<sst xmlns="http://schemas.openxmlformats.org/spreadsheetml/2006/main" count="2755" uniqueCount="985">
  <si>
    <t>JAVSO..47..105</t>
  </si>
  <si>
    <t>IBVS 6244</t>
  </si>
  <si>
    <t>1891.0926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</si>
  <si>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</si>
  <si>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</si>
  <si>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</si>
  <si>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</si>
  <si>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</si>
  <si>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</si>
  <si>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</si>
  <si>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</si>
  <si>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</si>
  <si>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</si>
  <si>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</si>
  <si>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</si>
  <si>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</si>
  <si>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</si>
  <si>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</si>
  <si>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</si>
  <si>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</si>
  <si>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</si>
  <si>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</si>
  <si>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</si>
  <si>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</si>
  <si>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</si>
  <si>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</si>
  <si>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</si>
  <si>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</si>
  <si>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</si>
  <si>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EA/sd</t>
  </si>
  <si>
    <t>Sp:  B9.5 Ve + G5</t>
  </si>
  <si>
    <t>IBVS 3731</t>
  </si>
  <si>
    <t>IBVS 1938</t>
  </si>
  <si>
    <t>Apsidal motion?  See Mezzetti, 1980 1980A&amp;AS...39..273M</t>
  </si>
  <si>
    <t>Mallama 1980</t>
  </si>
  <si>
    <t>1980ApJS...44..241M</t>
  </si>
  <si>
    <t>Kreiner 1980</t>
  </si>
  <si>
    <t>1980AN....301..327K</t>
  </si>
  <si>
    <t>Wood 1963</t>
  </si>
  <si>
    <t>1963AJ.....68..257W</t>
  </si>
  <si>
    <t>1957AJ.....62..371W</t>
  </si>
  <si>
    <t>Misc</t>
  </si>
  <si>
    <t>M.</t>
  </si>
  <si>
    <t>Baldwin</t>
  </si>
  <si>
    <t>G.</t>
  </si>
  <si>
    <t>Samolyk</t>
  </si>
  <si>
    <t>Wedemayer</t>
  </si>
  <si>
    <t>E.</t>
  </si>
  <si>
    <t>Mayer</t>
  </si>
  <si>
    <t>:</t>
  </si>
  <si>
    <t>Halbach</t>
  </si>
  <si>
    <t>D.</t>
  </si>
  <si>
    <t>Williams</t>
  </si>
  <si>
    <t>P.</t>
  </si>
  <si>
    <t>Atwood</t>
  </si>
  <si>
    <t>R.</t>
  </si>
  <si>
    <t>Hill</t>
  </si>
  <si>
    <t>Smith</t>
  </si>
  <si>
    <t>C.</t>
  </si>
  <si>
    <t>Hesseltine</t>
  </si>
  <si>
    <t>OMT #3</t>
  </si>
  <si>
    <t>Locher K</t>
  </si>
  <si>
    <t>BBSAG Bull...25</t>
  </si>
  <si>
    <t>B</t>
  </si>
  <si>
    <t>Diethelm R</t>
  </si>
  <si>
    <t>BBSAG Bull...26</t>
  </si>
  <si>
    <t>Peter H</t>
  </si>
  <si>
    <t>v</t>
  </si>
  <si>
    <t>BBSAG Bull.5</t>
  </si>
  <si>
    <t>BBSAG Bull.6</t>
  </si>
  <si>
    <t>pg</t>
  </si>
  <si>
    <t>AC 1162</t>
  </si>
  <si>
    <t>K</t>
  </si>
  <si>
    <t>JAAVSO 5,86</t>
  </si>
  <si>
    <t>BBSAG Bull.13</t>
  </si>
  <si>
    <t>BBSAG Bull.17</t>
  </si>
  <si>
    <t>JAAVSO 6,1,28</t>
  </si>
  <si>
    <t>JAAVSO 7,1,28</t>
  </si>
  <si>
    <t>AN 301,6,327</t>
  </si>
  <si>
    <t>BBSAG Bull.30</t>
  </si>
  <si>
    <t>BBSAG Bull.33</t>
  </si>
  <si>
    <t>BBSAG Bull.35</t>
  </si>
  <si>
    <t>BBSAG Bull.48</t>
  </si>
  <si>
    <t>BBSAG Bull.49</t>
  </si>
  <si>
    <t>BBSAG Bull.50</t>
  </si>
  <si>
    <t>Mavrofridis G</t>
  </si>
  <si>
    <t>BBSAG Bull.51</t>
  </si>
  <si>
    <t>BBSAG Bull.56</t>
  </si>
  <si>
    <t>BBSAG Bull.57</t>
  </si>
  <si>
    <t>BRNO 26</t>
  </si>
  <si>
    <t>BBSAG Bull.62</t>
  </si>
  <si>
    <t>Kohl M</t>
  </si>
  <si>
    <t>BBSAG Bull.69</t>
  </si>
  <si>
    <t>BBSAG Bull.73</t>
  </si>
  <si>
    <t>BAAVSS 61,14</t>
  </si>
  <si>
    <t>BBSAG Bull.78</t>
  </si>
  <si>
    <t>Paschke A</t>
  </si>
  <si>
    <t>BBSAG Bull.79</t>
  </si>
  <si>
    <t>BBSAG Bull.82</t>
  </si>
  <si>
    <t>BBSAG Bull.85</t>
  </si>
  <si>
    <t>BBSAG Bull.90</t>
  </si>
  <si>
    <t>BBSAG Bull.92</t>
  </si>
  <si>
    <t>BBSAG Bull.93</t>
  </si>
  <si>
    <t>BBSAG Bull.96</t>
  </si>
  <si>
    <t>BBSAG Bull.99</t>
  </si>
  <si>
    <t>BBSAG Bull.102</t>
  </si>
  <si>
    <t>BBSAG Bull.103</t>
  </si>
  <si>
    <t>BBSAG Bull.104</t>
  </si>
  <si>
    <t>BBSAG Bull.105</t>
  </si>
  <si>
    <t>BBSAG Bull.107</t>
  </si>
  <si>
    <t>BBSAG Bull.108</t>
  </si>
  <si>
    <t>Vandenbroere J</t>
  </si>
  <si>
    <t>BBSAG Bull.110</t>
  </si>
  <si>
    <t>J.-P.Verrot</t>
  </si>
  <si>
    <t>BBSAG 119</t>
  </si>
  <si>
    <t>BBSAG Bull.112</t>
  </si>
  <si>
    <t>S4</t>
  </si>
  <si>
    <t>BBSAG</t>
  </si>
  <si>
    <t>IBVS 5543</t>
  </si>
  <si>
    <t>I</t>
  </si>
  <si>
    <t>IBVS 0035</t>
  </si>
  <si>
    <t>IBVS 0180</t>
  </si>
  <si>
    <t>IBVS 0775</t>
  </si>
  <si>
    <t>IBVS 0795</t>
  </si>
  <si>
    <t>IBVS 0779</t>
  </si>
  <si>
    <t>W Del / GSC 1637-0581</t>
  </si>
  <si>
    <t>IBVS 5675</t>
  </si>
  <si>
    <t>My time zone &gt;&gt;&gt;&gt;&gt;</t>
  </si>
  <si>
    <t>(PST=8, PDT=MDT=7, MDT=CST=6, etc.)</t>
  </si>
  <si>
    <t>JD today</t>
  </si>
  <si>
    <t>New Cycle</t>
  </si>
  <si>
    <t># of data points:</t>
  </si>
  <si>
    <t>Next ToM</t>
  </si>
  <si>
    <t>Start of linear fit &gt;&gt;&gt;&gt;&gt;&gt;&gt;&gt;&gt;&gt;&gt;&gt;&gt;&gt;&gt;&gt;&gt;&gt;&gt;&gt;&gt;</t>
  </si>
  <si>
    <t>OEJV 0060</t>
  </si>
  <si>
    <t>vis</t>
  </si>
  <si>
    <t>Add cycle</t>
  </si>
  <si>
    <t>Old Cycle</t>
  </si>
  <si>
    <t>IBVS 5636</t>
  </si>
  <si>
    <t>IBVS 5959</t>
  </si>
  <si>
    <t>OEJV 0003</t>
  </si>
  <si>
    <t>JAVSO..38...85</t>
  </si>
  <si>
    <t>JAVSO..39...94</t>
  </si>
  <si>
    <t>JAVSO..36..186</t>
  </si>
  <si>
    <t>JAVSO..37...44</t>
  </si>
  <si>
    <t>2013JAVSO..41..122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</si>
  <si>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</si>
  <si>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</si>
  <si>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</si>
  <si>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</si>
  <si>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</si>
  <si>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</si>
  <si>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</si>
  <si>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</si>
  <si>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</si>
  <si>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</t>
  </si>
  <si>
    <t> -0.003 </t>
  </si>
  <si>
    <t>F </t>
  </si>
  <si>
    <t>2412002.500 </t>
  </si>
  <si>
    <t> 27.09.1891 00:00 </t>
  </si>
  <si>
    <t> 0.110 </t>
  </si>
  <si>
    <t>P </t>
  </si>
  <si>
    <t> Wells </t>
  </si>
  <si>
    <t> HC 3 </t>
  </si>
  <si>
    <t>2413540.446 </t>
  </si>
  <si>
    <t> 12.12.1895 22:42 </t>
  </si>
  <si>
    <t> 0.104 </t>
  </si>
  <si>
    <t>V </t>
  </si>
  <si>
    <t> Searle </t>
  </si>
  <si>
    <t> APJ 3.163 </t>
  </si>
  <si>
    <t>2413564.571 </t>
  </si>
  <si>
    <t> 06.01.1896 01:42 </t>
  </si>
  <si>
    <t> 0.199 </t>
  </si>
  <si>
    <t> E.C.Pickering </t>
  </si>
  <si>
    <t> HC 5 </t>
  </si>
  <si>
    <t>2413564.581 </t>
  </si>
  <si>
    <t> 06.01.1896 01:56 </t>
  </si>
  <si>
    <t> 0.209 </t>
  </si>
  <si>
    <t> O.C.Wendell </t>
  </si>
  <si>
    <t> HA 69.1.88 </t>
  </si>
  <si>
    <t>2413684.635 </t>
  </si>
  <si>
    <t> 05.05.1896 03:14 </t>
  </si>
  <si>
    <t> E.Hartwig </t>
  </si>
  <si>
    <t> GUL 1.2.280 </t>
  </si>
  <si>
    <t>2413684.728 </t>
  </si>
  <si>
    <t> 05.05.1896 05:28 </t>
  </si>
  <si>
    <t> 0.203 </t>
  </si>
  <si>
    <t>2413713.564 </t>
  </si>
  <si>
    <t> 03.06.1896 01:32 </t>
  </si>
  <si>
    <t>2413718.326 </t>
  </si>
  <si>
    <t> 07.06.1896 19:49 </t>
  </si>
  <si>
    <t> 0.159 </t>
  </si>
  <si>
    <t>2413737.588 </t>
  </si>
  <si>
    <t> 27.06.1896 02:06 </t>
  </si>
  <si>
    <t> 0.196 </t>
  </si>
  <si>
    <t>2413761.643 </t>
  </si>
  <si>
    <t> 21.07.1896 03:25 </t>
  </si>
  <si>
    <t> 0.221 </t>
  </si>
  <si>
    <t>2413766.427 </t>
  </si>
  <si>
    <t> 25.07.1896 22:14 </t>
  </si>
  <si>
    <t>2413804.882 </t>
  </si>
  <si>
    <t> 02.09.1896 09:10 </t>
  </si>
  <si>
    <t> 0.205 </t>
  </si>
  <si>
    <t> PZ 11.431 </t>
  </si>
  <si>
    <t>2413814.489 </t>
  </si>
  <si>
    <t> 11.09.1896 23:44 </t>
  </si>
  <si>
    <t> 0.200 </t>
  </si>
  <si>
    <t>2413833.722 </t>
  </si>
  <si>
    <t> 01.10.1896 05:19 </t>
  </si>
  <si>
    <t> 0.208 </t>
  </si>
  <si>
    <t>2413838.588 </t>
  </si>
  <si>
    <t> 06.10.1896 02:06 </t>
  </si>
  <si>
    <t> 0.268 </t>
  </si>
  <si>
    <t>2413857.749 </t>
  </si>
  <si>
    <t> 25.10.1896 05:58 </t>
  </si>
  <si>
    <t>2413867.423 </t>
  </si>
  <si>
    <t> 03.11.1896 22:09 </t>
  </si>
  <si>
    <t> 0.267 </t>
  </si>
  <si>
    <t>2413886.590 </t>
  </si>
  <si>
    <t> 23.11.1896 02:09 </t>
  </si>
  <si>
    <t>2413896.192 </t>
  </si>
  <si>
    <t> 02.12.1896 16:36 </t>
  </si>
  <si>
    <t>2414107.668 </t>
  </si>
  <si>
    <t> 02.07.1897 04:01 </t>
  </si>
  <si>
    <t> 0.207 </t>
  </si>
  <si>
    <t>2414136.505 </t>
  </si>
  <si>
    <t> 31.07.1897 00:07 </t>
  </si>
  <si>
    <t>2414179.759 </t>
  </si>
  <si>
    <t> 12.09.1897 06:12 </t>
  </si>
  <si>
    <t> 0.206 </t>
  </si>
  <si>
    <t>2414203.791 </t>
  </si>
  <si>
    <t> 06.10.1897 06:59 </t>
  </si>
  <si>
    <t>2414213.411 </t>
  </si>
  <si>
    <t> 15.10.1897 21:51 </t>
  </si>
  <si>
    <t> 0.215 </t>
  </si>
  <si>
    <t>2414213.435 </t>
  </si>
  <si>
    <t> 15.10.1897 22:26 </t>
  </si>
  <si>
    <t> 0.239 </t>
  </si>
  <si>
    <t> VJS 33.106 </t>
  </si>
  <si>
    <t>2414232.628 </t>
  </si>
  <si>
    <t> 04.11.1897 03:04 </t>
  </si>
  <si>
    <t>2414256.657 </t>
  </si>
  <si>
    <t> 28.11.1897 03:46 </t>
  </si>
  <si>
    <t>2414578.671 </t>
  </si>
  <si>
    <t> 16.10.1898 04:06 </t>
  </si>
  <si>
    <t> 0.212 </t>
  </si>
  <si>
    <t>2414948.741 </t>
  </si>
  <si>
    <t> 21.10.1899 05:47 </t>
  </si>
  <si>
    <t>2415203.450 </t>
  </si>
  <si>
    <t> 02.07.1900 22:48 </t>
  </si>
  <si>
    <t> 0.198 </t>
  </si>
  <si>
    <t>2415203.501 </t>
  </si>
  <si>
    <t> 03.07.1900 00:01 </t>
  </si>
  <si>
    <t> 0.249 </t>
  </si>
  <si>
    <t>2415347.648 </t>
  </si>
  <si>
    <t> 24.11.1900 03:33 </t>
  </si>
  <si>
    <t> 0.213 </t>
  </si>
  <si>
    <t>2415693.690 </t>
  </si>
  <si>
    <t> 05.11.1901 04:33 </t>
  </si>
  <si>
    <t> 0.216 </t>
  </si>
  <si>
    <t>2415698.501 </t>
  </si>
  <si>
    <t> 10.11.1901 00:01 </t>
  </si>
  <si>
    <t> 0.220 </t>
  </si>
  <si>
    <t>2415746.558 </t>
  </si>
  <si>
    <t> 28.12.1901 01:23 </t>
  </si>
  <si>
    <t>2415751.364 </t>
  </si>
  <si>
    <t> 01.01.1902 20:44 </t>
  </si>
  <si>
    <t>2416241.589 </t>
  </si>
  <si>
    <t> 07.05.1903 02:08 </t>
  </si>
  <si>
    <t> 0.219 </t>
  </si>
  <si>
    <t> K.Graff </t>
  </si>
  <si>
    <t> MHAM 8.61 </t>
  </si>
  <si>
    <t>2416736.644 </t>
  </si>
  <si>
    <t> 13.09.1904 03:27 </t>
  </si>
  <si>
    <t> 0.246 </t>
  </si>
  <si>
    <t>2416741.421 </t>
  </si>
  <si>
    <t> 17.09.1904 22:06 </t>
  </si>
  <si>
    <t> 0.217 </t>
  </si>
  <si>
    <t> MHAM 11.28 </t>
  </si>
  <si>
    <t>2416765.515 </t>
  </si>
  <si>
    <t> 12.10.1904 00:21 </t>
  </si>
  <si>
    <t> 0.280 </t>
  </si>
  <si>
    <t>2416813.508 </t>
  </si>
  <si>
    <t> 29.11.1904 00:11 </t>
  </si>
  <si>
    <t>2416866.432 </t>
  </si>
  <si>
    <t> 20.01.1905 22:22 </t>
  </si>
  <si>
    <t> 0.269 </t>
  </si>
  <si>
    <t>2416962.501 </t>
  </si>
  <si>
    <t> 27.04.1905 00:01 </t>
  </si>
  <si>
    <t>2416991.332 </t>
  </si>
  <si>
    <t> 25.05.1905 19:58 </t>
  </si>
  <si>
    <t> 0.211 </t>
  </si>
  <si>
    <t>2417034.603 </t>
  </si>
  <si>
    <t> 08.07.1905 02:28 </t>
  </si>
  <si>
    <t> 0.227 </t>
  </si>
  <si>
    <t> A.A.Nijland </t>
  </si>
  <si>
    <t> AN 231.206 </t>
  </si>
  <si>
    <t>2417068.244 </t>
  </si>
  <si>
    <t> 10.08.1905 17:51 </t>
  </si>
  <si>
    <t> 0.225 </t>
  </si>
  <si>
    <t>2417082.656 </t>
  </si>
  <si>
    <t> 25.08.1905 03:44 </t>
  </si>
  <si>
    <t>2417111.487 </t>
  </si>
  <si>
    <t> 22.09.1905 23:41 </t>
  </si>
  <si>
    <t>2417111.492 </t>
  </si>
  <si>
    <t> 22.09.1905 23:48 </t>
  </si>
  <si>
    <t> 0.218 </t>
  </si>
  <si>
    <t>2417140.343 </t>
  </si>
  <si>
    <t> 21.10.1905 20:13 </t>
  </si>
  <si>
    <t> 0.232 </t>
  </si>
  <si>
    <t>2417145.138 </t>
  </si>
  <si>
    <t> 26.10.1905 15:18 </t>
  </si>
  <si>
    <t>2417356.594 </t>
  </si>
  <si>
    <t> 26.05.1906 02:15 </t>
  </si>
  <si>
    <t>2417409.465 </t>
  </si>
  <si>
    <t> 17.07.1906 23:09 </t>
  </si>
  <si>
    <t> AN 231.207 </t>
  </si>
  <si>
    <t>2417438.327 </t>
  </si>
  <si>
    <t> 15.08.1906 19:50 </t>
  </si>
  <si>
    <t> 0.238 </t>
  </si>
  <si>
    <t>2417462.351 </t>
  </si>
  <si>
    <t> 08.09.1906 20:25 </t>
  </si>
  <si>
    <t>2417707.444 </t>
  </si>
  <si>
    <t> 11.05.1907 22:39 </t>
  </si>
  <si>
    <t> 0.214 </t>
  </si>
  <si>
    <t>2417707.450 </t>
  </si>
  <si>
    <t> 11.05.1907 22:48 </t>
  </si>
  <si>
    <t>2417832.411 </t>
  </si>
  <si>
    <t> 13.09.1907 21:51 </t>
  </si>
  <si>
    <t> 0.222 </t>
  </si>
  <si>
    <t>2417861.253 </t>
  </si>
  <si>
    <t> 12.10.1907 18:04 </t>
  </si>
  <si>
    <t>2417875.657 </t>
  </si>
  <si>
    <t> 27.10.1907 03:46 </t>
  </si>
  <si>
    <t>2417880.453 </t>
  </si>
  <si>
    <t> 31.10.1907 22:52 </t>
  </si>
  <si>
    <t>2418048.679 </t>
  </si>
  <si>
    <t> 17.04.1908 04:17 </t>
  </si>
  <si>
    <t>2418053.486 </t>
  </si>
  <si>
    <t> 21.04.1908 23:39 </t>
  </si>
  <si>
    <t>2418082.313 </t>
  </si>
  <si>
    <t> 20.05.1908 19:30 </t>
  </si>
  <si>
    <t>2418149.589 </t>
  </si>
  <si>
    <t> 27.07.1908 02:08 </t>
  </si>
  <si>
    <t> 0.197 </t>
  </si>
  <si>
    <t>2418154.410 </t>
  </si>
  <si>
    <t> 31.07.1908 21:50 </t>
  </si>
  <si>
    <t>2418173.631 </t>
  </si>
  <si>
    <t> 20.08.1908 03:08 </t>
  </si>
  <si>
    <t>2418178.440 </t>
  </si>
  <si>
    <t> 24.08.1908 22:33 </t>
  </si>
  <si>
    <t>2418183.237 </t>
  </si>
  <si>
    <t> 29.08.1908 17:41 </t>
  </si>
  <si>
    <t>2418202.469 </t>
  </si>
  <si>
    <t> 17.09.1908 23:15 </t>
  </si>
  <si>
    <t> 0.210 </t>
  </si>
  <si>
    <t>2418245.718 </t>
  </si>
  <si>
    <t> 31.10.1908 05:13 </t>
  </si>
  <si>
    <t> 0.204 </t>
  </si>
  <si>
    <t>2418255.336 </t>
  </si>
  <si>
    <t> 09.11.1908 20:03 </t>
  </si>
  <si>
    <t>2418447.583 </t>
  </si>
  <si>
    <t> 21.05.1909 01:59 </t>
  </si>
  <si>
    <t>2418524.462 </t>
  </si>
  <si>
    <t> 05.08.1909 23:05 </t>
  </si>
  <si>
    <t> 0.195 </t>
  </si>
  <si>
    <t>2418529.283 </t>
  </si>
  <si>
    <t> 10.08.1909 18:47 </t>
  </si>
  <si>
    <t>2418553.307 </t>
  </si>
  <si>
    <t> 03.09.1909 19:22 </t>
  </si>
  <si>
    <t>2418572.526 </t>
  </si>
  <si>
    <t> 23.09.1909 00:37 </t>
  </si>
  <si>
    <t>2418596.552 </t>
  </si>
  <si>
    <t> 17.10.1909 01:14 </t>
  </si>
  <si>
    <t> 0.193 </t>
  </si>
  <si>
    <t>2418625.396 </t>
  </si>
  <si>
    <t> 14.11.1909 21:30 </t>
  </si>
  <si>
    <t> 0.201 </t>
  </si>
  <si>
    <t>2418649.421 </t>
  </si>
  <si>
    <t> 08.12.1909 22:06 </t>
  </si>
  <si>
    <t>2418894.533 </t>
  </si>
  <si>
    <t> 11.08.1910 00:47 </t>
  </si>
  <si>
    <t>2418947.403 </t>
  </si>
  <si>
    <t> 02.10.1910 21:40 </t>
  </si>
  <si>
    <t>2418952.208 </t>
  </si>
  <si>
    <t> 07.10.1910 16:59 </t>
  </si>
  <si>
    <t>2418971.424 </t>
  </si>
  <si>
    <t> 26.10.1910 22:10 </t>
  </si>
  <si>
    <t> 0.189 </t>
  </si>
  <si>
    <t>2418971.432 </t>
  </si>
  <si>
    <t> 26.10.1910 22:22 </t>
  </si>
  <si>
    <t>2419293.413 </t>
  </si>
  <si>
    <t> 13.09.1911 21:54 </t>
  </si>
  <si>
    <t> 0.170 </t>
  </si>
  <si>
    <t>2420009.534 </t>
  </si>
  <si>
    <t> 30.08.1913 00:48 </t>
  </si>
  <si>
    <t> 0.182 </t>
  </si>
  <si>
    <t>2420038.367 </t>
  </si>
  <si>
    <t> 27.09.1913 20:48 </t>
  </si>
  <si>
    <t> 0.178 </t>
  </si>
  <si>
    <t>2422619.185 </t>
  </si>
  <si>
    <t> 21.10.1920 16:26 </t>
  </si>
  <si>
    <t> 0.120 </t>
  </si>
  <si>
    <t>2422960.404 </t>
  </si>
  <si>
    <t> 27.09.1921 21:41 </t>
  </si>
  <si>
    <t> 0.106 </t>
  </si>
  <si>
    <t>2423037.299 </t>
  </si>
  <si>
    <t> 13.12.1921 19:10 </t>
  </si>
  <si>
    <t>2423921.587 </t>
  </si>
  <si>
    <t> 16.05.1924 02:05 </t>
  </si>
  <si>
    <t> 0.069 </t>
  </si>
  <si>
    <t>2424099.411 </t>
  </si>
  <si>
    <t> 09.11.1924 21:51 </t>
  </si>
  <si>
    <t> 0.068 </t>
  </si>
  <si>
    <t>2424104.225 </t>
  </si>
  <si>
    <t> 14.11.1924 17:24 </t>
  </si>
  <si>
    <t> 0.076 </t>
  </si>
  <si>
    <t>2425219.208 </t>
  </si>
  <si>
    <t> 04.12.1927 16:59 </t>
  </si>
  <si>
    <t> 0.043 </t>
  </si>
  <si>
    <t> BZ 9.87 </t>
  </si>
  <si>
    <t>2426151.557 </t>
  </si>
  <si>
    <t> 24.06.1930 01:22 </t>
  </si>
  <si>
    <t> 0.009 </t>
  </si>
  <si>
    <t> BZ 12.62 </t>
  </si>
  <si>
    <t>2427271.360 </t>
  </si>
  <si>
    <t> 17.07.1933 20:38 </t>
  </si>
  <si>
    <t> -0.009 </t>
  </si>
  <si>
    <t> S.Piotrowski </t>
  </si>
  <si>
    <t> AAC 2.61 </t>
  </si>
  <si>
    <t>2427670.261 </t>
  </si>
  <si>
    <t> 20.08.1934 18:15 </t>
  </si>
  <si>
    <t> -0.015 </t>
  </si>
  <si>
    <t> AAC 2.77 </t>
  </si>
  <si>
    <t>2428732.401 </t>
  </si>
  <si>
    <t> 17.07.1937 21:37 </t>
  </si>
  <si>
    <t> -0.023 </t>
  </si>
  <si>
    <t> AAC 4.121 </t>
  </si>
  <si>
    <t>2428756.418 </t>
  </si>
  <si>
    <t> 10.08.1937 22:01 </t>
  </si>
  <si>
    <t> -0.036 </t>
  </si>
  <si>
    <t> G.A.Lange </t>
  </si>
  <si>
    <t> AC 20 </t>
  </si>
  <si>
    <t>2429963.221 </t>
  </si>
  <si>
    <t> 29.11.1940 17:18 </t>
  </si>
  <si>
    <t> 0.436 </t>
  </si>
  <si>
    <t> S.Gaposchkin </t>
  </si>
  <si>
    <t> HA 113.73 </t>
  </si>
  <si>
    <t>2430991.266 </t>
  </si>
  <si>
    <t> 23.09.1943 18:23 </t>
  </si>
  <si>
    <t> -0.025 </t>
  </si>
  <si>
    <t> AC 175.18 </t>
  </si>
  <si>
    <t>2431760.247 </t>
  </si>
  <si>
    <t> 31.10.1945 17:55 </t>
  </si>
  <si>
    <t> -0.020 </t>
  </si>
  <si>
    <t>2431774.663 </t>
  </si>
  <si>
    <t> 15.11.1945 03:54 </t>
  </si>
  <si>
    <t> -0.022 </t>
  </si>
  <si>
    <t> O.Struve </t>
  </si>
  <si>
    <t> APJ 104.253 </t>
  </si>
  <si>
    <t>2432096.680 </t>
  </si>
  <si>
    <t> 03.10.1946 04:19 </t>
  </si>
  <si>
    <t> -0.014 </t>
  </si>
  <si>
    <t> B.S.Whitney </t>
  </si>
  <si>
    <t> AJ 55.231 </t>
  </si>
  <si>
    <t>2432115.883 </t>
  </si>
  <si>
    <t> 22.10.1946 09:11 </t>
  </si>
  <si>
    <t> -0.035 </t>
  </si>
  <si>
    <t>2432793.569 </t>
  </si>
  <si>
    <t> 30.08.1948 01:39 </t>
  </si>
  <si>
    <t> R.Szafraniec </t>
  </si>
  <si>
    <t> AAC 4.114 </t>
  </si>
  <si>
    <t>2433067.526 </t>
  </si>
  <si>
    <t> 31.05.1949 00:37 </t>
  </si>
  <si>
    <t> 0.000 </t>
  </si>
  <si>
    <t> AAC 5.6 </t>
  </si>
  <si>
    <t>2433115.586 </t>
  </si>
  <si>
    <t> 18.07.1949 02:03 </t>
  </si>
  <si>
    <t> -0.001 </t>
  </si>
  <si>
    <t>2433562.556 </t>
  </si>
  <si>
    <t> 08.10.1950 01:20 </t>
  </si>
  <si>
    <t> 0.002 </t>
  </si>
  <si>
    <t> AJ 59.455 </t>
  </si>
  <si>
    <t>2433855.724 </t>
  </si>
  <si>
    <t> 28.07.1951 05:22 </t>
  </si>
  <si>
    <t> -0.002 </t>
  </si>
  <si>
    <t>2433879.756 </t>
  </si>
  <si>
    <t> 21.08.1951 06:08 </t>
  </si>
  <si>
    <t>2433889.375 </t>
  </si>
  <si>
    <t> 30.08.1951 21:00 </t>
  </si>
  <si>
    <t> 0.006 </t>
  </si>
  <si>
    <t> AAC 5.11 </t>
  </si>
  <si>
    <t>2434254.619 </t>
  </si>
  <si>
    <t> 30.08.1952 02:51 </t>
  </si>
  <si>
    <t> AAC 5.190 </t>
  </si>
  <si>
    <t>2434302.694 </t>
  </si>
  <si>
    <t> 17.10.1952 04:39 </t>
  </si>
  <si>
    <t>2434331.526 </t>
  </si>
  <si>
    <t> 15.11.1952 00:37 </t>
  </si>
  <si>
    <t> -0.004 </t>
  </si>
  <si>
    <t>2434605.466 </t>
  </si>
  <si>
    <t> 15.08.1953 23:11 </t>
  </si>
  <si>
    <t> -0.012 </t>
  </si>
  <si>
    <t>2434648.740 </t>
  </si>
  <si>
    <t> 28.09.1953 05:45 </t>
  </si>
  <si>
    <t> 0.007 </t>
  </si>
  <si>
    <t> AJ 62.373 </t>
  </si>
  <si>
    <t>2434653.531 </t>
  </si>
  <si>
    <t> 03.10.1953 00:44 </t>
  </si>
  <si>
    <t> -0.008 </t>
  </si>
  <si>
    <t>2434922.678 </t>
  </si>
  <si>
    <t> 29.06.1954 04:16 </t>
  </si>
  <si>
    <t>2435076.468 </t>
  </si>
  <si>
    <t> 29.11.1954 23:13 </t>
  </si>
  <si>
    <t>2435292.748 </t>
  </si>
  <si>
    <t> 04.07.1955 05:57 </t>
  </si>
  <si>
    <t>2435340.803 </t>
  </si>
  <si>
    <t> 21.08.1955 07:16 </t>
  </si>
  <si>
    <t>2435345.610 </t>
  </si>
  <si>
    <t> 26.08.1955 02:38 </t>
  </si>
  <si>
    <t> -0.007 </t>
  </si>
  <si>
    <t>2435345.613 </t>
  </si>
  <si>
    <t> 26.08.1955 02:42 </t>
  </si>
  <si>
    <t> AA 6.142 </t>
  </si>
  <si>
    <t>2435393.676 </t>
  </si>
  <si>
    <t> 13.10.1955 04:13 </t>
  </si>
  <si>
    <t>2435691.646 </t>
  </si>
  <si>
    <t> 06.08.1956 03:30 </t>
  </si>
  <si>
    <t> -0.011 </t>
  </si>
  <si>
    <t>2435715.680 </t>
  </si>
  <si>
    <t> 30.08.1956 04:19 </t>
  </si>
  <si>
    <t>2435739.720 </t>
  </si>
  <si>
    <t> 23.09.1956 05:16 </t>
  </si>
  <si>
    <t>2435749.322 </t>
  </si>
  <si>
    <t> 02.10.1956 19:43 </t>
  </si>
  <si>
    <t>2435749.326 </t>
  </si>
  <si>
    <t> 02.10.1956 19:49 </t>
  </si>
  <si>
    <t> W.Zessewitsch </t>
  </si>
  <si>
    <t> AC 174.17 </t>
  </si>
  <si>
    <t>2435768.543 </t>
  </si>
  <si>
    <t> 22.10.1956 01:01 </t>
  </si>
  <si>
    <t>2435802.253 </t>
  </si>
  <si>
    <t> 24.11.1956 18:04 </t>
  </si>
  <si>
    <t> 0.056 </t>
  </si>
  <si>
    <t> H.Huth </t>
  </si>
  <si>
    <t> MVS 3.120 </t>
  </si>
  <si>
    <t>2435989.623 </t>
  </si>
  <si>
    <t> 31.05.1957 02:57 </t>
  </si>
  <si>
    <t> AA 8.190 </t>
  </si>
  <si>
    <t>2436071.332 </t>
  </si>
  <si>
    <t> 20.08.1957 19:58 </t>
  </si>
  <si>
    <t> AC 190.24 </t>
  </si>
  <si>
    <t>2436489.459 </t>
  </si>
  <si>
    <t> 12.10.1958 23:00 </t>
  </si>
  <si>
    <t> -0.010 </t>
  </si>
  <si>
    <t> AA 9.49 </t>
  </si>
  <si>
    <t>2436542.297 </t>
  </si>
  <si>
    <t> 04.12.1958 19:07 </t>
  </si>
  <si>
    <t> -0.039 </t>
  </si>
  <si>
    <t>2436840.335 </t>
  </si>
  <si>
    <t> 28.09.1959 20:02 </t>
  </si>
  <si>
    <t> 0.020 </t>
  </si>
  <si>
    <t> H.Busch </t>
  </si>
  <si>
    <t> HABZ 7 </t>
  </si>
  <si>
    <t>2436840.374 </t>
  </si>
  <si>
    <t> 28.09.1959 20:58 </t>
  </si>
  <si>
    <t> 0.059 </t>
  </si>
  <si>
    <t>2436893.271 </t>
  </si>
  <si>
    <t> 20.11.1959 18:30 </t>
  </si>
  <si>
    <t> 0.089 </t>
  </si>
  <si>
    <t>2437854.489 </t>
  </si>
  <si>
    <t> 08.07.1962 23:44 </t>
  </si>
  <si>
    <t> 0.087 </t>
  </si>
  <si>
    <t>2437878.516 </t>
  </si>
  <si>
    <t> 02.08.1962 00:23 </t>
  </si>
  <si>
    <t> 0.084 </t>
  </si>
  <si>
    <t>2438253.27 </t>
  </si>
  <si>
    <t> 11.08.1963 18:28 </t>
  </si>
  <si>
    <t> -0.04 </t>
  </si>
  <si>
    <t> K.Kordylewski </t>
  </si>
  <si>
    <t>IBVS 35 </t>
  </si>
  <si>
    <t>2438594.477 </t>
  </si>
  <si>
    <t> 17.07.1964 23:26 </t>
  </si>
  <si>
    <t> -0.064 </t>
  </si>
  <si>
    <t>2438618.5574 </t>
  </si>
  <si>
    <t> 11.08.1964 01:22 </t>
  </si>
  <si>
    <t> -0.0141 </t>
  </si>
  <si>
    <t>E </t>
  </si>
  <si>
    <t>?</t>
  </si>
  <si>
    <t> K.Walter </t>
  </si>
  <si>
    <t> AN 292.145 </t>
  </si>
  <si>
    <t>2438671.366 </t>
  </si>
  <si>
    <t> 02.10.1964 20:47 </t>
  </si>
  <si>
    <t> -0.073 </t>
  </si>
  <si>
    <t>2439051.079 </t>
  </si>
  <si>
    <t> 17.10.1965 13:53 </t>
  </si>
  <si>
    <t> -0.042 </t>
  </si>
  <si>
    <t> D.S.Hall </t>
  </si>
  <si>
    <t> AVSJ 2.20 </t>
  </si>
  <si>
    <t>2439358.695 </t>
  </si>
  <si>
    <t> 21.08.1966 04:40 </t>
  </si>
  <si>
    <t> -0.016 </t>
  </si>
  <si>
    <t> R.Monske </t>
  </si>
  <si>
    <t>IBVS 180 </t>
  </si>
  <si>
    <t>2439709.562 </t>
  </si>
  <si>
    <t> 07.08.1967 01:29 </t>
  </si>
  <si>
    <t> I.Todoran </t>
  </si>
  <si>
    <t>IBVS 775 </t>
  </si>
  <si>
    <t>2439978.700 </t>
  </si>
  <si>
    <t> 02.05.1968 04:48 </t>
  </si>
  <si>
    <t>2440031.557 </t>
  </si>
  <si>
    <t> 24.06.1968 01:22 </t>
  </si>
  <si>
    <t>2440079.600 </t>
  </si>
  <si>
    <t> 11.08.1968 02:24 </t>
  </si>
  <si>
    <t> -0.026 </t>
  </si>
  <si>
    <t>2440113.237 </t>
  </si>
  <si>
    <t> 13.09.1968 17:41 </t>
  </si>
  <si>
    <t> -0.032 </t>
  </si>
  <si>
    <t>2440137.266 </t>
  </si>
  <si>
    <t> 07.10.1968 18:23 </t>
  </si>
  <si>
    <t> -0.033 </t>
  </si>
  <si>
    <t>2440161.300 </t>
  </si>
  <si>
    <t> 31.10.1968 19:12 </t>
  </si>
  <si>
    <t> -0.030 </t>
  </si>
  <si>
    <t>2440281.464 </t>
  </si>
  <si>
    <t> 28.02.1969 23:08 </t>
  </si>
  <si>
    <t> -0.018 </t>
  </si>
  <si>
    <t> V.G.Karetnikov </t>
  </si>
  <si>
    <t> AC 1162.5 </t>
  </si>
  <si>
    <t>2440459.296 </t>
  </si>
  <si>
    <t> 25.08.1969 19:06 </t>
  </si>
  <si>
    <t> M.Baldwin </t>
  </si>
  <si>
    <t>IBVS 795 </t>
  </si>
  <si>
    <t>2440752.471 </t>
  </si>
  <si>
    <t> 14.06.1970 23:18 </t>
  </si>
  <si>
    <t> J.Silhan </t>
  </si>
  <si>
    <t> BRNO 12 </t>
  </si>
  <si>
    <t>2440752.472 </t>
  </si>
  <si>
    <t> 14.06.1970 23:19 </t>
  </si>
  <si>
    <t> V.Necas </t>
  </si>
  <si>
    <t>2440800.528 </t>
  </si>
  <si>
    <t> 02.08.1970 00:40 </t>
  </si>
  <si>
    <t> -0.013 </t>
  </si>
  <si>
    <t> K.Locher </t>
  </si>
  <si>
    <t> ORI 120 </t>
  </si>
  <si>
    <t>2440853.389 </t>
  </si>
  <si>
    <t> 23.09.1970 21:20 </t>
  </si>
  <si>
    <t> -0.019 </t>
  </si>
  <si>
    <t> R.Diethelm </t>
  </si>
  <si>
    <t> ORI 121 </t>
  </si>
  <si>
    <t>2440853.406 </t>
  </si>
  <si>
    <t> 23.09.1970 21:44 </t>
  </si>
  <si>
    <t> H.Peter </t>
  </si>
  <si>
    <t>2440853.419 </t>
  </si>
  <si>
    <t> 23.09.1970 22:03 </t>
  </si>
  <si>
    <t> 0.011 </t>
  </si>
  <si>
    <t>2441545.480 </t>
  </si>
  <si>
    <t> 15.08.1972 23:31 </t>
  </si>
  <si>
    <t> -0.006 </t>
  </si>
  <si>
    <t> Z.Klimek </t>
  </si>
  <si>
    <t>IBVS 779 </t>
  </si>
  <si>
    <t>2441569.543 </t>
  </si>
  <si>
    <t> 09.09.1972 01:01 </t>
  </si>
  <si>
    <t> 0.026 </t>
  </si>
  <si>
    <t> BBS 5 </t>
  </si>
  <si>
    <t>2441598.346 </t>
  </si>
  <si>
    <t> 07.10.1972 20:18 </t>
  </si>
  <si>
    <t> BBS 6 </t>
  </si>
  <si>
    <t>2441891.476 </t>
  </si>
  <si>
    <t> 27.07.1973 23:25 </t>
  </si>
  <si>
    <t> -0.050 </t>
  </si>
  <si>
    <t>2441934.775 </t>
  </si>
  <si>
    <t> 09.09.1973 06:36 </t>
  </si>
  <si>
    <t> T.Cragg </t>
  </si>
  <si>
    <t> AVSJ 5.86 </t>
  </si>
  <si>
    <t>2441997.280 </t>
  </si>
  <si>
    <t> 10.11.1973 18:43 </t>
  </si>
  <si>
    <t> BBS 13 </t>
  </si>
  <si>
    <t>2442266.411 </t>
  </si>
  <si>
    <t> 06.08.1974 21:51 </t>
  </si>
  <si>
    <t> 0.010 </t>
  </si>
  <si>
    <t> BBS 17 </t>
  </si>
  <si>
    <t>2442309.653 </t>
  </si>
  <si>
    <t> 19.09.1974 03:40 </t>
  </si>
  <si>
    <t> E.Mayer </t>
  </si>
  <si>
    <t> AVSJ 6.28 </t>
  </si>
  <si>
    <t>2442602.816 </t>
  </si>
  <si>
    <t> 09.07.1975 07:35 </t>
  </si>
  <si>
    <t> G.Samolyk </t>
  </si>
  <si>
    <t> AVSJ 7.34 </t>
  </si>
  <si>
    <t>2442626.851 </t>
  </si>
  <si>
    <t> 02.08.1975 08:25 </t>
  </si>
  <si>
    <t> P.Atwood </t>
  </si>
  <si>
    <t>2442631.645 </t>
  </si>
  <si>
    <t> 07.08.1975 03:28 </t>
  </si>
  <si>
    <t>2442679.723 </t>
  </si>
  <si>
    <t> 24.09.1975 05:21 </t>
  </si>
  <si>
    <t> W.Farrar </t>
  </si>
  <si>
    <t>2442713.358 </t>
  </si>
  <si>
    <t> 27.10.1975 20:35 </t>
  </si>
  <si>
    <t> M.Winiarski </t>
  </si>
  <si>
    <t> AN 301.327 </t>
  </si>
  <si>
    <t>2443059.396 </t>
  </si>
  <si>
    <t> 07.10.1976 21:30 </t>
  </si>
  <si>
    <t> BBS 30 </t>
  </si>
  <si>
    <t>2443059.401 </t>
  </si>
  <si>
    <t> 07.10.1976 21:37 </t>
  </si>
  <si>
    <t>2443304.511 </t>
  </si>
  <si>
    <t> 10.06.1977 00:15 </t>
  </si>
  <si>
    <t> BBS 33 </t>
  </si>
  <si>
    <t>2443347.769 </t>
  </si>
  <si>
    <t> 23.07.1977 06:27 </t>
  </si>
  <si>
    <t> -0.005 </t>
  </si>
  <si>
    <t> AOEB 3 </t>
  </si>
  <si>
    <t>2443458.321 </t>
  </si>
  <si>
    <t> 10.11.1977 19:42 </t>
  </si>
  <si>
    <t> BBS 35 </t>
  </si>
  <si>
    <t>2443693.812 </t>
  </si>
  <si>
    <t> 04.07.1978 07:29 </t>
  </si>
  <si>
    <t> G.Wedemayer </t>
  </si>
  <si>
    <t>2444092.700 </t>
  </si>
  <si>
    <t> 07.08.1979 04:48 </t>
  </si>
  <si>
    <t>2444395.499 </t>
  </si>
  <si>
    <t> 04.06.1980 23:58 </t>
  </si>
  <si>
    <t> BBS 48 </t>
  </si>
  <si>
    <t>2444438.7465 </t>
  </si>
  <si>
    <t> 18.07.1980 05:54 </t>
  </si>
  <si>
    <t> -0.0121 </t>
  </si>
  <si>
    <t> E.C.Olson </t>
  </si>
  <si>
    <t>IBVS 1938 </t>
  </si>
  <si>
    <t>2444462.763 </t>
  </si>
  <si>
    <t> 11.08.1980 06:18 </t>
  </si>
  <si>
    <t>2444462.7765 </t>
  </si>
  <si>
    <t> 11.08.1980 06:38 </t>
  </si>
  <si>
    <t> -0.0126 </t>
  </si>
  <si>
    <t>2444472.384 </t>
  </si>
  <si>
    <t> 20.08.1980 21:12 </t>
  </si>
  <si>
    <t> -0.017 </t>
  </si>
  <si>
    <t> BBS 49 </t>
  </si>
  <si>
    <t>2444486.803 </t>
  </si>
  <si>
    <t> 04.09.1980 07:16 </t>
  </si>
  <si>
    <t> E.Halbach </t>
  </si>
  <si>
    <t>2444496.423 </t>
  </si>
  <si>
    <t> 13.09.1980 22:09 </t>
  </si>
  <si>
    <t> BBS 50 </t>
  </si>
  <si>
    <t>2444496.424 </t>
  </si>
  <si>
    <t> 13.09.1980 22:10 </t>
  </si>
  <si>
    <t> G.Mafrofridis </t>
  </si>
  <si>
    <t> BBS 51 </t>
  </si>
  <si>
    <t>2444784.801 </t>
  </si>
  <si>
    <t> 29.06.1981 07:13 </t>
  </si>
  <si>
    <t> 0.003 </t>
  </si>
  <si>
    <t>2444823.229 </t>
  </si>
  <si>
    <t> 06.08.1981 17:29 </t>
  </si>
  <si>
    <t>2444823.234 </t>
  </si>
  <si>
    <t> 06.08.1981 17:36 </t>
  </si>
  <si>
    <t> D.Williams </t>
  </si>
  <si>
    <t>2444842.456 </t>
  </si>
  <si>
    <t> 25.08.1981 22:56 </t>
  </si>
  <si>
    <t> BBS 56 </t>
  </si>
  <si>
    <t>2444895.330 </t>
  </si>
  <si>
    <t> 17.10.1981 19:55 </t>
  </si>
  <si>
    <t> BBS 57 </t>
  </si>
  <si>
    <t>2445164.478 </t>
  </si>
  <si>
    <t> 13.07.1982 23:28 </t>
  </si>
  <si>
    <t> K.Carbol </t>
  </si>
  <si>
    <t> BRNO 26 </t>
  </si>
  <si>
    <t>2445207.717 </t>
  </si>
  <si>
    <t> 26.08.1982 05:12 </t>
  </si>
  <si>
    <t>2445241.366 </t>
  </si>
  <si>
    <t> 28.09.1982 20:47 </t>
  </si>
  <si>
    <t> BBS 62 </t>
  </si>
  <si>
    <t>2445544.146 </t>
  </si>
  <si>
    <t> 28.07.1983 15:30 </t>
  </si>
  <si>
    <t> L.Mossakovskaya </t>
  </si>
  <si>
    <t>IBVS 5675 </t>
  </si>
  <si>
    <t>2445553.762 </t>
  </si>
  <si>
    <t> 07.08.1983 06:17 </t>
  </si>
  <si>
    <t>2445611.433 </t>
  </si>
  <si>
    <t> 03.10.1983 22:23 </t>
  </si>
  <si>
    <t> M.Kohl </t>
  </si>
  <si>
    <t> BBS 69 </t>
  </si>
  <si>
    <t>2445611.443 </t>
  </si>
  <si>
    <t> 03.10.1983 22:37 </t>
  </si>
  <si>
    <t>2445933.432 </t>
  </si>
  <si>
    <t> 20.08.1984 22:22 </t>
  </si>
  <si>
    <t> -0.024 </t>
  </si>
  <si>
    <t> BBS 73 </t>
  </si>
  <si>
    <t>2445933.434 </t>
  </si>
  <si>
    <t> 20.08.1984 22:24 </t>
  </si>
  <si>
    <t> T.Brelstaff </t>
  </si>
  <si>
    <t> VSSC 61.17 </t>
  </si>
  <si>
    <t>2446000.719 </t>
  </si>
  <si>
    <t> 27.10.1984 05:15 </t>
  </si>
  <si>
    <t>2446029.561 </t>
  </si>
  <si>
    <t> 25.11.1984 01:27 </t>
  </si>
  <si>
    <t>2446029.564 </t>
  </si>
  <si>
    <t> 25.11.1984 01:32 </t>
  </si>
  <si>
    <t>2446221.804 </t>
  </si>
  <si>
    <t> 05.06.1985 07:17 </t>
  </si>
  <si>
    <t> R.Hill </t>
  </si>
  <si>
    <t>2446332.341 </t>
  </si>
  <si>
    <t> 23.09.1985 20:11 </t>
  </si>
  <si>
    <t> -0.021 </t>
  </si>
  <si>
    <t> BBS 78 </t>
  </si>
  <si>
    <t>2446332.355 </t>
  </si>
  <si>
    <t> 23.09.1985 20:31 </t>
  </si>
  <si>
    <t>2446356.373 </t>
  </si>
  <si>
    <t> 17.10.1985 20:57 </t>
  </si>
  <si>
    <t> A.Paschke </t>
  </si>
  <si>
    <t> BBS 79 </t>
  </si>
  <si>
    <t>2446707.220 </t>
  </si>
  <si>
    <t> 03.10.1986 17:16 </t>
  </si>
  <si>
    <t> BBS 82 </t>
  </si>
  <si>
    <t>2447024.425 </t>
  </si>
  <si>
    <t> 16.08.1987 22:12 </t>
  </si>
  <si>
    <t> BBS 86 </t>
  </si>
  <si>
    <t>2447034.014 </t>
  </si>
  <si>
    <t> 26.08.1987 12:20 </t>
  </si>
  <si>
    <t> K.Hirosawa </t>
  </si>
  <si>
    <t>VSB 47 </t>
  </si>
  <si>
    <t>2447375.288 </t>
  </si>
  <si>
    <t> 01.08.1988 18:54 </t>
  </si>
  <si>
    <t>2447466.575 </t>
  </si>
  <si>
    <t> 01.11.1988 01:48 </t>
  </si>
  <si>
    <t> -0.027 </t>
  </si>
  <si>
    <t>2447466.590 </t>
  </si>
  <si>
    <t> 01.11.1988 02:09 </t>
  </si>
  <si>
    <t> M.Smith </t>
  </si>
  <si>
    <t>2447471.377 </t>
  </si>
  <si>
    <t> 05.11.1988 21:02 </t>
  </si>
  <si>
    <t> -0.031 </t>
  </si>
  <si>
    <t> BBS 90 </t>
  </si>
  <si>
    <t>2447740.517 </t>
  </si>
  <si>
    <t> 02.08.1989 00:24 </t>
  </si>
  <si>
    <t> BBS 92 </t>
  </si>
  <si>
    <t>2447769.366 </t>
  </si>
  <si>
    <t> 30.08.1989 20:47 </t>
  </si>
  <si>
    <t>2447836.653 </t>
  </si>
  <si>
    <t> 06.11.1989 03:40 </t>
  </si>
  <si>
    <t>2447846.273 </t>
  </si>
  <si>
    <t> 15.11.1989 18:33 </t>
  </si>
  <si>
    <t> BBS 93 </t>
  </si>
  <si>
    <t>2448115.400 </t>
  </si>
  <si>
    <t> 11.08.1990 21:36 </t>
  </si>
  <si>
    <t> BBS 96 </t>
  </si>
  <si>
    <t>2448158.666 </t>
  </si>
  <si>
    <t> 24.09.1990 03:59 </t>
  </si>
  <si>
    <t>2448163.455 </t>
  </si>
  <si>
    <t> 28.09.1990 22:55 </t>
  </si>
  <si>
    <t>2448480.674 </t>
  </si>
  <si>
    <t> 12.08.1991 04:10 </t>
  </si>
  <si>
    <t>2448480.677 </t>
  </si>
  <si>
    <t> 12.08.1991 04:14 </t>
  </si>
  <si>
    <t> C.Hesseltine </t>
  </si>
  <si>
    <t>2448509.494 </t>
  </si>
  <si>
    <t> 09.09.1991 23:51 </t>
  </si>
  <si>
    <t> BBS 99 </t>
  </si>
  <si>
    <t>2448860.355 </t>
  </si>
  <si>
    <t> 25.08.1992 20:31 </t>
  </si>
  <si>
    <t> BBS 102 </t>
  </si>
  <si>
    <t>2448874.781 </t>
  </si>
  <si>
    <t> 09.09.1992 06:44 </t>
  </si>
  <si>
    <t>2449076.613 </t>
  </si>
  <si>
    <t> 30.03.1993 02:42 </t>
  </si>
  <si>
    <t> BBS 103 </t>
  </si>
  <si>
    <t>2449177.539 </t>
  </si>
  <si>
    <t> 09.07.1993 00:56 </t>
  </si>
  <si>
    <t> -0.034 </t>
  </si>
  <si>
    <t> BBS 104 </t>
  </si>
  <si>
    <t>2449206.412 </t>
  </si>
  <si>
    <t> 06.08.1993 21:53 </t>
  </si>
  <si>
    <t> BBS 105 </t>
  </si>
  <si>
    <t>2449600.479 </t>
  </si>
  <si>
    <t> 04.09.1994 23:29 </t>
  </si>
  <si>
    <t> BBS 107 </t>
  </si>
  <si>
    <t>2449600.498 </t>
  </si>
  <si>
    <t> 04.09.1994 23:57 </t>
  </si>
  <si>
    <t> P.Molik </t>
  </si>
  <si>
    <t>OEJV 0060 </t>
  </si>
  <si>
    <t>2449653.354 </t>
  </si>
  <si>
    <t> 27.10.1994 20:29 </t>
  </si>
  <si>
    <t> BBS 108 </t>
  </si>
  <si>
    <t>2449898.477 </t>
  </si>
  <si>
    <t> 29.06.1995 23:26 </t>
  </si>
  <si>
    <t> J.Vandenbroere </t>
  </si>
  <si>
    <t> BBS 110 </t>
  </si>
  <si>
    <t>2449922.518 </t>
  </si>
  <si>
    <t> 24.07.1995 00:25 </t>
  </si>
  <si>
    <t>2449999.398 </t>
  </si>
  <si>
    <t> 08.10.1995 21:33 </t>
  </si>
  <si>
    <t>2450004.283 </t>
  </si>
  <si>
    <t> 13.10.1995 18:47 </t>
  </si>
  <si>
    <t> 0.061 </t>
  </si>
  <si>
    <t> J.Verrot </t>
  </si>
  <si>
    <t> BBS 119 </t>
  </si>
  <si>
    <t>2450244.504 </t>
  </si>
  <si>
    <t> 10.06.1996 00:05 </t>
  </si>
  <si>
    <t> BBS 112 </t>
  </si>
  <si>
    <t>2450340.611 </t>
  </si>
  <si>
    <t> 14.09.1996 02:39 </t>
  </si>
  <si>
    <t> -0.038 </t>
  </si>
  <si>
    <t> AOEB 12 </t>
  </si>
  <si>
    <t>2450364.675 </t>
  </si>
  <si>
    <t> 08.10.1996 04:12 </t>
  </si>
  <si>
    <t>2450686.691 </t>
  </si>
  <si>
    <t> 26.08.1997 04:35 </t>
  </si>
  <si>
    <t>2451037.506 </t>
  </si>
  <si>
    <t> 12.08.1998 00:08 </t>
  </si>
  <si>
    <t> -0.028 </t>
  </si>
  <si>
    <t>2451109.623 </t>
  </si>
  <si>
    <t> 23.10.1998 02:57 </t>
  </si>
  <si>
    <t>2451436.430 </t>
  </si>
  <si>
    <t> 14.09.1999 22:19 </t>
  </si>
  <si>
    <t> BBS 121 </t>
  </si>
  <si>
    <t>2451758.460 </t>
  </si>
  <si>
    <t> 01.08.2000 23:02 </t>
  </si>
  <si>
    <t> BBS 123 </t>
  </si>
  <si>
    <t>2451811.334 </t>
  </si>
  <si>
    <t> 23.09.2000 20:00 </t>
  </si>
  <si>
    <t> 0.018 </t>
  </si>
  <si>
    <t> BBS 124 </t>
  </si>
  <si>
    <t>2452469.773 </t>
  </si>
  <si>
    <t> 14.07.2002 06:33 </t>
  </si>
  <si>
    <t> 0.021 </t>
  </si>
  <si>
    <t>2452873.486 </t>
  </si>
  <si>
    <t> 21.08.2003 23:39 </t>
  </si>
  <si>
    <t> 0.022 </t>
  </si>
  <si>
    <t> BBS 130 </t>
  </si>
  <si>
    <t>2453315.640 </t>
  </si>
  <si>
    <t> 06.11.2004 03:21 </t>
  </si>
  <si>
    <t> 0.015 </t>
  </si>
  <si>
    <t>C </t>
  </si>
  <si>
    <t>ns</t>
  </si>
  <si>
    <t> S.Cook </t>
  </si>
  <si>
    <t>2453517.504 </t>
  </si>
  <si>
    <t> 27.05.2005 00:05 </t>
  </si>
  <si>
    <t> 0.023 </t>
  </si>
  <si>
    <t>OEJV 0003 </t>
  </si>
  <si>
    <t>2453555.9487 </t>
  </si>
  <si>
    <t> 04.07.2005 10:46 </t>
  </si>
  <si>
    <t> 0.0184 </t>
  </si>
  <si>
    <t>R</t>
  </si>
  <si>
    <t> J.M.Cook et al. </t>
  </si>
  <si>
    <t>IBVS 5636 </t>
  </si>
  <si>
    <t>2454651.748 </t>
  </si>
  <si>
    <t> 04.07.2008 05:57 </t>
  </si>
  <si>
    <t> 0.027 </t>
  </si>
  <si>
    <t>o</t>
  </si>
  <si>
    <t>JAAVSO 36(2);186 </t>
  </si>
  <si>
    <t>2454728.6459 </t>
  </si>
  <si>
    <t> 19.09.2008 03:30 </t>
  </si>
  <si>
    <t> 0.0272 </t>
  </si>
  <si>
    <t> JAAVSO 37;44 </t>
  </si>
  <si>
    <t>2455074.6869 </t>
  </si>
  <si>
    <t> 31.08.2009 04:29 </t>
  </si>
  <si>
    <t> 0.0290 </t>
  </si>
  <si>
    <t> JAAVSO 38;85 </t>
  </si>
  <si>
    <t>2455377.4703 </t>
  </si>
  <si>
    <t> 29.06.2010 23:17 </t>
  </si>
  <si>
    <t> 0.0281 </t>
  </si>
  <si>
    <t>-I</t>
  </si>
  <si>
    <t> F.Agerer </t>
  </si>
  <si>
    <t>BAVM 214 </t>
  </si>
  <si>
    <t>2455444.7593 </t>
  </si>
  <si>
    <t> 05.09.2010 06:13 </t>
  </si>
  <si>
    <t>2521</t>
  </si>
  <si>
    <t> 0.0317 </t>
  </si>
  <si>
    <t> JAAVSO 39;94 </t>
  </si>
  <si>
    <t>2456189.7074 </t>
  </si>
  <si>
    <t> 19.09.2012 04:58 </t>
  </si>
  <si>
    <t>2676</t>
  </si>
  <si>
    <t> 0.0343 </t>
  </si>
  <si>
    <t> JAAVSO 41;122 </t>
  </si>
  <si>
    <t>2456891.3969 </t>
  </si>
  <si>
    <t> 21.08.2014 21:31 </t>
  </si>
  <si>
    <t>2822</t>
  </si>
  <si>
    <t> 0.0332 </t>
  </si>
  <si>
    <t>BAVM 238 </t>
  </si>
  <si>
    <t>JAVSO..43..238</t>
  </si>
  <si>
    <t>JAVSO..45..121</t>
  </si>
  <si>
    <t>JAVSO..47..263</t>
  </si>
  <si>
    <t>JAVSO 49, 108</t>
  </si>
  <si>
    <t>JAVSO, 50, 133</t>
  </si>
  <si>
    <t>JAAVSO, 50, 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</si>
</sst>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4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11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8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8" fillId="0" borderId="0" xfId="0" applyFont="1" applyAlignment="1"/>
    <xf numFmtId="0" fontId="9" fillId="0" borderId="0" xfId="0" applyFont="1" applyAlignment="1"/>
    <xf numFmtId="0" fontId="0" fillId="0" borderId="0" xfId="0">
      <alignment vertical="top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/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NumberFormat="1" applyAlignment="1">
      <alignment horizontal="left"/>
    </xf>
    <xf numFmtId="0" fontId="14" fillId="0" borderId="0" xfId="0" applyFont="1">
      <alignment vertical="top"/>
    </xf>
    <xf numFmtId="0" fontId="15" fillId="0" borderId="0" xfId="0" applyFont="1">
      <alignment vertical="top"/>
    </xf>
    <xf numFmtId="0" fontId="13" fillId="0" borderId="0" xfId="0" applyFont="1">
      <alignment vertical="top"/>
    </xf>
    <xf numFmtId="0" fontId="13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13" fillId="0" borderId="0" xfId="0" applyFont="1" applyAlignment="1">
      <alignment horizontal="center"/>
    </xf>
    <xf numFmtId="0" fontId="16" fillId="0" borderId="0" xfId="0" applyFont="1">
      <alignment vertical="top"/>
    </xf>
    <xf numFmtId="0" fontId="8" fillId="0" borderId="0" xfId="0" applyFont="1">
      <alignment vertical="top"/>
    </xf>
    <xf numFmtId="0" fontId="7" fillId="0" borderId="0" xfId="0" applyFont="1">
      <alignment vertical="top"/>
    </xf>
    <xf numFmtId="0" fontId="8" fillId="0" borderId="0" xfId="0" applyFont="1" applyAlignment="1">
      <alignment horizontal="center"/>
    </xf>
    <xf numFmtId="22" fontId="13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7" fillId="0" borderId="0" xfId="0" applyFont="1" applyAlignment="1">
      <alignment vertical="top"/>
    </xf>
    <xf numFmtId="0" fontId="15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0" fontId="11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2" fillId="0" borderId="0" xfId="0" applyNumberFormat="1" applyFont="1" applyAlignment="1">
      <alignment horizontal="left"/>
    </xf>
    <xf numFmtId="0" fontId="12" fillId="0" borderId="0" xfId="0" applyFont="1">
      <alignment vertical="top"/>
    </xf>
    <xf numFmtId="0" fontId="12" fillId="0" borderId="0" xfId="0" applyFont="1" applyAlignment="1">
      <alignment horizontal="center" vertical="center"/>
    </xf>
    <xf numFmtId="0" fontId="18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9" fillId="24" borderId="17" xfId="38" applyFill="1" applyBorder="1" applyAlignment="1" applyProtection="1">
      <alignment horizontal="right" vertical="top" wrapText="1"/>
    </xf>
    <xf numFmtId="0" fontId="0" fillId="0" borderId="0" xfId="0" applyAlignment="1">
      <alignment horizontal="center" vertical="top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0" fillId="0" borderId="0" xfId="0" applyNumberFormat="1" applyAlignment="1"/>
    <xf numFmtId="0" fontId="0" fillId="0" borderId="0" xfId="0" applyNumberFormat="1" applyBorder="1" applyAlignment="1">
      <alignment horizontal="center"/>
    </xf>
    <xf numFmtId="0" fontId="6" fillId="0" borderId="0" xfId="0" applyFont="1">
      <alignment vertical="top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36" fillId="0" borderId="0" xfId="0" applyFont="1" applyAlignment="1">
      <alignment horizontal="left" wrapText="1"/>
    </xf>
    <xf numFmtId="0" fontId="36" fillId="0" borderId="0" xfId="0" applyFont="1" applyAlignment="1">
      <alignment horizontal="center" wrapText="1"/>
    </xf>
    <xf numFmtId="0" fontId="36" fillId="0" borderId="0" xfId="42" applyFont="1" applyAlignment="1">
      <alignment wrapText="1"/>
    </xf>
    <xf numFmtId="0" fontId="36" fillId="0" borderId="0" xfId="42" applyFont="1" applyAlignment="1">
      <alignment horizontal="center" wrapText="1"/>
    </xf>
    <xf numFmtId="0" fontId="36" fillId="0" borderId="0" xfId="42" applyFont="1" applyAlignment="1">
      <alignment horizontal="left" wrapText="1"/>
    </xf>
    <xf numFmtId="0" fontId="37" fillId="0" borderId="0" xfId="0" applyFont="1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horizontal="left"/>
    </xf>
    <xf numFmtId="0" fontId="38" fillId="0" borderId="0" xfId="42" applyFont="1" applyAlignment="1">
      <alignment horizontal="left"/>
    </xf>
    <xf numFmtId="14" fontId="0" fillId="0" borderId="0" xfId="0" quotePrefix="1" applyNumberFormat="1" applyAlignment="1"/>
    <xf numFmtId="0" fontId="5" fillId="0" borderId="0" xfId="42" applyFont="1" applyAlignment="1">
      <alignment horizontal="left"/>
    </xf>
    <xf numFmtId="0" fontId="5" fillId="0" borderId="0" xfId="42" applyFont="1" applyAlignment="1">
      <alignment horizontal="left" wrapText="1"/>
    </xf>
    <xf numFmtId="0" fontId="38" fillId="0" borderId="0" xfId="42" applyFont="1" applyAlignment="1">
      <alignment horizontal="center"/>
    </xf>
    <xf numFmtId="0" fontId="38" fillId="0" borderId="0" xfId="0" applyFont="1" applyAlignment="1"/>
    <xf numFmtId="0" fontId="38" fillId="0" borderId="0" xfId="0" applyFont="1" applyAlignment="1">
      <alignment horizontal="center"/>
    </xf>
    <xf numFmtId="0" fontId="38" fillId="0" borderId="0" xfId="0" applyFont="1" applyAlignment="1">
      <alignment horizontal="left"/>
    </xf>
    <xf numFmtId="0" fontId="39" fillId="0" borderId="0" xfId="0" applyFont="1" applyAlignment="1">
      <alignment vertical="center" wrapText="1"/>
    </xf>
    <xf numFmtId="0" fontId="39" fillId="0" borderId="0" xfId="0" applyFont="1" applyAlignment="1">
      <alignment horizontal="center" vertical="center" wrapText="1"/>
    </xf>
    <xf numFmtId="176" fontId="39" fillId="0" borderId="0" xfId="0" applyNumberFormat="1" applyFont="1" applyAlignment="1">
      <alignment vertical="center" wrapText="1"/>
    </xf>
    <xf numFmtId="0" fontId="39" fillId="0" borderId="0" xfId="0" applyFont="1" applyAlignment="1">
      <alignment horizontal="left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 Del - O-C Diagr.</a:t>
            </a:r>
          </a:p>
        </c:rich>
      </c:tx>
      <c:layout>
        <c:manualLayout>
          <c:xMode val="edge"/>
          <c:yMode val="edge"/>
          <c:x val="0.40113827876778557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6003724275791"/>
          <c:y val="0.14634168126798494"/>
          <c:w val="0.8307260393000695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-6518</c:v>
                </c:pt>
                <c:pt idx="1">
                  <c:v>-6198</c:v>
                </c:pt>
                <c:pt idx="2">
                  <c:v>-6193</c:v>
                </c:pt>
                <c:pt idx="3">
                  <c:v>-6193</c:v>
                </c:pt>
                <c:pt idx="4">
                  <c:v>-6168</c:v>
                </c:pt>
                <c:pt idx="5">
                  <c:v>-6168</c:v>
                </c:pt>
                <c:pt idx="6">
                  <c:v>-6162</c:v>
                </c:pt>
                <c:pt idx="7">
                  <c:v>-6161</c:v>
                </c:pt>
                <c:pt idx="8">
                  <c:v>-6157</c:v>
                </c:pt>
                <c:pt idx="9">
                  <c:v>-6152</c:v>
                </c:pt>
                <c:pt idx="10">
                  <c:v>-6151</c:v>
                </c:pt>
                <c:pt idx="11">
                  <c:v>-6143</c:v>
                </c:pt>
                <c:pt idx="12">
                  <c:v>-6141</c:v>
                </c:pt>
                <c:pt idx="13">
                  <c:v>-6137</c:v>
                </c:pt>
                <c:pt idx="14">
                  <c:v>-6136</c:v>
                </c:pt>
                <c:pt idx="15">
                  <c:v>-6132</c:v>
                </c:pt>
                <c:pt idx="16">
                  <c:v>-6130</c:v>
                </c:pt>
                <c:pt idx="17">
                  <c:v>-6126</c:v>
                </c:pt>
                <c:pt idx="18">
                  <c:v>-6124</c:v>
                </c:pt>
                <c:pt idx="19">
                  <c:v>-6080</c:v>
                </c:pt>
                <c:pt idx="20">
                  <c:v>-6074</c:v>
                </c:pt>
                <c:pt idx="21">
                  <c:v>-6065</c:v>
                </c:pt>
                <c:pt idx="22">
                  <c:v>-6060</c:v>
                </c:pt>
                <c:pt idx="23">
                  <c:v>-6058</c:v>
                </c:pt>
                <c:pt idx="24">
                  <c:v>-6058</c:v>
                </c:pt>
                <c:pt idx="25">
                  <c:v>-6054</c:v>
                </c:pt>
                <c:pt idx="26">
                  <c:v>-6049</c:v>
                </c:pt>
                <c:pt idx="27">
                  <c:v>-5982</c:v>
                </c:pt>
                <c:pt idx="28">
                  <c:v>-5905</c:v>
                </c:pt>
                <c:pt idx="29">
                  <c:v>-5852</c:v>
                </c:pt>
                <c:pt idx="30">
                  <c:v>-5852</c:v>
                </c:pt>
                <c:pt idx="31">
                  <c:v>-5822</c:v>
                </c:pt>
                <c:pt idx="32">
                  <c:v>-5750</c:v>
                </c:pt>
                <c:pt idx="33">
                  <c:v>-5749</c:v>
                </c:pt>
                <c:pt idx="34">
                  <c:v>-5739</c:v>
                </c:pt>
                <c:pt idx="35">
                  <c:v>-5738</c:v>
                </c:pt>
                <c:pt idx="36">
                  <c:v>-5636</c:v>
                </c:pt>
                <c:pt idx="37">
                  <c:v>-5533</c:v>
                </c:pt>
                <c:pt idx="38">
                  <c:v>-5532</c:v>
                </c:pt>
                <c:pt idx="39">
                  <c:v>-5527</c:v>
                </c:pt>
                <c:pt idx="40">
                  <c:v>-5517</c:v>
                </c:pt>
                <c:pt idx="41">
                  <c:v>-5506</c:v>
                </c:pt>
                <c:pt idx="42">
                  <c:v>-5486</c:v>
                </c:pt>
                <c:pt idx="43">
                  <c:v>-5480</c:v>
                </c:pt>
                <c:pt idx="44">
                  <c:v>-5471</c:v>
                </c:pt>
                <c:pt idx="45">
                  <c:v>-5464</c:v>
                </c:pt>
                <c:pt idx="46">
                  <c:v>-5461</c:v>
                </c:pt>
                <c:pt idx="47">
                  <c:v>-5455</c:v>
                </c:pt>
                <c:pt idx="48">
                  <c:v>-5455</c:v>
                </c:pt>
                <c:pt idx="49">
                  <c:v>-5449</c:v>
                </c:pt>
                <c:pt idx="50">
                  <c:v>-5448</c:v>
                </c:pt>
                <c:pt idx="51">
                  <c:v>-5404</c:v>
                </c:pt>
                <c:pt idx="52">
                  <c:v>-5393</c:v>
                </c:pt>
                <c:pt idx="53">
                  <c:v>-5387</c:v>
                </c:pt>
                <c:pt idx="54">
                  <c:v>-5382</c:v>
                </c:pt>
                <c:pt idx="55">
                  <c:v>-5331</c:v>
                </c:pt>
                <c:pt idx="56">
                  <c:v>-5331</c:v>
                </c:pt>
                <c:pt idx="57">
                  <c:v>-5305</c:v>
                </c:pt>
                <c:pt idx="58">
                  <c:v>-5299</c:v>
                </c:pt>
                <c:pt idx="59">
                  <c:v>-5296</c:v>
                </c:pt>
                <c:pt idx="60">
                  <c:v>-5295</c:v>
                </c:pt>
                <c:pt idx="61">
                  <c:v>-5260</c:v>
                </c:pt>
                <c:pt idx="62">
                  <c:v>-5260</c:v>
                </c:pt>
                <c:pt idx="63">
                  <c:v>-5259</c:v>
                </c:pt>
                <c:pt idx="64">
                  <c:v>-5253</c:v>
                </c:pt>
                <c:pt idx="65">
                  <c:v>-5239</c:v>
                </c:pt>
                <c:pt idx="66">
                  <c:v>-5238</c:v>
                </c:pt>
                <c:pt idx="67">
                  <c:v>-5234</c:v>
                </c:pt>
                <c:pt idx="68">
                  <c:v>-5233</c:v>
                </c:pt>
                <c:pt idx="69">
                  <c:v>-5232</c:v>
                </c:pt>
                <c:pt idx="70">
                  <c:v>-5228</c:v>
                </c:pt>
                <c:pt idx="71">
                  <c:v>-5219</c:v>
                </c:pt>
                <c:pt idx="72">
                  <c:v>-5217</c:v>
                </c:pt>
                <c:pt idx="73">
                  <c:v>-5177</c:v>
                </c:pt>
                <c:pt idx="74">
                  <c:v>-5161</c:v>
                </c:pt>
                <c:pt idx="75">
                  <c:v>-5160</c:v>
                </c:pt>
                <c:pt idx="76">
                  <c:v>-5155</c:v>
                </c:pt>
                <c:pt idx="77">
                  <c:v>-5151</c:v>
                </c:pt>
                <c:pt idx="78">
                  <c:v>-5146</c:v>
                </c:pt>
                <c:pt idx="79">
                  <c:v>-5140</c:v>
                </c:pt>
                <c:pt idx="80">
                  <c:v>-5135</c:v>
                </c:pt>
                <c:pt idx="81">
                  <c:v>-5084</c:v>
                </c:pt>
                <c:pt idx="82">
                  <c:v>-5073</c:v>
                </c:pt>
                <c:pt idx="83">
                  <c:v>-5072</c:v>
                </c:pt>
                <c:pt idx="84">
                  <c:v>-5068</c:v>
                </c:pt>
                <c:pt idx="85">
                  <c:v>-5068</c:v>
                </c:pt>
                <c:pt idx="86">
                  <c:v>-5001</c:v>
                </c:pt>
                <c:pt idx="87">
                  <c:v>-4852</c:v>
                </c:pt>
                <c:pt idx="88">
                  <c:v>-4846</c:v>
                </c:pt>
                <c:pt idx="89">
                  <c:v>-4309</c:v>
                </c:pt>
                <c:pt idx="90">
                  <c:v>-4238</c:v>
                </c:pt>
                <c:pt idx="91">
                  <c:v>-4222</c:v>
                </c:pt>
                <c:pt idx="92">
                  <c:v>-4038</c:v>
                </c:pt>
                <c:pt idx="93">
                  <c:v>-4001</c:v>
                </c:pt>
                <c:pt idx="94">
                  <c:v>-4000</c:v>
                </c:pt>
                <c:pt idx="95">
                  <c:v>-3768</c:v>
                </c:pt>
                <c:pt idx="96">
                  <c:v>-3574</c:v>
                </c:pt>
                <c:pt idx="97">
                  <c:v>-3341</c:v>
                </c:pt>
                <c:pt idx="98">
                  <c:v>-3258</c:v>
                </c:pt>
                <c:pt idx="99">
                  <c:v>-3037</c:v>
                </c:pt>
                <c:pt idx="100">
                  <c:v>-3032</c:v>
                </c:pt>
                <c:pt idx="101">
                  <c:v>-2781</c:v>
                </c:pt>
                <c:pt idx="102">
                  <c:v>-2567</c:v>
                </c:pt>
                <c:pt idx="103">
                  <c:v>-2407</c:v>
                </c:pt>
                <c:pt idx="104">
                  <c:v>-2404</c:v>
                </c:pt>
                <c:pt idx="105">
                  <c:v>-2337</c:v>
                </c:pt>
                <c:pt idx="106">
                  <c:v>-2333</c:v>
                </c:pt>
                <c:pt idx="107">
                  <c:v>-2192</c:v>
                </c:pt>
                <c:pt idx="108">
                  <c:v>-2135</c:v>
                </c:pt>
                <c:pt idx="109">
                  <c:v>-2125</c:v>
                </c:pt>
                <c:pt idx="110">
                  <c:v>-2094</c:v>
                </c:pt>
                <c:pt idx="111">
                  <c:v>-2032</c:v>
                </c:pt>
                <c:pt idx="112">
                  <c:v>-1971</c:v>
                </c:pt>
                <c:pt idx="113">
                  <c:v>-1966</c:v>
                </c:pt>
                <c:pt idx="114">
                  <c:v>-1964</c:v>
                </c:pt>
                <c:pt idx="115">
                  <c:v>-1888</c:v>
                </c:pt>
                <c:pt idx="116">
                  <c:v>-1878</c:v>
                </c:pt>
                <c:pt idx="117">
                  <c:v>-1872</c:v>
                </c:pt>
                <c:pt idx="118">
                  <c:v>-1815</c:v>
                </c:pt>
                <c:pt idx="119">
                  <c:v>-1806</c:v>
                </c:pt>
                <c:pt idx="120">
                  <c:v>-1805</c:v>
                </c:pt>
                <c:pt idx="121">
                  <c:v>-1749</c:v>
                </c:pt>
                <c:pt idx="122">
                  <c:v>-1717</c:v>
                </c:pt>
                <c:pt idx="123">
                  <c:v>-1672</c:v>
                </c:pt>
                <c:pt idx="124">
                  <c:v>-1662</c:v>
                </c:pt>
                <c:pt idx="125">
                  <c:v>-1661</c:v>
                </c:pt>
                <c:pt idx="126">
                  <c:v>-1661</c:v>
                </c:pt>
                <c:pt idx="127">
                  <c:v>-1651</c:v>
                </c:pt>
                <c:pt idx="128">
                  <c:v>-1589</c:v>
                </c:pt>
                <c:pt idx="129">
                  <c:v>-1584</c:v>
                </c:pt>
                <c:pt idx="130">
                  <c:v>-1579</c:v>
                </c:pt>
                <c:pt idx="131">
                  <c:v>-1577</c:v>
                </c:pt>
                <c:pt idx="132">
                  <c:v>-1577</c:v>
                </c:pt>
                <c:pt idx="133">
                  <c:v>-1573</c:v>
                </c:pt>
                <c:pt idx="134">
                  <c:v>-1566</c:v>
                </c:pt>
                <c:pt idx="135">
                  <c:v>-1527</c:v>
                </c:pt>
                <c:pt idx="136">
                  <c:v>-1510</c:v>
                </c:pt>
                <c:pt idx="137">
                  <c:v>-1423</c:v>
                </c:pt>
                <c:pt idx="138">
                  <c:v>-1412</c:v>
                </c:pt>
                <c:pt idx="139">
                  <c:v>-1350</c:v>
                </c:pt>
                <c:pt idx="140">
                  <c:v>-1350</c:v>
                </c:pt>
                <c:pt idx="141">
                  <c:v>-1339</c:v>
                </c:pt>
                <c:pt idx="142">
                  <c:v>-1139</c:v>
                </c:pt>
                <c:pt idx="143">
                  <c:v>-1134</c:v>
                </c:pt>
                <c:pt idx="144">
                  <c:v>-1056</c:v>
                </c:pt>
                <c:pt idx="145">
                  <c:v>-985</c:v>
                </c:pt>
                <c:pt idx="146">
                  <c:v>-980</c:v>
                </c:pt>
                <c:pt idx="147">
                  <c:v>-969</c:v>
                </c:pt>
                <c:pt idx="148">
                  <c:v>-890</c:v>
                </c:pt>
                <c:pt idx="149">
                  <c:v>-826</c:v>
                </c:pt>
                <c:pt idx="150">
                  <c:v>-753</c:v>
                </c:pt>
                <c:pt idx="151">
                  <c:v>-697</c:v>
                </c:pt>
                <c:pt idx="152">
                  <c:v>-686</c:v>
                </c:pt>
                <c:pt idx="153">
                  <c:v>-676</c:v>
                </c:pt>
                <c:pt idx="154">
                  <c:v>-669</c:v>
                </c:pt>
                <c:pt idx="155">
                  <c:v>-664</c:v>
                </c:pt>
                <c:pt idx="156">
                  <c:v>-659</c:v>
                </c:pt>
                <c:pt idx="157">
                  <c:v>-634</c:v>
                </c:pt>
                <c:pt idx="158">
                  <c:v>-608</c:v>
                </c:pt>
                <c:pt idx="159">
                  <c:v>-597</c:v>
                </c:pt>
                <c:pt idx="160">
                  <c:v>-536</c:v>
                </c:pt>
                <c:pt idx="161">
                  <c:v>-536</c:v>
                </c:pt>
                <c:pt idx="162">
                  <c:v>-526</c:v>
                </c:pt>
                <c:pt idx="163">
                  <c:v>-515</c:v>
                </c:pt>
                <c:pt idx="164">
                  <c:v>-515</c:v>
                </c:pt>
                <c:pt idx="165">
                  <c:v>-515</c:v>
                </c:pt>
                <c:pt idx="166">
                  <c:v>-380</c:v>
                </c:pt>
                <c:pt idx="167">
                  <c:v>-371</c:v>
                </c:pt>
                <c:pt idx="168">
                  <c:v>-366</c:v>
                </c:pt>
                <c:pt idx="169">
                  <c:v>-360</c:v>
                </c:pt>
                <c:pt idx="170">
                  <c:v>-299</c:v>
                </c:pt>
                <c:pt idx="171">
                  <c:v>-290</c:v>
                </c:pt>
                <c:pt idx="172">
                  <c:v>-277</c:v>
                </c:pt>
                <c:pt idx="173">
                  <c:v>-228</c:v>
                </c:pt>
                <c:pt idx="174">
                  <c:v>-221</c:v>
                </c:pt>
                <c:pt idx="175">
                  <c:v>-212</c:v>
                </c:pt>
                <c:pt idx="176">
                  <c:v>-151</c:v>
                </c:pt>
                <c:pt idx="177">
                  <c:v>-146</c:v>
                </c:pt>
                <c:pt idx="178">
                  <c:v>-145</c:v>
                </c:pt>
                <c:pt idx="179">
                  <c:v>-135</c:v>
                </c:pt>
                <c:pt idx="180">
                  <c:v>-128</c:v>
                </c:pt>
                <c:pt idx="181">
                  <c:v>-128</c:v>
                </c:pt>
                <c:pt idx="182">
                  <c:v>-76</c:v>
                </c:pt>
                <c:pt idx="183">
                  <c:v>-56</c:v>
                </c:pt>
                <c:pt idx="184">
                  <c:v>-56</c:v>
                </c:pt>
                <c:pt idx="185">
                  <c:v>-5</c:v>
                </c:pt>
                <c:pt idx="186">
                  <c:v>0</c:v>
                </c:pt>
                <c:pt idx="187">
                  <c:v>0</c:v>
                </c:pt>
                <c:pt idx="188">
                  <c:v>4</c:v>
                </c:pt>
                <c:pt idx="189">
                  <c:v>4</c:v>
                </c:pt>
                <c:pt idx="190">
                  <c:v>27</c:v>
                </c:pt>
                <c:pt idx="191">
                  <c:v>76</c:v>
                </c:pt>
                <c:pt idx="192">
                  <c:v>159</c:v>
                </c:pt>
                <c:pt idx="193">
                  <c:v>222</c:v>
                </c:pt>
                <c:pt idx="194">
                  <c:v>231</c:v>
                </c:pt>
                <c:pt idx="195">
                  <c:v>236</c:v>
                </c:pt>
                <c:pt idx="196">
                  <c:v>236</c:v>
                </c:pt>
                <c:pt idx="197">
                  <c:v>238</c:v>
                </c:pt>
                <c:pt idx="198">
                  <c:v>241</c:v>
                </c:pt>
                <c:pt idx="199">
                  <c:v>243</c:v>
                </c:pt>
                <c:pt idx="200">
                  <c:v>243</c:v>
                </c:pt>
                <c:pt idx="201">
                  <c:v>303</c:v>
                </c:pt>
                <c:pt idx="202">
                  <c:v>311</c:v>
                </c:pt>
                <c:pt idx="203">
                  <c:v>311</c:v>
                </c:pt>
                <c:pt idx="204">
                  <c:v>315</c:v>
                </c:pt>
                <c:pt idx="205">
                  <c:v>326</c:v>
                </c:pt>
                <c:pt idx="206">
                  <c:v>382</c:v>
                </c:pt>
                <c:pt idx="207">
                  <c:v>391</c:v>
                </c:pt>
                <c:pt idx="208">
                  <c:v>398</c:v>
                </c:pt>
                <c:pt idx="209">
                  <c:v>461</c:v>
                </c:pt>
                <c:pt idx="210">
                  <c:v>463</c:v>
                </c:pt>
                <c:pt idx="211">
                  <c:v>475</c:v>
                </c:pt>
                <c:pt idx="212">
                  <c:v>475</c:v>
                </c:pt>
                <c:pt idx="213">
                  <c:v>542</c:v>
                </c:pt>
                <c:pt idx="214">
                  <c:v>542</c:v>
                </c:pt>
                <c:pt idx="215">
                  <c:v>556</c:v>
                </c:pt>
                <c:pt idx="216">
                  <c:v>562</c:v>
                </c:pt>
                <c:pt idx="217">
                  <c:v>562</c:v>
                </c:pt>
                <c:pt idx="218">
                  <c:v>602</c:v>
                </c:pt>
                <c:pt idx="219">
                  <c:v>625</c:v>
                </c:pt>
                <c:pt idx="220">
                  <c:v>625</c:v>
                </c:pt>
                <c:pt idx="221">
                  <c:v>630</c:v>
                </c:pt>
                <c:pt idx="222">
                  <c:v>630</c:v>
                </c:pt>
                <c:pt idx="223">
                  <c:v>703</c:v>
                </c:pt>
                <c:pt idx="224">
                  <c:v>769</c:v>
                </c:pt>
                <c:pt idx="225">
                  <c:v>771</c:v>
                </c:pt>
                <c:pt idx="226">
                  <c:v>842</c:v>
                </c:pt>
                <c:pt idx="227">
                  <c:v>861</c:v>
                </c:pt>
                <c:pt idx="228">
                  <c:v>861</c:v>
                </c:pt>
                <c:pt idx="229">
                  <c:v>862</c:v>
                </c:pt>
                <c:pt idx="230">
                  <c:v>918</c:v>
                </c:pt>
                <c:pt idx="231">
                  <c:v>924</c:v>
                </c:pt>
                <c:pt idx="232">
                  <c:v>938</c:v>
                </c:pt>
                <c:pt idx="233">
                  <c:v>940</c:v>
                </c:pt>
                <c:pt idx="234">
                  <c:v>996</c:v>
                </c:pt>
                <c:pt idx="235">
                  <c:v>1005</c:v>
                </c:pt>
                <c:pt idx="236">
                  <c:v>1006</c:v>
                </c:pt>
                <c:pt idx="237">
                  <c:v>1072</c:v>
                </c:pt>
                <c:pt idx="238">
                  <c:v>1072</c:v>
                </c:pt>
                <c:pt idx="239">
                  <c:v>1078</c:v>
                </c:pt>
                <c:pt idx="240">
                  <c:v>1151</c:v>
                </c:pt>
                <c:pt idx="241">
                  <c:v>1154</c:v>
                </c:pt>
                <c:pt idx="242">
                  <c:v>1196</c:v>
                </c:pt>
                <c:pt idx="243">
                  <c:v>1217</c:v>
                </c:pt>
                <c:pt idx="244">
                  <c:v>1223</c:v>
                </c:pt>
                <c:pt idx="245">
                  <c:v>1305</c:v>
                </c:pt>
                <c:pt idx="246">
                  <c:v>1305</c:v>
                </c:pt>
                <c:pt idx="247">
                  <c:v>1316</c:v>
                </c:pt>
                <c:pt idx="248">
                  <c:v>1367</c:v>
                </c:pt>
                <c:pt idx="249">
                  <c:v>1372</c:v>
                </c:pt>
                <c:pt idx="250">
                  <c:v>1388</c:v>
                </c:pt>
                <c:pt idx="251">
                  <c:v>1389</c:v>
                </c:pt>
                <c:pt idx="252">
                  <c:v>1439</c:v>
                </c:pt>
                <c:pt idx="253">
                  <c:v>1459</c:v>
                </c:pt>
                <c:pt idx="254">
                  <c:v>1464</c:v>
                </c:pt>
                <c:pt idx="255">
                  <c:v>1531</c:v>
                </c:pt>
                <c:pt idx="256">
                  <c:v>1604</c:v>
                </c:pt>
                <c:pt idx="257">
                  <c:v>1619</c:v>
                </c:pt>
                <c:pt idx="258">
                  <c:v>1687</c:v>
                </c:pt>
                <c:pt idx="259">
                  <c:v>1754</c:v>
                </c:pt>
                <c:pt idx="260">
                  <c:v>1765</c:v>
                </c:pt>
                <c:pt idx="261">
                  <c:v>1902</c:v>
                </c:pt>
                <c:pt idx="262">
                  <c:v>1986</c:v>
                </c:pt>
                <c:pt idx="263">
                  <c:v>2078</c:v>
                </c:pt>
                <c:pt idx="264">
                  <c:v>2120</c:v>
                </c:pt>
                <c:pt idx="265">
                  <c:v>2128</c:v>
                </c:pt>
                <c:pt idx="266">
                  <c:v>2356</c:v>
                </c:pt>
                <c:pt idx="267">
                  <c:v>2372</c:v>
                </c:pt>
                <c:pt idx="268">
                  <c:v>2444</c:v>
                </c:pt>
                <c:pt idx="269">
                  <c:v>2507</c:v>
                </c:pt>
                <c:pt idx="270">
                  <c:v>2521</c:v>
                </c:pt>
                <c:pt idx="271">
                  <c:v>2676</c:v>
                </c:pt>
                <c:pt idx="272">
                  <c:v>2822</c:v>
                </c:pt>
                <c:pt idx="273">
                  <c:v>2892</c:v>
                </c:pt>
                <c:pt idx="274">
                  <c:v>2894</c:v>
                </c:pt>
                <c:pt idx="275">
                  <c:v>2898</c:v>
                </c:pt>
                <c:pt idx="276">
                  <c:v>2980</c:v>
                </c:pt>
                <c:pt idx="277">
                  <c:v>3053</c:v>
                </c:pt>
                <c:pt idx="278">
                  <c:v>3130</c:v>
                </c:pt>
                <c:pt idx="279">
                  <c:v>3191</c:v>
                </c:pt>
                <c:pt idx="280">
                  <c:v>3269</c:v>
                </c:pt>
                <c:pt idx="281">
                  <c:v>3279</c:v>
                </c:pt>
                <c:pt idx="282">
                  <c:v>3362</c:v>
                </c:pt>
                <c:pt idx="283">
                  <c:v>3363</c:v>
                </c:pt>
                <c:pt idx="284">
                  <c:v>3425</c:v>
                </c:pt>
              </c:numCache>
            </c:numRef>
          </c:xVal>
          <c:yVal>
            <c:numRef>
              <c:f>Active!$H$21:$H$996</c:f>
              <c:numCache>
                <c:formatCode>General</c:formatCode>
                <c:ptCount val="976"/>
                <c:pt idx="0">
                  <c:v>0.11029999999664142</c:v>
                </c:pt>
                <c:pt idx="1">
                  <c:v>0.10429999999905704</c:v>
                </c:pt>
                <c:pt idx="2">
                  <c:v>0.19879999999830034</c:v>
                </c:pt>
                <c:pt idx="3">
                  <c:v>0.20879999999851862</c:v>
                </c:pt>
                <c:pt idx="4">
                  <c:v>0.11029999999846041</c:v>
                </c:pt>
                <c:pt idx="5">
                  <c:v>0.20329999999739812</c:v>
                </c:pt>
                <c:pt idx="6">
                  <c:v>0.20269999999982247</c:v>
                </c:pt>
                <c:pt idx="7">
                  <c:v>0.15859999999702268</c:v>
                </c:pt>
                <c:pt idx="8">
                  <c:v>0.19619999999849824</c:v>
                </c:pt>
                <c:pt idx="9">
                  <c:v>0.22069999999803258</c:v>
                </c:pt>
                <c:pt idx="10">
                  <c:v>0.1985999999960768</c:v>
                </c:pt>
                <c:pt idx="11">
                  <c:v>0.20479999999770371</c:v>
                </c:pt>
                <c:pt idx="12">
                  <c:v>0.19959999999809952</c:v>
                </c:pt>
                <c:pt idx="13">
                  <c:v>0.20819999999912397</c:v>
                </c:pt>
                <c:pt idx="14">
                  <c:v>0.26809999999750289</c:v>
                </c:pt>
                <c:pt idx="15">
                  <c:v>0.20469999999841093</c:v>
                </c:pt>
                <c:pt idx="16">
                  <c:v>0.26649999999972351</c:v>
                </c:pt>
                <c:pt idx="17">
                  <c:v>0.20909999999639695</c:v>
                </c:pt>
                <c:pt idx="18">
                  <c:v>0.19889999999577412</c:v>
                </c:pt>
                <c:pt idx="19">
                  <c:v>0.20649999999841384</c:v>
                </c:pt>
                <c:pt idx="20">
                  <c:v>0.20689999999558495</c:v>
                </c:pt>
                <c:pt idx="21">
                  <c:v>0.20599999999649299</c:v>
                </c:pt>
                <c:pt idx="22">
                  <c:v>0.20749999999861757</c:v>
                </c:pt>
                <c:pt idx="23">
                  <c:v>0.21529999999620486</c:v>
                </c:pt>
                <c:pt idx="24">
                  <c:v>0.23929999999563734</c:v>
                </c:pt>
                <c:pt idx="25">
                  <c:v>0.20789999999760767</c:v>
                </c:pt>
                <c:pt idx="26">
                  <c:v>0.20639999999548309</c:v>
                </c:pt>
                <c:pt idx="27">
                  <c:v>0.21169999999801803</c:v>
                </c:pt>
                <c:pt idx="28">
                  <c:v>0.21199999999771535</c:v>
                </c:pt>
                <c:pt idx="29">
                  <c:v>0.19769999999698484</c:v>
                </c:pt>
                <c:pt idx="30">
                  <c:v>0.24869999999646097</c:v>
                </c:pt>
                <c:pt idx="31">
                  <c:v>0.21269999999822176</c:v>
                </c:pt>
                <c:pt idx="32">
                  <c:v>0.21550000000024738</c:v>
                </c:pt>
                <c:pt idx="33">
                  <c:v>0.22039999999833526</c:v>
                </c:pt>
                <c:pt idx="34">
                  <c:v>0.21639999999752035</c:v>
                </c:pt>
                <c:pt idx="35">
                  <c:v>0.21629999999822758</c:v>
                </c:pt>
                <c:pt idx="36">
                  <c:v>0.21909999999843421</c:v>
                </c:pt>
                <c:pt idx="37">
                  <c:v>0.24579999999696156</c:v>
                </c:pt>
                <c:pt idx="38">
                  <c:v>0.21669999999721767</c:v>
                </c:pt>
                <c:pt idx="39">
                  <c:v>0.2801999999974214</c:v>
                </c:pt>
                <c:pt idx="40">
                  <c:v>0.21219999999811989</c:v>
                </c:pt>
                <c:pt idx="41">
                  <c:v>0.26909999999770662</c:v>
                </c:pt>
                <c:pt idx="42">
                  <c:v>0.21609999999782303</c:v>
                </c:pt>
                <c:pt idx="43">
                  <c:v>0.21049999999740976</c:v>
                </c:pt>
                <c:pt idx="44">
                  <c:v>0.22659999999814318</c:v>
                </c:pt>
                <c:pt idx="45">
                  <c:v>0.22489999999743304</c:v>
                </c:pt>
                <c:pt idx="46">
                  <c:v>0.21859999999651336</c:v>
                </c:pt>
                <c:pt idx="47">
                  <c:v>0.21299999999973807</c:v>
                </c:pt>
                <c:pt idx="48">
                  <c:v>0.21799999999711872</c:v>
                </c:pt>
                <c:pt idx="49">
                  <c:v>0.232399999997142</c:v>
                </c:pt>
                <c:pt idx="50">
                  <c:v>0.22129999999742722</c:v>
                </c:pt>
                <c:pt idx="51">
                  <c:v>0.20889999999781139</c:v>
                </c:pt>
                <c:pt idx="52">
                  <c:v>0.21279999999751453</c:v>
                </c:pt>
                <c:pt idx="53">
                  <c:v>0.23819999999977881</c:v>
                </c:pt>
                <c:pt idx="54">
                  <c:v>0.2316999999966356</c:v>
                </c:pt>
                <c:pt idx="55">
                  <c:v>0.21359999999913271</c:v>
                </c:pt>
                <c:pt idx="56">
                  <c:v>0.21960000000035507</c:v>
                </c:pt>
                <c:pt idx="57">
                  <c:v>0.22199999999793363</c:v>
                </c:pt>
                <c:pt idx="58">
                  <c:v>0.22739999999976135</c:v>
                </c:pt>
                <c:pt idx="59">
                  <c:v>0.21309999999721185</c:v>
                </c:pt>
                <c:pt idx="60">
                  <c:v>0.2029999999977008</c:v>
                </c:pt>
                <c:pt idx="62">
                  <c:v>0.21549999999842839</c:v>
                </c:pt>
                <c:pt idx="63">
                  <c:v>0.21639999999752035</c:v>
                </c:pt>
                <c:pt idx="64">
                  <c:v>0.20679999999629217</c:v>
                </c:pt>
                <c:pt idx="65">
                  <c:v>0.19739999999728752</c:v>
                </c:pt>
                <c:pt idx="66">
                  <c:v>0.21229999999923166</c:v>
                </c:pt>
                <c:pt idx="67">
                  <c:v>0.20889999999781139</c:v>
                </c:pt>
                <c:pt idx="68">
                  <c:v>0.21179999999731081</c:v>
                </c:pt>
                <c:pt idx="69">
                  <c:v>0.20269999999800348</c:v>
                </c:pt>
                <c:pt idx="70">
                  <c:v>0.21029999999882421</c:v>
                </c:pt>
                <c:pt idx="71">
                  <c:v>0.20439999999871361</c:v>
                </c:pt>
                <c:pt idx="72">
                  <c:v>0.21019999999771244</c:v>
                </c:pt>
                <c:pt idx="73">
                  <c:v>0.21319999999832362</c:v>
                </c:pt>
                <c:pt idx="74">
                  <c:v>0.19459999999889988</c:v>
                </c:pt>
                <c:pt idx="75">
                  <c:v>0.20949999999720603</c:v>
                </c:pt>
                <c:pt idx="76">
                  <c:v>0.2029999999977008</c:v>
                </c:pt>
                <c:pt idx="77">
                  <c:v>0.19759999999951106</c:v>
                </c:pt>
                <c:pt idx="78">
                  <c:v>0.1930999999967753</c:v>
                </c:pt>
                <c:pt idx="79">
                  <c:v>0.20049999999901047</c:v>
                </c:pt>
                <c:pt idx="80">
                  <c:v>0.19499999999607098</c:v>
                </c:pt>
                <c:pt idx="81">
                  <c:v>0.19589999999880092</c:v>
                </c:pt>
                <c:pt idx="82">
                  <c:v>0.19879999999830034</c:v>
                </c:pt>
                <c:pt idx="83">
                  <c:v>0.19769999999698484</c:v>
                </c:pt>
                <c:pt idx="84">
                  <c:v>0.18929999999818392</c:v>
                </c:pt>
                <c:pt idx="85">
                  <c:v>0.19729999999981374</c:v>
                </c:pt>
                <c:pt idx="86">
                  <c:v>0.16959999999744468</c:v>
                </c:pt>
                <c:pt idx="87">
                  <c:v>0.18169999999736319</c:v>
                </c:pt>
                <c:pt idx="88">
                  <c:v>0.17809999999735737</c:v>
                </c:pt>
                <c:pt idx="89">
                  <c:v>0.12039999999979045</c:v>
                </c:pt>
                <c:pt idx="90">
                  <c:v>0.10629999999582651</c:v>
                </c:pt>
                <c:pt idx="91">
                  <c:v>0.10369999999602442</c:v>
                </c:pt>
                <c:pt idx="92">
                  <c:v>6.9299999999202555E-2</c:v>
                </c:pt>
                <c:pt idx="93">
                  <c:v>6.7599999998492422E-2</c:v>
                </c:pt>
                <c:pt idx="94">
                  <c:v>7.5499999995372491E-2</c:v>
                </c:pt>
                <c:pt idx="95">
                  <c:v>4.3299999997543637E-2</c:v>
                </c:pt>
                <c:pt idx="97">
                  <c:v>-9.4000000026426278E-3</c:v>
                </c:pt>
                <c:pt idx="98">
                  <c:v>-1.4700000003358582E-2</c:v>
                </c:pt>
                <c:pt idx="99">
                  <c:v>-2.2800000002462184E-2</c:v>
                </c:pt>
                <c:pt idx="100">
                  <c:v>-3.6299999999755528E-2</c:v>
                </c:pt>
                <c:pt idx="101">
                  <c:v>0.43560000000070431</c:v>
                </c:pt>
                <c:pt idx="102">
                  <c:v>-2.4800000002869638E-2</c:v>
                </c:pt>
                <c:pt idx="103">
                  <c:v>-1.9800000001851004E-2</c:v>
                </c:pt>
                <c:pt idx="104">
                  <c:v>-2.2100000001955777E-2</c:v>
                </c:pt>
                <c:pt idx="107">
                  <c:v>-9.2999999978928827E-3</c:v>
                </c:pt>
                <c:pt idx="108">
                  <c:v>0</c:v>
                </c:pt>
                <c:pt idx="114">
                  <c:v>5.8999999964726157E-3</c:v>
                </c:pt>
                <c:pt idx="115">
                  <c:v>-1.3700000003154855E-2</c:v>
                </c:pt>
                <c:pt idx="118">
                  <c:v>-1.2000000002444722E-2</c:v>
                </c:pt>
                <c:pt idx="131">
                  <c:v>-7.7999999994062819E-3</c:v>
                </c:pt>
                <c:pt idx="132">
                  <c:v>-3.7999999985913746E-3</c:v>
                </c:pt>
                <c:pt idx="134">
                  <c:v>5.6099999994330574E-2</c:v>
                </c:pt>
                <c:pt idx="136">
                  <c:v>-6.4999999958672561E-3</c:v>
                </c:pt>
                <c:pt idx="138">
                  <c:v>-3.9300000004004687E-2</c:v>
                </c:pt>
                <c:pt idx="139">
                  <c:v>2.0499999998719431E-2</c:v>
                </c:pt>
                <c:pt idx="140">
                  <c:v>5.9500000003026798E-2</c:v>
                </c:pt>
                <c:pt idx="141">
                  <c:v>8.93999999971129E-2</c:v>
                </c:pt>
                <c:pt idx="142">
                  <c:v>8.7400000003981404E-2</c:v>
                </c:pt>
                <c:pt idx="143">
                  <c:v>8.390000000508735E-2</c:v>
                </c:pt>
                <c:pt idx="145">
                  <c:v>-6.3999999998486601E-2</c:v>
                </c:pt>
                <c:pt idx="147">
                  <c:v>-7.2599999999511056E-2</c:v>
                </c:pt>
                <c:pt idx="150">
                  <c:v>5.7999999989988282E-3</c:v>
                </c:pt>
                <c:pt idx="151">
                  <c:v>2.1999999953550287E-3</c:v>
                </c:pt>
                <c:pt idx="152">
                  <c:v>-7.8999999968800694E-3</c:v>
                </c:pt>
                <c:pt idx="153">
                  <c:v>-2.5900000000547152E-2</c:v>
                </c:pt>
                <c:pt idx="154">
                  <c:v>-3.1600000002072193E-2</c:v>
                </c:pt>
                <c:pt idx="155">
                  <c:v>-3.3100000000558794E-2</c:v>
                </c:pt>
                <c:pt idx="156">
                  <c:v>-2.9599999994388781E-2</c:v>
                </c:pt>
                <c:pt idx="157">
                  <c:v>-1.810000000114087E-2</c:v>
                </c:pt>
                <c:pt idx="18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82-4ABC-BDEA-9BC7A76011E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Active!$D$22:$D$42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-6518</c:v>
                </c:pt>
                <c:pt idx="1">
                  <c:v>-6198</c:v>
                </c:pt>
                <c:pt idx="2">
                  <c:v>-6193</c:v>
                </c:pt>
                <c:pt idx="3">
                  <c:v>-6193</c:v>
                </c:pt>
                <c:pt idx="4">
                  <c:v>-6168</c:v>
                </c:pt>
                <c:pt idx="5">
                  <c:v>-6168</c:v>
                </c:pt>
                <c:pt idx="6">
                  <c:v>-6162</c:v>
                </c:pt>
                <c:pt idx="7">
                  <c:v>-6161</c:v>
                </c:pt>
                <c:pt idx="8">
                  <c:v>-6157</c:v>
                </c:pt>
                <c:pt idx="9">
                  <c:v>-6152</c:v>
                </c:pt>
                <c:pt idx="10">
                  <c:v>-6151</c:v>
                </c:pt>
                <c:pt idx="11">
                  <c:v>-6143</c:v>
                </c:pt>
                <c:pt idx="12">
                  <c:v>-6141</c:v>
                </c:pt>
                <c:pt idx="13">
                  <c:v>-6137</c:v>
                </c:pt>
                <c:pt idx="14">
                  <c:v>-6136</c:v>
                </c:pt>
                <c:pt idx="15">
                  <c:v>-6132</c:v>
                </c:pt>
                <c:pt idx="16">
                  <c:v>-6130</c:v>
                </c:pt>
                <c:pt idx="17">
                  <c:v>-6126</c:v>
                </c:pt>
                <c:pt idx="18">
                  <c:v>-6124</c:v>
                </c:pt>
                <c:pt idx="19">
                  <c:v>-6080</c:v>
                </c:pt>
                <c:pt idx="20">
                  <c:v>-6074</c:v>
                </c:pt>
                <c:pt idx="21">
                  <c:v>-6065</c:v>
                </c:pt>
                <c:pt idx="22">
                  <c:v>-6060</c:v>
                </c:pt>
                <c:pt idx="23">
                  <c:v>-6058</c:v>
                </c:pt>
                <c:pt idx="24">
                  <c:v>-6058</c:v>
                </c:pt>
                <c:pt idx="25">
                  <c:v>-6054</c:v>
                </c:pt>
                <c:pt idx="26">
                  <c:v>-6049</c:v>
                </c:pt>
                <c:pt idx="27">
                  <c:v>-5982</c:v>
                </c:pt>
                <c:pt idx="28">
                  <c:v>-5905</c:v>
                </c:pt>
                <c:pt idx="29">
                  <c:v>-5852</c:v>
                </c:pt>
                <c:pt idx="30">
                  <c:v>-5852</c:v>
                </c:pt>
                <c:pt idx="31">
                  <c:v>-5822</c:v>
                </c:pt>
                <c:pt idx="32">
                  <c:v>-5750</c:v>
                </c:pt>
                <c:pt idx="33">
                  <c:v>-5749</c:v>
                </c:pt>
                <c:pt idx="34">
                  <c:v>-5739</c:v>
                </c:pt>
                <c:pt idx="35">
                  <c:v>-5738</c:v>
                </c:pt>
                <c:pt idx="36">
                  <c:v>-5636</c:v>
                </c:pt>
                <c:pt idx="37">
                  <c:v>-5533</c:v>
                </c:pt>
                <c:pt idx="38">
                  <c:v>-5532</c:v>
                </c:pt>
                <c:pt idx="39">
                  <c:v>-5527</c:v>
                </c:pt>
                <c:pt idx="40">
                  <c:v>-5517</c:v>
                </c:pt>
                <c:pt idx="41">
                  <c:v>-5506</c:v>
                </c:pt>
                <c:pt idx="42">
                  <c:v>-5486</c:v>
                </c:pt>
                <c:pt idx="43">
                  <c:v>-5480</c:v>
                </c:pt>
                <c:pt idx="44">
                  <c:v>-5471</c:v>
                </c:pt>
                <c:pt idx="45">
                  <c:v>-5464</c:v>
                </c:pt>
                <c:pt idx="46">
                  <c:v>-5461</c:v>
                </c:pt>
                <c:pt idx="47">
                  <c:v>-5455</c:v>
                </c:pt>
                <c:pt idx="48">
                  <c:v>-5455</c:v>
                </c:pt>
                <c:pt idx="49">
                  <c:v>-5449</c:v>
                </c:pt>
                <c:pt idx="50">
                  <c:v>-5448</c:v>
                </c:pt>
                <c:pt idx="51">
                  <c:v>-5404</c:v>
                </c:pt>
                <c:pt idx="52">
                  <c:v>-5393</c:v>
                </c:pt>
                <c:pt idx="53">
                  <c:v>-5387</c:v>
                </c:pt>
                <c:pt idx="54">
                  <c:v>-5382</c:v>
                </c:pt>
                <c:pt idx="55">
                  <c:v>-5331</c:v>
                </c:pt>
                <c:pt idx="56">
                  <c:v>-5331</c:v>
                </c:pt>
                <c:pt idx="57">
                  <c:v>-5305</c:v>
                </c:pt>
                <c:pt idx="58">
                  <c:v>-5299</c:v>
                </c:pt>
                <c:pt idx="59">
                  <c:v>-5296</c:v>
                </c:pt>
                <c:pt idx="60">
                  <c:v>-5295</c:v>
                </c:pt>
                <c:pt idx="61">
                  <c:v>-5260</c:v>
                </c:pt>
                <c:pt idx="62">
                  <c:v>-5260</c:v>
                </c:pt>
                <c:pt idx="63">
                  <c:v>-5259</c:v>
                </c:pt>
                <c:pt idx="64">
                  <c:v>-5253</c:v>
                </c:pt>
                <c:pt idx="65">
                  <c:v>-5239</c:v>
                </c:pt>
                <c:pt idx="66">
                  <c:v>-5238</c:v>
                </c:pt>
                <c:pt idx="67">
                  <c:v>-5234</c:v>
                </c:pt>
                <c:pt idx="68">
                  <c:v>-5233</c:v>
                </c:pt>
                <c:pt idx="69">
                  <c:v>-5232</c:v>
                </c:pt>
                <c:pt idx="70">
                  <c:v>-5228</c:v>
                </c:pt>
                <c:pt idx="71">
                  <c:v>-5219</c:v>
                </c:pt>
                <c:pt idx="72">
                  <c:v>-5217</c:v>
                </c:pt>
                <c:pt idx="73">
                  <c:v>-5177</c:v>
                </c:pt>
                <c:pt idx="74">
                  <c:v>-5161</c:v>
                </c:pt>
                <c:pt idx="75">
                  <c:v>-5160</c:v>
                </c:pt>
                <c:pt idx="76">
                  <c:v>-5155</c:v>
                </c:pt>
                <c:pt idx="77">
                  <c:v>-5151</c:v>
                </c:pt>
                <c:pt idx="78">
                  <c:v>-5146</c:v>
                </c:pt>
                <c:pt idx="79">
                  <c:v>-5140</c:v>
                </c:pt>
                <c:pt idx="80">
                  <c:v>-5135</c:v>
                </c:pt>
                <c:pt idx="81">
                  <c:v>-5084</c:v>
                </c:pt>
                <c:pt idx="82">
                  <c:v>-5073</c:v>
                </c:pt>
                <c:pt idx="83">
                  <c:v>-5072</c:v>
                </c:pt>
                <c:pt idx="84">
                  <c:v>-5068</c:v>
                </c:pt>
                <c:pt idx="85">
                  <c:v>-5068</c:v>
                </c:pt>
                <c:pt idx="86">
                  <c:v>-5001</c:v>
                </c:pt>
                <c:pt idx="87">
                  <c:v>-4852</c:v>
                </c:pt>
                <c:pt idx="88">
                  <c:v>-4846</c:v>
                </c:pt>
                <c:pt idx="89">
                  <c:v>-4309</c:v>
                </c:pt>
                <c:pt idx="90">
                  <c:v>-4238</c:v>
                </c:pt>
                <c:pt idx="91">
                  <c:v>-4222</c:v>
                </c:pt>
                <c:pt idx="92">
                  <c:v>-4038</c:v>
                </c:pt>
                <c:pt idx="93">
                  <c:v>-4001</c:v>
                </c:pt>
                <c:pt idx="94">
                  <c:v>-4000</c:v>
                </c:pt>
                <c:pt idx="95">
                  <c:v>-3768</c:v>
                </c:pt>
                <c:pt idx="96">
                  <c:v>-3574</c:v>
                </c:pt>
                <c:pt idx="97">
                  <c:v>-3341</c:v>
                </c:pt>
                <c:pt idx="98">
                  <c:v>-3258</c:v>
                </c:pt>
                <c:pt idx="99">
                  <c:v>-3037</c:v>
                </c:pt>
                <c:pt idx="100">
                  <c:v>-3032</c:v>
                </c:pt>
                <c:pt idx="101">
                  <c:v>-2781</c:v>
                </c:pt>
                <c:pt idx="102">
                  <c:v>-2567</c:v>
                </c:pt>
                <c:pt idx="103">
                  <c:v>-2407</c:v>
                </c:pt>
                <c:pt idx="104">
                  <c:v>-2404</c:v>
                </c:pt>
                <c:pt idx="105">
                  <c:v>-2337</c:v>
                </c:pt>
                <c:pt idx="106">
                  <c:v>-2333</c:v>
                </c:pt>
                <c:pt idx="107">
                  <c:v>-2192</c:v>
                </c:pt>
                <c:pt idx="108">
                  <c:v>-2135</c:v>
                </c:pt>
                <c:pt idx="109">
                  <c:v>-2125</c:v>
                </c:pt>
                <c:pt idx="110">
                  <c:v>-2094</c:v>
                </c:pt>
                <c:pt idx="111">
                  <c:v>-2032</c:v>
                </c:pt>
                <c:pt idx="112">
                  <c:v>-1971</c:v>
                </c:pt>
                <c:pt idx="113">
                  <c:v>-1966</c:v>
                </c:pt>
                <c:pt idx="114">
                  <c:v>-1964</c:v>
                </c:pt>
                <c:pt idx="115">
                  <c:v>-1888</c:v>
                </c:pt>
                <c:pt idx="116">
                  <c:v>-1878</c:v>
                </c:pt>
                <c:pt idx="117">
                  <c:v>-1872</c:v>
                </c:pt>
                <c:pt idx="118">
                  <c:v>-1815</c:v>
                </c:pt>
                <c:pt idx="119">
                  <c:v>-1806</c:v>
                </c:pt>
                <c:pt idx="120">
                  <c:v>-1805</c:v>
                </c:pt>
                <c:pt idx="121">
                  <c:v>-1749</c:v>
                </c:pt>
                <c:pt idx="122">
                  <c:v>-1717</c:v>
                </c:pt>
                <c:pt idx="123">
                  <c:v>-1672</c:v>
                </c:pt>
                <c:pt idx="124">
                  <c:v>-1662</c:v>
                </c:pt>
                <c:pt idx="125">
                  <c:v>-1661</c:v>
                </c:pt>
                <c:pt idx="126">
                  <c:v>-1661</c:v>
                </c:pt>
                <c:pt idx="127">
                  <c:v>-1651</c:v>
                </c:pt>
                <c:pt idx="128">
                  <c:v>-1589</c:v>
                </c:pt>
                <c:pt idx="129">
                  <c:v>-1584</c:v>
                </c:pt>
                <c:pt idx="130">
                  <c:v>-1579</c:v>
                </c:pt>
                <c:pt idx="131">
                  <c:v>-1577</c:v>
                </c:pt>
                <c:pt idx="132">
                  <c:v>-1577</c:v>
                </c:pt>
                <c:pt idx="133">
                  <c:v>-1573</c:v>
                </c:pt>
                <c:pt idx="134">
                  <c:v>-1566</c:v>
                </c:pt>
                <c:pt idx="135">
                  <c:v>-1527</c:v>
                </c:pt>
                <c:pt idx="136">
                  <c:v>-1510</c:v>
                </c:pt>
                <c:pt idx="137">
                  <c:v>-1423</c:v>
                </c:pt>
                <c:pt idx="138">
                  <c:v>-1412</c:v>
                </c:pt>
                <c:pt idx="139">
                  <c:v>-1350</c:v>
                </c:pt>
                <c:pt idx="140">
                  <c:v>-1350</c:v>
                </c:pt>
                <c:pt idx="141">
                  <c:v>-1339</c:v>
                </c:pt>
                <c:pt idx="142">
                  <c:v>-1139</c:v>
                </c:pt>
                <c:pt idx="143">
                  <c:v>-1134</c:v>
                </c:pt>
                <c:pt idx="144">
                  <c:v>-1056</c:v>
                </c:pt>
                <c:pt idx="145">
                  <c:v>-985</c:v>
                </c:pt>
                <c:pt idx="146">
                  <c:v>-980</c:v>
                </c:pt>
                <c:pt idx="147">
                  <c:v>-969</c:v>
                </c:pt>
                <c:pt idx="148">
                  <c:v>-890</c:v>
                </c:pt>
                <c:pt idx="149">
                  <c:v>-826</c:v>
                </c:pt>
                <c:pt idx="150">
                  <c:v>-753</c:v>
                </c:pt>
                <c:pt idx="151">
                  <c:v>-697</c:v>
                </c:pt>
                <c:pt idx="152">
                  <c:v>-686</c:v>
                </c:pt>
                <c:pt idx="153">
                  <c:v>-676</c:v>
                </c:pt>
                <c:pt idx="154">
                  <c:v>-669</c:v>
                </c:pt>
                <c:pt idx="155">
                  <c:v>-664</c:v>
                </c:pt>
                <c:pt idx="156">
                  <c:v>-659</c:v>
                </c:pt>
                <c:pt idx="157">
                  <c:v>-634</c:v>
                </c:pt>
                <c:pt idx="158">
                  <c:v>-608</c:v>
                </c:pt>
                <c:pt idx="159">
                  <c:v>-597</c:v>
                </c:pt>
                <c:pt idx="160">
                  <c:v>-536</c:v>
                </c:pt>
                <c:pt idx="161">
                  <c:v>-536</c:v>
                </c:pt>
                <c:pt idx="162">
                  <c:v>-526</c:v>
                </c:pt>
                <c:pt idx="163">
                  <c:v>-515</c:v>
                </c:pt>
                <c:pt idx="164">
                  <c:v>-515</c:v>
                </c:pt>
                <c:pt idx="165">
                  <c:v>-515</c:v>
                </c:pt>
                <c:pt idx="166">
                  <c:v>-380</c:v>
                </c:pt>
                <c:pt idx="167">
                  <c:v>-371</c:v>
                </c:pt>
                <c:pt idx="168">
                  <c:v>-366</c:v>
                </c:pt>
                <c:pt idx="169">
                  <c:v>-360</c:v>
                </c:pt>
                <c:pt idx="170">
                  <c:v>-299</c:v>
                </c:pt>
                <c:pt idx="171">
                  <c:v>-290</c:v>
                </c:pt>
                <c:pt idx="172">
                  <c:v>-277</c:v>
                </c:pt>
                <c:pt idx="173">
                  <c:v>-228</c:v>
                </c:pt>
                <c:pt idx="174">
                  <c:v>-221</c:v>
                </c:pt>
                <c:pt idx="175">
                  <c:v>-212</c:v>
                </c:pt>
                <c:pt idx="176">
                  <c:v>-151</c:v>
                </c:pt>
                <c:pt idx="177">
                  <c:v>-146</c:v>
                </c:pt>
                <c:pt idx="178">
                  <c:v>-145</c:v>
                </c:pt>
                <c:pt idx="179">
                  <c:v>-135</c:v>
                </c:pt>
                <c:pt idx="180">
                  <c:v>-128</c:v>
                </c:pt>
                <c:pt idx="181">
                  <c:v>-128</c:v>
                </c:pt>
                <c:pt idx="182">
                  <c:v>-76</c:v>
                </c:pt>
                <c:pt idx="183">
                  <c:v>-56</c:v>
                </c:pt>
                <c:pt idx="184">
                  <c:v>-56</c:v>
                </c:pt>
                <c:pt idx="185">
                  <c:v>-5</c:v>
                </c:pt>
                <c:pt idx="186">
                  <c:v>0</c:v>
                </c:pt>
                <c:pt idx="187">
                  <c:v>0</c:v>
                </c:pt>
                <c:pt idx="188">
                  <c:v>4</c:v>
                </c:pt>
                <c:pt idx="189">
                  <c:v>4</c:v>
                </c:pt>
                <c:pt idx="190">
                  <c:v>27</c:v>
                </c:pt>
                <c:pt idx="191">
                  <c:v>76</c:v>
                </c:pt>
                <c:pt idx="192">
                  <c:v>159</c:v>
                </c:pt>
                <c:pt idx="193">
                  <c:v>222</c:v>
                </c:pt>
                <c:pt idx="194">
                  <c:v>231</c:v>
                </c:pt>
                <c:pt idx="195">
                  <c:v>236</c:v>
                </c:pt>
                <c:pt idx="196">
                  <c:v>236</c:v>
                </c:pt>
                <c:pt idx="197">
                  <c:v>238</c:v>
                </c:pt>
                <c:pt idx="198">
                  <c:v>241</c:v>
                </c:pt>
                <c:pt idx="199">
                  <c:v>243</c:v>
                </c:pt>
                <c:pt idx="200">
                  <c:v>243</c:v>
                </c:pt>
                <c:pt idx="201">
                  <c:v>303</c:v>
                </c:pt>
                <c:pt idx="202">
                  <c:v>311</c:v>
                </c:pt>
                <c:pt idx="203">
                  <c:v>311</c:v>
                </c:pt>
                <c:pt idx="204">
                  <c:v>315</c:v>
                </c:pt>
                <c:pt idx="205">
                  <c:v>326</c:v>
                </c:pt>
                <c:pt idx="206">
                  <c:v>382</c:v>
                </c:pt>
                <c:pt idx="207">
                  <c:v>391</c:v>
                </c:pt>
                <c:pt idx="208">
                  <c:v>398</c:v>
                </c:pt>
                <c:pt idx="209">
                  <c:v>461</c:v>
                </c:pt>
                <c:pt idx="210">
                  <c:v>463</c:v>
                </c:pt>
                <c:pt idx="211">
                  <c:v>475</c:v>
                </c:pt>
                <c:pt idx="212">
                  <c:v>475</c:v>
                </c:pt>
                <c:pt idx="213">
                  <c:v>542</c:v>
                </c:pt>
                <c:pt idx="214">
                  <c:v>542</c:v>
                </c:pt>
                <c:pt idx="215">
                  <c:v>556</c:v>
                </c:pt>
                <c:pt idx="216">
                  <c:v>562</c:v>
                </c:pt>
                <c:pt idx="217">
                  <c:v>562</c:v>
                </c:pt>
                <c:pt idx="218">
                  <c:v>602</c:v>
                </c:pt>
                <c:pt idx="219">
                  <c:v>625</c:v>
                </c:pt>
                <c:pt idx="220">
                  <c:v>625</c:v>
                </c:pt>
                <c:pt idx="221">
                  <c:v>630</c:v>
                </c:pt>
                <c:pt idx="222">
                  <c:v>630</c:v>
                </c:pt>
                <c:pt idx="223">
                  <c:v>703</c:v>
                </c:pt>
                <c:pt idx="224">
                  <c:v>769</c:v>
                </c:pt>
                <c:pt idx="225">
                  <c:v>771</c:v>
                </c:pt>
                <c:pt idx="226">
                  <c:v>842</c:v>
                </c:pt>
                <c:pt idx="227">
                  <c:v>861</c:v>
                </c:pt>
                <c:pt idx="228">
                  <c:v>861</c:v>
                </c:pt>
                <c:pt idx="229">
                  <c:v>862</c:v>
                </c:pt>
                <c:pt idx="230">
                  <c:v>918</c:v>
                </c:pt>
                <c:pt idx="231">
                  <c:v>924</c:v>
                </c:pt>
                <c:pt idx="232">
                  <c:v>938</c:v>
                </c:pt>
                <c:pt idx="233">
                  <c:v>940</c:v>
                </c:pt>
                <c:pt idx="234">
                  <c:v>996</c:v>
                </c:pt>
                <c:pt idx="235">
                  <c:v>1005</c:v>
                </c:pt>
                <c:pt idx="236">
                  <c:v>1006</c:v>
                </c:pt>
                <c:pt idx="237">
                  <c:v>1072</c:v>
                </c:pt>
                <c:pt idx="238">
                  <c:v>1072</c:v>
                </c:pt>
                <c:pt idx="239">
                  <c:v>1078</c:v>
                </c:pt>
                <c:pt idx="240">
                  <c:v>1151</c:v>
                </c:pt>
                <c:pt idx="241">
                  <c:v>1154</c:v>
                </c:pt>
                <c:pt idx="242">
                  <c:v>1196</c:v>
                </c:pt>
                <c:pt idx="243">
                  <c:v>1217</c:v>
                </c:pt>
                <c:pt idx="244">
                  <c:v>1223</c:v>
                </c:pt>
                <c:pt idx="245">
                  <c:v>1305</c:v>
                </c:pt>
                <c:pt idx="246">
                  <c:v>1305</c:v>
                </c:pt>
                <c:pt idx="247">
                  <c:v>1316</c:v>
                </c:pt>
                <c:pt idx="248">
                  <c:v>1367</c:v>
                </c:pt>
                <c:pt idx="249">
                  <c:v>1372</c:v>
                </c:pt>
                <c:pt idx="250">
                  <c:v>1388</c:v>
                </c:pt>
                <c:pt idx="251">
                  <c:v>1389</c:v>
                </c:pt>
                <c:pt idx="252">
                  <c:v>1439</c:v>
                </c:pt>
                <c:pt idx="253">
                  <c:v>1459</c:v>
                </c:pt>
                <c:pt idx="254">
                  <c:v>1464</c:v>
                </c:pt>
                <c:pt idx="255">
                  <c:v>1531</c:v>
                </c:pt>
                <c:pt idx="256">
                  <c:v>1604</c:v>
                </c:pt>
                <c:pt idx="257">
                  <c:v>1619</c:v>
                </c:pt>
                <c:pt idx="258">
                  <c:v>1687</c:v>
                </c:pt>
                <c:pt idx="259">
                  <c:v>1754</c:v>
                </c:pt>
                <c:pt idx="260">
                  <c:v>1765</c:v>
                </c:pt>
                <c:pt idx="261">
                  <c:v>1902</c:v>
                </c:pt>
                <c:pt idx="262">
                  <c:v>1986</c:v>
                </c:pt>
                <c:pt idx="263">
                  <c:v>2078</c:v>
                </c:pt>
                <c:pt idx="264">
                  <c:v>2120</c:v>
                </c:pt>
                <c:pt idx="265">
                  <c:v>2128</c:v>
                </c:pt>
                <c:pt idx="266">
                  <c:v>2356</c:v>
                </c:pt>
                <c:pt idx="267">
                  <c:v>2372</c:v>
                </c:pt>
                <c:pt idx="268">
                  <c:v>2444</c:v>
                </c:pt>
                <c:pt idx="269">
                  <c:v>2507</c:v>
                </c:pt>
                <c:pt idx="270">
                  <c:v>2521</c:v>
                </c:pt>
                <c:pt idx="271">
                  <c:v>2676</c:v>
                </c:pt>
                <c:pt idx="272">
                  <c:v>2822</c:v>
                </c:pt>
                <c:pt idx="273">
                  <c:v>2892</c:v>
                </c:pt>
                <c:pt idx="274">
                  <c:v>2894</c:v>
                </c:pt>
                <c:pt idx="275">
                  <c:v>2898</c:v>
                </c:pt>
                <c:pt idx="276">
                  <c:v>2980</c:v>
                </c:pt>
                <c:pt idx="277">
                  <c:v>3053</c:v>
                </c:pt>
                <c:pt idx="278">
                  <c:v>3130</c:v>
                </c:pt>
                <c:pt idx="279">
                  <c:v>3191</c:v>
                </c:pt>
                <c:pt idx="280">
                  <c:v>3269</c:v>
                </c:pt>
                <c:pt idx="281">
                  <c:v>3279</c:v>
                </c:pt>
                <c:pt idx="282">
                  <c:v>3362</c:v>
                </c:pt>
                <c:pt idx="283">
                  <c:v>3363</c:v>
                </c:pt>
                <c:pt idx="284">
                  <c:v>3425</c:v>
                </c:pt>
              </c:numCache>
            </c:numRef>
          </c:xVal>
          <c:yVal>
            <c:numRef>
              <c:f>Active!$I$21:$I$996</c:f>
              <c:numCache>
                <c:formatCode>General</c:formatCode>
                <c:ptCount val="976"/>
                <c:pt idx="61">
                  <c:v>0.1551999999974214</c:v>
                </c:pt>
                <c:pt idx="96">
                  <c:v>8.900000000721775E-3</c:v>
                </c:pt>
                <c:pt idx="105">
                  <c:v>-1.3800000000628643E-2</c:v>
                </c:pt>
                <c:pt idx="106">
                  <c:v>-3.5199999998440035E-2</c:v>
                </c:pt>
                <c:pt idx="109">
                  <c:v>-9.9999999656574801E-4</c:v>
                </c:pt>
                <c:pt idx="111">
                  <c:v>1.6999999934341758E-3</c:v>
                </c:pt>
                <c:pt idx="112">
                  <c:v>-2.3999999975785613E-3</c:v>
                </c:pt>
                <c:pt idx="113">
                  <c:v>-8.9999999909196049E-4</c:v>
                </c:pt>
                <c:pt idx="116">
                  <c:v>2.9999999969732016E-4</c:v>
                </c:pt>
                <c:pt idx="117">
                  <c:v>-4.3000000005122274E-3</c:v>
                </c:pt>
                <c:pt idx="119">
                  <c:v>7.0999999952618964E-3</c:v>
                </c:pt>
                <c:pt idx="120">
                  <c:v>-8.0000000016298145E-3</c:v>
                </c:pt>
                <c:pt idx="121">
                  <c:v>-2.599999999802094E-3</c:v>
                </c:pt>
                <c:pt idx="122">
                  <c:v>-7.7999999994062819E-3</c:v>
                </c:pt>
                <c:pt idx="123">
                  <c:v>-2.3000000001047738E-3</c:v>
                </c:pt>
                <c:pt idx="124">
                  <c:v>-8.3000000013271347E-3</c:v>
                </c:pt>
                <c:pt idx="125">
                  <c:v>-7.4000000022351742E-3</c:v>
                </c:pt>
                <c:pt idx="126">
                  <c:v>-4.4000000052619725E-3</c:v>
                </c:pt>
                <c:pt idx="127">
                  <c:v>-2.4000000048545189E-3</c:v>
                </c:pt>
                <c:pt idx="128">
                  <c:v>-1.0600000001431908E-2</c:v>
                </c:pt>
                <c:pt idx="129">
                  <c:v>-7.100000002537854E-3</c:v>
                </c:pt>
                <c:pt idx="130">
                  <c:v>2.3999999975785613E-3</c:v>
                </c:pt>
                <c:pt idx="133">
                  <c:v>-1.1200000000826549E-2</c:v>
                </c:pt>
                <c:pt idx="135">
                  <c:v>-1.1800000000221189E-2</c:v>
                </c:pt>
                <c:pt idx="137">
                  <c:v>-1.0199999996984843E-2</c:v>
                </c:pt>
                <c:pt idx="144">
                  <c:v>-3.7900000002991874E-2</c:v>
                </c:pt>
                <c:pt idx="146">
                  <c:v>-1.4100000000325963E-2</c:v>
                </c:pt>
                <c:pt idx="148">
                  <c:v>-4.1500000006635673E-2</c:v>
                </c:pt>
                <c:pt idx="149">
                  <c:v>-1.5899999998509884E-2</c:v>
                </c:pt>
                <c:pt idx="159">
                  <c:v>-1.1800000000221189E-2</c:v>
                </c:pt>
                <c:pt idx="160">
                  <c:v>-8.900000000721775E-3</c:v>
                </c:pt>
                <c:pt idx="161">
                  <c:v>-7.8999999968800694E-3</c:v>
                </c:pt>
                <c:pt idx="162">
                  <c:v>-1.2900000001536682E-2</c:v>
                </c:pt>
                <c:pt idx="163">
                  <c:v>-1.9000000000232831E-2</c:v>
                </c:pt>
                <c:pt idx="164">
                  <c:v>-2.0000000004074536E-3</c:v>
                </c:pt>
                <c:pt idx="165">
                  <c:v>1.0999999998603016E-2</c:v>
                </c:pt>
                <c:pt idx="167">
                  <c:v>-6.3999999983934686E-3</c:v>
                </c:pt>
                <c:pt idx="168">
                  <c:v>2.6099999995494727E-2</c:v>
                </c:pt>
                <c:pt idx="169">
                  <c:v>-7.4999999997089617E-3</c:v>
                </c:pt>
                <c:pt idx="170">
                  <c:v>-4.9599999998463318E-2</c:v>
                </c:pt>
                <c:pt idx="171">
                  <c:v>-5.4999999993015081E-3</c:v>
                </c:pt>
                <c:pt idx="172">
                  <c:v>2.0199999999022111E-2</c:v>
                </c:pt>
                <c:pt idx="174">
                  <c:v>9.5999999975902028E-3</c:v>
                </c:pt>
                <c:pt idx="175">
                  <c:v>-3.3000000039464794E-3</c:v>
                </c:pt>
                <c:pt idx="176">
                  <c:v>-1.2399999999615829E-2</c:v>
                </c:pt>
                <c:pt idx="177">
                  <c:v>-7.8999999968800694E-3</c:v>
                </c:pt>
                <c:pt idx="178">
                  <c:v>-2.0000000004074536E-2</c:v>
                </c:pt>
                <c:pt idx="179">
                  <c:v>-3.0000000042491592E-3</c:v>
                </c:pt>
                <c:pt idx="180">
                  <c:v>-1.0699999998905696E-2</c:v>
                </c:pt>
                <c:pt idx="183">
                  <c:v>-1.1899999997694977E-2</c:v>
                </c:pt>
                <c:pt idx="184">
                  <c:v>-6.9000000003143214E-3</c:v>
                </c:pt>
                <c:pt idx="185">
                  <c:v>-8.0000000016298145E-3</c:v>
                </c:pt>
                <c:pt idx="188">
                  <c:v>-4.8999999999068677E-3</c:v>
                </c:pt>
                <c:pt idx="189">
                  <c:v>-4.8999999999068677E-3</c:v>
                </c:pt>
                <c:pt idx="190">
                  <c:v>6.8000000028405339E-3</c:v>
                </c:pt>
                <c:pt idx="191">
                  <c:v>-1.1000000013154931E-3</c:v>
                </c:pt>
                <c:pt idx="192">
                  <c:v>-1.9400000004679896E-2</c:v>
                </c:pt>
                <c:pt idx="193">
                  <c:v>-4.6999999976833351E-3</c:v>
                </c:pt>
                <c:pt idx="195">
                  <c:v>-2.6100000002770685E-2</c:v>
                </c:pt>
                <c:pt idx="197">
                  <c:v>-1.7299999999522697E-2</c:v>
                </c:pt>
                <c:pt idx="198">
                  <c:v>-1.6600000002654269E-2</c:v>
                </c:pt>
                <c:pt idx="199">
                  <c:v>-8.7999999959720299E-3</c:v>
                </c:pt>
                <c:pt idx="200">
                  <c:v>-7.7999999994062819E-3</c:v>
                </c:pt>
                <c:pt idx="201">
                  <c:v>3.1999999991967343E-3</c:v>
                </c:pt>
                <c:pt idx="202">
                  <c:v>-1.7599999999220017E-2</c:v>
                </c:pt>
                <c:pt idx="203">
                  <c:v>-1.2600000001839362E-2</c:v>
                </c:pt>
                <c:pt idx="204">
                  <c:v>-1.4999999999417923E-2</c:v>
                </c:pt>
                <c:pt idx="205">
                  <c:v>-8.099999999103602E-3</c:v>
                </c:pt>
                <c:pt idx="206">
                  <c:v>-1.7000000007101335E-3</c:v>
                </c:pt>
                <c:pt idx="207">
                  <c:v>-1.7600000006495975E-2</c:v>
                </c:pt>
                <c:pt idx="208">
                  <c:v>-1.1299999998300336E-2</c:v>
                </c:pt>
                <c:pt idx="210">
                  <c:v>-1.1800000000221189E-2</c:v>
                </c:pt>
                <c:pt idx="211">
                  <c:v>-1.4000000002852175E-2</c:v>
                </c:pt>
                <c:pt idx="212">
                  <c:v>-4.0000000008149073E-3</c:v>
                </c:pt>
                <c:pt idx="213">
                  <c:v>-2.3699999997916166E-2</c:v>
                </c:pt>
                <c:pt idx="214">
                  <c:v>-2.1699999997508712E-2</c:v>
                </c:pt>
                <c:pt idx="215">
                  <c:v>-2.2100000001955777E-2</c:v>
                </c:pt>
                <c:pt idx="216">
                  <c:v>-1.6700000000128057E-2</c:v>
                </c:pt>
                <c:pt idx="217">
                  <c:v>-1.3700000003154855E-2</c:v>
                </c:pt>
                <c:pt idx="218">
                  <c:v>-1.7700000003969762E-2</c:v>
                </c:pt>
                <c:pt idx="219">
                  <c:v>-2.1000000000640284E-2</c:v>
                </c:pt>
                <c:pt idx="220">
                  <c:v>-6.9999999977881089E-3</c:v>
                </c:pt>
                <c:pt idx="221">
                  <c:v>-2.1500000002561137E-2</c:v>
                </c:pt>
                <c:pt idx="222">
                  <c:v>-1.9500000002153683E-2</c:v>
                </c:pt>
                <c:pt idx="223">
                  <c:v>-1.780000000144355E-2</c:v>
                </c:pt>
                <c:pt idx="224">
                  <c:v>-1.5399999996589031E-2</c:v>
                </c:pt>
                <c:pt idx="225">
                  <c:v>-3.8599999999860302E-2</c:v>
                </c:pt>
                <c:pt idx="226">
                  <c:v>2.3000000001047738E-3</c:v>
                </c:pt>
                <c:pt idx="227">
                  <c:v>-2.6600000004691537E-2</c:v>
                </c:pt>
                <c:pt idx="228">
                  <c:v>-1.1600000005273614E-2</c:v>
                </c:pt>
                <c:pt idx="229">
                  <c:v>-3.0700000002980232E-2</c:v>
                </c:pt>
                <c:pt idx="230">
                  <c:v>-3.2299999998940621E-2</c:v>
                </c:pt>
                <c:pt idx="231">
                  <c:v>-1.9899999999324791E-2</c:v>
                </c:pt>
                <c:pt idx="232">
                  <c:v>-1.8300000003364403E-2</c:v>
                </c:pt>
                <c:pt idx="233">
                  <c:v>-1.0499999996682163E-2</c:v>
                </c:pt>
                <c:pt idx="234">
                  <c:v>-2.5099999998928979E-2</c:v>
                </c:pt>
                <c:pt idx="235">
                  <c:v>-1.4000000002852175E-2</c:v>
                </c:pt>
                <c:pt idx="236">
                  <c:v>-3.110000000015134E-2</c:v>
                </c:pt>
                <c:pt idx="237">
                  <c:v>-1.4699999999720603E-2</c:v>
                </c:pt>
                <c:pt idx="238">
                  <c:v>-1.1699999995471444E-2</c:v>
                </c:pt>
                <c:pt idx="239">
                  <c:v>-3.1300000002374873E-2</c:v>
                </c:pt>
                <c:pt idx="240">
                  <c:v>-1.5599999998812564E-2</c:v>
                </c:pt>
                <c:pt idx="241">
                  <c:v>-7.8999999968800694E-3</c:v>
                </c:pt>
                <c:pt idx="242">
                  <c:v>-3.2100000003993046E-2</c:v>
                </c:pt>
                <c:pt idx="243">
                  <c:v>-3.4200000001874287E-2</c:v>
                </c:pt>
                <c:pt idx="244">
                  <c:v>2.1999999953550287E-3</c:v>
                </c:pt>
                <c:pt idx="245">
                  <c:v>-3.1000000002677552E-2</c:v>
                </c:pt>
                <c:pt idx="247">
                  <c:v>-2.3099999998521525E-2</c:v>
                </c:pt>
                <c:pt idx="248">
                  <c:v>-1.1200000000826549E-2</c:v>
                </c:pt>
                <c:pt idx="249">
                  <c:v>-7.0000000414438546E-4</c:v>
                </c:pt>
                <c:pt idx="250">
                  <c:v>-1.8299999996088445E-2</c:v>
                </c:pt>
                <c:pt idx="251">
                  <c:v>6.0600000004342292E-2</c:v>
                </c:pt>
                <c:pt idx="252">
                  <c:v>-2.3399999998218846E-2</c:v>
                </c:pt>
                <c:pt idx="253">
                  <c:v>-3.8400000004912727E-2</c:v>
                </c:pt>
                <c:pt idx="254">
                  <c:v>-4.8999999999068677E-3</c:v>
                </c:pt>
                <c:pt idx="255">
                  <c:v>2.3999999975785613E-3</c:v>
                </c:pt>
                <c:pt idx="256">
                  <c:v>-2.7900000000954606E-2</c:v>
                </c:pt>
                <c:pt idx="257">
                  <c:v>-2.4000000048545189E-3</c:v>
                </c:pt>
                <c:pt idx="258">
                  <c:v>-1.0199999996984843E-2</c:v>
                </c:pt>
                <c:pt idx="259">
                  <c:v>1.1099999996076804E-2</c:v>
                </c:pt>
                <c:pt idx="260">
                  <c:v>1.8000000003667083E-2</c:v>
                </c:pt>
                <c:pt idx="261">
                  <c:v>2.1300000000337604E-2</c:v>
                </c:pt>
                <c:pt idx="263">
                  <c:v>1.4699999999720603E-2</c:v>
                </c:pt>
                <c:pt idx="264">
                  <c:v>2.2499999999126885E-2</c:v>
                </c:pt>
                <c:pt idx="266">
                  <c:v>2.68999999971129E-2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582-4ABC-BDEA-9BC7A76011E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plus>
            <c:min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-6518</c:v>
                </c:pt>
                <c:pt idx="1">
                  <c:v>-6198</c:v>
                </c:pt>
                <c:pt idx="2">
                  <c:v>-6193</c:v>
                </c:pt>
                <c:pt idx="3">
                  <c:v>-6193</c:v>
                </c:pt>
                <c:pt idx="4">
                  <c:v>-6168</c:v>
                </c:pt>
                <c:pt idx="5">
                  <c:v>-6168</c:v>
                </c:pt>
                <c:pt idx="6">
                  <c:v>-6162</c:v>
                </c:pt>
                <c:pt idx="7">
                  <c:v>-6161</c:v>
                </c:pt>
                <c:pt idx="8">
                  <c:v>-6157</c:v>
                </c:pt>
                <c:pt idx="9">
                  <c:v>-6152</c:v>
                </c:pt>
                <c:pt idx="10">
                  <c:v>-6151</c:v>
                </c:pt>
                <c:pt idx="11">
                  <c:v>-6143</c:v>
                </c:pt>
                <c:pt idx="12">
                  <c:v>-6141</c:v>
                </c:pt>
                <c:pt idx="13">
                  <c:v>-6137</c:v>
                </c:pt>
                <c:pt idx="14">
                  <c:v>-6136</c:v>
                </c:pt>
                <c:pt idx="15">
                  <c:v>-6132</c:v>
                </c:pt>
                <c:pt idx="16">
                  <c:v>-6130</c:v>
                </c:pt>
                <c:pt idx="17">
                  <c:v>-6126</c:v>
                </c:pt>
                <c:pt idx="18">
                  <c:v>-6124</c:v>
                </c:pt>
                <c:pt idx="19">
                  <c:v>-6080</c:v>
                </c:pt>
                <c:pt idx="20">
                  <c:v>-6074</c:v>
                </c:pt>
                <c:pt idx="21">
                  <c:v>-6065</c:v>
                </c:pt>
                <c:pt idx="22">
                  <c:v>-6060</c:v>
                </c:pt>
                <c:pt idx="23">
                  <c:v>-6058</c:v>
                </c:pt>
                <c:pt idx="24">
                  <c:v>-6058</c:v>
                </c:pt>
                <c:pt idx="25">
                  <c:v>-6054</c:v>
                </c:pt>
                <c:pt idx="26">
                  <c:v>-6049</c:v>
                </c:pt>
                <c:pt idx="27">
                  <c:v>-5982</c:v>
                </c:pt>
                <c:pt idx="28">
                  <c:v>-5905</c:v>
                </c:pt>
                <c:pt idx="29">
                  <c:v>-5852</c:v>
                </c:pt>
                <c:pt idx="30">
                  <c:v>-5852</c:v>
                </c:pt>
                <c:pt idx="31">
                  <c:v>-5822</c:v>
                </c:pt>
                <c:pt idx="32">
                  <c:v>-5750</c:v>
                </c:pt>
                <c:pt idx="33">
                  <c:v>-5749</c:v>
                </c:pt>
                <c:pt idx="34">
                  <c:v>-5739</c:v>
                </c:pt>
                <c:pt idx="35">
                  <c:v>-5738</c:v>
                </c:pt>
                <c:pt idx="36">
                  <c:v>-5636</c:v>
                </c:pt>
                <c:pt idx="37">
                  <c:v>-5533</c:v>
                </c:pt>
                <c:pt idx="38">
                  <c:v>-5532</c:v>
                </c:pt>
                <c:pt idx="39">
                  <c:v>-5527</c:v>
                </c:pt>
                <c:pt idx="40">
                  <c:v>-5517</c:v>
                </c:pt>
                <c:pt idx="41">
                  <c:v>-5506</c:v>
                </c:pt>
                <c:pt idx="42">
                  <c:v>-5486</c:v>
                </c:pt>
                <c:pt idx="43">
                  <c:v>-5480</c:v>
                </c:pt>
                <c:pt idx="44">
                  <c:v>-5471</c:v>
                </c:pt>
                <c:pt idx="45">
                  <c:v>-5464</c:v>
                </c:pt>
                <c:pt idx="46">
                  <c:v>-5461</c:v>
                </c:pt>
                <c:pt idx="47">
                  <c:v>-5455</c:v>
                </c:pt>
                <c:pt idx="48">
                  <c:v>-5455</c:v>
                </c:pt>
                <c:pt idx="49">
                  <c:v>-5449</c:v>
                </c:pt>
                <c:pt idx="50">
                  <c:v>-5448</c:v>
                </c:pt>
                <c:pt idx="51">
                  <c:v>-5404</c:v>
                </c:pt>
                <c:pt idx="52">
                  <c:v>-5393</c:v>
                </c:pt>
                <c:pt idx="53">
                  <c:v>-5387</c:v>
                </c:pt>
                <c:pt idx="54">
                  <c:v>-5382</c:v>
                </c:pt>
                <c:pt idx="55">
                  <c:v>-5331</c:v>
                </c:pt>
                <c:pt idx="56">
                  <c:v>-5331</c:v>
                </c:pt>
                <c:pt idx="57">
                  <c:v>-5305</c:v>
                </c:pt>
                <c:pt idx="58">
                  <c:v>-5299</c:v>
                </c:pt>
                <c:pt idx="59">
                  <c:v>-5296</c:v>
                </c:pt>
                <c:pt idx="60">
                  <c:v>-5295</c:v>
                </c:pt>
                <c:pt idx="61">
                  <c:v>-5260</c:v>
                </c:pt>
                <c:pt idx="62">
                  <c:v>-5260</c:v>
                </c:pt>
                <c:pt idx="63">
                  <c:v>-5259</c:v>
                </c:pt>
                <c:pt idx="64">
                  <c:v>-5253</c:v>
                </c:pt>
                <c:pt idx="65">
                  <c:v>-5239</c:v>
                </c:pt>
                <c:pt idx="66">
                  <c:v>-5238</c:v>
                </c:pt>
                <c:pt idx="67">
                  <c:v>-5234</c:v>
                </c:pt>
                <c:pt idx="68">
                  <c:v>-5233</c:v>
                </c:pt>
                <c:pt idx="69">
                  <c:v>-5232</c:v>
                </c:pt>
                <c:pt idx="70">
                  <c:v>-5228</c:v>
                </c:pt>
                <c:pt idx="71">
                  <c:v>-5219</c:v>
                </c:pt>
                <c:pt idx="72">
                  <c:v>-5217</c:v>
                </c:pt>
                <c:pt idx="73">
                  <c:v>-5177</c:v>
                </c:pt>
                <c:pt idx="74">
                  <c:v>-5161</c:v>
                </c:pt>
                <c:pt idx="75">
                  <c:v>-5160</c:v>
                </c:pt>
                <c:pt idx="76">
                  <c:v>-5155</c:v>
                </c:pt>
                <c:pt idx="77">
                  <c:v>-5151</c:v>
                </c:pt>
                <c:pt idx="78">
                  <c:v>-5146</c:v>
                </c:pt>
                <c:pt idx="79">
                  <c:v>-5140</c:v>
                </c:pt>
                <c:pt idx="80">
                  <c:v>-5135</c:v>
                </c:pt>
                <c:pt idx="81">
                  <c:v>-5084</c:v>
                </c:pt>
                <c:pt idx="82">
                  <c:v>-5073</c:v>
                </c:pt>
                <c:pt idx="83">
                  <c:v>-5072</c:v>
                </c:pt>
                <c:pt idx="84">
                  <c:v>-5068</c:v>
                </c:pt>
                <c:pt idx="85">
                  <c:v>-5068</c:v>
                </c:pt>
                <c:pt idx="86">
                  <c:v>-5001</c:v>
                </c:pt>
                <c:pt idx="87">
                  <c:v>-4852</c:v>
                </c:pt>
                <c:pt idx="88">
                  <c:v>-4846</c:v>
                </c:pt>
                <c:pt idx="89">
                  <c:v>-4309</c:v>
                </c:pt>
                <c:pt idx="90">
                  <c:v>-4238</c:v>
                </c:pt>
                <c:pt idx="91">
                  <c:v>-4222</c:v>
                </c:pt>
                <c:pt idx="92">
                  <c:v>-4038</c:v>
                </c:pt>
                <c:pt idx="93">
                  <c:v>-4001</c:v>
                </c:pt>
                <c:pt idx="94">
                  <c:v>-4000</c:v>
                </c:pt>
                <c:pt idx="95">
                  <c:v>-3768</c:v>
                </c:pt>
                <c:pt idx="96">
                  <c:v>-3574</c:v>
                </c:pt>
                <c:pt idx="97">
                  <c:v>-3341</c:v>
                </c:pt>
                <c:pt idx="98">
                  <c:v>-3258</c:v>
                </c:pt>
                <c:pt idx="99">
                  <c:v>-3037</c:v>
                </c:pt>
                <c:pt idx="100">
                  <c:v>-3032</c:v>
                </c:pt>
                <c:pt idx="101">
                  <c:v>-2781</c:v>
                </c:pt>
                <c:pt idx="102">
                  <c:v>-2567</c:v>
                </c:pt>
                <c:pt idx="103">
                  <c:v>-2407</c:v>
                </c:pt>
                <c:pt idx="104">
                  <c:v>-2404</c:v>
                </c:pt>
                <c:pt idx="105">
                  <c:v>-2337</c:v>
                </c:pt>
                <c:pt idx="106">
                  <c:v>-2333</c:v>
                </c:pt>
                <c:pt idx="107">
                  <c:v>-2192</c:v>
                </c:pt>
                <c:pt idx="108">
                  <c:v>-2135</c:v>
                </c:pt>
                <c:pt idx="109">
                  <c:v>-2125</c:v>
                </c:pt>
                <c:pt idx="110">
                  <c:v>-2094</c:v>
                </c:pt>
                <c:pt idx="111">
                  <c:v>-2032</c:v>
                </c:pt>
                <c:pt idx="112">
                  <c:v>-1971</c:v>
                </c:pt>
                <c:pt idx="113">
                  <c:v>-1966</c:v>
                </c:pt>
                <c:pt idx="114">
                  <c:v>-1964</c:v>
                </c:pt>
                <c:pt idx="115">
                  <c:v>-1888</c:v>
                </c:pt>
                <c:pt idx="116">
                  <c:v>-1878</c:v>
                </c:pt>
                <c:pt idx="117">
                  <c:v>-1872</c:v>
                </c:pt>
                <c:pt idx="118">
                  <c:v>-1815</c:v>
                </c:pt>
                <c:pt idx="119">
                  <c:v>-1806</c:v>
                </c:pt>
                <c:pt idx="120">
                  <c:v>-1805</c:v>
                </c:pt>
                <c:pt idx="121">
                  <c:v>-1749</c:v>
                </c:pt>
                <c:pt idx="122">
                  <c:v>-1717</c:v>
                </c:pt>
                <c:pt idx="123">
                  <c:v>-1672</c:v>
                </c:pt>
                <c:pt idx="124">
                  <c:v>-1662</c:v>
                </c:pt>
                <c:pt idx="125">
                  <c:v>-1661</c:v>
                </c:pt>
                <c:pt idx="126">
                  <c:v>-1661</c:v>
                </c:pt>
                <c:pt idx="127">
                  <c:v>-1651</c:v>
                </c:pt>
                <c:pt idx="128">
                  <c:v>-1589</c:v>
                </c:pt>
                <c:pt idx="129">
                  <c:v>-1584</c:v>
                </c:pt>
                <c:pt idx="130">
                  <c:v>-1579</c:v>
                </c:pt>
                <c:pt idx="131">
                  <c:v>-1577</c:v>
                </c:pt>
                <c:pt idx="132">
                  <c:v>-1577</c:v>
                </c:pt>
                <c:pt idx="133">
                  <c:v>-1573</c:v>
                </c:pt>
                <c:pt idx="134">
                  <c:v>-1566</c:v>
                </c:pt>
                <c:pt idx="135">
                  <c:v>-1527</c:v>
                </c:pt>
                <c:pt idx="136">
                  <c:v>-1510</c:v>
                </c:pt>
                <c:pt idx="137">
                  <c:v>-1423</c:v>
                </c:pt>
                <c:pt idx="138">
                  <c:v>-1412</c:v>
                </c:pt>
                <c:pt idx="139">
                  <c:v>-1350</c:v>
                </c:pt>
                <c:pt idx="140">
                  <c:v>-1350</c:v>
                </c:pt>
                <c:pt idx="141">
                  <c:v>-1339</c:v>
                </c:pt>
                <c:pt idx="142">
                  <c:v>-1139</c:v>
                </c:pt>
                <c:pt idx="143">
                  <c:v>-1134</c:v>
                </c:pt>
                <c:pt idx="144">
                  <c:v>-1056</c:v>
                </c:pt>
                <c:pt idx="145">
                  <c:v>-985</c:v>
                </c:pt>
                <c:pt idx="146">
                  <c:v>-980</c:v>
                </c:pt>
                <c:pt idx="147">
                  <c:v>-969</c:v>
                </c:pt>
                <c:pt idx="148">
                  <c:v>-890</c:v>
                </c:pt>
                <c:pt idx="149">
                  <c:v>-826</c:v>
                </c:pt>
                <c:pt idx="150">
                  <c:v>-753</c:v>
                </c:pt>
                <c:pt idx="151">
                  <c:v>-697</c:v>
                </c:pt>
                <c:pt idx="152">
                  <c:v>-686</c:v>
                </c:pt>
                <c:pt idx="153">
                  <c:v>-676</c:v>
                </c:pt>
                <c:pt idx="154">
                  <c:v>-669</c:v>
                </c:pt>
                <c:pt idx="155">
                  <c:v>-664</c:v>
                </c:pt>
                <c:pt idx="156">
                  <c:v>-659</c:v>
                </c:pt>
                <c:pt idx="157">
                  <c:v>-634</c:v>
                </c:pt>
                <c:pt idx="158">
                  <c:v>-608</c:v>
                </c:pt>
                <c:pt idx="159">
                  <c:v>-597</c:v>
                </c:pt>
                <c:pt idx="160">
                  <c:v>-536</c:v>
                </c:pt>
                <c:pt idx="161">
                  <c:v>-536</c:v>
                </c:pt>
                <c:pt idx="162">
                  <c:v>-526</c:v>
                </c:pt>
                <c:pt idx="163">
                  <c:v>-515</c:v>
                </c:pt>
                <c:pt idx="164">
                  <c:v>-515</c:v>
                </c:pt>
                <c:pt idx="165">
                  <c:v>-515</c:v>
                </c:pt>
                <c:pt idx="166">
                  <c:v>-380</c:v>
                </c:pt>
                <c:pt idx="167">
                  <c:v>-371</c:v>
                </c:pt>
                <c:pt idx="168">
                  <c:v>-366</c:v>
                </c:pt>
                <c:pt idx="169">
                  <c:v>-360</c:v>
                </c:pt>
                <c:pt idx="170">
                  <c:v>-299</c:v>
                </c:pt>
                <c:pt idx="171">
                  <c:v>-290</c:v>
                </c:pt>
                <c:pt idx="172">
                  <c:v>-277</c:v>
                </c:pt>
                <c:pt idx="173">
                  <c:v>-228</c:v>
                </c:pt>
                <c:pt idx="174">
                  <c:v>-221</c:v>
                </c:pt>
                <c:pt idx="175">
                  <c:v>-212</c:v>
                </c:pt>
                <c:pt idx="176">
                  <c:v>-151</c:v>
                </c:pt>
                <c:pt idx="177">
                  <c:v>-146</c:v>
                </c:pt>
                <c:pt idx="178">
                  <c:v>-145</c:v>
                </c:pt>
                <c:pt idx="179">
                  <c:v>-135</c:v>
                </c:pt>
                <c:pt idx="180">
                  <c:v>-128</c:v>
                </c:pt>
                <c:pt idx="181">
                  <c:v>-128</c:v>
                </c:pt>
                <c:pt idx="182">
                  <c:v>-76</c:v>
                </c:pt>
                <c:pt idx="183">
                  <c:v>-56</c:v>
                </c:pt>
                <c:pt idx="184">
                  <c:v>-56</c:v>
                </c:pt>
                <c:pt idx="185">
                  <c:v>-5</c:v>
                </c:pt>
                <c:pt idx="186">
                  <c:v>0</c:v>
                </c:pt>
                <c:pt idx="187">
                  <c:v>0</c:v>
                </c:pt>
                <c:pt idx="188">
                  <c:v>4</c:v>
                </c:pt>
                <c:pt idx="189">
                  <c:v>4</c:v>
                </c:pt>
                <c:pt idx="190">
                  <c:v>27</c:v>
                </c:pt>
                <c:pt idx="191">
                  <c:v>76</c:v>
                </c:pt>
                <c:pt idx="192">
                  <c:v>159</c:v>
                </c:pt>
                <c:pt idx="193">
                  <c:v>222</c:v>
                </c:pt>
                <c:pt idx="194">
                  <c:v>231</c:v>
                </c:pt>
                <c:pt idx="195">
                  <c:v>236</c:v>
                </c:pt>
                <c:pt idx="196">
                  <c:v>236</c:v>
                </c:pt>
                <c:pt idx="197">
                  <c:v>238</c:v>
                </c:pt>
                <c:pt idx="198">
                  <c:v>241</c:v>
                </c:pt>
                <c:pt idx="199">
                  <c:v>243</c:v>
                </c:pt>
                <c:pt idx="200">
                  <c:v>243</c:v>
                </c:pt>
                <c:pt idx="201">
                  <c:v>303</c:v>
                </c:pt>
                <c:pt idx="202">
                  <c:v>311</c:v>
                </c:pt>
                <c:pt idx="203">
                  <c:v>311</c:v>
                </c:pt>
                <c:pt idx="204">
                  <c:v>315</c:v>
                </c:pt>
                <c:pt idx="205">
                  <c:v>326</c:v>
                </c:pt>
                <c:pt idx="206">
                  <c:v>382</c:v>
                </c:pt>
                <c:pt idx="207">
                  <c:v>391</c:v>
                </c:pt>
                <c:pt idx="208">
                  <c:v>398</c:v>
                </c:pt>
                <c:pt idx="209">
                  <c:v>461</c:v>
                </c:pt>
                <c:pt idx="210">
                  <c:v>463</c:v>
                </c:pt>
                <c:pt idx="211">
                  <c:v>475</c:v>
                </c:pt>
                <c:pt idx="212">
                  <c:v>475</c:v>
                </c:pt>
                <c:pt idx="213">
                  <c:v>542</c:v>
                </c:pt>
                <c:pt idx="214">
                  <c:v>542</c:v>
                </c:pt>
                <c:pt idx="215">
                  <c:v>556</c:v>
                </c:pt>
                <c:pt idx="216">
                  <c:v>562</c:v>
                </c:pt>
                <c:pt idx="217">
                  <c:v>562</c:v>
                </c:pt>
                <c:pt idx="218">
                  <c:v>602</c:v>
                </c:pt>
                <c:pt idx="219">
                  <c:v>625</c:v>
                </c:pt>
                <c:pt idx="220">
                  <c:v>625</c:v>
                </c:pt>
                <c:pt idx="221">
                  <c:v>630</c:v>
                </c:pt>
                <c:pt idx="222">
                  <c:v>630</c:v>
                </c:pt>
                <c:pt idx="223">
                  <c:v>703</c:v>
                </c:pt>
                <c:pt idx="224">
                  <c:v>769</c:v>
                </c:pt>
                <c:pt idx="225">
                  <c:v>771</c:v>
                </c:pt>
                <c:pt idx="226">
                  <c:v>842</c:v>
                </c:pt>
                <c:pt idx="227">
                  <c:v>861</c:v>
                </c:pt>
                <c:pt idx="228">
                  <c:v>861</c:v>
                </c:pt>
                <c:pt idx="229">
                  <c:v>862</c:v>
                </c:pt>
                <c:pt idx="230">
                  <c:v>918</c:v>
                </c:pt>
                <c:pt idx="231">
                  <c:v>924</c:v>
                </c:pt>
                <c:pt idx="232">
                  <c:v>938</c:v>
                </c:pt>
                <c:pt idx="233">
                  <c:v>940</c:v>
                </c:pt>
                <c:pt idx="234">
                  <c:v>996</c:v>
                </c:pt>
                <c:pt idx="235">
                  <c:v>1005</c:v>
                </c:pt>
                <c:pt idx="236">
                  <c:v>1006</c:v>
                </c:pt>
                <c:pt idx="237">
                  <c:v>1072</c:v>
                </c:pt>
                <c:pt idx="238">
                  <c:v>1072</c:v>
                </c:pt>
                <c:pt idx="239">
                  <c:v>1078</c:v>
                </c:pt>
                <c:pt idx="240">
                  <c:v>1151</c:v>
                </c:pt>
                <c:pt idx="241">
                  <c:v>1154</c:v>
                </c:pt>
                <c:pt idx="242">
                  <c:v>1196</c:v>
                </c:pt>
                <c:pt idx="243">
                  <c:v>1217</c:v>
                </c:pt>
                <c:pt idx="244">
                  <c:v>1223</c:v>
                </c:pt>
                <c:pt idx="245">
                  <c:v>1305</c:v>
                </c:pt>
                <c:pt idx="246">
                  <c:v>1305</c:v>
                </c:pt>
                <c:pt idx="247">
                  <c:v>1316</c:v>
                </c:pt>
                <c:pt idx="248">
                  <c:v>1367</c:v>
                </c:pt>
                <c:pt idx="249">
                  <c:v>1372</c:v>
                </c:pt>
                <c:pt idx="250">
                  <c:v>1388</c:v>
                </c:pt>
                <c:pt idx="251">
                  <c:v>1389</c:v>
                </c:pt>
                <c:pt idx="252">
                  <c:v>1439</c:v>
                </c:pt>
                <c:pt idx="253">
                  <c:v>1459</c:v>
                </c:pt>
                <c:pt idx="254">
                  <c:v>1464</c:v>
                </c:pt>
                <c:pt idx="255">
                  <c:v>1531</c:v>
                </c:pt>
                <c:pt idx="256">
                  <c:v>1604</c:v>
                </c:pt>
                <c:pt idx="257">
                  <c:v>1619</c:v>
                </c:pt>
                <c:pt idx="258">
                  <c:v>1687</c:v>
                </c:pt>
                <c:pt idx="259">
                  <c:v>1754</c:v>
                </c:pt>
                <c:pt idx="260">
                  <c:v>1765</c:v>
                </c:pt>
                <c:pt idx="261">
                  <c:v>1902</c:v>
                </c:pt>
                <c:pt idx="262">
                  <c:v>1986</c:v>
                </c:pt>
                <c:pt idx="263">
                  <c:v>2078</c:v>
                </c:pt>
                <c:pt idx="264">
                  <c:v>2120</c:v>
                </c:pt>
                <c:pt idx="265">
                  <c:v>2128</c:v>
                </c:pt>
                <c:pt idx="266">
                  <c:v>2356</c:v>
                </c:pt>
                <c:pt idx="267">
                  <c:v>2372</c:v>
                </c:pt>
                <c:pt idx="268">
                  <c:v>2444</c:v>
                </c:pt>
                <c:pt idx="269">
                  <c:v>2507</c:v>
                </c:pt>
                <c:pt idx="270">
                  <c:v>2521</c:v>
                </c:pt>
                <c:pt idx="271">
                  <c:v>2676</c:v>
                </c:pt>
                <c:pt idx="272">
                  <c:v>2822</c:v>
                </c:pt>
                <c:pt idx="273">
                  <c:v>2892</c:v>
                </c:pt>
                <c:pt idx="274">
                  <c:v>2894</c:v>
                </c:pt>
                <c:pt idx="275">
                  <c:v>2898</c:v>
                </c:pt>
                <c:pt idx="276">
                  <c:v>2980</c:v>
                </c:pt>
                <c:pt idx="277">
                  <c:v>3053</c:v>
                </c:pt>
                <c:pt idx="278">
                  <c:v>3130</c:v>
                </c:pt>
                <c:pt idx="279">
                  <c:v>3191</c:v>
                </c:pt>
                <c:pt idx="280">
                  <c:v>3269</c:v>
                </c:pt>
                <c:pt idx="281">
                  <c:v>3279</c:v>
                </c:pt>
                <c:pt idx="282">
                  <c:v>3362</c:v>
                </c:pt>
                <c:pt idx="283">
                  <c:v>3363</c:v>
                </c:pt>
                <c:pt idx="284">
                  <c:v>3425</c:v>
                </c:pt>
              </c:numCache>
            </c:numRef>
          </c:xVal>
          <c:yVal>
            <c:numRef>
              <c:f>Active!$J$21:$J$996</c:f>
              <c:numCache>
                <c:formatCode>General</c:formatCode>
                <c:ptCount val="976"/>
                <c:pt idx="158">
                  <c:v>-1.0399999999208376E-2</c:v>
                </c:pt>
                <c:pt idx="166">
                  <c:v>2.1199999995587859E-2</c:v>
                </c:pt>
                <c:pt idx="173">
                  <c:v>1.4000000002852175E-2</c:v>
                </c:pt>
                <c:pt idx="182">
                  <c:v>-8.099999999103602E-3</c:v>
                </c:pt>
                <c:pt idx="187">
                  <c:v>9.9999997473787516E-5</c:v>
                </c:pt>
                <c:pt idx="194">
                  <c:v>-1.2099999999918509E-2</c:v>
                </c:pt>
                <c:pt idx="196">
                  <c:v>-1.2600000001839362E-2</c:v>
                </c:pt>
                <c:pt idx="209">
                  <c:v>-1.5599999998812564E-2</c:v>
                </c:pt>
                <c:pt idx="269">
                  <c:v>2.8099999995902181E-2</c:v>
                </c:pt>
                <c:pt idx="272">
                  <c:v>3.3199999998032581E-2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582-4ABC-BDEA-9BC7A76011E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-6518</c:v>
                </c:pt>
                <c:pt idx="1">
                  <c:v>-6198</c:v>
                </c:pt>
                <c:pt idx="2">
                  <c:v>-6193</c:v>
                </c:pt>
                <c:pt idx="3">
                  <c:v>-6193</c:v>
                </c:pt>
                <c:pt idx="4">
                  <c:v>-6168</c:v>
                </c:pt>
                <c:pt idx="5">
                  <c:v>-6168</c:v>
                </c:pt>
                <c:pt idx="6">
                  <c:v>-6162</c:v>
                </c:pt>
                <c:pt idx="7">
                  <c:v>-6161</c:v>
                </c:pt>
                <c:pt idx="8">
                  <c:v>-6157</c:v>
                </c:pt>
                <c:pt idx="9">
                  <c:v>-6152</c:v>
                </c:pt>
                <c:pt idx="10">
                  <c:v>-6151</c:v>
                </c:pt>
                <c:pt idx="11">
                  <c:v>-6143</c:v>
                </c:pt>
                <c:pt idx="12">
                  <c:v>-6141</c:v>
                </c:pt>
                <c:pt idx="13">
                  <c:v>-6137</c:v>
                </c:pt>
                <c:pt idx="14">
                  <c:v>-6136</c:v>
                </c:pt>
                <c:pt idx="15">
                  <c:v>-6132</c:v>
                </c:pt>
                <c:pt idx="16">
                  <c:v>-6130</c:v>
                </c:pt>
                <c:pt idx="17">
                  <c:v>-6126</c:v>
                </c:pt>
                <c:pt idx="18">
                  <c:v>-6124</c:v>
                </c:pt>
                <c:pt idx="19">
                  <c:v>-6080</c:v>
                </c:pt>
                <c:pt idx="20">
                  <c:v>-6074</c:v>
                </c:pt>
                <c:pt idx="21">
                  <c:v>-6065</c:v>
                </c:pt>
                <c:pt idx="22">
                  <c:v>-6060</c:v>
                </c:pt>
                <c:pt idx="23">
                  <c:v>-6058</c:v>
                </c:pt>
                <c:pt idx="24">
                  <c:v>-6058</c:v>
                </c:pt>
                <c:pt idx="25">
                  <c:v>-6054</c:v>
                </c:pt>
                <c:pt idx="26">
                  <c:v>-6049</c:v>
                </c:pt>
                <c:pt idx="27">
                  <c:v>-5982</c:v>
                </c:pt>
                <c:pt idx="28">
                  <c:v>-5905</c:v>
                </c:pt>
                <c:pt idx="29">
                  <c:v>-5852</c:v>
                </c:pt>
                <c:pt idx="30">
                  <c:v>-5852</c:v>
                </c:pt>
                <c:pt idx="31">
                  <c:v>-5822</c:v>
                </c:pt>
                <c:pt idx="32">
                  <c:v>-5750</c:v>
                </c:pt>
                <c:pt idx="33">
                  <c:v>-5749</c:v>
                </c:pt>
                <c:pt idx="34">
                  <c:v>-5739</c:v>
                </c:pt>
                <c:pt idx="35">
                  <c:v>-5738</c:v>
                </c:pt>
                <c:pt idx="36">
                  <c:v>-5636</c:v>
                </c:pt>
                <c:pt idx="37">
                  <c:v>-5533</c:v>
                </c:pt>
                <c:pt idx="38">
                  <c:v>-5532</c:v>
                </c:pt>
                <c:pt idx="39">
                  <c:v>-5527</c:v>
                </c:pt>
                <c:pt idx="40">
                  <c:v>-5517</c:v>
                </c:pt>
                <c:pt idx="41">
                  <c:v>-5506</c:v>
                </c:pt>
                <c:pt idx="42">
                  <c:v>-5486</c:v>
                </c:pt>
                <c:pt idx="43">
                  <c:v>-5480</c:v>
                </c:pt>
                <c:pt idx="44">
                  <c:v>-5471</c:v>
                </c:pt>
                <c:pt idx="45">
                  <c:v>-5464</c:v>
                </c:pt>
                <c:pt idx="46">
                  <c:v>-5461</c:v>
                </c:pt>
                <c:pt idx="47">
                  <c:v>-5455</c:v>
                </c:pt>
                <c:pt idx="48">
                  <c:v>-5455</c:v>
                </c:pt>
                <c:pt idx="49">
                  <c:v>-5449</c:v>
                </c:pt>
                <c:pt idx="50">
                  <c:v>-5448</c:v>
                </c:pt>
                <c:pt idx="51">
                  <c:v>-5404</c:v>
                </c:pt>
                <c:pt idx="52">
                  <c:v>-5393</c:v>
                </c:pt>
                <c:pt idx="53">
                  <c:v>-5387</c:v>
                </c:pt>
                <c:pt idx="54">
                  <c:v>-5382</c:v>
                </c:pt>
                <c:pt idx="55">
                  <c:v>-5331</c:v>
                </c:pt>
                <c:pt idx="56">
                  <c:v>-5331</c:v>
                </c:pt>
                <c:pt idx="57">
                  <c:v>-5305</c:v>
                </c:pt>
                <c:pt idx="58">
                  <c:v>-5299</c:v>
                </c:pt>
                <c:pt idx="59">
                  <c:v>-5296</c:v>
                </c:pt>
                <c:pt idx="60">
                  <c:v>-5295</c:v>
                </c:pt>
                <c:pt idx="61">
                  <c:v>-5260</c:v>
                </c:pt>
                <c:pt idx="62">
                  <c:v>-5260</c:v>
                </c:pt>
                <c:pt idx="63">
                  <c:v>-5259</c:v>
                </c:pt>
                <c:pt idx="64">
                  <c:v>-5253</c:v>
                </c:pt>
                <c:pt idx="65">
                  <c:v>-5239</c:v>
                </c:pt>
                <c:pt idx="66">
                  <c:v>-5238</c:v>
                </c:pt>
                <c:pt idx="67">
                  <c:v>-5234</c:v>
                </c:pt>
                <c:pt idx="68">
                  <c:v>-5233</c:v>
                </c:pt>
                <c:pt idx="69">
                  <c:v>-5232</c:v>
                </c:pt>
                <c:pt idx="70">
                  <c:v>-5228</c:v>
                </c:pt>
                <c:pt idx="71">
                  <c:v>-5219</c:v>
                </c:pt>
                <c:pt idx="72">
                  <c:v>-5217</c:v>
                </c:pt>
                <c:pt idx="73">
                  <c:v>-5177</c:v>
                </c:pt>
                <c:pt idx="74">
                  <c:v>-5161</c:v>
                </c:pt>
                <c:pt idx="75">
                  <c:v>-5160</c:v>
                </c:pt>
                <c:pt idx="76">
                  <c:v>-5155</c:v>
                </c:pt>
                <c:pt idx="77">
                  <c:v>-5151</c:v>
                </c:pt>
                <c:pt idx="78">
                  <c:v>-5146</c:v>
                </c:pt>
                <c:pt idx="79">
                  <c:v>-5140</c:v>
                </c:pt>
                <c:pt idx="80">
                  <c:v>-5135</c:v>
                </c:pt>
                <c:pt idx="81">
                  <c:v>-5084</c:v>
                </c:pt>
                <c:pt idx="82">
                  <c:v>-5073</c:v>
                </c:pt>
                <c:pt idx="83">
                  <c:v>-5072</c:v>
                </c:pt>
                <c:pt idx="84">
                  <c:v>-5068</c:v>
                </c:pt>
                <c:pt idx="85">
                  <c:v>-5068</c:v>
                </c:pt>
                <c:pt idx="86">
                  <c:v>-5001</c:v>
                </c:pt>
                <c:pt idx="87">
                  <c:v>-4852</c:v>
                </c:pt>
                <c:pt idx="88">
                  <c:v>-4846</c:v>
                </c:pt>
                <c:pt idx="89">
                  <c:v>-4309</c:v>
                </c:pt>
                <c:pt idx="90">
                  <c:v>-4238</c:v>
                </c:pt>
                <c:pt idx="91">
                  <c:v>-4222</c:v>
                </c:pt>
                <c:pt idx="92">
                  <c:v>-4038</c:v>
                </c:pt>
                <c:pt idx="93">
                  <c:v>-4001</c:v>
                </c:pt>
                <c:pt idx="94">
                  <c:v>-4000</c:v>
                </c:pt>
                <c:pt idx="95">
                  <c:v>-3768</c:v>
                </c:pt>
                <c:pt idx="96">
                  <c:v>-3574</c:v>
                </c:pt>
                <c:pt idx="97">
                  <c:v>-3341</c:v>
                </c:pt>
                <c:pt idx="98">
                  <c:v>-3258</c:v>
                </c:pt>
                <c:pt idx="99">
                  <c:v>-3037</c:v>
                </c:pt>
                <c:pt idx="100">
                  <c:v>-3032</c:v>
                </c:pt>
                <c:pt idx="101">
                  <c:v>-2781</c:v>
                </c:pt>
                <c:pt idx="102">
                  <c:v>-2567</c:v>
                </c:pt>
                <c:pt idx="103">
                  <c:v>-2407</c:v>
                </c:pt>
                <c:pt idx="104">
                  <c:v>-2404</c:v>
                </c:pt>
                <c:pt idx="105">
                  <c:v>-2337</c:v>
                </c:pt>
                <c:pt idx="106">
                  <c:v>-2333</c:v>
                </c:pt>
                <c:pt idx="107">
                  <c:v>-2192</c:v>
                </c:pt>
                <c:pt idx="108">
                  <c:v>-2135</c:v>
                </c:pt>
                <c:pt idx="109">
                  <c:v>-2125</c:v>
                </c:pt>
                <c:pt idx="110">
                  <c:v>-2094</c:v>
                </c:pt>
                <c:pt idx="111">
                  <c:v>-2032</c:v>
                </c:pt>
                <c:pt idx="112">
                  <c:v>-1971</c:v>
                </c:pt>
                <c:pt idx="113">
                  <c:v>-1966</c:v>
                </c:pt>
                <c:pt idx="114">
                  <c:v>-1964</c:v>
                </c:pt>
                <c:pt idx="115">
                  <c:v>-1888</c:v>
                </c:pt>
                <c:pt idx="116">
                  <c:v>-1878</c:v>
                </c:pt>
                <c:pt idx="117">
                  <c:v>-1872</c:v>
                </c:pt>
                <c:pt idx="118">
                  <c:v>-1815</c:v>
                </c:pt>
                <c:pt idx="119">
                  <c:v>-1806</c:v>
                </c:pt>
                <c:pt idx="120">
                  <c:v>-1805</c:v>
                </c:pt>
                <c:pt idx="121">
                  <c:v>-1749</c:v>
                </c:pt>
                <c:pt idx="122">
                  <c:v>-1717</c:v>
                </c:pt>
                <c:pt idx="123">
                  <c:v>-1672</c:v>
                </c:pt>
                <c:pt idx="124">
                  <c:v>-1662</c:v>
                </c:pt>
                <c:pt idx="125">
                  <c:v>-1661</c:v>
                </c:pt>
                <c:pt idx="126">
                  <c:v>-1661</c:v>
                </c:pt>
                <c:pt idx="127">
                  <c:v>-1651</c:v>
                </c:pt>
                <c:pt idx="128">
                  <c:v>-1589</c:v>
                </c:pt>
                <c:pt idx="129">
                  <c:v>-1584</c:v>
                </c:pt>
                <c:pt idx="130">
                  <c:v>-1579</c:v>
                </c:pt>
                <c:pt idx="131">
                  <c:v>-1577</c:v>
                </c:pt>
                <c:pt idx="132">
                  <c:v>-1577</c:v>
                </c:pt>
                <c:pt idx="133">
                  <c:v>-1573</c:v>
                </c:pt>
                <c:pt idx="134">
                  <c:v>-1566</c:v>
                </c:pt>
                <c:pt idx="135">
                  <c:v>-1527</c:v>
                </c:pt>
                <c:pt idx="136">
                  <c:v>-1510</c:v>
                </c:pt>
                <c:pt idx="137">
                  <c:v>-1423</c:v>
                </c:pt>
                <c:pt idx="138">
                  <c:v>-1412</c:v>
                </c:pt>
                <c:pt idx="139">
                  <c:v>-1350</c:v>
                </c:pt>
                <c:pt idx="140">
                  <c:v>-1350</c:v>
                </c:pt>
                <c:pt idx="141">
                  <c:v>-1339</c:v>
                </c:pt>
                <c:pt idx="142">
                  <c:v>-1139</c:v>
                </c:pt>
                <c:pt idx="143">
                  <c:v>-1134</c:v>
                </c:pt>
                <c:pt idx="144">
                  <c:v>-1056</c:v>
                </c:pt>
                <c:pt idx="145">
                  <c:v>-985</c:v>
                </c:pt>
                <c:pt idx="146">
                  <c:v>-980</c:v>
                </c:pt>
                <c:pt idx="147">
                  <c:v>-969</c:v>
                </c:pt>
                <c:pt idx="148">
                  <c:v>-890</c:v>
                </c:pt>
                <c:pt idx="149">
                  <c:v>-826</c:v>
                </c:pt>
                <c:pt idx="150">
                  <c:v>-753</c:v>
                </c:pt>
                <c:pt idx="151">
                  <c:v>-697</c:v>
                </c:pt>
                <c:pt idx="152">
                  <c:v>-686</c:v>
                </c:pt>
                <c:pt idx="153">
                  <c:v>-676</c:v>
                </c:pt>
                <c:pt idx="154">
                  <c:v>-669</c:v>
                </c:pt>
                <c:pt idx="155">
                  <c:v>-664</c:v>
                </c:pt>
                <c:pt idx="156">
                  <c:v>-659</c:v>
                </c:pt>
                <c:pt idx="157">
                  <c:v>-634</c:v>
                </c:pt>
                <c:pt idx="158">
                  <c:v>-608</c:v>
                </c:pt>
                <c:pt idx="159">
                  <c:v>-597</c:v>
                </c:pt>
                <c:pt idx="160">
                  <c:v>-536</c:v>
                </c:pt>
                <c:pt idx="161">
                  <c:v>-536</c:v>
                </c:pt>
                <c:pt idx="162">
                  <c:v>-526</c:v>
                </c:pt>
                <c:pt idx="163">
                  <c:v>-515</c:v>
                </c:pt>
                <c:pt idx="164">
                  <c:v>-515</c:v>
                </c:pt>
                <c:pt idx="165">
                  <c:v>-515</c:v>
                </c:pt>
                <c:pt idx="166">
                  <c:v>-380</c:v>
                </c:pt>
                <c:pt idx="167">
                  <c:v>-371</c:v>
                </c:pt>
                <c:pt idx="168">
                  <c:v>-366</c:v>
                </c:pt>
                <c:pt idx="169">
                  <c:v>-360</c:v>
                </c:pt>
                <c:pt idx="170">
                  <c:v>-299</c:v>
                </c:pt>
                <c:pt idx="171">
                  <c:v>-290</c:v>
                </c:pt>
                <c:pt idx="172">
                  <c:v>-277</c:v>
                </c:pt>
                <c:pt idx="173">
                  <c:v>-228</c:v>
                </c:pt>
                <c:pt idx="174">
                  <c:v>-221</c:v>
                </c:pt>
                <c:pt idx="175">
                  <c:v>-212</c:v>
                </c:pt>
                <c:pt idx="176">
                  <c:v>-151</c:v>
                </c:pt>
                <c:pt idx="177">
                  <c:v>-146</c:v>
                </c:pt>
                <c:pt idx="178">
                  <c:v>-145</c:v>
                </c:pt>
                <c:pt idx="179">
                  <c:v>-135</c:v>
                </c:pt>
                <c:pt idx="180">
                  <c:v>-128</c:v>
                </c:pt>
                <c:pt idx="181">
                  <c:v>-128</c:v>
                </c:pt>
                <c:pt idx="182">
                  <c:v>-76</c:v>
                </c:pt>
                <c:pt idx="183">
                  <c:v>-56</c:v>
                </c:pt>
                <c:pt idx="184">
                  <c:v>-56</c:v>
                </c:pt>
                <c:pt idx="185">
                  <c:v>-5</c:v>
                </c:pt>
                <c:pt idx="186">
                  <c:v>0</c:v>
                </c:pt>
                <c:pt idx="187">
                  <c:v>0</c:v>
                </c:pt>
                <c:pt idx="188">
                  <c:v>4</c:v>
                </c:pt>
                <c:pt idx="189">
                  <c:v>4</c:v>
                </c:pt>
                <c:pt idx="190">
                  <c:v>27</c:v>
                </c:pt>
                <c:pt idx="191">
                  <c:v>76</c:v>
                </c:pt>
                <c:pt idx="192">
                  <c:v>159</c:v>
                </c:pt>
                <c:pt idx="193">
                  <c:v>222</c:v>
                </c:pt>
                <c:pt idx="194">
                  <c:v>231</c:v>
                </c:pt>
                <c:pt idx="195">
                  <c:v>236</c:v>
                </c:pt>
                <c:pt idx="196">
                  <c:v>236</c:v>
                </c:pt>
                <c:pt idx="197">
                  <c:v>238</c:v>
                </c:pt>
                <c:pt idx="198">
                  <c:v>241</c:v>
                </c:pt>
                <c:pt idx="199">
                  <c:v>243</c:v>
                </c:pt>
                <c:pt idx="200">
                  <c:v>243</c:v>
                </c:pt>
                <c:pt idx="201">
                  <c:v>303</c:v>
                </c:pt>
                <c:pt idx="202">
                  <c:v>311</c:v>
                </c:pt>
                <c:pt idx="203">
                  <c:v>311</c:v>
                </c:pt>
                <c:pt idx="204">
                  <c:v>315</c:v>
                </c:pt>
                <c:pt idx="205">
                  <c:v>326</c:v>
                </c:pt>
                <c:pt idx="206">
                  <c:v>382</c:v>
                </c:pt>
                <c:pt idx="207">
                  <c:v>391</c:v>
                </c:pt>
                <c:pt idx="208">
                  <c:v>398</c:v>
                </c:pt>
                <c:pt idx="209">
                  <c:v>461</c:v>
                </c:pt>
                <c:pt idx="210">
                  <c:v>463</c:v>
                </c:pt>
                <c:pt idx="211">
                  <c:v>475</c:v>
                </c:pt>
                <c:pt idx="212">
                  <c:v>475</c:v>
                </c:pt>
                <c:pt idx="213">
                  <c:v>542</c:v>
                </c:pt>
                <c:pt idx="214">
                  <c:v>542</c:v>
                </c:pt>
                <c:pt idx="215">
                  <c:v>556</c:v>
                </c:pt>
                <c:pt idx="216">
                  <c:v>562</c:v>
                </c:pt>
                <c:pt idx="217">
                  <c:v>562</c:v>
                </c:pt>
                <c:pt idx="218">
                  <c:v>602</c:v>
                </c:pt>
                <c:pt idx="219">
                  <c:v>625</c:v>
                </c:pt>
                <c:pt idx="220">
                  <c:v>625</c:v>
                </c:pt>
                <c:pt idx="221">
                  <c:v>630</c:v>
                </c:pt>
                <c:pt idx="222">
                  <c:v>630</c:v>
                </c:pt>
                <c:pt idx="223">
                  <c:v>703</c:v>
                </c:pt>
                <c:pt idx="224">
                  <c:v>769</c:v>
                </c:pt>
                <c:pt idx="225">
                  <c:v>771</c:v>
                </c:pt>
                <c:pt idx="226">
                  <c:v>842</c:v>
                </c:pt>
                <c:pt idx="227">
                  <c:v>861</c:v>
                </c:pt>
                <c:pt idx="228">
                  <c:v>861</c:v>
                </c:pt>
                <c:pt idx="229">
                  <c:v>862</c:v>
                </c:pt>
                <c:pt idx="230">
                  <c:v>918</c:v>
                </c:pt>
                <c:pt idx="231">
                  <c:v>924</c:v>
                </c:pt>
                <c:pt idx="232">
                  <c:v>938</c:v>
                </c:pt>
                <c:pt idx="233">
                  <c:v>940</c:v>
                </c:pt>
                <c:pt idx="234">
                  <c:v>996</c:v>
                </c:pt>
                <c:pt idx="235">
                  <c:v>1005</c:v>
                </c:pt>
                <c:pt idx="236">
                  <c:v>1006</c:v>
                </c:pt>
                <c:pt idx="237">
                  <c:v>1072</c:v>
                </c:pt>
                <c:pt idx="238">
                  <c:v>1072</c:v>
                </c:pt>
                <c:pt idx="239">
                  <c:v>1078</c:v>
                </c:pt>
                <c:pt idx="240">
                  <c:v>1151</c:v>
                </c:pt>
                <c:pt idx="241">
                  <c:v>1154</c:v>
                </c:pt>
                <c:pt idx="242">
                  <c:v>1196</c:v>
                </c:pt>
                <c:pt idx="243">
                  <c:v>1217</c:v>
                </c:pt>
                <c:pt idx="244">
                  <c:v>1223</c:v>
                </c:pt>
                <c:pt idx="245">
                  <c:v>1305</c:v>
                </c:pt>
                <c:pt idx="246">
                  <c:v>1305</c:v>
                </c:pt>
                <c:pt idx="247">
                  <c:v>1316</c:v>
                </c:pt>
                <c:pt idx="248">
                  <c:v>1367</c:v>
                </c:pt>
                <c:pt idx="249">
                  <c:v>1372</c:v>
                </c:pt>
                <c:pt idx="250">
                  <c:v>1388</c:v>
                </c:pt>
                <c:pt idx="251">
                  <c:v>1389</c:v>
                </c:pt>
                <c:pt idx="252">
                  <c:v>1439</c:v>
                </c:pt>
                <c:pt idx="253">
                  <c:v>1459</c:v>
                </c:pt>
                <c:pt idx="254">
                  <c:v>1464</c:v>
                </c:pt>
                <c:pt idx="255">
                  <c:v>1531</c:v>
                </c:pt>
                <c:pt idx="256">
                  <c:v>1604</c:v>
                </c:pt>
                <c:pt idx="257">
                  <c:v>1619</c:v>
                </c:pt>
                <c:pt idx="258">
                  <c:v>1687</c:v>
                </c:pt>
                <c:pt idx="259">
                  <c:v>1754</c:v>
                </c:pt>
                <c:pt idx="260">
                  <c:v>1765</c:v>
                </c:pt>
                <c:pt idx="261">
                  <c:v>1902</c:v>
                </c:pt>
                <c:pt idx="262">
                  <c:v>1986</c:v>
                </c:pt>
                <c:pt idx="263">
                  <c:v>2078</c:v>
                </c:pt>
                <c:pt idx="264">
                  <c:v>2120</c:v>
                </c:pt>
                <c:pt idx="265">
                  <c:v>2128</c:v>
                </c:pt>
                <c:pt idx="266">
                  <c:v>2356</c:v>
                </c:pt>
                <c:pt idx="267">
                  <c:v>2372</c:v>
                </c:pt>
                <c:pt idx="268">
                  <c:v>2444</c:v>
                </c:pt>
                <c:pt idx="269">
                  <c:v>2507</c:v>
                </c:pt>
                <c:pt idx="270">
                  <c:v>2521</c:v>
                </c:pt>
                <c:pt idx="271">
                  <c:v>2676</c:v>
                </c:pt>
                <c:pt idx="272">
                  <c:v>2822</c:v>
                </c:pt>
                <c:pt idx="273">
                  <c:v>2892</c:v>
                </c:pt>
                <c:pt idx="274">
                  <c:v>2894</c:v>
                </c:pt>
                <c:pt idx="275">
                  <c:v>2898</c:v>
                </c:pt>
                <c:pt idx="276">
                  <c:v>2980</c:v>
                </c:pt>
                <c:pt idx="277">
                  <c:v>3053</c:v>
                </c:pt>
                <c:pt idx="278">
                  <c:v>3130</c:v>
                </c:pt>
                <c:pt idx="279">
                  <c:v>3191</c:v>
                </c:pt>
                <c:pt idx="280">
                  <c:v>3269</c:v>
                </c:pt>
                <c:pt idx="281">
                  <c:v>3279</c:v>
                </c:pt>
                <c:pt idx="282">
                  <c:v>3362</c:v>
                </c:pt>
                <c:pt idx="283">
                  <c:v>3363</c:v>
                </c:pt>
                <c:pt idx="284">
                  <c:v>3425</c:v>
                </c:pt>
              </c:numCache>
            </c:numRef>
          </c:xVal>
          <c:yVal>
            <c:numRef>
              <c:f>Active!$K$21:$K$996</c:f>
              <c:numCache>
                <c:formatCode>General</c:formatCode>
                <c:ptCount val="976"/>
                <c:pt idx="110">
                  <c:v>-0.81076000000757631</c:v>
                </c:pt>
                <c:pt idx="181">
                  <c:v>-1.0699999998905696E-2</c:v>
                </c:pt>
                <c:pt idx="246">
                  <c:v>-1.2000000002444722E-2</c:v>
                </c:pt>
                <c:pt idx="262">
                  <c:v>2.1899999999732245E-2</c:v>
                </c:pt>
                <c:pt idx="265">
                  <c:v>1.840000000083819E-2</c:v>
                </c:pt>
                <c:pt idx="267">
                  <c:v>2.7200000004086178E-2</c:v>
                </c:pt>
                <c:pt idx="268">
                  <c:v>2.9000000002270099E-2</c:v>
                </c:pt>
                <c:pt idx="270">
                  <c:v>3.169999999954598E-2</c:v>
                </c:pt>
                <c:pt idx="271">
                  <c:v>3.4299999999348074E-2</c:v>
                </c:pt>
                <c:pt idx="273">
                  <c:v>3.1500000004598405E-2</c:v>
                </c:pt>
                <c:pt idx="274">
                  <c:v>2.9900000001362059E-2</c:v>
                </c:pt>
                <c:pt idx="275">
                  <c:v>3.1000000002677552E-2</c:v>
                </c:pt>
                <c:pt idx="276">
                  <c:v>3.3999999999650754E-2</c:v>
                </c:pt>
                <c:pt idx="277">
                  <c:v>2.9199999997217674E-2</c:v>
                </c:pt>
                <c:pt idx="278">
                  <c:v>1.7299999999522697E-2</c:v>
                </c:pt>
                <c:pt idx="279">
                  <c:v>1.3700000003154855E-2</c:v>
                </c:pt>
                <c:pt idx="280">
                  <c:v>6.3999999983934686E-3</c:v>
                </c:pt>
                <c:pt idx="281">
                  <c:v>8.6999999984982423E-3</c:v>
                </c:pt>
                <c:pt idx="282">
                  <c:v>2.6000000070780516E-3</c:v>
                </c:pt>
                <c:pt idx="283">
                  <c:v>2.599999999802094E-3</c:v>
                </c:pt>
                <c:pt idx="284">
                  <c:v>-4.999999946448952E-4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582-4ABC-BDEA-9BC7A76011E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-6518</c:v>
                </c:pt>
                <c:pt idx="1">
                  <c:v>-6198</c:v>
                </c:pt>
                <c:pt idx="2">
                  <c:v>-6193</c:v>
                </c:pt>
                <c:pt idx="3">
                  <c:v>-6193</c:v>
                </c:pt>
                <c:pt idx="4">
                  <c:v>-6168</c:v>
                </c:pt>
                <c:pt idx="5">
                  <c:v>-6168</c:v>
                </c:pt>
                <c:pt idx="6">
                  <c:v>-6162</c:v>
                </c:pt>
                <c:pt idx="7">
                  <c:v>-6161</c:v>
                </c:pt>
                <c:pt idx="8">
                  <c:v>-6157</c:v>
                </c:pt>
                <c:pt idx="9">
                  <c:v>-6152</c:v>
                </c:pt>
                <c:pt idx="10">
                  <c:v>-6151</c:v>
                </c:pt>
                <c:pt idx="11">
                  <c:v>-6143</c:v>
                </c:pt>
                <c:pt idx="12">
                  <c:v>-6141</c:v>
                </c:pt>
                <c:pt idx="13">
                  <c:v>-6137</c:v>
                </c:pt>
                <c:pt idx="14">
                  <c:v>-6136</c:v>
                </c:pt>
                <c:pt idx="15">
                  <c:v>-6132</c:v>
                </c:pt>
                <c:pt idx="16">
                  <c:v>-6130</c:v>
                </c:pt>
                <c:pt idx="17">
                  <c:v>-6126</c:v>
                </c:pt>
                <c:pt idx="18">
                  <c:v>-6124</c:v>
                </c:pt>
                <c:pt idx="19">
                  <c:v>-6080</c:v>
                </c:pt>
                <c:pt idx="20">
                  <c:v>-6074</c:v>
                </c:pt>
                <c:pt idx="21">
                  <c:v>-6065</c:v>
                </c:pt>
                <c:pt idx="22">
                  <c:v>-6060</c:v>
                </c:pt>
                <c:pt idx="23">
                  <c:v>-6058</c:v>
                </c:pt>
                <c:pt idx="24">
                  <c:v>-6058</c:v>
                </c:pt>
                <c:pt idx="25">
                  <c:v>-6054</c:v>
                </c:pt>
                <c:pt idx="26">
                  <c:v>-6049</c:v>
                </c:pt>
                <c:pt idx="27">
                  <c:v>-5982</c:v>
                </c:pt>
                <c:pt idx="28">
                  <c:v>-5905</c:v>
                </c:pt>
                <c:pt idx="29">
                  <c:v>-5852</c:v>
                </c:pt>
                <c:pt idx="30">
                  <c:v>-5852</c:v>
                </c:pt>
                <c:pt idx="31">
                  <c:v>-5822</c:v>
                </c:pt>
                <c:pt idx="32">
                  <c:v>-5750</c:v>
                </c:pt>
                <c:pt idx="33">
                  <c:v>-5749</c:v>
                </c:pt>
                <c:pt idx="34">
                  <c:v>-5739</c:v>
                </c:pt>
                <c:pt idx="35">
                  <c:v>-5738</c:v>
                </c:pt>
                <c:pt idx="36">
                  <c:v>-5636</c:v>
                </c:pt>
                <c:pt idx="37">
                  <c:v>-5533</c:v>
                </c:pt>
                <c:pt idx="38">
                  <c:v>-5532</c:v>
                </c:pt>
                <c:pt idx="39">
                  <c:v>-5527</c:v>
                </c:pt>
                <c:pt idx="40">
                  <c:v>-5517</c:v>
                </c:pt>
                <c:pt idx="41">
                  <c:v>-5506</c:v>
                </c:pt>
                <c:pt idx="42">
                  <c:v>-5486</c:v>
                </c:pt>
                <c:pt idx="43">
                  <c:v>-5480</c:v>
                </c:pt>
                <c:pt idx="44">
                  <c:v>-5471</c:v>
                </c:pt>
                <c:pt idx="45">
                  <c:v>-5464</c:v>
                </c:pt>
                <c:pt idx="46">
                  <c:v>-5461</c:v>
                </c:pt>
                <c:pt idx="47">
                  <c:v>-5455</c:v>
                </c:pt>
                <c:pt idx="48">
                  <c:v>-5455</c:v>
                </c:pt>
                <c:pt idx="49">
                  <c:v>-5449</c:v>
                </c:pt>
                <c:pt idx="50">
                  <c:v>-5448</c:v>
                </c:pt>
                <c:pt idx="51">
                  <c:v>-5404</c:v>
                </c:pt>
                <c:pt idx="52">
                  <c:v>-5393</c:v>
                </c:pt>
                <c:pt idx="53">
                  <c:v>-5387</c:v>
                </c:pt>
                <c:pt idx="54">
                  <c:v>-5382</c:v>
                </c:pt>
                <c:pt idx="55">
                  <c:v>-5331</c:v>
                </c:pt>
                <c:pt idx="56">
                  <c:v>-5331</c:v>
                </c:pt>
                <c:pt idx="57">
                  <c:v>-5305</c:v>
                </c:pt>
                <c:pt idx="58">
                  <c:v>-5299</c:v>
                </c:pt>
                <c:pt idx="59">
                  <c:v>-5296</c:v>
                </c:pt>
                <c:pt idx="60">
                  <c:v>-5295</c:v>
                </c:pt>
                <c:pt idx="61">
                  <c:v>-5260</c:v>
                </c:pt>
                <c:pt idx="62">
                  <c:v>-5260</c:v>
                </c:pt>
                <c:pt idx="63">
                  <c:v>-5259</c:v>
                </c:pt>
                <c:pt idx="64">
                  <c:v>-5253</c:v>
                </c:pt>
                <c:pt idx="65">
                  <c:v>-5239</c:v>
                </c:pt>
                <c:pt idx="66">
                  <c:v>-5238</c:v>
                </c:pt>
                <c:pt idx="67">
                  <c:v>-5234</c:v>
                </c:pt>
                <c:pt idx="68">
                  <c:v>-5233</c:v>
                </c:pt>
                <c:pt idx="69">
                  <c:v>-5232</c:v>
                </c:pt>
                <c:pt idx="70">
                  <c:v>-5228</c:v>
                </c:pt>
                <c:pt idx="71">
                  <c:v>-5219</c:v>
                </c:pt>
                <c:pt idx="72">
                  <c:v>-5217</c:v>
                </c:pt>
                <c:pt idx="73">
                  <c:v>-5177</c:v>
                </c:pt>
                <c:pt idx="74">
                  <c:v>-5161</c:v>
                </c:pt>
                <c:pt idx="75">
                  <c:v>-5160</c:v>
                </c:pt>
                <c:pt idx="76">
                  <c:v>-5155</c:v>
                </c:pt>
                <c:pt idx="77">
                  <c:v>-5151</c:v>
                </c:pt>
                <c:pt idx="78">
                  <c:v>-5146</c:v>
                </c:pt>
                <c:pt idx="79">
                  <c:v>-5140</c:v>
                </c:pt>
                <c:pt idx="80">
                  <c:v>-5135</c:v>
                </c:pt>
                <c:pt idx="81">
                  <c:v>-5084</c:v>
                </c:pt>
                <c:pt idx="82">
                  <c:v>-5073</c:v>
                </c:pt>
                <c:pt idx="83">
                  <c:v>-5072</c:v>
                </c:pt>
                <c:pt idx="84">
                  <c:v>-5068</c:v>
                </c:pt>
                <c:pt idx="85">
                  <c:v>-5068</c:v>
                </c:pt>
                <c:pt idx="86">
                  <c:v>-5001</c:v>
                </c:pt>
                <c:pt idx="87">
                  <c:v>-4852</c:v>
                </c:pt>
                <c:pt idx="88">
                  <c:v>-4846</c:v>
                </c:pt>
                <c:pt idx="89">
                  <c:v>-4309</c:v>
                </c:pt>
                <c:pt idx="90">
                  <c:v>-4238</c:v>
                </c:pt>
                <c:pt idx="91">
                  <c:v>-4222</c:v>
                </c:pt>
                <c:pt idx="92">
                  <c:v>-4038</c:v>
                </c:pt>
                <c:pt idx="93">
                  <c:v>-4001</c:v>
                </c:pt>
                <c:pt idx="94">
                  <c:v>-4000</c:v>
                </c:pt>
                <c:pt idx="95">
                  <c:v>-3768</c:v>
                </c:pt>
                <c:pt idx="96">
                  <c:v>-3574</c:v>
                </c:pt>
                <c:pt idx="97">
                  <c:v>-3341</c:v>
                </c:pt>
                <c:pt idx="98">
                  <c:v>-3258</c:v>
                </c:pt>
                <c:pt idx="99">
                  <c:v>-3037</c:v>
                </c:pt>
                <c:pt idx="100">
                  <c:v>-3032</c:v>
                </c:pt>
                <c:pt idx="101">
                  <c:v>-2781</c:v>
                </c:pt>
                <c:pt idx="102">
                  <c:v>-2567</c:v>
                </c:pt>
                <c:pt idx="103">
                  <c:v>-2407</c:v>
                </c:pt>
                <c:pt idx="104">
                  <c:v>-2404</c:v>
                </c:pt>
                <c:pt idx="105">
                  <c:v>-2337</c:v>
                </c:pt>
                <c:pt idx="106">
                  <c:v>-2333</c:v>
                </c:pt>
                <c:pt idx="107">
                  <c:v>-2192</c:v>
                </c:pt>
                <c:pt idx="108">
                  <c:v>-2135</c:v>
                </c:pt>
                <c:pt idx="109">
                  <c:v>-2125</c:v>
                </c:pt>
                <c:pt idx="110">
                  <c:v>-2094</c:v>
                </c:pt>
                <c:pt idx="111">
                  <c:v>-2032</c:v>
                </c:pt>
                <c:pt idx="112">
                  <c:v>-1971</c:v>
                </c:pt>
                <c:pt idx="113">
                  <c:v>-1966</c:v>
                </c:pt>
                <c:pt idx="114">
                  <c:v>-1964</c:v>
                </c:pt>
                <c:pt idx="115">
                  <c:v>-1888</c:v>
                </c:pt>
                <c:pt idx="116">
                  <c:v>-1878</c:v>
                </c:pt>
                <c:pt idx="117">
                  <c:v>-1872</c:v>
                </c:pt>
                <c:pt idx="118">
                  <c:v>-1815</c:v>
                </c:pt>
                <c:pt idx="119">
                  <c:v>-1806</c:v>
                </c:pt>
                <c:pt idx="120">
                  <c:v>-1805</c:v>
                </c:pt>
                <c:pt idx="121">
                  <c:v>-1749</c:v>
                </c:pt>
                <c:pt idx="122">
                  <c:v>-1717</c:v>
                </c:pt>
                <c:pt idx="123">
                  <c:v>-1672</c:v>
                </c:pt>
                <c:pt idx="124">
                  <c:v>-1662</c:v>
                </c:pt>
                <c:pt idx="125">
                  <c:v>-1661</c:v>
                </c:pt>
                <c:pt idx="126">
                  <c:v>-1661</c:v>
                </c:pt>
                <c:pt idx="127">
                  <c:v>-1651</c:v>
                </c:pt>
                <c:pt idx="128">
                  <c:v>-1589</c:v>
                </c:pt>
                <c:pt idx="129">
                  <c:v>-1584</c:v>
                </c:pt>
                <c:pt idx="130">
                  <c:v>-1579</c:v>
                </c:pt>
                <c:pt idx="131">
                  <c:v>-1577</c:v>
                </c:pt>
                <c:pt idx="132">
                  <c:v>-1577</c:v>
                </c:pt>
                <c:pt idx="133">
                  <c:v>-1573</c:v>
                </c:pt>
                <c:pt idx="134">
                  <c:v>-1566</c:v>
                </c:pt>
                <c:pt idx="135">
                  <c:v>-1527</c:v>
                </c:pt>
                <c:pt idx="136">
                  <c:v>-1510</c:v>
                </c:pt>
                <c:pt idx="137">
                  <c:v>-1423</c:v>
                </c:pt>
                <c:pt idx="138">
                  <c:v>-1412</c:v>
                </c:pt>
                <c:pt idx="139">
                  <c:v>-1350</c:v>
                </c:pt>
                <c:pt idx="140">
                  <c:v>-1350</c:v>
                </c:pt>
                <c:pt idx="141">
                  <c:v>-1339</c:v>
                </c:pt>
                <c:pt idx="142">
                  <c:v>-1139</c:v>
                </c:pt>
                <c:pt idx="143">
                  <c:v>-1134</c:v>
                </c:pt>
                <c:pt idx="144">
                  <c:v>-1056</c:v>
                </c:pt>
                <c:pt idx="145">
                  <c:v>-985</c:v>
                </c:pt>
                <c:pt idx="146">
                  <c:v>-980</c:v>
                </c:pt>
                <c:pt idx="147">
                  <c:v>-969</c:v>
                </c:pt>
                <c:pt idx="148">
                  <c:v>-890</c:v>
                </c:pt>
                <c:pt idx="149">
                  <c:v>-826</c:v>
                </c:pt>
                <c:pt idx="150">
                  <c:v>-753</c:v>
                </c:pt>
                <c:pt idx="151">
                  <c:v>-697</c:v>
                </c:pt>
                <c:pt idx="152">
                  <c:v>-686</c:v>
                </c:pt>
                <c:pt idx="153">
                  <c:v>-676</c:v>
                </c:pt>
                <c:pt idx="154">
                  <c:v>-669</c:v>
                </c:pt>
                <c:pt idx="155">
                  <c:v>-664</c:v>
                </c:pt>
                <c:pt idx="156">
                  <c:v>-659</c:v>
                </c:pt>
                <c:pt idx="157">
                  <c:v>-634</c:v>
                </c:pt>
                <c:pt idx="158">
                  <c:v>-608</c:v>
                </c:pt>
                <c:pt idx="159">
                  <c:v>-597</c:v>
                </c:pt>
                <c:pt idx="160">
                  <c:v>-536</c:v>
                </c:pt>
                <c:pt idx="161">
                  <c:v>-536</c:v>
                </c:pt>
                <c:pt idx="162">
                  <c:v>-526</c:v>
                </c:pt>
                <c:pt idx="163">
                  <c:v>-515</c:v>
                </c:pt>
                <c:pt idx="164">
                  <c:v>-515</c:v>
                </c:pt>
                <c:pt idx="165">
                  <c:v>-515</c:v>
                </c:pt>
                <c:pt idx="166">
                  <c:v>-380</c:v>
                </c:pt>
                <c:pt idx="167">
                  <c:v>-371</c:v>
                </c:pt>
                <c:pt idx="168">
                  <c:v>-366</c:v>
                </c:pt>
                <c:pt idx="169">
                  <c:v>-360</c:v>
                </c:pt>
                <c:pt idx="170">
                  <c:v>-299</c:v>
                </c:pt>
                <c:pt idx="171">
                  <c:v>-290</c:v>
                </c:pt>
                <c:pt idx="172">
                  <c:v>-277</c:v>
                </c:pt>
                <c:pt idx="173">
                  <c:v>-228</c:v>
                </c:pt>
                <c:pt idx="174">
                  <c:v>-221</c:v>
                </c:pt>
                <c:pt idx="175">
                  <c:v>-212</c:v>
                </c:pt>
                <c:pt idx="176">
                  <c:v>-151</c:v>
                </c:pt>
                <c:pt idx="177">
                  <c:v>-146</c:v>
                </c:pt>
                <c:pt idx="178">
                  <c:v>-145</c:v>
                </c:pt>
                <c:pt idx="179">
                  <c:v>-135</c:v>
                </c:pt>
                <c:pt idx="180">
                  <c:v>-128</c:v>
                </c:pt>
                <c:pt idx="181">
                  <c:v>-128</c:v>
                </c:pt>
                <c:pt idx="182">
                  <c:v>-76</c:v>
                </c:pt>
                <c:pt idx="183">
                  <c:v>-56</c:v>
                </c:pt>
                <c:pt idx="184">
                  <c:v>-56</c:v>
                </c:pt>
                <c:pt idx="185">
                  <c:v>-5</c:v>
                </c:pt>
                <c:pt idx="186">
                  <c:v>0</c:v>
                </c:pt>
                <c:pt idx="187">
                  <c:v>0</c:v>
                </c:pt>
                <c:pt idx="188">
                  <c:v>4</c:v>
                </c:pt>
                <c:pt idx="189">
                  <c:v>4</c:v>
                </c:pt>
                <c:pt idx="190">
                  <c:v>27</c:v>
                </c:pt>
                <c:pt idx="191">
                  <c:v>76</c:v>
                </c:pt>
                <c:pt idx="192">
                  <c:v>159</c:v>
                </c:pt>
                <c:pt idx="193">
                  <c:v>222</c:v>
                </c:pt>
                <c:pt idx="194">
                  <c:v>231</c:v>
                </c:pt>
                <c:pt idx="195">
                  <c:v>236</c:v>
                </c:pt>
                <c:pt idx="196">
                  <c:v>236</c:v>
                </c:pt>
                <c:pt idx="197">
                  <c:v>238</c:v>
                </c:pt>
                <c:pt idx="198">
                  <c:v>241</c:v>
                </c:pt>
                <c:pt idx="199">
                  <c:v>243</c:v>
                </c:pt>
                <c:pt idx="200">
                  <c:v>243</c:v>
                </c:pt>
                <c:pt idx="201">
                  <c:v>303</c:v>
                </c:pt>
                <c:pt idx="202">
                  <c:v>311</c:v>
                </c:pt>
                <c:pt idx="203">
                  <c:v>311</c:v>
                </c:pt>
                <c:pt idx="204">
                  <c:v>315</c:v>
                </c:pt>
                <c:pt idx="205">
                  <c:v>326</c:v>
                </c:pt>
                <c:pt idx="206">
                  <c:v>382</c:v>
                </c:pt>
                <c:pt idx="207">
                  <c:v>391</c:v>
                </c:pt>
                <c:pt idx="208">
                  <c:v>398</c:v>
                </c:pt>
                <c:pt idx="209">
                  <c:v>461</c:v>
                </c:pt>
                <c:pt idx="210">
                  <c:v>463</c:v>
                </c:pt>
                <c:pt idx="211">
                  <c:v>475</c:v>
                </c:pt>
                <c:pt idx="212">
                  <c:v>475</c:v>
                </c:pt>
                <c:pt idx="213">
                  <c:v>542</c:v>
                </c:pt>
                <c:pt idx="214">
                  <c:v>542</c:v>
                </c:pt>
                <c:pt idx="215">
                  <c:v>556</c:v>
                </c:pt>
                <c:pt idx="216">
                  <c:v>562</c:v>
                </c:pt>
                <c:pt idx="217">
                  <c:v>562</c:v>
                </c:pt>
                <c:pt idx="218">
                  <c:v>602</c:v>
                </c:pt>
                <c:pt idx="219">
                  <c:v>625</c:v>
                </c:pt>
                <c:pt idx="220">
                  <c:v>625</c:v>
                </c:pt>
                <c:pt idx="221">
                  <c:v>630</c:v>
                </c:pt>
                <c:pt idx="222">
                  <c:v>630</c:v>
                </c:pt>
                <c:pt idx="223">
                  <c:v>703</c:v>
                </c:pt>
                <c:pt idx="224">
                  <c:v>769</c:v>
                </c:pt>
                <c:pt idx="225">
                  <c:v>771</c:v>
                </c:pt>
                <c:pt idx="226">
                  <c:v>842</c:v>
                </c:pt>
                <c:pt idx="227">
                  <c:v>861</c:v>
                </c:pt>
                <c:pt idx="228">
                  <c:v>861</c:v>
                </c:pt>
                <c:pt idx="229">
                  <c:v>862</c:v>
                </c:pt>
                <c:pt idx="230">
                  <c:v>918</c:v>
                </c:pt>
                <c:pt idx="231">
                  <c:v>924</c:v>
                </c:pt>
                <c:pt idx="232">
                  <c:v>938</c:v>
                </c:pt>
                <c:pt idx="233">
                  <c:v>940</c:v>
                </c:pt>
                <c:pt idx="234">
                  <c:v>996</c:v>
                </c:pt>
                <c:pt idx="235">
                  <c:v>1005</c:v>
                </c:pt>
                <c:pt idx="236">
                  <c:v>1006</c:v>
                </c:pt>
                <c:pt idx="237">
                  <c:v>1072</c:v>
                </c:pt>
                <c:pt idx="238">
                  <c:v>1072</c:v>
                </c:pt>
                <c:pt idx="239">
                  <c:v>1078</c:v>
                </c:pt>
                <c:pt idx="240">
                  <c:v>1151</c:v>
                </c:pt>
                <c:pt idx="241">
                  <c:v>1154</c:v>
                </c:pt>
                <c:pt idx="242">
                  <c:v>1196</c:v>
                </c:pt>
                <c:pt idx="243">
                  <c:v>1217</c:v>
                </c:pt>
                <c:pt idx="244">
                  <c:v>1223</c:v>
                </c:pt>
                <c:pt idx="245">
                  <c:v>1305</c:v>
                </c:pt>
                <c:pt idx="246">
                  <c:v>1305</c:v>
                </c:pt>
                <c:pt idx="247">
                  <c:v>1316</c:v>
                </c:pt>
                <c:pt idx="248">
                  <c:v>1367</c:v>
                </c:pt>
                <c:pt idx="249">
                  <c:v>1372</c:v>
                </c:pt>
                <c:pt idx="250">
                  <c:v>1388</c:v>
                </c:pt>
                <c:pt idx="251">
                  <c:v>1389</c:v>
                </c:pt>
                <c:pt idx="252">
                  <c:v>1439</c:v>
                </c:pt>
                <c:pt idx="253">
                  <c:v>1459</c:v>
                </c:pt>
                <c:pt idx="254">
                  <c:v>1464</c:v>
                </c:pt>
                <c:pt idx="255">
                  <c:v>1531</c:v>
                </c:pt>
                <c:pt idx="256">
                  <c:v>1604</c:v>
                </c:pt>
                <c:pt idx="257">
                  <c:v>1619</c:v>
                </c:pt>
                <c:pt idx="258">
                  <c:v>1687</c:v>
                </c:pt>
                <c:pt idx="259">
                  <c:v>1754</c:v>
                </c:pt>
                <c:pt idx="260">
                  <c:v>1765</c:v>
                </c:pt>
                <c:pt idx="261">
                  <c:v>1902</c:v>
                </c:pt>
                <c:pt idx="262">
                  <c:v>1986</c:v>
                </c:pt>
                <c:pt idx="263">
                  <c:v>2078</c:v>
                </c:pt>
                <c:pt idx="264">
                  <c:v>2120</c:v>
                </c:pt>
                <c:pt idx="265">
                  <c:v>2128</c:v>
                </c:pt>
                <c:pt idx="266">
                  <c:v>2356</c:v>
                </c:pt>
                <c:pt idx="267">
                  <c:v>2372</c:v>
                </c:pt>
                <c:pt idx="268">
                  <c:v>2444</c:v>
                </c:pt>
                <c:pt idx="269">
                  <c:v>2507</c:v>
                </c:pt>
                <c:pt idx="270">
                  <c:v>2521</c:v>
                </c:pt>
                <c:pt idx="271">
                  <c:v>2676</c:v>
                </c:pt>
                <c:pt idx="272">
                  <c:v>2822</c:v>
                </c:pt>
                <c:pt idx="273">
                  <c:v>2892</c:v>
                </c:pt>
                <c:pt idx="274">
                  <c:v>2894</c:v>
                </c:pt>
                <c:pt idx="275">
                  <c:v>2898</c:v>
                </c:pt>
                <c:pt idx="276">
                  <c:v>2980</c:v>
                </c:pt>
                <c:pt idx="277">
                  <c:v>3053</c:v>
                </c:pt>
                <c:pt idx="278">
                  <c:v>3130</c:v>
                </c:pt>
                <c:pt idx="279">
                  <c:v>3191</c:v>
                </c:pt>
                <c:pt idx="280">
                  <c:v>3269</c:v>
                </c:pt>
                <c:pt idx="281">
                  <c:v>3279</c:v>
                </c:pt>
                <c:pt idx="282">
                  <c:v>3362</c:v>
                </c:pt>
                <c:pt idx="283">
                  <c:v>3363</c:v>
                </c:pt>
                <c:pt idx="284">
                  <c:v>3425</c:v>
                </c:pt>
              </c:numCache>
            </c:numRef>
          </c:xVal>
          <c:yVal>
            <c:numRef>
              <c:f>Active!$L$21:$L$996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582-4ABC-BDEA-9BC7A76011E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-6518</c:v>
                </c:pt>
                <c:pt idx="1">
                  <c:v>-6198</c:v>
                </c:pt>
                <c:pt idx="2">
                  <c:v>-6193</c:v>
                </c:pt>
                <c:pt idx="3">
                  <c:v>-6193</c:v>
                </c:pt>
                <c:pt idx="4">
                  <c:v>-6168</c:v>
                </c:pt>
                <c:pt idx="5">
                  <c:v>-6168</c:v>
                </c:pt>
                <c:pt idx="6">
                  <c:v>-6162</c:v>
                </c:pt>
                <c:pt idx="7">
                  <c:v>-6161</c:v>
                </c:pt>
                <c:pt idx="8">
                  <c:v>-6157</c:v>
                </c:pt>
                <c:pt idx="9">
                  <c:v>-6152</c:v>
                </c:pt>
                <c:pt idx="10">
                  <c:v>-6151</c:v>
                </c:pt>
                <c:pt idx="11">
                  <c:v>-6143</c:v>
                </c:pt>
                <c:pt idx="12">
                  <c:v>-6141</c:v>
                </c:pt>
                <c:pt idx="13">
                  <c:v>-6137</c:v>
                </c:pt>
                <c:pt idx="14">
                  <c:v>-6136</c:v>
                </c:pt>
                <c:pt idx="15">
                  <c:v>-6132</c:v>
                </c:pt>
                <c:pt idx="16">
                  <c:v>-6130</c:v>
                </c:pt>
                <c:pt idx="17">
                  <c:v>-6126</c:v>
                </c:pt>
                <c:pt idx="18">
                  <c:v>-6124</c:v>
                </c:pt>
                <c:pt idx="19">
                  <c:v>-6080</c:v>
                </c:pt>
                <c:pt idx="20">
                  <c:v>-6074</c:v>
                </c:pt>
                <c:pt idx="21">
                  <c:v>-6065</c:v>
                </c:pt>
                <c:pt idx="22">
                  <c:v>-6060</c:v>
                </c:pt>
                <c:pt idx="23">
                  <c:v>-6058</c:v>
                </c:pt>
                <c:pt idx="24">
                  <c:v>-6058</c:v>
                </c:pt>
                <c:pt idx="25">
                  <c:v>-6054</c:v>
                </c:pt>
                <c:pt idx="26">
                  <c:v>-6049</c:v>
                </c:pt>
                <c:pt idx="27">
                  <c:v>-5982</c:v>
                </c:pt>
                <c:pt idx="28">
                  <c:v>-5905</c:v>
                </c:pt>
                <c:pt idx="29">
                  <c:v>-5852</c:v>
                </c:pt>
                <c:pt idx="30">
                  <c:v>-5852</c:v>
                </c:pt>
                <c:pt idx="31">
                  <c:v>-5822</c:v>
                </c:pt>
                <c:pt idx="32">
                  <c:v>-5750</c:v>
                </c:pt>
                <c:pt idx="33">
                  <c:v>-5749</c:v>
                </c:pt>
                <c:pt idx="34">
                  <c:v>-5739</c:v>
                </c:pt>
                <c:pt idx="35">
                  <c:v>-5738</c:v>
                </c:pt>
                <c:pt idx="36">
                  <c:v>-5636</c:v>
                </c:pt>
                <c:pt idx="37">
                  <c:v>-5533</c:v>
                </c:pt>
                <c:pt idx="38">
                  <c:v>-5532</c:v>
                </c:pt>
                <c:pt idx="39">
                  <c:v>-5527</c:v>
                </c:pt>
                <c:pt idx="40">
                  <c:v>-5517</c:v>
                </c:pt>
                <c:pt idx="41">
                  <c:v>-5506</c:v>
                </c:pt>
                <c:pt idx="42">
                  <c:v>-5486</c:v>
                </c:pt>
                <c:pt idx="43">
                  <c:v>-5480</c:v>
                </c:pt>
                <c:pt idx="44">
                  <c:v>-5471</c:v>
                </c:pt>
                <c:pt idx="45">
                  <c:v>-5464</c:v>
                </c:pt>
                <c:pt idx="46">
                  <c:v>-5461</c:v>
                </c:pt>
                <c:pt idx="47">
                  <c:v>-5455</c:v>
                </c:pt>
                <c:pt idx="48">
                  <c:v>-5455</c:v>
                </c:pt>
                <c:pt idx="49">
                  <c:v>-5449</c:v>
                </c:pt>
                <c:pt idx="50">
                  <c:v>-5448</c:v>
                </c:pt>
                <c:pt idx="51">
                  <c:v>-5404</c:v>
                </c:pt>
                <c:pt idx="52">
                  <c:v>-5393</c:v>
                </c:pt>
                <c:pt idx="53">
                  <c:v>-5387</c:v>
                </c:pt>
                <c:pt idx="54">
                  <c:v>-5382</c:v>
                </c:pt>
                <c:pt idx="55">
                  <c:v>-5331</c:v>
                </c:pt>
                <c:pt idx="56">
                  <c:v>-5331</c:v>
                </c:pt>
                <c:pt idx="57">
                  <c:v>-5305</c:v>
                </c:pt>
                <c:pt idx="58">
                  <c:v>-5299</c:v>
                </c:pt>
                <c:pt idx="59">
                  <c:v>-5296</c:v>
                </c:pt>
                <c:pt idx="60">
                  <c:v>-5295</c:v>
                </c:pt>
                <c:pt idx="61">
                  <c:v>-5260</c:v>
                </c:pt>
                <c:pt idx="62">
                  <c:v>-5260</c:v>
                </c:pt>
                <c:pt idx="63">
                  <c:v>-5259</c:v>
                </c:pt>
                <c:pt idx="64">
                  <c:v>-5253</c:v>
                </c:pt>
                <c:pt idx="65">
                  <c:v>-5239</c:v>
                </c:pt>
                <c:pt idx="66">
                  <c:v>-5238</c:v>
                </c:pt>
                <c:pt idx="67">
                  <c:v>-5234</c:v>
                </c:pt>
                <c:pt idx="68">
                  <c:v>-5233</c:v>
                </c:pt>
                <c:pt idx="69">
                  <c:v>-5232</c:v>
                </c:pt>
                <c:pt idx="70">
                  <c:v>-5228</c:v>
                </c:pt>
                <c:pt idx="71">
                  <c:v>-5219</c:v>
                </c:pt>
                <c:pt idx="72">
                  <c:v>-5217</c:v>
                </c:pt>
                <c:pt idx="73">
                  <c:v>-5177</c:v>
                </c:pt>
                <c:pt idx="74">
                  <c:v>-5161</c:v>
                </c:pt>
                <c:pt idx="75">
                  <c:v>-5160</c:v>
                </c:pt>
                <c:pt idx="76">
                  <c:v>-5155</c:v>
                </c:pt>
                <c:pt idx="77">
                  <c:v>-5151</c:v>
                </c:pt>
                <c:pt idx="78">
                  <c:v>-5146</c:v>
                </c:pt>
                <c:pt idx="79">
                  <c:v>-5140</c:v>
                </c:pt>
                <c:pt idx="80">
                  <c:v>-5135</c:v>
                </c:pt>
                <c:pt idx="81">
                  <c:v>-5084</c:v>
                </c:pt>
                <c:pt idx="82">
                  <c:v>-5073</c:v>
                </c:pt>
                <c:pt idx="83">
                  <c:v>-5072</c:v>
                </c:pt>
                <c:pt idx="84">
                  <c:v>-5068</c:v>
                </c:pt>
                <c:pt idx="85">
                  <c:v>-5068</c:v>
                </c:pt>
                <c:pt idx="86">
                  <c:v>-5001</c:v>
                </c:pt>
                <c:pt idx="87">
                  <c:v>-4852</c:v>
                </c:pt>
                <c:pt idx="88">
                  <c:v>-4846</c:v>
                </c:pt>
                <c:pt idx="89">
                  <c:v>-4309</c:v>
                </c:pt>
                <c:pt idx="90">
                  <c:v>-4238</c:v>
                </c:pt>
                <c:pt idx="91">
                  <c:v>-4222</c:v>
                </c:pt>
                <c:pt idx="92">
                  <c:v>-4038</c:v>
                </c:pt>
                <c:pt idx="93">
                  <c:v>-4001</c:v>
                </c:pt>
                <c:pt idx="94">
                  <c:v>-4000</c:v>
                </c:pt>
                <c:pt idx="95">
                  <c:v>-3768</c:v>
                </c:pt>
                <c:pt idx="96">
                  <c:v>-3574</c:v>
                </c:pt>
                <c:pt idx="97">
                  <c:v>-3341</c:v>
                </c:pt>
                <c:pt idx="98">
                  <c:v>-3258</c:v>
                </c:pt>
                <c:pt idx="99">
                  <c:v>-3037</c:v>
                </c:pt>
                <c:pt idx="100">
                  <c:v>-3032</c:v>
                </c:pt>
                <c:pt idx="101">
                  <c:v>-2781</c:v>
                </c:pt>
                <c:pt idx="102">
                  <c:v>-2567</c:v>
                </c:pt>
                <c:pt idx="103">
                  <c:v>-2407</c:v>
                </c:pt>
                <c:pt idx="104">
                  <c:v>-2404</c:v>
                </c:pt>
                <c:pt idx="105">
                  <c:v>-2337</c:v>
                </c:pt>
                <c:pt idx="106">
                  <c:v>-2333</c:v>
                </c:pt>
                <c:pt idx="107">
                  <c:v>-2192</c:v>
                </c:pt>
                <c:pt idx="108">
                  <c:v>-2135</c:v>
                </c:pt>
                <c:pt idx="109">
                  <c:v>-2125</c:v>
                </c:pt>
                <c:pt idx="110">
                  <c:v>-2094</c:v>
                </c:pt>
                <c:pt idx="111">
                  <c:v>-2032</c:v>
                </c:pt>
                <c:pt idx="112">
                  <c:v>-1971</c:v>
                </c:pt>
                <c:pt idx="113">
                  <c:v>-1966</c:v>
                </c:pt>
                <c:pt idx="114">
                  <c:v>-1964</c:v>
                </c:pt>
                <c:pt idx="115">
                  <c:v>-1888</c:v>
                </c:pt>
                <c:pt idx="116">
                  <c:v>-1878</c:v>
                </c:pt>
                <c:pt idx="117">
                  <c:v>-1872</c:v>
                </c:pt>
                <c:pt idx="118">
                  <c:v>-1815</c:v>
                </c:pt>
                <c:pt idx="119">
                  <c:v>-1806</c:v>
                </c:pt>
                <c:pt idx="120">
                  <c:v>-1805</c:v>
                </c:pt>
                <c:pt idx="121">
                  <c:v>-1749</c:v>
                </c:pt>
                <c:pt idx="122">
                  <c:v>-1717</c:v>
                </c:pt>
                <c:pt idx="123">
                  <c:v>-1672</c:v>
                </c:pt>
                <c:pt idx="124">
                  <c:v>-1662</c:v>
                </c:pt>
                <c:pt idx="125">
                  <c:v>-1661</c:v>
                </c:pt>
                <c:pt idx="126">
                  <c:v>-1661</c:v>
                </c:pt>
                <c:pt idx="127">
                  <c:v>-1651</c:v>
                </c:pt>
                <c:pt idx="128">
                  <c:v>-1589</c:v>
                </c:pt>
                <c:pt idx="129">
                  <c:v>-1584</c:v>
                </c:pt>
                <c:pt idx="130">
                  <c:v>-1579</c:v>
                </c:pt>
                <c:pt idx="131">
                  <c:v>-1577</c:v>
                </c:pt>
                <c:pt idx="132">
                  <c:v>-1577</c:v>
                </c:pt>
                <c:pt idx="133">
                  <c:v>-1573</c:v>
                </c:pt>
                <c:pt idx="134">
                  <c:v>-1566</c:v>
                </c:pt>
                <c:pt idx="135">
                  <c:v>-1527</c:v>
                </c:pt>
                <c:pt idx="136">
                  <c:v>-1510</c:v>
                </c:pt>
                <c:pt idx="137">
                  <c:v>-1423</c:v>
                </c:pt>
                <c:pt idx="138">
                  <c:v>-1412</c:v>
                </c:pt>
                <c:pt idx="139">
                  <c:v>-1350</c:v>
                </c:pt>
                <c:pt idx="140">
                  <c:v>-1350</c:v>
                </c:pt>
                <c:pt idx="141">
                  <c:v>-1339</c:v>
                </c:pt>
                <c:pt idx="142">
                  <c:v>-1139</c:v>
                </c:pt>
                <c:pt idx="143">
                  <c:v>-1134</c:v>
                </c:pt>
                <c:pt idx="144">
                  <c:v>-1056</c:v>
                </c:pt>
                <c:pt idx="145">
                  <c:v>-985</c:v>
                </c:pt>
                <c:pt idx="146">
                  <c:v>-980</c:v>
                </c:pt>
                <c:pt idx="147">
                  <c:v>-969</c:v>
                </c:pt>
                <c:pt idx="148">
                  <c:v>-890</c:v>
                </c:pt>
                <c:pt idx="149">
                  <c:v>-826</c:v>
                </c:pt>
                <c:pt idx="150">
                  <c:v>-753</c:v>
                </c:pt>
                <c:pt idx="151">
                  <c:v>-697</c:v>
                </c:pt>
                <c:pt idx="152">
                  <c:v>-686</c:v>
                </c:pt>
                <c:pt idx="153">
                  <c:v>-676</c:v>
                </c:pt>
                <c:pt idx="154">
                  <c:v>-669</c:v>
                </c:pt>
                <c:pt idx="155">
                  <c:v>-664</c:v>
                </c:pt>
                <c:pt idx="156">
                  <c:v>-659</c:v>
                </c:pt>
                <c:pt idx="157">
                  <c:v>-634</c:v>
                </c:pt>
                <c:pt idx="158">
                  <c:v>-608</c:v>
                </c:pt>
                <c:pt idx="159">
                  <c:v>-597</c:v>
                </c:pt>
                <c:pt idx="160">
                  <c:v>-536</c:v>
                </c:pt>
                <c:pt idx="161">
                  <c:v>-536</c:v>
                </c:pt>
                <c:pt idx="162">
                  <c:v>-526</c:v>
                </c:pt>
                <c:pt idx="163">
                  <c:v>-515</c:v>
                </c:pt>
                <c:pt idx="164">
                  <c:v>-515</c:v>
                </c:pt>
                <c:pt idx="165">
                  <c:v>-515</c:v>
                </c:pt>
                <c:pt idx="166">
                  <c:v>-380</c:v>
                </c:pt>
                <c:pt idx="167">
                  <c:v>-371</c:v>
                </c:pt>
                <c:pt idx="168">
                  <c:v>-366</c:v>
                </c:pt>
                <c:pt idx="169">
                  <c:v>-360</c:v>
                </c:pt>
                <c:pt idx="170">
                  <c:v>-299</c:v>
                </c:pt>
                <c:pt idx="171">
                  <c:v>-290</c:v>
                </c:pt>
                <c:pt idx="172">
                  <c:v>-277</c:v>
                </c:pt>
                <c:pt idx="173">
                  <c:v>-228</c:v>
                </c:pt>
                <c:pt idx="174">
                  <c:v>-221</c:v>
                </c:pt>
                <c:pt idx="175">
                  <c:v>-212</c:v>
                </c:pt>
                <c:pt idx="176">
                  <c:v>-151</c:v>
                </c:pt>
                <c:pt idx="177">
                  <c:v>-146</c:v>
                </c:pt>
                <c:pt idx="178">
                  <c:v>-145</c:v>
                </c:pt>
                <c:pt idx="179">
                  <c:v>-135</c:v>
                </c:pt>
                <c:pt idx="180">
                  <c:v>-128</c:v>
                </c:pt>
                <c:pt idx="181">
                  <c:v>-128</c:v>
                </c:pt>
                <c:pt idx="182">
                  <c:v>-76</c:v>
                </c:pt>
                <c:pt idx="183">
                  <c:v>-56</c:v>
                </c:pt>
                <c:pt idx="184">
                  <c:v>-56</c:v>
                </c:pt>
                <c:pt idx="185">
                  <c:v>-5</c:v>
                </c:pt>
                <c:pt idx="186">
                  <c:v>0</c:v>
                </c:pt>
                <c:pt idx="187">
                  <c:v>0</c:v>
                </c:pt>
                <c:pt idx="188">
                  <c:v>4</c:v>
                </c:pt>
                <c:pt idx="189">
                  <c:v>4</c:v>
                </c:pt>
                <c:pt idx="190">
                  <c:v>27</c:v>
                </c:pt>
                <c:pt idx="191">
                  <c:v>76</c:v>
                </c:pt>
                <c:pt idx="192">
                  <c:v>159</c:v>
                </c:pt>
                <c:pt idx="193">
                  <c:v>222</c:v>
                </c:pt>
                <c:pt idx="194">
                  <c:v>231</c:v>
                </c:pt>
                <c:pt idx="195">
                  <c:v>236</c:v>
                </c:pt>
                <c:pt idx="196">
                  <c:v>236</c:v>
                </c:pt>
                <c:pt idx="197">
                  <c:v>238</c:v>
                </c:pt>
                <c:pt idx="198">
                  <c:v>241</c:v>
                </c:pt>
                <c:pt idx="199">
                  <c:v>243</c:v>
                </c:pt>
                <c:pt idx="200">
                  <c:v>243</c:v>
                </c:pt>
                <c:pt idx="201">
                  <c:v>303</c:v>
                </c:pt>
                <c:pt idx="202">
                  <c:v>311</c:v>
                </c:pt>
                <c:pt idx="203">
                  <c:v>311</c:v>
                </c:pt>
                <c:pt idx="204">
                  <c:v>315</c:v>
                </c:pt>
                <c:pt idx="205">
                  <c:v>326</c:v>
                </c:pt>
                <c:pt idx="206">
                  <c:v>382</c:v>
                </c:pt>
                <c:pt idx="207">
                  <c:v>391</c:v>
                </c:pt>
                <c:pt idx="208">
                  <c:v>398</c:v>
                </c:pt>
                <c:pt idx="209">
                  <c:v>461</c:v>
                </c:pt>
                <c:pt idx="210">
                  <c:v>463</c:v>
                </c:pt>
                <c:pt idx="211">
                  <c:v>475</c:v>
                </c:pt>
                <c:pt idx="212">
                  <c:v>475</c:v>
                </c:pt>
                <c:pt idx="213">
                  <c:v>542</c:v>
                </c:pt>
                <c:pt idx="214">
                  <c:v>542</c:v>
                </c:pt>
                <c:pt idx="215">
                  <c:v>556</c:v>
                </c:pt>
                <c:pt idx="216">
                  <c:v>562</c:v>
                </c:pt>
                <c:pt idx="217">
                  <c:v>562</c:v>
                </c:pt>
                <c:pt idx="218">
                  <c:v>602</c:v>
                </c:pt>
                <c:pt idx="219">
                  <c:v>625</c:v>
                </c:pt>
                <c:pt idx="220">
                  <c:v>625</c:v>
                </c:pt>
                <c:pt idx="221">
                  <c:v>630</c:v>
                </c:pt>
                <c:pt idx="222">
                  <c:v>630</c:v>
                </c:pt>
                <c:pt idx="223">
                  <c:v>703</c:v>
                </c:pt>
                <c:pt idx="224">
                  <c:v>769</c:v>
                </c:pt>
                <c:pt idx="225">
                  <c:v>771</c:v>
                </c:pt>
                <c:pt idx="226">
                  <c:v>842</c:v>
                </c:pt>
                <c:pt idx="227">
                  <c:v>861</c:v>
                </c:pt>
                <c:pt idx="228">
                  <c:v>861</c:v>
                </c:pt>
                <c:pt idx="229">
                  <c:v>862</c:v>
                </c:pt>
                <c:pt idx="230">
                  <c:v>918</c:v>
                </c:pt>
                <c:pt idx="231">
                  <c:v>924</c:v>
                </c:pt>
                <c:pt idx="232">
                  <c:v>938</c:v>
                </c:pt>
                <c:pt idx="233">
                  <c:v>940</c:v>
                </c:pt>
                <c:pt idx="234">
                  <c:v>996</c:v>
                </c:pt>
                <c:pt idx="235">
                  <c:v>1005</c:v>
                </c:pt>
                <c:pt idx="236">
                  <c:v>1006</c:v>
                </c:pt>
                <c:pt idx="237">
                  <c:v>1072</c:v>
                </c:pt>
                <c:pt idx="238">
                  <c:v>1072</c:v>
                </c:pt>
                <c:pt idx="239">
                  <c:v>1078</c:v>
                </c:pt>
                <c:pt idx="240">
                  <c:v>1151</c:v>
                </c:pt>
                <c:pt idx="241">
                  <c:v>1154</c:v>
                </c:pt>
                <c:pt idx="242">
                  <c:v>1196</c:v>
                </c:pt>
                <c:pt idx="243">
                  <c:v>1217</c:v>
                </c:pt>
                <c:pt idx="244">
                  <c:v>1223</c:v>
                </c:pt>
                <c:pt idx="245">
                  <c:v>1305</c:v>
                </c:pt>
                <c:pt idx="246">
                  <c:v>1305</c:v>
                </c:pt>
                <c:pt idx="247">
                  <c:v>1316</c:v>
                </c:pt>
                <c:pt idx="248">
                  <c:v>1367</c:v>
                </c:pt>
                <c:pt idx="249">
                  <c:v>1372</c:v>
                </c:pt>
                <c:pt idx="250">
                  <c:v>1388</c:v>
                </c:pt>
                <c:pt idx="251">
                  <c:v>1389</c:v>
                </c:pt>
                <c:pt idx="252">
                  <c:v>1439</c:v>
                </c:pt>
                <c:pt idx="253">
                  <c:v>1459</c:v>
                </c:pt>
                <c:pt idx="254">
                  <c:v>1464</c:v>
                </c:pt>
                <c:pt idx="255">
                  <c:v>1531</c:v>
                </c:pt>
                <c:pt idx="256">
                  <c:v>1604</c:v>
                </c:pt>
                <c:pt idx="257">
                  <c:v>1619</c:v>
                </c:pt>
                <c:pt idx="258">
                  <c:v>1687</c:v>
                </c:pt>
                <c:pt idx="259">
                  <c:v>1754</c:v>
                </c:pt>
                <c:pt idx="260">
                  <c:v>1765</c:v>
                </c:pt>
                <c:pt idx="261">
                  <c:v>1902</c:v>
                </c:pt>
                <c:pt idx="262">
                  <c:v>1986</c:v>
                </c:pt>
                <c:pt idx="263">
                  <c:v>2078</c:v>
                </c:pt>
                <c:pt idx="264">
                  <c:v>2120</c:v>
                </c:pt>
                <c:pt idx="265">
                  <c:v>2128</c:v>
                </c:pt>
                <c:pt idx="266">
                  <c:v>2356</c:v>
                </c:pt>
                <c:pt idx="267">
                  <c:v>2372</c:v>
                </c:pt>
                <c:pt idx="268">
                  <c:v>2444</c:v>
                </c:pt>
                <c:pt idx="269">
                  <c:v>2507</c:v>
                </c:pt>
                <c:pt idx="270">
                  <c:v>2521</c:v>
                </c:pt>
                <c:pt idx="271">
                  <c:v>2676</c:v>
                </c:pt>
                <c:pt idx="272">
                  <c:v>2822</c:v>
                </c:pt>
                <c:pt idx="273">
                  <c:v>2892</c:v>
                </c:pt>
                <c:pt idx="274">
                  <c:v>2894</c:v>
                </c:pt>
                <c:pt idx="275">
                  <c:v>2898</c:v>
                </c:pt>
                <c:pt idx="276">
                  <c:v>2980</c:v>
                </c:pt>
                <c:pt idx="277">
                  <c:v>3053</c:v>
                </c:pt>
                <c:pt idx="278">
                  <c:v>3130</c:v>
                </c:pt>
                <c:pt idx="279">
                  <c:v>3191</c:v>
                </c:pt>
                <c:pt idx="280">
                  <c:v>3269</c:v>
                </c:pt>
                <c:pt idx="281">
                  <c:v>3279</c:v>
                </c:pt>
                <c:pt idx="282">
                  <c:v>3362</c:v>
                </c:pt>
                <c:pt idx="283">
                  <c:v>3363</c:v>
                </c:pt>
                <c:pt idx="284">
                  <c:v>3425</c:v>
                </c:pt>
              </c:numCache>
            </c:numRef>
          </c:xVal>
          <c:yVal>
            <c:numRef>
              <c:f>Active!$M$21:$M$996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582-4ABC-BDEA-9BC7A76011E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-6518</c:v>
                </c:pt>
                <c:pt idx="1">
                  <c:v>-6198</c:v>
                </c:pt>
                <c:pt idx="2">
                  <c:v>-6193</c:v>
                </c:pt>
                <c:pt idx="3">
                  <c:v>-6193</c:v>
                </c:pt>
                <c:pt idx="4">
                  <c:v>-6168</c:v>
                </c:pt>
                <c:pt idx="5">
                  <c:v>-6168</c:v>
                </c:pt>
                <c:pt idx="6">
                  <c:v>-6162</c:v>
                </c:pt>
                <c:pt idx="7">
                  <c:v>-6161</c:v>
                </c:pt>
                <c:pt idx="8">
                  <c:v>-6157</c:v>
                </c:pt>
                <c:pt idx="9">
                  <c:v>-6152</c:v>
                </c:pt>
                <c:pt idx="10">
                  <c:v>-6151</c:v>
                </c:pt>
                <c:pt idx="11">
                  <c:v>-6143</c:v>
                </c:pt>
                <c:pt idx="12">
                  <c:v>-6141</c:v>
                </c:pt>
                <c:pt idx="13">
                  <c:v>-6137</c:v>
                </c:pt>
                <c:pt idx="14">
                  <c:v>-6136</c:v>
                </c:pt>
                <c:pt idx="15">
                  <c:v>-6132</c:v>
                </c:pt>
                <c:pt idx="16">
                  <c:v>-6130</c:v>
                </c:pt>
                <c:pt idx="17">
                  <c:v>-6126</c:v>
                </c:pt>
                <c:pt idx="18">
                  <c:v>-6124</c:v>
                </c:pt>
                <c:pt idx="19">
                  <c:v>-6080</c:v>
                </c:pt>
                <c:pt idx="20">
                  <c:v>-6074</c:v>
                </c:pt>
                <c:pt idx="21">
                  <c:v>-6065</c:v>
                </c:pt>
                <c:pt idx="22">
                  <c:v>-6060</c:v>
                </c:pt>
                <c:pt idx="23">
                  <c:v>-6058</c:v>
                </c:pt>
                <c:pt idx="24">
                  <c:v>-6058</c:v>
                </c:pt>
                <c:pt idx="25">
                  <c:v>-6054</c:v>
                </c:pt>
                <c:pt idx="26">
                  <c:v>-6049</c:v>
                </c:pt>
                <c:pt idx="27">
                  <c:v>-5982</c:v>
                </c:pt>
                <c:pt idx="28">
                  <c:v>-5905</c:v>
                </c:pt>
                <c:pt idx="29">
                  <c:v>-5852</c:v>
                </c:pt>
                <c:pt idx="30">
                  <c:v>-5852</c:v>
                </c:pt>
                <c:pt idx="31">
                  <c:v>-5822</c:v>
                </c:pt>
                <c:pt idx="32">
                  <c:v>-5750</c:v>
                </c:pt>
                <c:pt idx="33">
                  <c:v>-5749</c:v>
                </c:pt>
                <c:pt idx="34">
                  <c:v>-5739</c:v>
                </c:pt>
                <c:pt idx="35">
                  <c:v>-5738</c:v>
                </c:pt>
                <c:pt idx="36">
                  <c:v>-5636</c:v>
                </c:pt>
                <c:pt idx="37">
                  <c:v>-5533</c:v>
                </c:pt>
                <c:pt idx="38">
                  <c:v>-5532</c:v>
                </c:pt>
                <c:pt idx="39">
                  <c:v>-5527</c:v>
                </c:pt>
                <c:pt idx="40">
                  <c:v>-5517</c:v>
                </c:pt>
                <c:pt idx="41">
                  <c:v>-5506</c:v>
                </c:pt>
                <c:pt idx="42">
                  <c:v>-5486</c:v>
                </c:pt>
                <c:pt idx="43">
                  <c:v>-5480</c:v>
                </c:pt>
                <c:pt idx="44">
                  <c:v>-5471</c:v>
                </c:pt>
                <c:pt idx="45">
                  <c:v>-5464</c:v>
                </c:pt>
                <c:pt idx="46">
                  <c:v>-5461</c:v>
                </c:pt>
                <c:pt idx="47">
                  <c:v>-5455</c:v>
                </c:pt>
                <c:pt idx="48">
                  <c:v>-5455</c:v>
                </c:pt>
                <c:pt idx="49">
                  <c:v>-5449</c:v>
                </c:pt>
                <c:pt idx="50">
                  <c:v>-5448</c:v>
                </c:pt>
                <c:pt idx="51">
                  <c:v>-5404</c:v>
                </c:pt>
                <c:pt idx="52">
                  <c:v>-5393</c:v>
                </c:pt>
                <c:pt idx="53">
                  <c:v>-5387</c:v>
                </c:pt>
                <c:pt idx="54">
                  <c:v>-5382</c:v>
                </c:pt>
                <c:pt idx="55">
                  <c:v>-5331</c:v>
                </c:pt>
                <c:pt idx="56">
                  <c:v>-5331</c:v>
                </c:pt>
                <c:pt idx="57">
                  <c:v>-5305</c:v>
                </c:pt>
                <c:pt idx="58">
                  <c:v>-5299</c:v>
                </c:pt>
                <c:pt idx="59">
                  <c:v>-5296</c:v>
                </c:pt>
                <c:pt idx="60">
                  <c:v>-5295</c:v>
                </c:pt>
                <c:pt idx="61">
                  <c:v>-5260</c:v>
                </c:pt>
                <c:pt idx="62">
                  <c:v>-5260</c:v>
                </c:pt>
                <c:pt idx="63">
                  <c:v>-5259</c:v>
                </c:pt>
                <c:pt idx="64">
                  <c:v>-5253</c:v>
                </c:pt>
                <c:pt idx="65">
                  <c:v>-5239</c:v>
                </c:pt>
                <c:pt idx="66">
                  <c:v>-5238</c:v>
                </c:pt>
                <c:pt idx="67">
                  <c:v>-5234</c:v>
                </c:pt>
                <c:pt idx="68">
                  <c:v>-5233</c:v>
                </c:pt>
                <c:pt idx="69">
                  <c:v>-5232</c:v>
                </c:pt>
                <c:pt idx="70">
                  <c:v>-5228</c:v>
                </c:pt>
                <c:pt idx="71">
                  <c:v>-5219</c:v>
                </c:pt>
                <c:pt idx="72">
                  <c:v>-5217</c:v>
                </c:pt>
                <c:pt idx="73">
                  <c:v>-5177</c:v>
                </c:pt>
                <c:pt idx="74">
                  <c:v>-5161</c:v>
                </c:pt>
                <c:pt idx="75">
                  <c:v>-5160</c:v>
                </c:pt>
                <c:pt idx="76">
                  <c:v>-5155</c:v>
                </c:pt>
                <c:pt idx="77">
                  <c:v>-5151</c:v>
                </c:pt>
                <c:pt idx="78">
                  <c:v>-5146</c:v>
                </c:pt>
                <c:pt idx="79">
                  <c:v>-5140</c:v>
                </c:pt>
                <c:pt idx="80">
                  <c:v>-5135</c:v>
                </c:pt>
                <c:pt idx="81">
                  <c:v>-5084</c:v>
                </c:pt>
                <c:pt idx="82">
                  <c:v>-5073</c:v>
                </c:pt>
                <c:pt idx="83">
                  <c:v>-5072</c:v>
                </c:pt>
                <c:pt idx="84">
                  <c:v>-5068</c:v>
                </c:pt>
                <c:pt idx="85">
                  <c:v>-5068</c:v>
                </c:pt>
                <c:pt idx="86">
                  <c:v>-5001</c:v>
                </c:pt>
                <c:pt idx="87">
                  <c:v>-4852</c:v>
                </c:pt>
                <c:pt idx="88">
                  <c:v>-4846</c:v>
                </c:pt>
                <c:pt idx="89">
                  <c:v>-4309</c:v>
                </c:pt>
                <c:pt idx="90">
                  <c:v>-4238</c:v>
                </c:pt>
                <c:pt idx="91">
                  <c:v>-4222</c:v>
                </c:pt>
                <c:pt idx="92">
                  <c:v>-4038</c:v>
                </c:pt>
                <c:pt idx="93">
                  <c:v>-4001</c:v>
                </c:pt>
                <c:pt idx="94">
                  <c:v>-4000</c:v>
                </c:pt>
                <c:pt idx="95">
                  <c:v>-3768</c:v>
                </c:pt>
                <c:pt idx="96">
                  <c:v>-3574</c:v>
                </c:pt>
                <c:pt idx="97">
                  <c:v>-3341</c:v>
                </c:pt>
                <c:pt idx="98">
                  <c:v>-3258</c:v>
                </c:pt>
                <c:pt idx="99">
                  <c:v>-3037</c:v>
                </c:pt>
                <c:pt idx="100">
                  <c:v>-3032</c:v>
                </c:pt>
                <c:pt idx="101">
                  <c:v>-2781</c:v>
                </c:pt>
                <c:pt idx="102">
                  <c:v>-2567</c:v>
                </c:pt>
                <c:pt idx="103">
                  <c:v>-2407</c:v>
                </c:pt>
                <c:pt idx="104">
                  <c:v>-2404</c:v>
                </c:pt>
                <c:pt idx="105">
                  <c:v>-2337</c:v>
                </c:pt>
                <c:pt idx="106">
                  <c:v>-2333</c:v>
                </c:pt>
                <c:pt idx="107">
                  <c:v>-2192</c:v>
                </c:pt>
                <c:pt idx="108">
                  <c:v>-2135</c:v>
                </c:pt>
                <c:pt idx="109">
                  <c:v>-2125</c:v>
                </c:pt>
                <c:pt idx="110">
                  <c:v>-2094</c:v>
                </c:pt>
                <c:pt idx="111">
                  <c:v>-2032</c:v>
                </c:pt>
                <c:pt idx="112">
                  <c:v>-1971</c:v>
                </c:pt>
                <c:pt idx="113">
                  <c:v>-1966</c:v>
                </c:pt>
                <c:pt idx="114">
                  <c:v>-1964</c:v>
                </c:pt>
                <c:pt idx="115">
                  <c:v>-1888</c:v>
                </c:pt>
                <c:pt idx="116">
                  <c:v>-1878</c:v>
                </c:pt>
                <c:pt idx="117">
                  <c:v>-1872</c:v>
                </c:pt>
                <c:pt idx="118">
                  <c:v>-1815</c:v>
                </c:pt>
                <c:pt idx="119">
                  <c:v>-1806</c:v>
                </c:pt>
                <c:pt idx="120">
                  <c:v>-1805</c:v>
                </c:pt>
                <c:pt idx="121">
                  <c:v>-1749</c:v>
                </c:pt>
                <c:pt idx="122">
                  <c:v>-1717</c:v>
                </c:pt>
                <c:pt idx="123">
                  <c:v>-1672</c:v>
                </c:pt>
                <c:pt idx="124">
                  <c:v>-1662</c:v>
                </c:pt>
                <c:pt idx="125">
                  <c:v>-1661</c:v>
                </c:pt>
                <c:pt idx="126">
                  <c:v>-1661</c:v>
                </c:pt>
                <c:pt idx="127">
                  <c:v>-1651</c:v>
                </c:pt>
                <c:pt idx="128">
                  <c:v>-1589</c:v>
                </c:pt>
                <c:pt idx="129">
                  <c:v>-1584</c:v>
                </c:pt>
                <c:pt idx="130">
                  <c:v>-1579</c:v>
                </c:pt>
                <c:pt idx="131">
                  <c:v>-1577</c:v>
                </c:pt>
                <c:pt idx="132">
                  <c:v>-1577</c:v>
                </c:pt>
                <c:pt idx="133">
                  <c:v>-1573</c:v>
                </c:pt>
                <c:pt idx="134">
                  <c:v>-1566</c:v>
                </c:pt>
                <c:pt idx="135">
                  <c:v>-1527</c:v>
                </c:pt>
                <c:pt idx="136">
                  <c:v>-1510</c:v>
                </c:pt>
                <c:pt idx="137">
                  <c:v>-1423</c:v>
                </c:pt>
                <c:pt idx="138">
                  <c:v>-1412</c:v>
                </c:pt>
                <c:pt idx="139">
                  <c:v>-1350</c:v>
                </c:pt>
                <c:pt idx="140">
                  <c:v>-1350</c:v>
                </c:pt>
                <c:pt idx="141">
                  <c:v>-1339</c:v>
                </c:pt>
                <c:pt idx="142">
                  <c:v>-1139</c:v>
                </c:pt>
                <c:pt idx="143">
                  <c:v>-1134</c:v>
                </c:pt>
                <c:pt idx="144">
                  <c:v>-1056</c:v>
                </c:pt>
                <c:pt idx="145">
                  <c:v>-985</c:v>
                </c:pt>
                <c:pt idx="146">
                  <c:v>-980</c:v>
                </c:pt>
                <c:pt idx="147">
                  <c:v>-969</c:v>
                </c:pt>
                <c:pt idx="148">
                  <c:v>-890</c:v>
                </c:pt>
                <c:pt idx="149">
                  <c:v>-826</c:v>
                </c:pt>
                <c:pt idx="150">
                  <c:v>-753</c:v>
                </c:pt>
                <c:pt idx="151">
                  <c:v>-697</c:v>
                </c:pt>
                <c:pt idx="152">
                  <c:v>-686</c:v>
                </c:pt>
                <c:pt idx="153">
                  <c:v>-676</c:v>
                </c:pt>
                <c:pt idx="154">
                  <c:v>-669</c:v>
                </c:pt>
                <c:pt idx="155">
                  <c:v>-664</c:v>
                </c:pt>
                <c:pt idx="156">
                  <c:v>-659</c:v>
                </c:pt>
                <c:pt idx="157">
                  <c:v>-634</c:v>
                </c:pt>
                <c:pt idx="158">
                  <c:v>-608</c:v>
                </c:pt>
                <c:pt idx="159">
                  <c:v>-597</c:v>
                </c:pt>
                <c:pt idx="160">
                  <c:v>-536</c:v>
                </c:pt>
                <c:pt idx="161">
                  <c:v>-536</c:v>
                </c:pt>
                <c:pt idx="162">
                  <c:v>-526</c:v>
                </c:pt>
                <c:pt idx="163">
                  <c:v>-515</c:v>
                </c:pt>
                <c:pt idx="164">
                  <c:v>-515</c:v>
                </c:pt>
                <c:pt idx="165">
                  <c:v>-515</c:v>
                </c:pt>
                <c:pt idx="166">
                  <c:v>-380</c:v>
                </c:pt>
                <c:pt idx="167">
                  <c:v>-371</c:v>
                </c:pt>
                <c:pt idx="168">
                  <c:v>-366</c:v>
                </c:pt>
                <c:pt idx="169">
                  <c:v>-360</c:v>
                </c:pt>
                <c:pt idx="170">
                  <c:v>-299</c:v>
                </c:pt>
                <c:pt idx="171">
                  <c:v>-290</c:v>
                </c:pt>
                <c:pt idx="172">
                  <c:v>-277</c:v>
                </c:pt>
                <c:pt idx="173">
                  <c:v>-228</c:v>
                </c:pt>
                <c:pt idx="174">
                  <c:v>-221</c:v>
                </c:pt>
                <c:pt idx="175">
                  <c:v>-212</c:v>
                </c:pt>
                <c:pt idx="176">
                  <c:v>-151</c:v>
                </c:pt>
                <c:pt idx="177">
                  <c:v>-146</c:v>
                </c:pt>
                <c:pt idx="178">
                  <c:v>-145</c:v>
                </c:pt>
                <c:pt idx="179">
                  <c:v>-135</c:v>
                </c:pt>
                <c:pt idx="180">
                  <c:v>-128</c:v>
                </c:pt>
                <c:pt idx="181">
                  <c:v>-128</c:v>
                </c:pt>
                <c:pt idx="182">
                  <c:v>-76</c:v>
                </c:pt>
                <c:pt idx="183">
                  <c:v>-56</c:v>
                </c:pt>
                <c:pt idx="184">
                  <c:v>-56</c:v>
                </c:pt>
                <c:pt idx="185">
                  <c:v>-5</c:v>
                </c:pt>
                <c:pt idx="186">
                  <c:v>0</c:v>
                </c:pt>
                <c:pt idx="187">
                  <c:v>0</c:v>
                </c:pt>
                <c:pt idx="188">
                  <c:v>4</c:v>
                </c:pt>
                <c:pt idx="189">
                  <c:v>4</c:v>
                </c:pt>
                <c:pt idx="190">
                  <c:v>27</c:v>
                </c:pt>
                <c:pt idx="191">
                  <c:v>76</c:v>
                </c:pt>
                <c:pt idx="192">
                  <c:v>159</c:v>
                </c:pt>
                <c:pt idx="193">
                  <c:v>222</c:v>
                </c:pt>
                <c:pt idx="194">
                  <c:v>231</c:v>
                </c:pt>
                <c:pt idx="195">
                  <c:v>236</c:v>
                </c:pt>
                <c:pt idx="196">
                  <c:v>236</c:v>
                </c:pt>
                <c:pt idx="197">
                  <c:v>238</c:v>
                </c:pt>
                <c:pt idx="198">
                  <c:v>241</c:v>
                </c:pt>
                <c:pt idx="199">
                  <c:v>243</c:v>
                </c:pt>
                <c:pt idx="200">
                  <c:v>243</c:v>
                </c:pt>
                <c:pt idx="201">
                  <c:v>303</c:v>
                </c:pt>
                <c:pt idx="202">
                  <c:v>311</c:v>
                </c:pt>
                <c:pt idx="203">
                  <c:v>311</c:v>
                </c:pt>
                <c:pt idx="204">
                  <c:v>315</c:v>
                </c:pt>
                <c:pt idx="205">
                  <c:v>326</c:v>
                </c:pt>
                <c:pt idx="206">
                  <c:v>382</c:v>
                </c:pt>
                <c:pt idx="207">
                  <c:v>391</c:v>
                </c:pt>
                <c:pt idx="208">
                  <c:v>398</c:v>
                </c:pt>
                <c:pt idx="209">
                  <c:v>461</c:v>
                </c:pt>
                <c:pt idx="210">
                  <c:v>463</c:v>
                </c:pt>
                <c:pt idx="211">
                  <c:v>475</c:v>
                </c:pt>
                <c:pt idx="212">
                  <c:v>475</c:v>
                </c:pt>
                <c:pt idx="213">
                  <c:v>542</c:v>
                </c:pt>
                <c:pt idx="214">
                  <c:v>542</c:v>
                </c:pt>
                <c:pt idx="215">
                  <c:v>556</c:v>
                </c:pt>
                <c:pt idx="216">
                  <c:v>562</c:v>
                </c:pt>
                <c:pt idx="217">
                  <c:v>562</c:v>
                </c:pt>
                <c:pt idx="218">
                  <c:v>602</c:v>
                </c:pt>
                <c:pt idx="219">
                  <c:v>625</c:v>
                </c:pt>
                <c:pt idx="220">
                  <c:v>625</c:v>
                </c:pt>
                <c:pt idx="221">
                  <c:v>630</c:v>
                </c:pt>
                <c:pt idx="222">
                  <c:v>630</c:v>
                </c:pt>
                <c:pt idx="223">
                  <c:v>703</c:v>
                </c:pt>
                <c:pt idx="224">
                  <c:v>769</c:v>
                </c:pt>
                <c:pt idx="225">
                  <c:v>771</c:v>
                </c:pt>
                <c:pt idx="226">
                  <c:v>842</c:v>
                </c:pt>
                <c:pt idx="227">
                  <c:v>861</c:v>
                </c:pt>
                <c:pt idx="228">
                  <c:v>861</c:v>
                </c:pt>
                <c:pt idx="229">
                  <c:v>862</c:v>
                </c:pt>
                <c:pt idx="230">
                  <c:v>918</c:v>
                </c:pt>
                <c:pt idx="231">
                  <c:v>924</c:v>
                </c:pt>
                <c:pt idx="232">
                  <c:v>938</c:v>
                </c:pt>
                <c:pt idx="233">
                  <c:v>940</c:v>
                </c:pt>
                <c:pt idx="234">
                  <c:v>996</c:v>
                </c:pt>
                <c:pt idx="235">
                  <c:v>1005</c:v>
                </c:pt>
                <c:pt idx="236">
                  <c:v>1006</c:v>
                </c:pt>
                <c:pt idx="237">
                  <c:v>1072</c:v>
                </c:pt>
                <c:pt idx="238">
                  <c:v>1072</c:v>
                </c:pt>
                <c:pt idx="239">
                  <c:v>1078</c:v>
                </c:pt>
                <c:pt idx="240">
                  <c:v>1151</c:v>
                </c:pt>
                <c:pt idx="241">
                  <c:v>1154</c:v>
                </c:pt>
                <c:pt idx="242">
                  <c:v>1196</c:v>
                </c:pt>
                <c:pt idx="243">
                  <c:v>1217</c:v>
                </c:pt>
                <c:pt idx="244">
                  <c:v>1223</c:v>
                </c:pt>
                <c:pt idx="245">
                  <c:v>1305</c:v>
                </c:pt>
                <c:pt idx="246">
                  <c:v>1305</c:v>
                </c:pt>
                <c:pt idx="247">
                  <c:v>1316</c:v>
                </c:pt>
                <c:pt idx="248">
                  <c:v>1367</c:v>
                </c:pt>
                <c:pt idx="249">
                  <c:v>1372</c:v>
                </c:pt>
                <c:pt idx="250">
                  <c:v>1388</c:v>
                </c:pt>
                <c:pt idx="251">
                  <c:v>1389</c:v>
                </c:pt>
                <c:pt idx="252">
                  <c:v>1439</c:v>
                </c:pt>
                <c:pt idx="253">
                  <c:v>1459</c:v>
                </c:pt>
                <c:pt idx="254">
                  <c:v>1464</c:v>
                </c:pt>
                <c:pt idx="255">
                  <c:v>1531</c:v>
                </c:pt>
                <c:pt idx="256">
                  <c:v>1604</c:v>
                </c:pt>
                <c:pt idx="257">
                  <c:v>1619</c:v>
                </c:pt>
                <c:pt idx="258">
                  <c:v>1687</c:v>
                </c:pt>
                <c:pt idx="259">
                  <c:v>1754</c:v>
                </c:pt>
                <c:pt idx="260">
                  <c:v>1765</c:v>
                </c:pt>
                <c:pt idx="261">
                  <c:v>1902</c:v>
                </c:pt>
                <c:pt idx="262">
                  <c:v>1986</c:v>
                </c:pt>
                <c:pt idx="263">
                  <c:v>2078</c:v>
                </c:pt>
                <c:pt idx="264">
                  <c:v>2120</c:v>
                </c:pt>
                <c:pt idx="265">
                  <c:v>2128</c:v>
                </c:pt>
                <c:pt idx="266">
                  <c:v>2356</c:v>
                </c:pt>
                <c:pt idx="267">
                  <c:v>2372</c:v>
                </c:pt>
                <c:pt idx="268">
                  <c:v>2444</c:v>
                </c:pt>
                <c:pt idx="269">
                  <c:v>2507</c:v>
                </c:pt>
                <c:pt idx="270">
                  <c:v>2521</c:v>
                </c:pt>
                <c:pt idx="271">
                  <c:v>2676</c:v>
                </c:pt>
                <c:pt idx="272">
                  <c:v>2822</c:v>
                </c:pt>
                <c:pt idx="273">
                  <c:v>2892</c:v>
                </c:pt>
                <c:pt idx="274">
                  <c:v>2894</c:v>
                </c:pt>
                <c:pt idx="275">
                  <c:v>2898</c:v>
                </c:pt>
                <c:pt idx="276">
                  <c:v>2980</c:v>
                </c:pt>
                <c:pt idx="277">
                  <c:v>3053</c:v>
                </c:pt>
                <c:pt idx="278">
                  <c:v>3130</c:v>
                </c:pt>
                <c:pt idx="279">
                  <c:v>3191</c:v>
                </c:pt>
                <c:pt idx="280">
                  <c:v>3269</c:v>
                </c:pt>
                <c:pt idx="281">
                  <c:v>3279</c:v>
                </c:pt>
                <c:pt idx="282">
                  <c:v>3362</c:v>
                </c:pt>
                <c:pt idx="283">
                  <c:v>3363</c:v>
                </c:pt>
                <c:pt idx="284">
                  <c:v>3425</c:v>
                </c:pt>
              </c:numCache>
            </c:numRef>
          </c:xVal>
          <c:yVal>
            <c:numRef>
              <c:f>Active!$N$21:$N$996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582-4ABC-BDEA-9BC7A76011E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-6518</c:v>
                </c:pt>
                <c:pt idx="1">
                  <c:v>-6198</c:v>
                </c:pt>
                <c:pt idx="2">
                  <c:v>-6193</c:v>
                </c:pt>
                <c:pt idx="3">
                  <c:v>-6193</c:v>
                </c:pt>
                <c:pt idx="4">
                  <c:v>-6168</c:v>
                </c:pt>
                <c:pt idx="5">
                  <c:v>-6168</c:v>
                </c:pt>
                <c:pt idx="6">
                  <c:v>-6162</c:v>
                </c:pt>
                <c:pt idx="7">
                  <c:v>-6161</c:v>
                </c:pt>
                <c:pt idx="8">
                  <c:v>-6157</c:v>
                </c:pt>
                <c:pt idx="9">
                  <c:v>-6152</c:v>
                </c:pt>
                <c:pt idx="10">
                  <c:v>-6151</c:v>
                </c:pt>
                <c:pt idx="11">
                  <c:v>-6143</c:v>
                </c:pt>
                <c:pt idx="12">
                  <c:v>-6141</c:v>
                </c:pt>
                <c:pt idx="13">
                  <c:v>-6137</c:v>
                </c:pt>
                <c:pt idx="14">
                  <c:v>-6136</c:v>
                </c:pt>
                <c:pt idx="15">
                  <c:v>-6132</c:v>
                </c:pt>
                <c:pt idx="16">
                  <c:v>-6130</c:v>
                </c:pt>
                <c:pt idx="17">
                  <c:v>-6126</c:v>
                </c:pt>
                <c:pt idx="18">
                  <c:v>-6124</c:v>
                </c:pt>
                <c:pt idx="19">
                  <c:v>-6080</c:v>
                </c:pt>
                <c:pt idx="20">
                  <c:v>-6074</c:v>
                </c:pt>
                <c:pt idx="21">
                  <c:v>-6065</c:v>
                </c:pt>
                <c:pt idx="22">
                  <c:v>-6060</c:v>
                </c:pt>
                <c:pt idx="23">
                  <c:v>-6058</c:v>
                </c:pt>
                <c:pt idx="24">
                  <c:v>-6058</c:v>
                </c:pt>
                <c:pt idx="25">
                  <c:v>-6054</c:v>
                </c:pt>
                <c:pt idx="26">
                  <c:v>-6049</c:v>
                </c:pt>
                <c:pt idx="27">
                  <c:v>-5982</c:v>
                </c:pt>
                <c:pt idx="28">
                  <c:v>-5905</c:v>
                </c:pt>
                <c:pt idx="29">
                  <c:v>-5852</c:v>
                </c:pt>
                <c:pt idx="30">
                  <c:v>-5852</c:v>
                </c:pt>
                <c:pt idx="31">
                  <c:v>-5822</c:v>
                </c:pt>
                <c:pt idx="32">
                  <c:v>-5750</c:v>
                </c:pt>
                <c:pt idx="33">
                  <c:v>-5749</c:v>
                </c:pt>
                <c:pt idx="34">
                  <c:v>-5739</c:v>
                </c:pt>
                <c:pt idx="35">
                  <c:v>-5738</c:v>
                </c:pt>
                <c:pt idx="36">
                  <c:v>-5636</c:v>
                </c:pt>
                <c:pt idx="37">
                  <c:v>-5533</c:v>
                </c:pt>
                <c:pt idx="38">
                  <c:v>-5532</c:v>
                </c:pt>
                <c:pt idx="39">
                  <c:v>-5527</c:v>
                </c:pt>
                <c:pt idx="40">
                  <c:v>-5517</c:v>
                </c:pt>
                <c:pt idx="41">
                  <c:v>-5506</c:v>
                </c:pt>
                <c:pt idx="42">
                  <c:v>-5486</c:v>
                </c:pt>
                <c:pt idx="43">
                  <c:v>-5480</c:v>
                </c:pt>
                <c:pt idx="44">
                  <c:v>-5471</c:v>
                </c:pt>
                <c:pt idx="45">
                  <c:v>-5464</c:v>
                </c:pt>
                <c:pt idx="46">
                  <c:v>-5461</c:v>
                </c:pt>
                <c:pt idx="47">
                  <c:v>-5455</c:v>
                </c:pt>
                <c:pt idx="48">
                  <c:v>-5455</c:v>
                </c:pt>
                <c:pt idx="49">
                  <c:v>-5449</c:v>
                </c:pt>
                <c:pt idx="50">
                  <c:v>-5448</c:v>
                </c:pt>
                <c:pt idx="51">
                  <c:v>-5404</c:v>
                </c:pt>
                <c:pt idx="52">
                  <c:v>-5393</c:v>
                </c:pt>
                <c:pt idx="53">
                  <c:v>-5387</c:v>
                </c:pt>
                <c:pt idx="54">
                  <c:v>-5382</c:v>
                </c:pt>
                <c:pt idx="55">
                  <c:v>-5331</c:v>
                </c:pt>
                <c:pt idx="56">
                  <c:v>-5331</c:v>
                </c:pt>
                <c:pt idx="57">
                  <c:v>-5305</c:v>
                </c:pt>
                <c:pt idx="58">
                  <c:v>-5299</c:v>
                </c:pt>
                <c:pt idx="59">
                  <c:v>-5296</c:v>
                </c:pt>
                <c:pt idx="60">
                  <c:v>-5295</c:v>
                </c:pt>
                <c:pt idx="61">
                  <c:v>-5260</c:v>
                </c:pt>
                <c:pt idx="62">
                  <c:v>-5260</c:v>
                </c:pt>
                <c:pt idx="63">
                  <c:v>-5259</c:v>
                </c:pt>
                <c:pt idx="64">
                  <c:v>-5253</c:v>
                </c:pt>
                <c:pt idx="65">
                  <c:v>-5239</c:v>
                </c:pt>
                <c:pt idx="66">
                  <c:v>-5238</c:v>
                </c:pt>
                <c:pt idx="67">
                  <c:v>-5234</c:v>
                </c:pt>
                <c:pt idx="68">
                  <c:v>-5233</c:v>
                </c:pt>
                <c:pt idx="69">
                  <c:v>-5232</c:v>
                </c:pt>
                <c:pt idx="70">
                  <c:v>-5228</c:v>
                </c:pt>
                <c:pt idx="71">
                  <c:v>-5219</c:v>
                </c:pt>
                <c:pt idx="72">
                  <c:v>-5217</c:v>
                </c:pt>
                <c:pt idx="73">
                  <c:v>-5177</c:v>
                </c:pt>
                <c:pt idx="74">
                  <c:v>-5161</c:v>
                </c:pt>
                <c:pt idx="75">
                  <c:v>-5160</c:v>
                </c:pt>
                <c:pt idx="76">
                  <c:v>-5155</c:v>
                </c:pt>
                <c:pt idx="77">
                  <c:v>-5151</c:v>
                </c:pt>
                <c:pt idx="78">
                  <c:v>-5146</c:v>
                </c:pt>
                <c:pt idx="79">
                  <c:v>-5140</c:v>
                </c:pt>
                <c:pt idx="80">
                  <c:v>-5135</c:v>
                </c:pt>
                <c:pt idx="81">
                  <c:v>-5084</c:v>
                </c:pt>
                <c:pt idx="82">
                  <c:v>-5073</c:v>
                </c:pt>
                <c:pt idx="83">
                  <c:v>-5072</c:v>
                </c:pt>
                <c:pt idx="84">
                  <c:v>-5068</c:v>
                </c:pt>
                <c:pt idx="85">
                  <c:v>-5068</c:v>
                </c:pt>
                <c:pt idx="86">
                  <c:v>-5001</c:v>
                </c:pt>
                <c:pt idx="87">
                  <c:v>-4852</c:v>
                </c:pt>
                <c:pt idx="88">
                  <c:v>-4846</c:v>
                </c:pt>
                <c:pt idx="89">
                  <c:v>-4309</c:v>
                </c:pt>
                <c:pt idx="90">
                  <c:v>-4238</c:v>
                </c:pt>
                <c:pt idx="91">
                  <c:v>-4222</c:v>
                </c:pt>
                <c:pt idx="92">
                  <c:v>-4038</c:v>
                </c:pt>
                <c:pt idx="93">
                  <c:v>-4001</c:v>
                </c:pt>
                <c:pt idx="94">
                  <c:v>-4000</c:v>
                </c:pt>
                <c:pt idx="95">
                  <c:v>-3768</c:v>
                </c:pt>
                <c:pt idx="96">
                  <c:v>-3574</c:v>
                </c:pt>
                <c:pt idx="97">
                  <c:v>-3341</c:v>
                </c:pt>
                <c:pt idx="98">
                  <c:v>-3258</c:v>
                </c:pt>
                <c:pt idx="99">
                  <c:v>-3037</c:v>
                </c:pt>
                <c:pt idx="100">
                  <c:v>-3032</c:v>
                </c:pt>
                <c:pt idx="101">
                  <c:v>-2781</c:v>
                </c:pt>
                <c:pt idx="102">
                  <c:v>-2567</c:v>
                </c:pt>
                <c:pt idx="103">
                  <c:v>-2407</c:v>
                </c:pt>
                <c:pt idx="104">
                  <c:v>-2404</c:v>
                </c:pt>
                <c:pt idx="105">
                  <c:v>-2337</c:v>
                </c:pt>
                <c:pt idx="106">
                  <c:v>-2333</c:v>
                </c:pt>
                <c:pt idx="107">
                  <c:v>-2192</c:v>
                </c:pt>
                <c:pt idx="108">
                  <c:v>-2135</c:v>
                </c:pt>
                <c:pt idx="109">
                  <c:v>-2125</c:v>
                </c:pt>
                <c:pt idx="110">
                  <c:v>-2094</c:v>
                </c:pt>
                <c:pt idx="111">
                  <c:v>-2032</c:v>
                </c:pt>
                <c:pt idx="112">
                  <c:v>-1971</c:v>
                </c:pt>
                <c:pt idx="113">
                  <c:v>-1966</c:v>
                </c:pt>
                <c:pt idx="114">
                  <c:v>-1964</c:v>
                </c:pt>
                <c:pt idx="115">
                  <c:v>-1888</c:v>
                </c:pt>
                <c:pt idx="116">
                  <c:v>-1878</c:v>
                </c:pt>
                <c:pt idx="117">
                  <c:v>-1872</c:v>
                </c:pt>
                <c:pt idx="118">
                  <c:v>-1815</c:v>
                </c:pt>
                <c:pt idx="119">
                  <c:v>-1806</c:v>
                </c:pt>
                <c:pt idx="120">
                  <c:v>-1805</c:v>
                </c:pt>
                <c:pt idx="121">
                  <c:v>-1749</c:v>
                </c:pt>
                <c:pt idx="122">
                  <c:v>-1717</c:v>
                </c:pt>
                <c:pt idx="123">
                  <c:v>-1672</c:v>
                </c:pt>
                <c:pt idx="124">
                  <c:v>-1662</c:v>
                </c:pt>
                <c:pt idx="125">
                  <c:v>-1661</c:v>
                </c:pt>
                <c:pt idx="126">
                  <c:v>-1661</c:v>
                </c:pt>
                <c:pt idx="127">
                  <c:v>-1651</c:v>
                </c:pt>
                <c:pt idx="128">
                  <c:v>-1589</c:v>
                </c:pt>
                <c:pt idx="129">
                  <c:v>-1584</c:v>
                </c:pt>
                <c:pt idx="130">
                  <c:v>-1579</c:v>
                </c:pt>
                <c:pt idx="131">
                  <c:v>-1577</c:v>
                </c:pt>
                <c:pt idx="132">
                  <c:v>-1577</c:v>
                </c:pt>
                <c:pt idx="133">
                  <c:v>-1573</c:v>
                </c:pt>
                <c:pt idx="134">
                  <c:v>-1566</c:v>
                </c:pt>
                <c:pt idx="135">
                  <c:v>-1527</c:v>
                </c:pt>
                <c:pt idx="136">
                  <c:v>-1510</c:v>
                </c:pt>
                <c:pt idx="137">
                  <c:v>-1423</c:v>
                </c:pt>
                <c:pt idx="138">
                  <c:v>-1412</c:v>
                </c:pt>
                <c:pt idx="139">
                  <c:v>-1350</c:v>
                </c:pt>
                <c:pt idx="140">
                  <c:v>-1350</c:v>
                </c:pt>
                <c:pt idx="141">
                  <c:v>-1339</c:v>
                </c:pt>
                <c:pt idx="142">
                  <c:v>-1139</c:v>
                </c:pt>
                <c:pt idx="143">
                  <c:v>-1134</c:v>
                </c:pt>
                <c:pt idx="144">
                  <c:v>-1056</c:v>
                </c:pt>
                <c:pt idx="145">
                  <c:v>-985</c:v>
                </c:pt>
                <c:pt idx="146">
                  <c:v>-980</c:v>
                </c:pt>
                <c:pt idx="147">
                  <c:v>-969</c:v>
                </c:pt>
                <c:pt idx="148">
                  <c:v>-890</c:v>
                </c:pt>
                <c:pt idx="149">
                  <c:v>-826</c:v>
                </c:pt>
                <c:pt idx="150">
                  <c:v>-753</c:v>
                </c:pt>
                <c:pt idx="151">
                  <c:v>-697</c:v>
                </c:pt>
                <c:pt idx="152">
                  <c:v>-686</c:v>
                </c:pt>
                <c:pt idx="153">
                  <c:v>-676</c:v>
                </c:pt>
                <c:pt idx="154">
                  <c:v>-669</c:v>
                </c:pt>
                <c:pt idx="155">
                  <c:v>-664</c:v>
                </c:pt>
                <c:pt idx="156">
                  <c:v>-659</c:v>
                </c:pt>
                <c:pt idx="157">
                  <c:v>-634</c:v>
                </c:pt>
                <c:pt idx="158">
                  <c:v>-608</c:v>
                </c:pt>
                <c:pt idx="159">
                  <c:v>-597</c:v>
                </c:pt>
                <c:pt idx="160">
                  <c:v>-536</c:v>
                </c:pt>
                <c:pt idx="161">
                  <c:v>-536</c:v>
                </c:pt>
                <c:pt idx="162">
                  <c:v>-526</c:v>
                </c:pt>
                <c:pt idx="163">
                  <c:v>-515</c:v>
                </c:pt>
                <c:pt idx="164">
                  <c:v>-515</c:v>
                </c:pt>
                <c:pt idx="165">
                  <c:v>-515</c:v>
                </c:pt>
                <c:pt idx="166">
                  <c:v>-380</c:v>
                </c:pt>
                <c:pt idx="167">
                  <c:v>-371</c:v>
                </c:pt>
                <c:pt idx="168">
                  <c:v>-366</c:v>
                </c:pt>
                <c:pt idx="169">
                  <c:v>-360</c:v>
                </c:pt>
                <c:pt idx="170">
                  <c:v>-299</c:v>
                </c:pt>
                <c:pt idx="171">
                  <c:v>-290</c:v>
                </c:pt>
                <c:pt idx="172">
                  <c:v>-277</c:v>
                </c:pt>
                <c:pt idx="173">
                  <c:v>-228</c:v>
                </c:pt>
                <c:pt idx="174">
                  <c:v>-221</c:v>
                </c:pt>
                <c:pt idx="175">
                  <c:v>-212</c:v>
                </c:pt>
                <c:pt idx="176">
                  <c:v>-151</c:v>
                </c:pt>
                <c:pt idx="177">
                  <c:v>-146</c:v>
                </c:pt>
                <c:pt idx="178">
                  <c:v>-145</c:v>
                </c:pt>
                <c:pt idx="179">
                  <c:v>-135</c:v>
                </c:pt>
                <c:pt idx="180">
                  <c:v>-128</c:v>
                </c:pt>
                <c:pt idx="181">
                  <c:v>-128</c:v>
                </c:pt>
                <c:pt idx="182">
                  <c:v>-76</c:v>
                </c:pt>
                <c:pt idx="183">
                  <c:v>-56</c:v>
                </c:pt>
                <c:pt idx="184">
                  <c:v>-56</c:v>
                </c:pt>
                <c:pt idx="185">
                  <c:v>-5</c:v>
                </c:pt>
                <c:pt idx="186">
                  <c:v>0</c:v>
                </c:pt>
                <c:pt idx="187">
                  <c:v>0</c:v>
                </c:pt>
                <c:pt idx="188">
                  <c:v>4</c:v>
                </c:pt>
                <c:pt idx="189">
                  <c:v>4</c:v>
                </c:pt>
                <c:pt idx="190">
                  <c:v>27</c:v>
                </c:pt>
                <c:pt idx="191">
                  <c:v>76</c:v>
                </c:pt>
                <c:pt idx="192">
                  <c:v>159</c:v>
                </c:pt>
                <c:pt idx="193">
                  <c:v>222</c:v>
                </c:pt>
                <c:pt idx="194">
                  <c:v>231</c:v>
                </c:pt>
                <c:pt idx="195">
                  <c:v>236</c:v>
                </c:pt>
                <c:pt idx="196">
                  <c:v>236</c:v>
                </c:pt>
                <c:pt idx="197">
                  <c:v>238</c:v>
                </c:pt>
                <c:pt idx="198">
                  <c:v>241</c:v>
                </c:pt>
                <c:pt idx="199">
                  <c:v>243</c:v>
                </c:pt>
                <c:pt idx="200">
                  <c:v>243</c:v>
                </c:pt>
                <c:pt idx="201">
                  <c:v>303</c:v>
                </c:pt>
                <c:pt idx="202">
                  <c:v>311</c:v>
                </c:pt>
                <c:pt idx="203">
                  <c:v>311</c:v>
                </c:pt>
                <c:pt idx="204">
                  <c:v>315</c:v>
                </c:pt>
                <c:pt idx="205">
                  <c:v>326</c:v>
                </c:pt>
                <c:pt idx="206">
                  <c:v>382</c:v>
                </c:pt>
                <c:pt idx="207">
                  <c:v>391</c:v>
                </c:pt>
                <c:pt idx="208">
                  <c:v>398</c:v>
                </c:pt>
                <c:pt idx="209">
                  <c:v>461</c:v>
                </c:pt>
                <c:pt idx="210">
                  <c:v>463</c:v>
                </c:pt>
                <c:pt idx="211">
                  <c:v>475</c:v>
                </c:pt>
                <c:pt idx="212">
                  <c:v>475</c:v>
                </c:pt>
                <c:pt idx="213">
                  <c:v>542</c:v>
                </c:pt>
                <c:pt idx="214">
                  <c:v>542</c:v>
                </c:pt>
                <c:pt idx="215">
                  <c:v>556</c:v>
                </c:pt>
                <c:pt idx="216">
                  <c:v>562</c:v>
                </c:pt>
                <c:pt idx="217">
                  <c:v>562</c:v>
                </c:pt>
                <c:pt idx="218">
                  <c:v>602</c:v>
                </c:pt>
                <c:pt idx="219">
                  <c:v>625</c:v>
                </c:pt>
                <c:pt idx="220">
                  <c:v>625</c:v>
                </c:pt>
                <c:pt idx="221">
                  <c:v>630</c:v>
                </c:pt>
                <c:pt idx="222">
                  <c:v>630</c:v>
                </c:pt>
                <c:pt idx="223">
                  <c:v>703</c:v>
                </c:pt>
                <c:pt idx="224">
                  <c:v>769</c:v>
                </c:pt>
                <c:pt idx="225">
                  <c:v>771</c:v>
                </c:pt>
                <c:pt idx="226">
                  <c:v>842</c:v>
                </c:pt>
                <c:pt idx="227">
                  <c:v>861</c:v>
                </c:pt>
                <c:pt idx="228">
                  <c:v>861</c:v>
                </c:pt>
                <c:pt idx="229">
                  <c:v>862</c:v>
                </c:pt>
                <c:pt idx="230">
                  <c:v>918</c:v>
                </c:pt>
                <c:pt idx="231">
                  <c:v>924</c:v>
                </c:pt>
                <c:pt idx="232">
                  <c:v>938</c:v>
                </c:pt>
                <c:pt idx="233">
                  <c:v>940</c:v>
                </c:pt>
                <c:pt idx="234">
                  <c:v>996</c:v>
                </c:pt>
                <c:pt idx="235">
                  <c:v>1005</c:v>
                </c:pt>
                <c:pt idx="236">
                  <c:v>1006</c:v>
                </c:pt>
                <c:pt idx="237">
                  <c:v>1072</c:v>
                </c:pt>
                <c:pt idx="238">
                  <c:v>1072</c:v>
                </c:pt>
                <c:pt idx="239">
                  <c:v>1078</c:v>
                </c:pt>
                <c:pt idx="240">
                  <c:v>1151</c:v>
                </c:pt>
                <c:pt idx="241">
                  <c:v>1154</c:v>
                </c:pt>
                <c:pt idx="242">
                  <c:v>1196</c:v>
                </c:pt>
                <c:pt idx="243">
                  <c:v>1217</c:v>
                </c:pt>
                <c:pt idx="244">
                  <c:v>1223</c:v>
                </c:pt>
                <c:pt idx="245">
                  <c:v>1305</c:v>
                </c:pt>
                <c:pt idx="246">
                  <c:v>1305</c:v>
                </c:pt>
                <c:pt idx="247">
                  <c:v>1316</c:v>
                </c:pt>
                <c:pt idx="248">
                  <c:v>1367</c:v>
                </c:pt>
                <c:pt idx="249">
                  <c:v>1372</c:v>
                </c:pt>
                <c:pt idx="250">
                  <c:v>1388</c:v>
                </c:pt>
                <c:pt idx="251">
                  <c:v>1389</c:v>
                </c:pt>
                <c:pt idx="252">
                  <c:v>1439</c:v>
                </c:pt>
                <c:pt idx="253">
                  <c:v>1459</c:v>
                </c:pt>
                <c:pt idx="254">
                  <c:v>1464</c:v>
                </c:pt>
                <c:pt idx="255">
                  <c:v>1531</c:v>
                </c:pt>
                <c:pt idx="256">
                  <c:v>1604</c:v>
                </c:pt>
                <c:pt idx="257">
                  <c:v>1619</c:v>
                </c:pt>
                <c:pt idx="258">
                  <c:v>1687</c:v>
                </c:pt>
                <c:pt idx="259">
                  <c:v>1754</c:v>
                </c:pt>
                <c:pt idx="260">
                  <c:v>1765</c:v>
                </c:pt>
                <c:pt idx="261">
                  <c:v>1902</c:v>
                </c:pt>
                <c:pt idx="262">
                  <c:v>1986</c:v>
                </c:pt>
                <c:pt idx="263">
                  <c:v>2078</c:v>
                </c:pt>
                <c:pt idx="264">
                  <c:v>2120</c:v>
                </c:pt>
                <c:pt idx="265">
                  <c:v>2128</c:v>
                </c:pt>
                <c:pt idx="266">
                  <c:v>2356</c:v>
                </c:pt>
                <c:pt idx="267">
                  <c:v>2372</c:v>
                </c:pt>
                <c:pt idx="268">
                  <c:v>2444</c:v>
                </c:pt>
                <c:pt idx="269">
                  <c:v>2507</c:v>
                </c:pt>
                <c:pt idx="270">
                  <c:v>2521</c:v>
                </c:pt>
                <c:pt idx="271">
                  <c:v>2676</c:v>
                </c:pt>
                <c:pt idx="272">
                  <c:v>2822</c:v>
                </c:pt>
                <c:pt idx="273">
                  <c:v>2892</c:v>
                </c:pt>
                <c:pt idx="274">
                  <c:v>2894</c:v>
                </c:pt>
                <c:pt idx="275">
                  <c:v>2898</c:v>
                </c:pt>
                <c:pt idx="276">
                  <c:v>2980</c:v>
                </c:pt>
                <c:pt idx="277">
                  <c:v>3053</c:v>
                </c:pt>
                <c:pt idx="278">
                  <c:v>3130</c:v>
                </c:pt>
                <c:pt idx="279">
                  <c:v>3191</c:v>
                </c:pt>
                <c:pt idx="280">
                  <c:v>3269</c:v>
                </c:pt>
                <c:pt idx="281">
                  <c:v>3279</c:v>
                </c:pt>
                <c:pt idx="282">
                  <c:v>3362</c:v>
                </c:pt>
                <c:pt idx="283">
                  <c:v>3363</c:v>
                </c:pt>
                <c:pt idx="284">
                  <c:v>3425</c:v>
                </c:pt>
              </c:numCache>
            </c:numRef>
          </c:xVal>
          <c:yVal>
            <c:numRef>
              <c:f>Active!$O$21:$O$996</c:f>
              <c:numCache>
                <c:formatCode>General</c:formatCode>
                <c:ptCount val="976"/>
                <c:pt idx="212">
                  <c:v>0.11889698751680633</c:v>
                </c:pt>
                <c:pt idx="213">
                  <c:v>0.11631227278026271</c:v>
                </c:pt>
                <c:pt idx="214">
                  <c:v>0.11631227278026271</c:v>
                </c:pt>
                <c:pt idx="215">
                  <c:v>0.11577218313382076</c:v>
                </c:pt>
                <c:pt idx="216">
                  <c:v>0.11554071614248848</c:v>
                </c:pt>
                <c:pt idx="217">
                  <c:v>0.11554071614248848</c:v>
                </c:pt>
                <c:pt idx="218">
                  <c:v>0.11399760286694005</c:v>
                </c:pt>
                <c:pt idx="219">
                  <c:v>0.1131103127334997</c:v>
                </c:pt>
                <c:pt idx="220">
                  <c:v>0.1131103127334997</c:v>
                </c:pt>
                <c:pt idx="221">
                  <c:v>0.11291742357405615</c:v>
                </c:pt>
                <c:pt idx="222">
                  <c:v>0.11291742357405615</c:v>
                </c:pt>
                <c:pt idx="223">
                  <c:v>0.11010124184618025</c:v>
                </c:pt>
                <c:pt idx="224">
                  <c:v>0.10755510494152534</c:v>
                </c:pt>
                <c:pt idx="225">
                  <c:v>0.10747794927774791</c:v>
                </c:pt>
                <c:pt idx="226">
                  <c:v>0.10473892321364944</c:v>
                </c:pt>
                <c:pt idx="227">
                  <c:v>0.10400594440776394</c:v>
                </c:pt>
                <c:pt idx="228">
                  <c:v>0.10400594440776394</c:v>
                </c:pt>
                <c:pt idx="229">
                  <c:v>0.10396736657587523</c:v>
                </c:pt>
                <c:pt idx="230">
                  <c:v>0.10180700799010742</c:v>
                </c:pt>
                <c:pt idx="231">
                  <c:v>0.10157554099877515</c:v>
                </c:pt>
                <c:pt idx="232">
                  <c:v>0.10103545135233319</c:v>
                </c:pt>
                <c:pt idx="233">
                  <c:v>0.10095829568855577</c:v>
                </c:pt>
                <c:pt idx="234">
                  <c:v>9.8797937102787975E-2</c:v>
                </c:pt>
                <c:pt idx="235">
                  <c:v>9.8450736615789569E-2</c:v>
                </c:pt>
                <c:pt idx="236">
                  <c:v>9.841215878390086E-2</c:v>
                </c:pt>
                <c:pt idx="237">
                  <c:v>9.586602187924595E-2</c:v>
                </c:pt>
                <c:pt idx="238">
                  <c:v>9.586602187924595E-2</c:v>
                </c:pt>
                <c:pt idx="239">
                  <c:v>9.563455488791367E-2</c:v>
                </c:pt>
                <c:pt idx="240">
                  <c:v>9.2818373160037784E-2</c:v>
                </c:pt>
                <c:pt idx="241">
                  <c:v>9.2702639664371644E-2</c:v>
                </c:pt>
                <c:pt idx="242">
                  <c:v>9.1082370725045797E-2</c:v>
                </c:pt>
                <c:pt idx="243">
                  <c:v>9.0272236255382859E-2</c:v>
                </c:pt>
                <c:pt idx="244">
                  <c:v>9.0040769264050607E-2</c:v>
                </c:pt>
                <c:pt idx="245">
                  <c:v>8.6877387049176302E-2</c:v>
                </c:pt>
                <c:pt idx="246">
                  <c:v>8.6877387049176302E-2</c:v>
                </c:pt>
                <c:pt idx="247">
                  <c:v>8.6453030898400479E-2</c:v>
                </c:pt>
                <c:pt idx="248">
                  <c:v>8.4485561472076226E-2</c:v>
                </c:pt>
                <c:pt idx="249">
                  <c:v>8.4292672312632683E-2</c:v>
                </c:pt>
                <c:pt idx="250">
                  <c:v>8.3675427002413302E-2</c:v>
                </c:pt>
                <c:pt idx="251">
                  <c:v>8.3636849170524594E-2</c:v>
                </c:pt>
                <c:pt idx="252">
                  <c:v>8.1707957576089049E-2</c:v>
                </c:pt>
                <c:pt idx="253">
                  <c:v>8.0936400938314834E-2</c:v>
                </c:pt>
                <c:pt idx="254">
                  <c:v>8.0743511778871277E-2</c:v>
                </c:pt>
                <c:pt idx="255">
                  <c:v>7.8158797042327643E-2</c:v>
                </c:pt>
                <c:pt idx="256">
                  <c:v>7.5342615314451744E-2</c:v>
                </c:pt>
                <c:pt idx="257">
                  <c:v>7.4763947836121086E-2</c:v>
                </c:pt>
                <c:pt idx="258">
                  <c:v>7.2140655267688744E-2</c:v>
                </c:pt>
                <c:pt idx="259">
                  <c:v>6.9555940531145125E-2</c:v>
                </c:pt>
                <c:pt idx="260">
                  <c:v>6.9131584380369301E-2</c:v>
                </c:pt>
                <c:pt idx="261">
                  <c:v>6.3846421411615908E-2</c:v>
                </c:pt>
                <c:pt idx="262">
                  <c:v>6.06058835329642E-2</c:v>
                </c:pt>
                <c:pt idx="263">
                  <c:v>5.7056722999202794E-2</c:v>
                </c:pt>
                <c:pt idx="264">
                  <c:v>5.5436454059876947E-2</c:v>
                </c:pt>
                <c:pt idx="265">
                  <c:v>5.512783140476725E-2</c:v>
                </c:pt>
                <c:pt idx="266">
                  <c:v>4.6332085734141173E-2</c:v>
                </c:pt>
                <c:pt idx="267">
                  <c:v>4.5714840423921793E-2</c:v>
                </c:pt>
                <c:pt idx="268">
                  <c:v>4.2937236527934616E-2</c:v>
                </c:pt>
                <c:pt idx="269">
                  <c:v>4.0506833118945831E-2</c:v>
                </c:pt>
                <c:pt idx="270">
                  <c:v>3.9966743472503882E-2</c:v>
                </c:pt>
                <c:pt idx="271">
                  <c:v>3.3987179529753692E-2</c:v>
                </c:pt>
                <c:pt idx="272">
                  <c:v>2.8354816074001907E-2</c:v>
                </c:pt>
                <c:pt idx="273">
                  <c:v>2.5654367841792147E-2</c:v>
                </c:pt>
                <c:pt idx="274">
                  <c:v>2.5577212178014716E-2</c:v>
                </c:pt>
                <c:pt idx="275">
                  <c:v>2.5422900850459881E-2</c:v>
                </c:pt>
                <c:pt idx="276">
                  <c:v>2.225951863558559E-2</c:v>
                </c:pt>
                <c:pt idx="277">
                  <c:v>1.9443336907709691E-2</c:v>
                </c:pt>
                <c:pt idx="278">
                  <c:v>1.6472843852278957E-2</c:v>
                </c:pt>
                <c:pt idx="279">
                  <c:v>1.4119596107067589E-2</c:v>
                </c:pt>
                <c:pt idx="280">
                  <c:v>1.1110525219748146E-2</c:v>
                </c:pt>
                <c:pt idx="281">
                  <c:v>1.0724746900861032E-2</c:v>
                </c:pt>
                <c:pt idx="282">
                  <c:v>7.5227868540980181E-3</c:v>
                </c:pt>
                <c:pt idx="283">
                  <c:v>7.4842090222093094E-3</c:v>
                </c:pt>
                <c:pt idx="284">
                  <c:v>5.0923834451092331E-3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582-4ABC-BDEA-9BC7A76011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7071272"/>
        <c:axId val="1"/>
      </c:scatterChart>
      <c:valAx>
        <c:axId val="867071272"/>
        <c:scaling>
          <c:orientation val="minMax"/>
          <c:min val="-1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969696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9361304943571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969696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694167852062589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7071272"/>
        <c:crosses val="autoZero"/>
        <c:crossBetween val="midCat"/>
        <c:majorUnit val="0.02"/>
        <c:minorUnit val="0.01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61736913042342"/>
          <c:y val="0.92073298764483702"/>
          <c:w val="0.62873444517870536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0</xdr:row>
      <xdr:rowOff>0</xdr:rowOff>
    </xdr:from>
    <xdr:to>
      <xdr:col>18</xdr:col>
      <xdr:colOff>342900</xdr:colOff>
      <xdr:row>18</xdr:row>
      <xdr:rowOff>38100</xdr:rowOff>
    </xdr:to>
    <xdr:graphicFrame macro="">
      <xdr:nvGraphicFramePr>
        <xdr:cNvPr id="1043" name="Chart 14">
          <a:extLst>
            <a:ext uri="{FF2B5EF4-FFF2-40B4-BE49-F238E27FC236}">
              <a16:creationId xmlns:a16="http://schemas.microsoft.com/office/drawing/2014/main" id="{23E2585A-5E9A-A176-BB00-3ABDA7B1C2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s://www.aavso.org/ejaavso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vsolj.cetus-net.org/bulletin.html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775" TargetMode="External"/><Relationship Id="rId13" Type="http://schemas.openxmlformats.org/officeDocument/2006/relationships/hyperlink" Target="http://www.konkoly.hu/cgi-bin/IBVS?1938" TargetMode="External"/><Relationship Id="rId18" Type="http://schemas.openxmlformats.org/officeDocument/2006/relationships/hyperlink" Target="http://www.konkoly.hu/cgi-bin/IBVS?5636" TargetMode="External"/><Relationship Id="rId3" Type="http://schemas.openxmlformats.org/officeDocument/2006/relationships/hyperlink" Target="http://www.konkoly.hu/cgi-bin/IBVS?775" TargetMode="External"/><Relationship Id="rId21" Type="http://schemas.openxmlformats.org/officeDocument/2006/relationships/hyperlink" Target="http://www.bav-astro.de/sfs/BAVM_link.php?BAVMnr=238" TargetMode="External"/><Relationship Id="rId7" Type="http://schemas.openxmlformats.org/officeDocument/2006/relationships/hyperlink" Target="http://www.konkoly.hu/cgi-bin/IBVS?775" TargetMode="External"/><Relationship Id="rId12" Type="http://schemas.openxmlformats.org/officeDocument/2006/relationships/hyperlink" Target="http://www.konkoly.hu/cgi-bin/IBVS?1938" TargetMode="External"/><Relationship Id="rId17" Type="http://schemas.openxmlformats.org/officeDocument/2006/relationships/hyperlink" Target="http://var.astro.cz/oejv/issues/oejv0003.pdf" TargetMode="External"/><Relationship Id="rId2" Type="http://schemas.openxmlformats.org/officeDocument/2006/relationships/hyperlink" Target="http://www.konkoly.hu/cgi-bin/IBVS?180" TargetMode="External"/><Relationship Id="rId16" Type="http://schemas.openxmlformats.org/officeDocument/2006/relationships/hyperlink" Target="http://var.astro.cz/oejv/issues/oejv0060.pdf" TargetMode="External"/><Relationship Id="rId20" Type="http://schemas.openxmlformats.org/officeDocument/2006/relationships/hyperlink" Target="http://www.bav-astro.de/sfs/BAVM_link.php?BAVMnr=214" TargetMode="External"/><Relationship Id="rId1" Type="http://schemas.openxmlformats.org/officeDocument/2006/relationships/hyperlink" Target="http://www.konkoly.hu/cgi-bin/IBVS?35" TargetMode="External"/><Relationship Id="rId6" Type="http://schemas.openxmlformats.org/officeDocument/2006/relationships/hyperlink" Target="http://www.konkoly.hu/cgi-bin/IBVS?775" TargetMode="External"/><Relationship Id="rId11" Type="http://schemas.openxmlformats.org/officeDocument/2006/relationships/hyperlink" Target="http://www.konkoly.hu/cgi-bin/IBVS?779" TargetMode="External"/><Relationship Id="rId5" Type="http://schemas.openxmlformats.org/officeDocument/2006/relationships/hyperlink" Target="http://www.konkoly.hu/cgi-bin/IBVS?775" TargetMode="External"/><Relationship Id="rId15" Type="http://schemas.openxmlformats.org/officeDocument/2006/relationships/hyperlink" Target="http://vsolj.cetus-net.org/no47.pdf" TargetMode="External"/><Relationship Id="rId10" Type="http://schemas.openxmlformats.org/officeDocument/2006/relationships/hyperlink" Target="http://www.konkoly.hu/cgi-bin/IBVS?795" TargetMode="External"/><Relationship Id="rId19" Type="http://schemas.openxmlformats.org/officeDocument/2006/relationships/hyperlink" Target="http://www.aavso.org/sites/default/files/jaavso/v36n2/186.pdf" TargetMode="External"/><Relationship Id="rId4" Type="http://schemas.openxmlformats.org/officeDocument/2006/relationships/hyperlink" Target="http://www.konkoly.hu/cgi-bin/IBVS?775" TargetMode="External"/><Relationship Id="rId9" Type="http://schemas.openxmlformats.org/officeDocument/2006/relationships/hyperlink" Target="http://www.konkoly.hu/cgi-bin/IBVS?775" TargetMode="External"/><Relationship Id="rId14" Type="http://schemas.openxmlformats.org/officeDocument/2006/relationships/hyperlink" Target="http://www.konkoly.hu/cgi-bin/IBVS?56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I307"/>
  <sheetViews>
    <sheetView tabSelected="1" workbookViewId="0">
      <pane xSplit="14" ySplit="21" topLeftCell="O298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5.140625" style="12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85546875" style="61" customWidth="1"/>
  </cols>
  <sheetData>
    <row r="1" spans="1:6" ht="20.25" x14ac:dyDescent="0.3">
      <c r="A1" s="1" t="s">
        <v>125</v>
      </c>
    </row>
    <row r="2" spans="1:6" x14ac:dyDescent="0.2">
      <c r="A2" t="s">
        <v>28</v>
      </c>
      <c r="B2" s="12" t="s">
        <v>29</v>
      </c>
    </row>
    <row r="3" spans="1:6" ht="13.5" thickBot="1" x14ac:dyDescent="0.25">
      <c r="A3" t="s">
        <v>30</v>
      </c>
      <c r="C3" s="10" t="s">
        <v>33</v>
      </c>
    </row>
    <row r="4" spans="1:6" ht="14.25" thickTop="1" thickBot="1" x14ac:dyDescent="0.25">
      <c r="A4" s="6" t="s">
        <v>4</v>
      </c>
      <c r="C4" s="3">
        <v>43328.549500000001</v>
      </c>
      <c r="D4" s="4">
        <v>4.8060999999999998</v>
      </c>
    </row>
    <row r="5" spans="1:6" ht="13.5" thickTop="1" x14ac:dyDescent="0.2">
      <c r="A5" s="21" t="s">
        <v>127</v>
      </c>
      <c r="B5" s="58"/>
      <c r="C5" s="22">
        <v>-9.5</v>
      </c>
      <c r="D5" s="11" t="s">
        <v>128</v>
      </c>
    </row>
    <row r="6" spans="1:6" x14ac:dyDescent="0.2">
      <c r="A6" s="6" t="s">
        <v>5</v>
      </c>
    </row>
    <row r="7" spans="1:6" x14ac:dyDescent="0.2">
      <c r="A7" t="s">
        <v>6</v>
      </c>
      <c r="C7">
        <f>+C4</f>
        <v>43328.549500000001</v>
      </c>
    </row>
    <row r="8" spans="1:6" x14ac:dyDescent="0.2">
      <c r="A8" t="s">
        <v>7</v>
      </c>
      <c r="C8">
        <f>+D4</f>
        <v>4.8060999999999998</v>
      </c>
    </row>
    <row r="9" spans="1:6" x14ac:dyDescent="0.2">
      <c r="A9" s="34" t="s">
        <v>133</v>
      </c>
      <c r="B9" s="35">
        <v>290</v>
      </c>
      <c r="C9" s="24" t="str">
        <f>"F"&amp;B9</f>
        <v>F290</v>
      </c>
      <c r="D9" s="17" t="str">
        <f>"G"&amp;B9</f>
        <v>G290</v>
      </c>
    </row>
    <row r="10" spans="1:6" ht="13.5" thickBot="1" x14ac:dyDescent="0.25">
      <c r="A10" s="11"/>
      <c r="B10" s="58"/>
      <c r="C10" s="5" t="s">
        <v>24</v>
      </c>
      <c r="D10" s="5" t="s">
        <v>25</v>
      </c>
      <c r="E10" s="11"/>
    </row>
    <row r="11" spans="1:6" x14ac:dyDescent="0.2">
      <c r="A11" s="11" t="s">
        <v>20</v>
      </c>
      <c r="B11" s="58"/>
      <c r="C11" s="23">
        <f ca="1">INTERCEPT(INDIRECT($D$9):G990,INDIRECT($C$9):F990)</f>
        <v>0.137221457663944</v>
      </c>
      <c r="D11" s="12"/>
      <c r="E11" s="11"/>
    </row>
    <row r="12" spans="1:6" x14ac:dyDescent="0.2">
      <c r="A12" s="11" t="s">
        <v>21</v>
      </c>
      <c r="B12" s="58"/>
      <c r="C12" s="23">
        <f ca="1">SLOPE(INDIRECT($D$9):G990,INDIRECT($C$9):F990)</f>
        <v>-3.8577831888710878E-5</v>
      </c>
      <c r="D12" s="12"/>
      <c r="E12" s="11"/>
    </row>
    <row r="13" spans="1:6" x14ac:dyDescent="0.2">
      <c r="A13" s="11" t="s">
        <v>23</v>
      </c>
      <c r="B13" s="58"/>
      <c r="C13" s="12" t="s">
        <v>18</v>
      </c>
    </row>
    <row r="14" spans="1:6" x14ac:dyDescent="0.2">
      <c r="A14" s="11"/>
      <c r="B14" s="58"/>
      <c r="C14" s="11"/>
    </row>
    <row r="15" spans="1:6" x14ac:dyDescent="0.2">
      <c r="A15" s="25" t="s">
        <v>22</v>
      </c>
      <c r="B15" s="58"/>
      <c r="C15" s="26">
        <f ca="1">(C7+C11)+(C8+C12)*INT(MAX(F21:F3531))</f>
        <v>59789.447092383445</v>
      </c>
      <c r="E15" s="27" t="s">
        <v>136</v>
      </c>
      <c r="F15" s="22">
        <v>1</v>
      </c>
    </row>
    <row r="16" spans="1:6" x14ac:dyDescent="0.2">
      <c r="A16" s="29" t="s">
        <v>8</v>
      </c>
      <c r="B16" s="58"/>
      <c r="C16" s="30">
        <f ca="1">+C8+C12</f>
        <v>4.8060614221681108</v>
      </c>
      <c r="E16" s="27" t="s">
        <v>129</v>
      </c>
      <c r="F16" s="28">
        <f ca="1">NOW()+15018.5+$C$5/24</f>
        <v>59957.819091666664</v>
      </c>
    </row>
    <row r="17" spans="1:18" ht="13.5" thickBot="1" x14ac:dyDescent="0.25">
      <c r="A17" s="27" t="s">
        <v>131</v>
      </c>
      <c r="B17" s="58"/>
      <c r="C17" s="11">
        <f>COUNT(C21:C2189)</f>
        <v>285</v>
      </c>
      <c r="E17" s="27" t="s">
        <v>137</v>
      </c>
      <c r="F17" s="28">
        <f ca="1">ROUND(2*(F16-$C$7)/$C$8,0)/2+F15</f>
        <v>3461</v>
      </c>
    </row>
    <row r="18" spans="1:18" ht="14.25" thickTop="1" thickBot="1" x14ac:dyDescent="0.25">
      <c r="A18" s="29" t="s">
        <v>9</v>
      </c>
      <c r="B18" s="58"/>
      <c r="C18" s="32">
        <f ca="1">+C15</f>
        <v>59789.447092383445</v>
      </c>
      <c r="D18" s="33">
        <f ca="1">+C16</f>
        <v>4.8060614221681108</v>
      </c>
      <c r="E18" s="27" t="s">
        <v>130</v>
      </c>
      <c r="F18" s="17">
        <f ca="1">ROUND(2*(F16-$C$15)/$C$16,0)/2+F15</f>
        <v>36</v>
      </c>
    </row>
    <row r="19" spans="1:18" ht="13.5" thickTop="1" x14ac:dyDescent="0.2">
      <c r="E19" s="27" t="s">
        <v>132</v>
      </c>
      <c r="F19" s="31">
        <f ca="1">+$C$15+$C$16*F18-15018.5-$C$5/24</f>
        <v>44944.361136914835</v>
      </c>
    </row>
    <row r="20" spans="1:18" ht="13.5" thickBot="1" x14ac:dyDescent="0.25">
      <c r="A20" s="5" t="s">
        <v>10</v>
      </c>
      <c r="B20" s="5" t="s">
        <v>11</v>
      </c>
      <c r="C20" s="5" t="s">
        <v>12</v>
      </c>
      <c r="D20" s="5" t="s">
        <v>17</v>
      </c>
      <c r="E20" s="5" t="s">
        <v>13</v>
      </c>
      <c r="F20" s="5" t="s">
        <v>14</v>
      </c>
      <c r="G20" s="5" t="s">
        <v>15</v>
      </c>
      <c r="H20" s="8" t="s">
        <v>70</v>
      </c>
      <c r="I20" s="8" t="s">
        <v>135</v>
      </c>
      <c r="J20" s="8" t="s">
        <v>151</v>
      </c>
      <c r="K20" s="8" t="s">
        <v>149</v>
      </c>
      <c r="L20" s="8" t="s">
        <v>116</v>
      </c>
      <c r="M20" s="8" t="s">
        <v>117</v>
      </c>
      <c r="N20" s="8" t="s">
        <v>41</v>
      </c>
      <c r="O20" s="8" t="s">
        <v>27</v>
      </c>
      <c r="P20" s="7" t="s">
        <v>26</v>
      </c>
      <c r="Q20" s="5" t="s">
        <v>19</v>
      </c>
      <c r="R20" s="62"/>
    </row>
    <row r="21" spans="1:18" x14ac:dyDescent="0.2">
      <c r="A21" s="59" t="s">
        <v>163</v>
      </c>
      <c r="B21" s="60" t="s">
        <v>119</v>
      </c>
      <c r="C21" s="59">
        <v>12002.5</v>
      </c>
      <c r="D21" s="59" t="s">
        <v>135</v>
      </c>
      <c r="E21" s="14">
        <f>+(C21-C$7)/C$8</f>
        <v>-6517.97704999896</v>
      </c>
      <c r="F21">
        <f>ROUND(2*E21,0)/2</f>
        <v>-6518</v>
      </c>
      <c r="G21">
        <f>+C21-(C$7+F21*C$8)</f>
        <v>0.11029999999664142</v>
      </c>
      <c r="H21">
        <f>+G21</f>
        <v>0.11029999999664142</v>
      </c>
      <c r="Q21" s="75" t="s">
        <v>2</v>
      </c>
    </row>
    <row r="22" spans="1:18" x14ac:dyDescent="0.2">
      <c r="A22" s="59" t="s">
        <v>169</v>
      </c>
      <c r="B22" s="60" t="s">
        <v>119</v>
      </c>
      <c r="C22" s="59">
        <v>13540.446</v>
      </c>
      <c r="D22" s="59" t="s">
        <v>135</v>
      </c>
      <c r="E22" s="14">
        <f>+(C22-C$7)/C$8</f>
        <v>-6197.9782984124349</v>
      </c>
      <c r="F22">
        <f>ROUND(2*E22,0)/2</f>
        <v>-6198</v>
      </c>
      <c r="G22">
        <f>+C22-(C$7+F22*C$8)</f>
        <v>0.10429999999905704</v>
      </c>
      <c r="H22">
        <f>+G22</f>
        <v>0.10429999999905704</v>
      </c>
      <c r="Q22" s="2">
        <f>+C22-15018.5</f>
        <v>-1478.0540000000001</v>
      </c>
    </row>
    <row r="23" spans="1:18" x14ac:dyDescent="0.2">
      <c r="A23" s="59" t="s">
        <v>174</v>
      </c>
      <c r="B23" s="60" t="s">
        <v>119</v>
      </c>
      <c r="C23" s="59">
        <v>13564.571</v>
      </c>
      <c r="D23" s="59" t="s">
        <v>135</v>
      </c>
      <c r="E23" s="14">
        <f>+(C23-C$7)/C$8</f>
        <v>-6192.9586359002105</v>
      </c>
      <c r="F23">
        <f>ROUND(2*E23,0)/2</f>
        <v>-6193</v>
      </c>
      <c r="G23">
        <f>+C23-(C$7+F23*C$8)</f>
        <v>0.19879999999830034</v>
      </c>
      <c r="H23">
        <f>+G23</f>
        <v>0.19879999999830034</v>
      </c>
      <c r="Q23" s="2">
        <f>+C23-15018.5</f>
        <v>-1453.9290000000001</v>
      </c>
    </row>
    <row r="24" spans="1:18" x14ac:dyDescent="0.2">
      <c r="A24" s="59" t="s">
        <v>179</v>
      </c>
      <c r="B24" s="60" t="s">
        <v>119</v>
      </c>
      <c r="C24" s="59">
        <v>13564.581</v>
      </c>
      <c r="D24" s="59" t="s">
        <v>135</v>
      </c>
      <c r="E24" s="14">
        <f>+(C24-C$7)/C$8</f>
        <v>-6192.9565552110871</v>
      </c>
      <c r="F24">
        <f>ROUND(2*E24,0)/2</f>
        <v>-6193</v>
      </c>
      <c r="G24">
        <f>+C24-(C$7+F24*C$8)</f>
        <v>0.20879999999851862</v>
      </c>
      <c r="H24">
        <f>+G24</f>
        <v>0.20879999999851862</v>
      </c>
      <c r="Q24" s="2">
        <f>+C24-15018.5</f>
        <v>-1453.9189999999999</v>
      </c>
    </row>
    <row r="25" spans="1:18" x14ac:dyDescent="0.2">
      <c r="A25" s="59" t="s">
        <v>183</v>
      </c>
      <c r="B25" s="60" t="s">
        <v>119</v>
      </c>
      <c r="C25" s="59">
        <v>13684.635</v>
      </c>
      <c r="D25" s="59" t="s">
        <v>135</v>
      </c>
      <c r="E25" s="14">
        <f>+(C25-C$7)/C$8</f>
        <v>-6167.97704999896</v>
      </c>
      <c r="F25">
        <f>ROUND(2*E25,0)/2</f>
        <v>-6168</v>
      </c>
      <c r="G25">
        <f>+C25-(C$7+F25*C$8)</f>
        <v>0.11029999999846041</v>
      </c>
      <c r="H25">
        <f>+G25</f>
        <v>0.11029999999846041</v>
      </c>
      <c r="Q25" s="2">
        <f>+C25-15018.5</f>
        <v>-1333.8649999999998</v>
      </c>
    </row>
    <row r="26" spans="1:18" x14ac:dyDescent="0.2">
      <c r="A26" s="59" t="s">
        <v>179</v>
      </c>
      <c r="B26" s="60" t="s">
        <v>119</v>
      </c>
      <c r="C26" s="59">
        <v>13684.727999999999</v>
      </c>
      <c r="D26" s="59" t="s">
        <v>135</v>
      </c>
      <c r="E26" s="14">
        <f>+(C26-C$7)/C$8</f>
        <v>-6167.9576995901052</v>
      </c>
      <c r="F26">
        <f>ROUND(2*E26,0)/2</f>
        <v>-6168</v>
      </c>
      <c r="G26">
        <f>+C26-(C$7+F26*C$8)</f>
        <v>0.20329999999739812</v>
      </c>
      <c r="H26">
        <f>+G26</f>
        <v>0.20329999999739812</v>
      </c>
      <c r="Q26" s="2">
        <f>+C26-15018.5</f>
        <v>-1333.7720000000008</v>
      </c>
    </row>
    <row r="27" spans="1:18" x14ac:dyDescent="0.2">
      <c r="A27" s="59" t="s">
        <v>179</v>
      </c>
      <c r="B27" s="60" t="s">
        <v>119</v>
      </c>
      <c r="C27" s="59">
        <v>13713.564</v>
      </c>
      <c r="D27" s="59" t="s">
        <v>135</v>
      </c>
      <c r="E27" s="14">
        <f>+(C27-C$7)/C$8</f>
        <v>-6161.9578244314525</v>
      </c>
      <c r="F27">
        <f>ROUND(2*E27,0)/2</f>
        <v>-6162</v>
      </c>
      <c r="G27">
        <f>+C27-(C$7+F27*C$8)</f>
        <v>0.20269999999982247</v>
      </c>
      <c r="H27">
        <f>+G27</f>
        <v>0.20269999999982247</v>
      </c>
      <c r="Q27" s="2">
        <f>+C27-15018.5</f>
        <v>-1304.9359999999997</v>
      </c>
    </row>
    <row r="28" spans="1:18" x14ac:dyDescent="0.2">
      <c r="A28" s="59" t="s">
        <v>183</v>
      </c>
      <c r="B28" s="60" t="s">
        <v>119</v>
      </c>
      <c r="C28" s="59">
        <v>13718.325999999999</v>
      </c>
      <c r="D28" s="59" t="s">
        <v>135</v>
      </c>
      <c r="E28" s="14">
        <f>+(C28-C$7)/C$8</f>
        <v>-6160.9670002704897</v>
      </c>
      <c r="F28">
        <f>ROUND(2*E28,0)/2</f>
        <v>-6161</v>
      </c>
      <c r="G28">
        <f>+C28-(C$7+F28*C$8)</f>
        <v>0.15859999999702268</v>
      </c>
      <c r="H28">
        <f>+G28</f>
        <v>0.15859999999702268</v>
      </c>
      <c r="Q28" s="2">
        <f>+C28-15018.5</f>
        <v>-1300.1740000000009</v>
      </c>
    </row>
    <row r="29" spans="1:18" x14ac:dyDescent="0.2">
      <c r="A29" s="59" t="s">
        <v>179</v>
      </c>
      <c r="B29" s="60" t="s">
        <v>119</v>
      </c>
      <c r="C29" s="59">
        <v>13737.588</v>
      </c>
      <c r="D29" s="59" t="s">
        <v>135</v>
      </c>
      <c r="E29" s="14">
        <f>+(C29-C$7)/C$8</f>
        <v>-6156.9591768793825</v>
      </c>
      <c r="F29">
        <f>ROUND(2*E29,0)/2</f>
        <v>-6157</v>
      </c>
      <c r="G29">
        <f>+C29-(C$7+F29*C$8)</f>
        <v>0.19619999999849824</v>
      </c>
      <c r="H29">
        <f>+G29</f>
        <v>0.19619999999849824</v>
      </c>
      <c r="Q29" s="2">
        <f>+C29-15018.5</f>
        <v>-1280.9120000000003</v>
      </c>
    </row>
    <row r="30" spans="1:18" x14ac:dyDescent="0.2">
      <c r="A30" s="59" t="s">
        <v>183</v>
      </c>
      <c r="B30" s="60" t="s">
        <v>119</v>
      </c>
      <c r="C30" s="59">
        <v>13761.643</v>
      </c>
      <c r="D30" s="59" t="s">
        <v>135</v>
      </c>
      <c r="E30" s="14">
        <f>+(C30-C$7)/C$8</f>
        <v>-6151.9540791910285</v>
      </c>
      <c r="F30">
        <f>ROUND(2*E30,0)/2</f>
        <v>-6152</v>
      </c>
      <c r="G30">
        <f>+C30-(C$7+F30*C$8)</f>
        <v>0.22069999999803258</v>
      </c>
      <c r="H30">
        <f>+G30</f>
        <v>0.22069999999803258</v>
      </c>
      <c r="Q30" s="2">
        <f>+C30-15018.5</f>
        <v>-1256.857</v>
      </c>
    </row>
    <row r="31" spans="1:18" x14ac:dyDescent="0.2">
      <c r="A31" s="59" t="s">
        <v>183</v>
      </c>
      <c r="B31" s="60" t="s">
        <v>119</v>
      </c>
      <c r="C31" s="59">
        <v>13766.427</v>
      </c>
      <c r="D31" s="59" t="s">
        <v>135</v>
      </c>
      <c r="E31" s="14">
        <f>+(C31-C$7)/C$8</f>
        <v>-6150.9586775139933</v>
      </c>
      <c r="F31">
        <f>ROUND(2*E31,0)/2</f>
        <v>-6151</v>
      </c>
      <c r="G31">
        <f>+C31-(C$7+F31*C$8)</f>
        <v>0.1985999999960768</v>
      </c>
      <c r="H31">
        <f>+G31</f>
        <v>0.1985999999960768</v>
      </c>
      <c r="Q31" s="2">
        <f>+C31-15018.5</f>
        <v>-1252.0730000000003</v>
      </c>
    </row>
    <row r="32" spans="1:18" x14ac:dyDescent="0.2">
      <c r="A32" s="59" t="s">
        <v>203</v>
      </c>
      <c r="B32" s="60" t="s">
        <v>119</v>
      </c>
      <c r="C32" s="59">
        <v>13804.882</v>
      </c>
      <c r="D32" s="59" t="s">
        <v>135</v>
      </c>
      <c r="E32" s="14">
        <f>+(C32-C$7)/C$8</f>
        <v>-6142.9573874867365</v>
      </c>
      <c r="F32">
        <f>ROUND(2*E32,0)/2</f>
        <v>-6143</v>
      </c>
      <c r="G32">
        <f>+C32-(C$7+F32*C$8)</f>
        <v>0.20479999999770371</v>
      </c>
      <c r="H32">
        <f>+G32</f>
        <v>0.20479999999770371</v>
      </c>
      <c r="Q32" s="2">
        <f>+C32-15018.5</f>
        <v>-1213.6180000000004</v>
      </c>
    </row>
    <row r="33" spans="1:17" x14ac:dyDescent="0.2">
      <c r="A33" s="59" t="s">
        <v>203</v>
      </c>
      <c r="B33" s="60" t="s">
        <v>119</v>
      </c>
      <c r="C33" s="59">
        <v>13814.489</v>
      </c>
      <c r="D33" s="59" t="s">
        <v>135</v>
      </c>
      <c r="E33" s="14">
        <f>+(C33-C$7)/C$8</f>
        <v>-6140.9584694450805</v>
      </c>
      <c r="F33">
        <f>ROUND(2*E33,0)/2</f>
        <v>-6141</v>
      </c>
      <c r="G33">
        <f>+C33-(C$7+F33*C$8)</f>
        <v>0.19959999999809952</v>
      </c>
      <c r="H33">
        <f>+G33</f>
        <v>0.19959999999809952</v>
      </c>
      <c r="Q33" s="2">
        <f>+C33-15018.5</f>
        <v>-1204.0110000000004</v>
      </c>
    </row>
    <row r="34" spans="1:17" x14ac:dyDescent="0.2">
      <c r="A34" s="59" t="s">
        <v>203</v>
      </c>
      <c r="B34" s="60" t="s">
        <v>119</v>
      </c>
      <c r="C34" s="59">
        <v>13833.722</v>
      </c>
      <c r="D34" s="59" t="s">
        <v>135</v>
      </c>
      <c r="E34" s="14">
        <f>+(C34-C$7)/C$8</f>
        <v>-6136.9566800524335</v>
      </c>
      <c r="F34">
        <f>ROUND(2*E34,0)/2</f>
        <v>-6137</v>
      </c>
      <c r="G34">
        <f>+C34-(C$7+F34*C$8)</f>
        <v>0.20819999999912397</v>
      </c>
      <c r="H34">
        <f>+G34</f>
        <v>0.20819999999912397</v>
      </c>
      <c r="Q34" s="2">
        <f>+C34-15018.5</f>
        <v>-1184.7780000000002</v>
      </c>
    </row>
    <row r="35" spans="1:17" x14ac:dyDescent="0.2">
      <c r="A35" s="59" t="s">
        <v>183</v>
      </c>
      <c r="B35" s="60" t="s">
        <v>119</v>
      </c>
      <c r="C35" s="59">
        <v>13838.588</v>
      </c>
      <c r="D35" s="59" t="s">
        <v>135</v>
      </c>
      <c r="E35" s="14">
        <f>+(C35-C$7)/C$8</f>
        <v>-6135.9442167245797</v>
      </c>
      <c r="F35">
        <f>ROUND(2*E35,0)/2</f>
        <v>-6136</v>
      </c>
      <c r="G35">
        <f>+C35-(C$7+F35*C$8)</f>
        <v>0.26809999999750289</v>
      </c>
      <c r="H35">
        <f>+G35</f>
        <v>0.26809999999750289</v>
      </c>
      <c r="Q35" s="2">
        <f>+C35-15018.5</f>
        <v>-1179.9120000000003</v>
      </c>
    </row>
    <row r="36" spans="1:17" x14ac:dyDescent="0.2">
      <c r="A36" s="59" t="s">
        <v>203</v>
      </c>
      <c r="B36" s="60" t="s">
        <v>119</v>
      </c>
      <c r="C36" s="59">
        <v>13857.749</v>
      </c>
      <c r="D36" s="59" t="s">
        <v>135</v>
      </c>
      <c r="E36" s="14">
        <f>+(C36-C$7)/C$8</f>
        <v>-6131.9574082936269</v>
      </c>
      <c r="F36">
        <f>ROUND(2*E36,0)/2</f>
        <v>-6132</v>
      </c>
      <c r="G36">
        <f>+C36-(C$7+F36*C$8)</f>
        <v>0.20469999999841093</v>
      </c>
      <c r="H36">
        <f>+G36</f>
        <v>0.20469999999841093</v>
      </c>
      <c r="Q36" s="2">
        <f>+C36-15018.5</f>
        <v>-1160.7510000000002</v>
      </c>
    </row>
    <row r="37" spans="1:17" x14ac:dyDescent="0.2">
      <c r="A37" s="59" t="s">
        <v>183</v>
      </c>
      <c r="B37" s="60" t="s">
        <v>119</v>
      </c>
      <c r="C37" s="59">
        <v>13867.423000000001</v>
      </c>
      <c r="D37" s="59" t="s">
        <v>135</v>
      </c>
      <c r="E37" s="14">
        <f>+(C37-C$7)/C$8</f>
        <v>-6129.9445496348389</v>
      </c>
      <c r="F37">
        <f>ROUND(2*E37,0)/2</f>
        <v>-6130</v>
      </c>
      <c r="G37">
        <f>+C37-(C$7+F37*C$8)</f>
        <v>0.26649999999972351</v>
      </c>
      <c r="H37">
        <f>+G37</f>
        <v>0.26649999999972351</v>
      </c>
      <c r="Q37" s="2">
        <f>+C37-15018.5</f>
        <v>-1151.0769999999993</v>
      </c>
    </row>
    <row r="38" spans="1:17" x14ac:dyDescent="0.2">
      <c r="A38" s="59" t="s">
        <v>203</v>
      </c>
      <c r="B38" s="60" t="s">
        <v>119</v>
      </c>
      <c r="C38" s="59">
        <v>13886.59</v>
      </c>
      <c r="D38" s="59" t="s">
        <v>135</v>
      </c>
      <c r="E38" s="14">
        <f>+(C38-C$7)/C$8</f>
        <v>-6125.956492790413</v>
      </c>
      <c r="F38">
        <f>ROUND(2*E38,0)/2</f>
        <v>-6126</v>
      </c>
      <c r="G38">
        <f>+C38-(C$7+F38*C$8)</f>
        <v>0.20909999999639695</v>
      </c>
      <c r="H38">
        <f>+G38</f>
        <v>0.20909999999639695</v>
      </c>
      <c r="Q38" s="2">
        <f>+C38-15018.5</f>
        <v>-1131.9099999999999</v>
      </c>
    </row>
    <row r="39" spans="1:17" x14ac:dyDescent="0.2">
      <c r="A39" s="59" t="s">
        <v>183</v>
      </c>
      <c r="B39" s="60" t="s">
        <v>119</v>
      </c>
      <c r="C39" s="59">
        <v>13896.191999999999</v>
      </c>
      <c r="D39" s="59" t="s">
        <v>135</v>
      </c>
      <c r="E39" s="14">
        <f>+(C39-C$7)/C$8</f>
        <v>-6123.9586150933192</v>
      </c>
      <c r="F39">
        <f>ROUND(2*E39,0)/2</f>
        <v>-6124</v>
      </c>
      <c r="G39">
        <f>+C39-(C$7+F39*C$8)</f>
        <v>0.19889999999577412</v>
      </c>
      <c r="H39">
        <f>+G39</f>
        <v>0.19889999999577412</v>
      </c>
      <c r="Q39" s="2">
        <f>+C39-15018.5</f>
        <v>-1122.3080000000009</v>
      </c>
    </row>
    <row r="40" spans="1:17" x14ac:dyDescent="0.2">
      <c r="A40" s="59" t="s">
        <v>203</v>
      </c>
      <c r="B40" s="60" t="s">
        <v>119</v>
      </c>
      <c r="C40" s="59">
        <v>14107.668</v>
      </c>
      <c r="D40" s="59" t="s">
        <v>135</v>
      </c>
      <c r="E40" s="14">
        <f>+(C40-C$7)/C$8</f>
        <v>-6079.957033769585</v>
      </c>
      <c r="F40">
        <f>ROUND(2*E40,0)/2</f>
        <v>-6080</v>
      </c>
      <c r="G40">
        <f>+C40-(C$7+F40*C$8)</f>
        <v>0.20649999999841384</v>
      </c>
      <c r="H40">
        <f>+G40</f>
        <v>0.20649999999841384</v>
      </c>
      <c r="Q40" s="2">
        <f>+C40-15018.5</f>
        <v>-910.83200000000033</v>
      </c>
    </row>
    <row r="41" spans="1:17" x14ac:dyDescent="0.2">
      <c r="A41" s="59" t="s">
        <v>203</v>
      </c>
      <c r="B41" s="60" t="s">
        <v>119</v>
      </c>
      <c r="C41" s="59">
        <v>14136.504999999999</v>
      </c>
      <c r="D41" s="59" t="s">
        <v>135</v>
      </c>
      <c r="E41" s="14">
        <f>+(C41-C$7)/C$8</f>
        <v>-6073.9569505420204</v>
      </c>
      <c r="F41">
        <f>ROUND(2*E41,0)/2</f>
        <v>-6074</v>
      </c>
      <c r="G41">
        <f>+C41-(C$7+F41*C$8)</f>
        <v>0.20689999999558495</v>
      </c>
      <c r="H41">
        <f>+G41</f>
        <v>0.20689999999558495</v>
      </c>
      <c r="Q41" s="2">
        <f>+C41-15018.5</f>
        <v>-881.9950000000008</v>
      </c>
    </row>
    <row r="42" spans="1:17" x14ac:dyDescent="0.2">
      <c r="A42" s="59" t="s">
        <v>203</v>
      </c>
      <c r="B42" s="60" t="s">
        <v>119</v>
      </c>
      <c r="C42" s="59">
        <v>14179.759</v>
      </c>
      <c r="D42" s="59" t="s">
        <v>135</v>
      </c>
      <c r="E42" s="14">
        <f>+(C42-C$7)/C$8</f>
        <v>-6064.9571378040418</v>
      </c>
      <c r="F42">
        <f>ROUND(2*E42,0)/2</f>
        <v>-6065</v>
      </c>
      <c r="G42">
        <f>+C42-(C$7+F42*C$8)</f>
        <v>0.20599999999649299</v>
      </c>
      <c r="H42">
        <f>+G42</f>
        <v>0.20599999999649299</v>
      </c>
      <c r="Q42" s="2">
        <f>+C42-15018.5</f>
        <v>-838.74099999999999</v>
      </c>
    </row>
    <row r="43" spans="1:17" x14ac:dyDescent="0.2">
      <c r="A43" s="59" t="s">
        <v>203</v>
      </c>
      <c r="B43" s="60" t="s">
        <v>119</v>
      </c>
      <c r="C43" s="59">
        <v>14203.790999999999</v>
      </c>
      <c r="D43" s="59" t="s">
        <v>135</v>
      </c>
      <c r="E43" s="14">
        <f>+(C43-C$7)/C$8</f>
        <v>-6059.9568257006731</v>
      </c>
      <c r="F43">
        <f>ROUND(2*E43,0)/2</f>
        <v>-6060</v>
      </c>
      <c r="G43">
        <f>+C43-(C$7+F43*C$8)</f>
        <v>0.20749999999861757</v>
      </c>
      <c r="H43">
        <f>+G43</f>
        <v>0.20749999999861757</v>
      </c>
      <c r="Q43" s="2">
        <f>+C43-15018.5</f>
        <v>-814.70900000000074</v>
      </c>
    </row>
    <row r="44" spans="1:17" x14ac:dyDescent="0.2">
      <c r="A44" s="59" t="s">
        <v>183</v>
      </c>
      <c r="B44" s="60" t="s">
        <v>119</v>
      </c>
      <c r="C44" s="59">
        <v>14213.411</v>
      </c>
      <c r="D44" s="59" t="s">
        <v>135</v>
      </c>
      <c r="E44" s="14">
        <f>+(C44-C$7)/C$8</f>
        <v>-6057.9552027631553</v>
      </c>
      <c r="F44">
        <f>ROUND(2*E44,0)/2</f>
        <v>-6058</v>
      </c>
      <c r="G44">
        <f>+C44-(C$7+F44*C$8)</f>
        <v>0.21529999999620486</v>
      </c>
      <c r="H44">
        <f>+G44</f>
        <v>0.21529999999620486</v>
      </c>
      <c r="Q44" s="2">
        <f>+C44-15018.5</f>
        <v>-805.08899999999994</v>
      </c>
    </row>
    <row r="45" spans="1:17" x14ac:dyDescent="0.2">
      <c r="A45" s="59" t="s">
        <v>238</v>
      </c>
      <c r="B45" s="60" t="s">
        <v>119</v>
      </c>
      <c r="C45" s="59">
        <v>14213.434999999999</v>
      </c>
      <c r="D45" s="59" t="s">
        <v>135</v>
      </c>
      <c r="E45" s="14">
        <f>+(C45-C$7)/C$8</f>
        <v>-6057.9502091092581</v>
      </c>
      <c r="F45">
        <f>ROUND(2*E45,0)/2</f>
        <v>-6058</v>
      </c>
      <c r="G45">
        <f>+C45-(C$7+F45*C$8)</f>
        <v>0.23929999999563734</v>
      </c>
      <c r="H45">
        <f>+G45</f>
        <v>0.23929999999563734</v>
      </c>
      <c r="Q45" s="2">
        <f>+C45-15018.5</f>
        <v>-805.06500000000051</v>
      </c>
    </row>
    <row r="46" spans="1:17" x14ac:dyDescent="0.2">
      <c r="A46" s="59" t="s">
        <v>203</v>
      </c>
      <c r="B46" s="60" t="s">
        <v>119</v>
      </c>
      <c r="C46" s="59">
        <v>14232.628000000001</v>
      </c>
      <c r="D46" s="59" t="s">
        <v>135</v>
      </c>
      <c r="E46" s="14">
        <f>+(C46-C$7)/C$8</f>
        <v>-6053.9567424731076</v>
      </c>
      <c r="F46">
        <f>ROUND(2*E46,0)/2</f>
        <v>-6054</v>
      </c>
      <c r="G46">
        <f>+C46-(C$7+F46*C$8)</f>
        <v>0.20789999999760767</v>
      </c>
      <c r="H46">
        <f>+G46</f>
        <v>0.20789999999760767</v>
      </c>
      <c r="Q46" s="2">
        <f>+C46-15018.5</f>
        <v>-785.87199999999939</v>
      </c>
    </row>
    <row r="47" spans="1:17" x14ac:dyDescent="0.2">
      <c r="A47" s="59" t="s">
        <v>203</v>
      </c>
      <c r="B47" s="60" t="s">
        <v>119</v>
      </c>
      <c r="C47" s="59">
        <v>14256.656999999999</v>
      </c>
      <c r="D47" s="59" t="s">
        <v>135</v>
      </c>
      <c r="E47" s="14">
        <f>+(C47-C$7)/C$8</f>
        <v>-6048.9570545764764</v>
      </c>
      <c r="F47">
        <f>ROUND(2*E47,0)/2</f>
        <v>-6049</v>
      </c>
      <c r="G47">
        <f>+C47-(C$7+F47*C$8)</f>
        <v>0.20639999999548309</v>
      </c>
      <c r="H47">
        <f>+G47</f>
        <v>0.20639999999548309</v>
      </c>
      <c r="Q47" s="2">
        <f>+C47-15018.5</f>
        <v>-761.84300000000076</v>
      </c>
    </row>
    <row r="48" spans="1:17" x14ac:dyDescent="0.2">
      <c r="A48" s="59" t="s">
        <v>203</v>
      </c>
      <c r="B48" s="60" t="s">
        <v>119</v>
      </c>
      <c r="C48" s="59">
        <v>14578.671</v>
      </c>
      <c r="D48" s="59" t="s">
        <v>135</v>
      </c>
      <c r="E48" s="14">
        <f>+(C48-C$7)/C$8</f>
        <v>-5981.9559518112401</v>
      </c>
      <c r="F48">
        <f>ROUND(2*E48,0)/2</f>
        <v>-5982</v>
      </c>
      <c r="G48">
        <f>+C48-(C$7+F48*C$8)</f>
        <v>0.21169999999801803</v>
      </c>
      <c r="H48">
        <f>+G48</f>
        <v>0.21169999999801803</v>
      </c>
      <c r="Q48" s="2">
        <f>+C48-15018.5</f>
        <v>-439.82899999999972</v>
      </c>
    </row>
    <row r="49" spans="1:17" x14ac:dyDescent="0.2">
      <c r="A49" s="59" t="s">
        <v>203</v>
      </c>
      <c r="B49" s="60" t="s">
        <v>119</v>
      </c>
      <c r="C49" s="59">
        <v>14948.741</v>
      </c>
      <c r="D49" s="59" t="s">
        <v>135</v>
      </c>
      <c r="E49" s="14">
        <f>+(C49-C$7)/C$8</f>
        <v>-5904.955889390566</v>
      </c>
      <c r="F49">
        <f>ROUND(2*E49,0)/2</f>
        <v>-5905</v>
      </c>
      <c r="G49">
        <f>+C49-(C$7+F49*C$8)</f>
        <v>0.21199999999771535</v>
      </c>
      <c r="H49">
        <f>+G49</f>
        <v>0.21199999999771535</v>
      </c>
      <c r="Q49" s="2">
        <f>+C49-15018.5</f>
        <v>-69.759000000000015</v>
      </c>
    </row>
    <row r="50" spans="1:17" x14ac:dyDescent="0.2">
      <c r="A50" s="59" t="s">
        <v>183</v>
      </c>
      <c r="B50" s="60" t="s">
        <v>119</v>
      </c>
      <c r="C50" s="59">
        <v>15203.45</v>
      </c>
      <c r="D50" s="59" t="s">
        <v>135</v>
      </c>
      <c r="E50" s="14">
        <f>+(C50-C$7)/C$8</f>
        <v>-5851.9588647760138</v>
      </c>
      <c r="F50">
        <f>ROUND(2*E50,0)/2</f>
        <v>-5852</v>
      </c>
      <c r="G50">
        <f>+C50-(C$7+F50*C$8)</f>
        <v>0.19769999999698484</v>
      </c>
      <c r="H50">
        <f>+G50</f>
        <v>0.19769999999698484</v>
      </c>
      <c r="Q50" s="2">
        <f>+C50-15018.5</f>
        <v>184.95000000000073</v>
      </c>
    </row>
    <row r="51" spans="1:17" x14ac:dyDescent="0.2">
      <c r="A51" s="59" t="s">
        <v>238</v>
      </c>
      <c r="B51" s="60" t="s">
        <v>119</v>
      </c>
      <c r="C51" s="59">
        <v>15203.501</v>
      </c>
      <c r="D51" s="59" t="s">
        <v>135</v>
      </c>
      <c r="E51" s="14">
        <f>+(C51-C$7)/C$8</f>
        <v>-5851.9482532614802</v>
      </c>
      <c r="F51">
        <f>ROUND(2*E51,0)/2</f>
        <v>-5852</v>
      </c>
      <c r="G51">
        <f>+C51-(C$7+F51*C$8)</f>
        <v>0.24869999999646097</v>
      </c>
      <c r="H51">
        <f>+G51</f>
        <v>0.24869999999646097</v>
      </c>
      <c r="Q51" s="2">
        <f>+C51-15018.5</f>
        <v>185.0010000000002</v>
      </c>
    </row>
    <row r="52" spans="1:17" x14ac:dyDescent="0.2">
      <c r="A52" s="59" t="s">
        <v>203</v>
      </c>
      <c r="B52" s="60" t="s">
        <v>119</v>
      </c>
      <c r="C52" s="59">
        <v>15347.647999999999</v>
      </c>
      <c r="D52" s="59" t="s">
        <v>135</v>
      </c>
      <c r="E52" s="14">
        <f>+(C52-C$7)/C$8</f>
        <v>-5821.9557437423273</v>
      </c>
      <c r="F52">
        <f>ROUND(2*E52,0)/2</f>
        <v>-5822</v>
      </c>
      <c r="G52">
        <f>+C52-(C$7+F52*C$8)</f>
        <v>0.21269999999822176</v>
      </c>
      <c r="H52">
        <f>+G52</f>
        <v>0.21269999999822176</v>
      </c>
      <c r="Q52" s="2">
        <f>+C52-15018.5</f>
        <v>329.14799999999923</v>
      </c>
    </row>
    <row r="53" spans="1:17" x14ac:dyDescent="0.2">
      <c r="A53" s="59" t="s">
        <v>203</v>
      </c>
      <c r="B53" s="60" t="s">
        <v>119</v>
      </c>
      <c r="C53" s="59">
        <v>15693.69</v>
      </c>
      <c r="D53" s="59" t="s">
        <v>135</v>
      </c>
      <c r="E53" s="14">
        <f>+(C53-C$7)/C$8</f>
        <v>-5749.9551611493725</v>
      </c>
      <c r="F53">
        <f>ROUND(2*E53,0)/2</f>
        <v>-5750</v>
      </c>
      <c r="G53">
        <f>+C53-(C$7+F53*C$8)</f>
        <v>0.21550000000024738</v>
      </c>
      <c r="H53">
        <f>+G53</f>
        <v>0.21550000000024738</v>
      </c>
      <c r="Q53" s="2">
        <f>+C53-15018.5</f>
        <v>675.19000000000051</v>
      </c>
    </row>
    <row r="54" spans="1:17" x14ac:dyDescent="0.2">
      <c r="A54" s="59" t="s">
        <v>203</v>
      </c>
      <c r="B54" s="60" t="s">
        <v>119</v>
      </c>
      <c r="C54" s="59">
        <v>15698.501</v>
      </c>
      <c r="D54" s="59" t="s">
        <v>135</v>
      </c>
      <c r="E54" s="14">
        <f>+(C54-C$7)/C$8</f>
        <v>-5748.9541416117017</v>
      </c>
      <c r="F54">
        <f>ROUND(2*E54,0)/2</f>
        <v>-5749</v>
      </c>
      <c r="G54">
        <f>+C54-(C$7+F54*C$8)</f>
        <v>0.22039999999833526</v>
      </c>
      <c r="H54">
        <f>+G54</f>
        <v>0.22039999999833526</v>
      </c>
      <c r="Q54" s="2">
        <f>+C54-15018.5</f>
        <v>680.0010000000002</v>
      </c>
    </row>
    <row r="55" spans="1:17" x14ac:dyDescent="0.2">
      <c r="A55" s="59" t="s">
        <v>203</v>
      </c>
      <c r="B55" s="60" t="s">
        <v>119</v>
      </c>
      <c r="C55" s="59">
        <v>15746.558000000001</v>
      </c>
      <c r="D55" s="59" t="s">
        <v>135</v>
      </c>
      <c r="E55" s="14">
        <f>+(C55-C$7)/C$8</f>
        <v>-5738.954973887352</v>
      </c>
      <c r="F55">
        <f>ROUND(2*E55,0)/2</f>
        <v>-5739</v>
      </c>
      <c r="G55">
        <f>+C55-(C$7+F55*C$8)</f>
        <v>0.21639999999752035</v>
      </c>
      <c r="H55">
        <f>+G55</f>
        <v>0.21639999999752035</v>
      </c>
      <c r="Q55" s="2">
        <f>+C55-15018.5</f>
        <v>728.0580000000009</v>
      </c>
    </row>
    <row r="56" spans="1:17" x14ac:dyDescent="0.2">
      <c r="A56" s="59" t="s">
        <v>203</v>
      </c>
      <c r="B56" s="60" t="s">
        <v>119</v>
      </c>
      <c r="C56" s="59">
        <v>15751.364</v>
      </c>
      <c r="D56" s="59" t="s">
        <v>135</v>
      </c>
      <c r="E56" s="14">
        <f>+(C56-C$7)/C$8</f>
        <v>-5737.9549946942425</v>
      </c>
      <c r="F56">
        <f>ROUND(2*E56,0)/2</f>
        <v>-5738</v>
      </c>
      <c r="G56">
        <f>+C56-(C$7+F56*C$8)</f>
        <v>0.21629999999822758</v>
      </c>
      <c r="H56">
        <f>+G56</f>
        <v>0.21629999999822758</v>
      </c>
      <c r="Q56" s="2">
        <f>+C56-15018.5</f>
        <v>732.86399999999958</v>
      </c>
    </row>
    <row r="57" spans="1:17" x14ac:dyDescent="0.2">
      <c r="A57" s="59" t="s">
        <v>271</v>
      </c>
      <c r="B57" s="60" t="s">
        <v>119</v>
      </c>
      <c r="C57" s="59">
        <v>16241.589</v>
      </c>
      <c r="D57" s="59" t="s">
        <v>135</v>
      </c>
      <c r="E57" s="14">
        <f>+(C57-C$7)/C$8</f>
        <v>-5635.9544121012887</v>
      </c>
      <c r="F57">
        <f>ROUND(2*E57,0)/2</f>
        <v>-5636</v>
      </c>
      <c r="G57">
        <f>+C57-(C$7+F57*C$8)</f>
        <v>0.21909999999843421</v>
      </c>
      <c r="H57">
        <f>+G57</f>
        <v>0.21909999999843421</v>
      </c>
      <c r="Q57" s="2">
        <f>+C57-15018.5</f>
        <v>1223.0889999999999</v>
      </c>
    </row>
    <row r="58" spans="1:17" x14ac:dyDescent="0.2">
      <c r="A58" s="59" t="s">
        <v>271</v>
      </c>
      <c r="B58" s="60" t="s">
        <v>119</v>
      </c>
      <c r="C58" s="59">
        <v>16736.644</v>
      </c>
      <c r="D58" s="59" t="s">
        <v>135</v>
      </c>
      <c r="E58" s="14">
        <f>+(C58-C$7)/C$8</f>
        <v>-5532.9488566613263</v>
      </c>
      <c r="F58">
        <f>ROUND(2*E58,0)/2</f>
        <v>-5533</v>
      </c>
      <c r="G58">
        <f>+C58-(C$7+F58*C$8)</f>
        <v>0.24579999999696156</v>
      </c>
      <c r="H58">
        <f>+G58</f>
        <v>0.24579999999696156</v>
      </c>
      <c r="Q58" s="2">
        <f>+C58-15018.5</f>
        <v>1718.1440000000002</v>
      </c>
    </row>
    <row r="59" spans="1:17" x14ac:dyDescent="0.2">
      <c r="A59" s="59" t="s">
        <v>278</v>
      </c>
      <c r="B59" s="60" t="s">
        <v>119</v>
      </c>
      <c r="C59" s="59">
        <v>16741.420999999998</v>
      </c>
      <c r="D59" s="59" t="s">
        <v>135</v>
      </c>
      <c r="E59" s="14">
        <f>+(C59-C$7)/C$8</f>
        <v>-5531.9549114666788</v>
      </c>
      <c r="F59">
        <f>ROUND(2*E59,0)/2</f>
        <v>-5532</v>
      </c>
      <c r="G59">
        <f>+C59-(C$7+F59*C$8)</f>
        <v>0.21669999999721767</v>
      </c>
      <c r="H59">
        <f>+G59</f>
        <v>0.21669999999721767</v>
      </c>
      <c r="Q59" s="2">
        <f>+C59-15018.5</f>
        <v>1722.9209999999985</v>
      </c>
    </row>
    <row r="60" spans="1:17" x14ac:dyDescent="0.2">
      <c r="A60" s="59" t="s">
        <v>271</v>
      </c>
      <c r="B60" s="60" t="s">
        <v>119</v>
      </c>
      <c r="C60" s="59">
        <v>16765.514999999999</v>
      </c>
      <c r="D60" s="59" t="s">
        <v>135</v>
      </c>
      <c r="E60" s="14">
        <f>+(C60-C$7)/C$8</f>
        <v>-5526.9416990907393</v>
      </c>
      <c r="F60">
        <f>ROUND(2*E60,0)/2</f>
        <v>-5527</v>
      </c>
      <c r="G60">
        <f>+C60-(C$7+F60*C$8)</f>
        <v>0.2801999999974214</v>
      </c>
      <c r="H60">
        <f>+G60</f>
        <v>0.2801999999974214</v>
      </c>
      <c r="Q60" s="2">
        <f>+C60-15018.5</f>
        <v>1747.0149999999994</v>
      </c>
    </row>
    <row r="61" spans="1:17" x14ac:dyDescent="0.2">
      <c r="A61" s="59" t="s">
        <v>203</v>
      </c>
      <c r="B61" s="60" t="s">
        <v>119</v>
      </c>
      <c r="C61" s="59">
        <v>16813.508000000002</v>
      </c>
      <c r="D61" s="59" t="s">
        <v>135</v>
      </c>
      <c r="E61" s="14">
        <f>+(C61-C$7)/C$8</f>
        <v>-5516.9558477767841</v>
      </c>
      <c r="F61">
        <f>ROUND(2*E61,0)/2</f>
        <v>-5517</v>
      </c>
      <c r="G61">
        <f>+C61-(C$7+F61*C$8)</f>
        <v>0.21219999999811989</v>
      </c>
      <c r="H61">
        <f>+G61</f>
        <v>0.21219999999811989</v>
      </c>
      <c r="Q61" s="2">
        <f>+C61-15018.5</f>
        <v>1795.0080000000016</v>
      </c>
    </row>
    <row r="62" spans="1:17" x14ac:dyDescent="0.2">
      <c r="A62" s="59" t="s">
        <v>271</v>
      </c>
      <c r="B62" s="60" t="s">
        <v>119</v>
      </c>
      <c r="C62" s="59">
        <v>16866.432000000001</v>
      </c>
      <c r="D62" s="59" t="s">
        <v>135</v>
      </c>
      <c r="E62" s="14">
        <f>+(C62-C$7)/C$8</f>
        <v>-5505.9440086556669</v>
      </c>
      <c r="F62">
        <f>ROUND(2*E62,0)/2</f>
        <v>-5506</v>
      </c>
      <c r="G62">
        <f>+C62-(C$7+F62*C$8)</f>
        <v>0.26909999999770662</v>
      </c>
      <c r="H62">
        <f>+G62</f>
        <v>0.26909999999770662</v>
      </c>
      <c r="Q62" s="2">
        <f>+C62-15018.5</f>
        <v>1847.9320000000007</v>
      </c>
    </row>
    <row r="63" spans="1:17" x14ac:dyDescent="0.2">
      <c r="A63" s="59" t="s">
        <v>278</v>
      </c>
      <c r="B63" s="60" t="s">
        <v>119</v>
      </c>
      <c r="C63" s="59">
        <v>16962.501</v>
      </c>
      <c r="D63" s="59" t="s">
        <v>135</v>
      </c>
      <c r="E63" s="14">
        <f>+(C63-C$7)/C$8</f>
        <v>-5485.9550363080252</v>
      </c>
      <c r="F63">
        <f>ROUND(2*E63,0)/2</f>
        <v>-5486</v>
      </c>
      <c r="G63">
        <f>+C63-(C$7+F63*C$8)</f>
        <v>0.21609999999782303</v>
      </c>
      <c r="H63">
        <f>+G63</f>
        <v>0.21609999999782303</v>
      </c>
      <c r="Q63" s="2">
        <f>+C63-15018.5</f>
        <v>1944.0010000000002</v>
      </c>
    </row>
    <row r="64" spans="1:17" x14ac:dyDescent="0.2">
      <c r="A64" s="59" t="s">
        <v>278</v>
      </c>
      <c r="B64" s="60" t="s">
        <v>119</v>
      </c>
      <c r="C64" s="59">
        <v>16991.331999999999</v>
      </c>
      <c r="D64" s="59" t="s">
        <v>135</v>
      </c>
      <c r="E64" s="14">
        <f>+(C64-C$7)/C$8</f>
        <v>-5479.9562014939356</v>
      </c>
      <c r="F64">
        <f>ROUND(2*E64,0)/2</f>
        <v>-5480</v>
      </c>
      <c r="G64">
        <f>+C64-(C$7+F64*C$8)</f>
        <v>0.21049999999740976</v>
      </c>
      <c r="H64">
        <f>+G64</f>
        <v>0.21049999999740976</v>
      </c>
      <c r="Q64" s="2">
        <f>+C64-15018.5</f>
        <v>1972.8319999999985</v>
      </c>
    </row>
    <row r="65" spans="1:17" x14ac:dyDescent="0.2">
      <c r="A65" s="59" t="s">
        <v>296</v>
      </c>
      <c r="B65" s="60" t="s">
        <v>119</v>
      </c>
      <c r="C65" s="59">
        <v>17034.602999999999</v>
      </c>
      <c r="D65" s="59" t="s">
        <v>135</v>
      </c>
      <c r="E65" s="14">
        <f>+(C65-C$7)/C$8</f>
        <v>-5470.9528515844449</v>
      </c>
      <c r="F65">
        <f>ROUND(2*E65,0)/2</f>
        <v>-5471</v>
      </c>
      <c r="G65">
        <f>+C65-(C$7+F65*C$8)</f>
        <v>0.22659999999814318</v>
      </c>
      <c r="H65">
        <f>+G65</f>
        <v>0.22659999999814318</v>
      </c>
      <c r="Q65" s="2">
        <f>+C65-15018.5</f>
        <v>2016.1029999999992</v>
      </c>
    </row>
    <row r="66" spans="1:17" x14ac:dyDescent="0.2">
      <c r="A66" s="59" t="s">
        <v>278</v>
      </c>
      <c r="B66" s="60" t="s">
        <v>119</v>
      </c>
      <c r="C66" s="59">
        <v>17068.243999999999</v>
      </c>
      <c r="D66" s="59" t="s">
        <v>135</v>
      </c>
      <c r="E66" s="14">
        <f>+(C66-C$7)/C$8</f>
        <v>-5463.9532053015964</v>
      </c>
      <c r="F66">
        <f>ROUND(2*E66,0)/2</f>
        <v>-5464</v>
      </c>
      <c r="G66">
        <f>+C66-(C$7+F66*C$8)</f>
        <v>0.22489999999743304</v>
      </c>
      <c r="H66">
        <f>+G66</f>
        <v>0.22489999999743304</v>
      </c>
      <c r="Q66" s="2">
        <f>+C66-15018.5</f>
        <v>2049.7439999999988</v>
      </c>
    </row>
    <row r="67" spans="1:17" x14ac:dyDescent="0.2">
      <c r="A67" s="59" t="s">
        <v>278</v>
      </c>
      <c r="B67" s="60" t="s">
        <v>119</v>
      </c>
      <c r="C67" s="59">
        <v>17082.655999999999</v>
      </c>
      <c r="D67" s="59" t="s">
        <v>135</v>
      </c>
      <c r="E67" s="14">
        <f>+(C67-C$7)/C$8</f>
        <v>-5460.9545161357446</v>
      </c>
      <c r="F67">
        <f>ROUND(2*E67,0)/2</f>
        <v>-5461</v>
      </c>
      <c r="G67">
        <f>+C67-(C$7+F67*C$8)</f>
        <v>0.21859999999651336</v>
      </c>
      <c r="H67">
        <f>+G67</f>
        <v>0.21859999999651336</v>
      </c>
      <c r="Q67" s="2">
        <f>+C67-15018.5</f>
        <v>2064.155999999999</v>
      </c>
    </row>
    <row r="68" spans="1:17" x14ac:dyDescent="0.2">
      <c r="A68" s="59" t="s">
        <v>296</v>
      </c>
      <c r="B68" s="60" t="s">
        <v>119</v>
      </c>
      <c r="C68" s="59">
        <v>17111.487000000001</v>
      </c>
      <c r="D68" s="59" t="s">
        <v>135</v>
      </c>
      <c r="E68" s="14">
        <f>+(C68-C$7)/C$8</f>
        <v>-5454.9556813216541</v>
      </c>
      <c r="F68">
        <f>ROUND(2*E68,0)/2</f>
        <v>-5455</v>
      </c>
      <c r="G68">
        <f>+C68-(C$7+F68*C$8)</f>
        <v>0.21299999999973807</v>
      </c>
      <c r="H68">
        <f>+G68</f>
        <v>0.21299999999973807</v>
      </c>
      <c r="Q68" s="2">
        <f>+C68-15018.5</f>
        <v>2092.987000000001</v>
      </c>
    </row>
    <row r="69" spans="1:17" x14ac:dyDescent="0.2">
      <c r="A69" s="59" t="s">
        <v>278</v>
      </c>
      <c r="B69" s="60" t="s">
        <v>119</v>
      </c>
      <c r="C69" s="59">
        <v>17111.491999999998</v>
      </c>
      <c r="D69" s="59" t="s">
        <v>135</v>
      </c>
      <c r="E69" s="14">
        <f>+(C69-C$7)/C$8</f>
        <v>-5454.9546409770919</v>
      </c>
      <c r="F69">
        <f>ROUND(2*E69,0)/2</f>
        <v>-5455</v>
      </c>
      <c r="G69">
        <f>+C69-(C$7+F69*C$8)</f>
        <v>0.21799999999711872</v>
      </c>
      <c r="H69">
        <f>+G69</f>
        <v>0.21799999999711872</v>
      </c>
      <c r="Q69" s="2">
        <f>+C69-15018.5</f>
        <v>2092.9919999999984</v>
      </c>
    </row>
    <row r="70" spans="1:17" x14ac:dyDescent="0.2">
      <c r="A70" s="59" t="s">
        <v>296</v>
      </c>
      <c r="B70" s="60" t="s">
        <v>119</v>
      </c>
      <c r="C70" s="59">
        <v>17140.343000000001</v>
      </c>
      <c r="D70" s="59" t="s">
        <v>135</v>
      </c>
      <c r="E70" s="14">
        <f>+(C70-C$7)/C$8</f>
        <v>-5448.9516447847527</v>
      </c>
      <c r="F70">
        <f>ROUND(2*E70,0)/2</f>
        <v>-5449</v>
      </c>
      <c r="G70">
        <f>+C70-(C$7+F70*C$8)</f>
        <v>0.232399999997142</v>
      </c>
      <c r="H70">
        <f>+G70</f>
        <v>0.232399999997142</v>
      </c>
      <c r="Q70" s="2">
        <f>+C70-15018.5</f>
        <v>2121.8430000000008</v>
      </c>
    </row>
    <row r="71" spans="1:17" x14ac:dyDescent="0.2">
      <c r="A71" s="59" t="s">
        <v>278</v>
      </c>
      <c r="B71" s="60" t="s">
        <v>119</v>
      </c>
      <c r="C71" s="59">
        <v>17145.137999999999</v>
      </c>
      <c r="D71" s="59" t="s">
        <v>135</v>
      </c>
      <c r="E71" s="14">
        <f>+(C71-C$7)/C$8</f>
        <v>-5447.9539543496812</v>
      </c>
      <c r="F71">
        <f>ROUND(2*E71,0)/2</f>
        <v>-5448</v>
      </c>
      <c r="G71">
        <f>+C71-(C$7+F71*C$8)</f>
        <v>0.22129999999742722</v>
      </c>
      <c r="H71">
        <f>+G71</f>
        <v>0.22129999999742722</v>
      </c>
      <c r="Q71" s="2">
        <f>+C71-15018.5</f>
        <v>2126.637999999999</v>
      </c>
    </row>
    <row r="72" spans="1:17" x14ac:dyDescent="0.2">
      <c r="A72" s="59" t="s">
        <v>296</v>
      </c>
      <c r="B72" s="60" t="s">
        <v>119</v>
      </c>
      <c r="C72" s="59">
        <v>17356.594000000001</v>
      </c>
      <c r="D72" s="59" t="s">
        <v>135</v>
      </c>
      <c r="E72" s="14">
        <f>+(C72-C$7)/C$8</f>
        <v>-5403.9565344041948</v>
      </c>
      <c r="F72">
        <f>ROUND(2*E72,0)/2</f>
        <v>-5404</v>
      </c>
      <c r="G72">
        <f>+C72-(C$7+F72*C$8)</f>
        <v>0.20889999999781139</v>
      </c>
      <c r="H72">
        <f>+G72</f>
        <v>0.20889999999781139</v>
      </c>
      <c r="Q72" s="2">
        <f>+C72-15018.5</f>
        <v>2338.094000000001</v>
      </c>
    </row>
    <row r="73" spans="1:17" x14ac:dyDescent="0.2">
      <c r="A73" s="59" t="s">
        <v>316</v>
      </c>
      <c r="B73" s="60" t="s">
        <v>119</v>
      </c>
      <c r="C73" s="59">
        <v>17409.465</v>
      </c>
      <c r="D73" s="59" t="s">
        <v>135</v>
      </c>
      <c r="E73" s="14">
        <f>+(C73-C$7)/C$8</f>
        <v>-5392.9557229354368</v>
      </c>
      <c r="F73">
        <f>ROUND(2*E73,0)/2</f>
        <v>-5393</v>
      </c>
      <c r="G73">
        <f>+C73-(C$7+F73*C$8)</f>
        <v>0.21279999999751453</v>
      </c>
      <c r="H73">
        <f>+G73</f>
        <v>0.21279999999751453</v>
      </c>
      <c r="Q73" s="2">
        <f>+C73-15018.5</f>
        <v>2390.9650000000001</v>
      </c>
    </row>
    <row r="74" spans="1:17" x14ac:dyDescent="0.2">
      <c r="A74" s="59" t="s">
        <v>316</v>
      </c>
      <c r="B74" s="60" t="s">
        <v>119</v>
      </c>
      <c r="C74" s="59">
        <v>17438.327000000001</v>
      </c>
      <c r="D74" s="59" t="s">
        <v>135</v>
      </c>
      <c r="E74" s="14">
        <f>+(C74-C$7)/C$8</f>
        <v>-5386.9504379850605</v>
      </c>
      <c r="F74">
        <f>ROUND(2*E74,0)/2</f>
        <v>-5387</v>
      </c>
      <c r="G74">
        <f>+C74-(C$7+F74*C$8)</f>
        <v>0.23819999999977881</v>
      </c>
      <c r="H74">
        <f>+G74</f>
        <v>0.23819999999977881</v>
      </c>
      <c r="Q74" s="2">
        <f>+C74-15018.5</f>
        <v>2419.8270000000011</v>
      </c>
    </row>
    <row r="75" spans="1:17" x14ac:dyDescent="0.2">
      <c r="A75" s="59" t="s">
        <v>278</v>
      </c>
      <c r="B75" s="60" t="s">
        <v>119</v>
      </c>
      <c r="C75" s="59">
        <v>17462.350999999999</v>
      </c>
      <c r="D75" s="59" t="s">
        <v>135</v>
      </c>
      <c r="E75" s="14">
        <f>+(C75-C$7)/C$8</f>
        <v>-5381.9517904329923</v>
      </c>
      <c r="F75">
        <f>ROUND(2*E75,0)/2</f>
        <v>-5382</v>
      </c>
      <c r="G75">
        <f>+C75-(C$7+F75*C$8)</f>
        <v>0.2316999999966356</v>
      </c>
      <c r="H75">
        <f>+G75</f>
        <v>0.2316999999966356</v>
      </c>
      <c r="Q75" s="2">
        <f>+C75-15018.5</f>
        <v>2443.8509999999987</v>
      </c>
    </row>
    <row r="76" spans="1:17" x14ac:dyDescent="0.2">
      <c r="A76" s="59" t="s">
        <v>278</v>
      </c>
      <c r="B76" s="60" t="s">
        <v>119</v>
      </c>
      <c r="C76" s="59">
        <v>17707.444</v>
      </c>
      <c r="D76" s="59" t="s">
        <v>135</v>
      </c>
      <c r="E76" s="14">
        <f>+(C76-C$7)/C$8</f>
        <v>-5330.9555564803068</v>
      </c>
      <c r="F76">
        <f>ROUND(2*E76,0)/2</f>
        <v>-5331</v>
      </c>
      <c r="G76">
        <f>+C76-(C$7+F76*C$8)</f>
        <v>0.21359999999913271</v>
      </c>
      <c r="H76">
        <f>+G76</f>
        <v>0.21359999999913271</v>
      </c>
      <c r="Q76" s="2">
        <f>+C76-15018.5</f>
        <v>2688.9439999999995</v>
      </c>
    </row>
    <row r="77" spans="1:17" x14ac:dyDescent="0.2">
      <c r="A77" s="59" t="s">
        <v>316</v>
      </c>
      <c r="B77" s="60" t="s">
        <v>119</v>
      </c>
      <c r="C77" s="59">
        <v>17707.45</v>
      </c>
      <c r="D77" s="59" t="s">
        <v>135</v>
      </c>
      <c r="E77" s="14">
        <f>+(C77-C$7)/C$8</f>
        <v>-5330.9543080668318</v>
      </c>
      <c r="F77">
        <f>ROUND(2*E77,0)/2</f>
        <v>-5331</v>
      </c>
      <c r="G77">
        <f>+C77-(C$7+F77*C$8)</f>
        <v>0.21960000000035507</v>
      </c>
      <c r="H77">
        <f>+G77</f>
        <v>0.21960000000035507</v>
      </c>
      <c r="Q77" s="2">
        <f>+C77-15018.5</f>
        <v>2688.9500000000007</v>
      </c>
    </row>
    <row r="78" spans="1:17" x14ac:dyDescent="0.2">
      <c r="A78" s="59" t="s">
        <v>278</v>
      </c>
      <c r="B78" s="60" t="s">
        <v>119</v>
      </c>
      <c r="C78" s="59">
        <v>17832.411</v>
      </c>
      <c r="D78" s="59" t="s">
        <v>135</v>
      </c>
      <c r="E78" s="14">
        <f>+(C78-C$7)/C$8</f>
        <v>-5304.9538087014425</v>
      </c>
      <c r="F78">
        <f>ROUND(2*E78,0)/2</f>
        <v>-5305</v>
      </c>
      <c r="G78">
        <f>+C78-(C$7+F78*C$8)</f>
        <v>0.22199999999793363</v>
      </c>
      <c r="H78">
        <f>+G78</f>
        <v>0.22199999999793363</v>
      </c>
      <c r="Q78" s="2">
        <f>+C78-15018.5</f>
        <v>2813.9110000000001</v>
      </c>
    </row>
    <row r="79" spans="1:17" x14ac:dyDescent="0.2">
      <c r="A79" s="59" t="s">
        <v>316</v>
      </c>
      <c r="B79" s="60" t="s">
        <v>119</v>
      </c>
      <c r="C79" s="59">
        <v>17861.253000000001</v>
      </c>
      <c r="D79" s="59" t="s">
        <v>135</v>
      </c>
      <c r="E79" s="14">
        <f>+(C79-C$7)/C$8</f>
        <v>-5298.9526851293149</v>
      </c>
      <c r="F79">
        <f>ROUND(2*E79,0)/2</f>
        <v>-5299</v>
      </c>
      <c r="G79">
        <f>+C79-(C$7+F79*C$8)</f>
        <v>0.22739999999976135</v>
      </c>
      <c r="H79">
        <f>+G79</f>
        <v>0.22739999999976135</v>
      </c>
      <c r="Q79" s="2">
        <f>+C79-15018.5</f>
        <v>2842.7530000000006</v>
      </c>
    </row>
    <row r="80" spans="1:17" x14ac:dyDescent="0.2">
      <c r="A80" s="59" t="s">
        <v>203</v>
      </c>
      <c r="B80" s="60" t="s">
        <v>119</v>
      </c>
      <c r="C80" s="59">
        <v>17875.656999999999</v>
      </c>
      <c r="D80" s="59" t="s">
        <v>135</v>
      </c>
      <c r="E80" s="14">
        <f>+(C80-C$7)/C$8</f>
        <v>-5295.9556605147627</v>
      </c>
      <c r="F80">
        <f>ROUND(2*E80,0)/2</f>
        <v>-5296</v>
      </c>
      <c r="G80">
        <f>+C80-(C$7+F80*C$8)</f>
        <v>0.21309999999721185</v>
      </c>
      <c r="H80">
        <f>+G80</f>
        <v>0.21309999999721185</v>
      </c>
      <c r="Q80" s="2">
        <f>+C80-15018.5</f>
        <v>2857.1569999999992</v>
      </c>
    </row>
    <row r="81" spans="1:19" x14ac:dyDescent="0.2">
      <c r="A81" s="59" t="s">
        <v>203</v>
      </c>
      <c r="B81" s="60" t="s">
        <v>119</v>
      </c>
      <c r="C81" s="59">
        <v>17880.453000000001</v>
      </c>
      <c r="D81" s="59" t="s">
        <v>135</v>
      </c>
      <c r="E81" s="14">
        <f>+(C81-C$7)/C$8</f>
        <v>-5294.9577620107784</v>
      </c>
      <c r="F81">
        <f>ROUND(2*E81,0)/2</f>
        <v>-5295</v>
      </c>
      <c r="G81">
        <f>+C81-(C$7+F81*C$8)</f>
        <v>0.2029999999977008</v>
      </c>
      <c r="H81">
        <f>+G81</f>
        <v>0.2029999999977008</v>
      </c>
      <c r="Q81" s="2">
        <f>+C81-15018.5</f>
        <v>2861.9530000000013</v>
      </c>
    </row>
    <row r="82" spans="1:19" x14ac:dyDescent="0.2">
      <c r="A82" t="s">
        <v>31</v>
      </c>
      <c r="C82" s="36">
        <v>18048.618699999999</v>
      </c>
      <c r="D82" s="36" t="s">
        <v>18</v>
      </c>
      <c r="E82">
        <f>+(C82-C$7)/C$8</f>
        <v>-5259.9677077047927</v>
      </c>
      <c r="F82">
        <f>ROUND(2*E82,0)/2</f>
        <v>-5260</v>
      </c>
      <c r="G82">
        <f>+C82-(C$7+F82*C$8)</f>
        <v>0.1551999999974214</v>
      </c>
      <c r="I82">
        <f>+G82</f>
        <v>0.1551999999974214</v>
      </c>
      <c r="Q82" s="2">
        <f>+C82-15018.5</f>
        <v>3030.1186999999991</v>
      </c>
      <c r="S82" t="s">
        <v>40</v>
      </c>
    </row>
    <row r="83" spans="1:19" x14ac:dyDescent="0.2">
      <c r="A83" s="59" t="s">
        <v>316</v>
      </c>
      <c r="B83" s="60" t="s">
        <v>119</v>
      </c>
      <c r="C83" s="59">
        <v>18048.679</v>
      </c>
      <c r="D83" s="59" t="s">
        <v>135</v>
      </c>
      <c r="E83" s="14">
        <f>+(C83-C$7)/C$8</f>
        <v>-5259.9551611493735</v>
      </c>
      <c r="F83">
        <f>ROUND(2*E83,0)/2</f>
        <v>-5260</v>
      </c>
      <c r="G83">
        <f>+C83-(C$7+F83*C$8)</f>
        <v>0.21549999999842839</v>
      </c>
      <c r="H83">
        <f>+G83</f>
        <v>0.21549999999842839</v>
      </c>
      <c r="Q83" s="2">
        <f>+C83-15018.5</f>
        <v>3030.1790000000001</v>
      </c>
    </row>
    <row r="84" spans="1:19" x14ac:dyDescent="0.2">
      <c r="A84" s="59" t="s">
        <v>316</v>
      </c>
      <c r="B84" s="60" t="s">
        <v>119</v>
      </c>
      <c r="C84" s="59">
        <v>18053.486000000001</v>
      </c>
      <c r="D84" s="59" t="s">
        <v>135</v>
      </c>
      <c r="E84" s="14">
        <f>+(C84-C$7)/C$8</f>
        <v>-5258.954973887352</v>
      </c>
      <c r="F84">
        <f>ROUND(2*E84,0)/2</f>
        <v>-5259</v>
      </c>
      <c r="G84">
        <f>+C84-(C$7+F84*C$8)</f>
        <v>0.21639999999752035</v>
      </c>
      <c r="H84">
        <f>+G84</f>
        <v>0.21639999999752035</v>
      </c>
      <c r="Q84" s="2">
        <f>+C84-15018.5</f>
        <v>3034.9860000000008</v>
      </c>
    </row>
    <row r="85" spans="1:19" x14ac:dyDescent="0.2">
      <c r="A85" s="59" t="s">
        <v>316</v>
      </c>
      <c r="B85" s="60" t="s">
        <v>119</v>
      </c>
      <c r="C85" s="59">
        <v>18082.312999999998</v>
      </c>
      <c r="D85" s="59" t="s">
        <v>135</v>
      </c>
      <c r="E85" s="14">
        <f>+(C85-C$7)/C$8</f>
        <v>-5252.9569713489118</v>
      </c>
      <c r="F85">
        <f>ROUND(2*E85,0)/2</f>
        <v>-5253</v>
      </c>
      <c r="G85">
        <f>+C85-(C$7+F85*C$8)</f>
        <v>0.20679999999629217</v>
      </c>
      <c r="H85">
        <f>+G85</f>
        <v>0.20679999999629217</v>
      </c>
      <c r="Q85" s="2">
        <f>+C85-15018.5</f>
        <v>3063.8129999999983</v>
      </c>
    </row>
    <row r="86" spans="1:19" x14ac:dyDescent="0.2">
      <c r="A86" s="59" t="s">
        <v>316</v>
      </c>
      <c r="B86" s="60" t="s">
        <v>119</v>
      </c>
      <c r="C86" s="59">
        <v>18149.589</v>
      </c>
      <c r="D86" s="59" t="s">
        <v>135</v>
      </c>
      <c r="E86" s="14">
        <f>+(C86-C$7)/C$8</f>
        <v>-5238.9589271966879</v>
      </c>
      <c r="F86">
        <f>ROUND(2*E86,0)/2</f>
        <v>-5239</v>
      </c>
      <c r="G86">
        <f>+C86-(C$7+F86*C$8)</f>
        <v>0.19739999999728752</v>
      </c>
      <c r="H86">
        <f>+G86</f>
        <v>0.19739999999728752</v>
      </c>
      <c r="Q86" s="2">
        <f>+C86-15018.5</f>
        <v>3131.0889999999999</v>
      </c>
    </row>
    <row r="87" spans="1:19" x14ac:dyDescent="0.2">
      <c r="A87" s="59" t="s">
        <v>316</v>
      </c>
      <c r="B87" s="60" t="s">
        <v>119</v>
      </c>
      <c r="C87" s="59">
        <v>18154.41</v>
      </c>
      <c r="D87" s="59" t="s">
        <v>135</v>
      </c>
      <c r="E87" s="14">
        <f>+(C87-C$7)/C$8</f>
        <v>-5237.9558269698928</v>
      </c>
      <c r="F87">
        <f>ROUND(2*E87,0)/2</f>
        <v>-5238</v>
      </c>
      <c r="G87">
        <f>+C87-(C$7+F87*C$8)</f>
        <v>0.21229999999923166</v>
      </c>
      <c r="H87">
        <f>+G87</f>
        <v>0.21229999999923166</v>
      </c>
      <c r="Q87" s="2">
        <f>+C87-15018.5</f>
        <v>3135.91</v>
      </c>
    </row>
    <row r="88" spans="1:19" x14ac:dyDescent="0.2">
      <c r="A88" s="59" t="s">
        <v>316</v>
      </c>
      <c r="B88" s="60" t="s">
        <v>119</v>
      </c>
      <c r="C88" s="59">
        <v>18173.631000000001</v>
      </c>
      <c r="D88" s="59" t="s">
        <v>135</v>
      </c>
      <c r="E88" s="14">
        <f>+(C88-C$7)/C$8</f>
        <v>-5233.9565344041948</v>
      </c>
      <c r="F88">
        <f>ROUND(2*E88,0)/2</f>
        <v>-5234</v>
      </c>
      <c r="G88">
        <f>+C88-(C$7+F88*C$8)</f>
        <v>0.20889999999781139</v>
      </c>
      <c r="H88">
        <f>+G88</f>
        <v>0.20889999999781139</v>
      </c>
      <c r="Q88" s="2">
        <f>+C88-15018.5</f>
        <v>3155.1310000000012</v>
      </c>
    </row>
    <row r="89" spans="1:19" x14ac:dyDescent="0.2">
      <c r="A89" s="59" t="s">
        <v>316</v>
      </c>
      <c r="B89" s="60" t="s">
        <v>119</v>
      </c>
      <c r="C89" s="59">
        <v>18178.439999999999</v>
      </c>
      <c r="D89" s="59" t="s">
        <v>135</v>
      </c>
      <c r="E89" s="14">
        <f>+(C89-C$7)/C$8</f>
        <v>-5232.9559310043496</v>
      </c>
      <c r="F89">
        <f>ROUND(2*E89,0)/2</f>
        <v>-5233</v>
      </c>
      <c r="G89">
        <f>+C89-(C$7+F89*C$8)</f>
        <v>0.21179999999731081</v>
      </c>
      <c r="H89">
        <f>+G89</f>
        <v>0.21179999999731081</v>
      </c>
      <c r="Q89" s="2">
        <f>+C89-15018.5</f>
        <v>3159.9399999999987</v>
      </c>
    </row>
    <row r="90" spans="1:19" x14ac:dyDescent="0.2">
      <c r="A90" s="59" t="s">
        <v>316</v>
      </c>
      <c r="B90" s="60" t="s">
        <v>119</v>
      </c>
      <c r="C90" s="59">
        <v>18183.237000000001</v>
      </c>
      <c r="D90" s="59" t="s">
        <v>135</v>
      </c>
      <c r="E90" s="14">
        <f>+(C90-C$7)/C$8</f>
        <v>-5231.9578244314516</v>
      </c>
      <c r="F90">
        <f>ROUND(2*E90,0)/2</f>
        <v>-5232</v>
      </c>
      <c r="G90">
        <f>+C90-(C$7+F90*C$8)</f>
        <v>0.20269999999800348</v>
      </c>
      <c r="H90">
        <f>+G90</f>
        <v>0.20269999999800348</v>
      </c>
      <c r="Q90" s="2">
        <f>+C90-15018.5</f>
        <v>3164.737000000001</v>
      </c>
    </row>
    <row r="91" spans="1:19" x14ac:dyDescent="0.2">
      <c r="A91" s="59" t="s">
        <v>316</v>
      </c>
      <c r="B91" s="60" t="s">
        <v>119</v>
      </c>
      <c r="C91" s="59">
        <v>18202.469000000001</v>
      </c>
      <c r="D91" s="59" t="s">
        <v>135</v>
      </c>
      <c r="E91" s="14">
        <f>+(C91-C$7)/C$8</f>
        <v>-5227.9562431077175</v>
      </c>
      <c r="F91">
        <f>ROUND(2*E91,0)/2</f>
        <v>-5228</v>
      </c>
      <c r="G91">
        <f>+C91-(C$7+F91*C$8)</f>
        <v>0.21029999999882421</v>
      </c>
      <c r="H91">
        <f>+G91</f>
        <v>0.21029999999882421</v>
      </c>
      <c r="Q91" s="2">
        <f>+C91-15018.5</f>
        <v>3183.969000000001</v>
      </c>
    </row>
    <row r="92" spans="1:19" x14ac:dyDescent="0.2">
      <c r="A92" s="59" t="s">
        <v>203</v>
      </c>
      <c r="B92" s="60" t="s">
        <v>119</v>
      </c>
      <c r="C92" s="59">
        <v>18245.718000000001</v>
      </c>
      <c r="D92" s="59" t="s">
        <v>135</v>
      </c>
      <c r="E92" s="14">
        <f>+(C92-C$7)/C$8</f>
        <v>-5218.9574707143011</v>
      </c>
      <c r="F92">
        <f>ROUND(2*E92,0)/2</f>
        <v>-5219</v>
      </c>
      <c r="G92">
        <f>+C92-(C$7+F92*C$8)</f>
        <v>0.20439999999871361</v>
      </c>
      <c r="H92">
        <f>+G92</f>
        <v>0.20439999999871361</v>
      </c>
      <c r="Q92" s="2">
        <f>+C92-15018.5</f>
        <v>3227.2180000000008</v>
      </c>
    </row>
    <row r="93" spans="1:19" x14ac:dyDescent="0.2">
      <c r="A93" s="59" t="s">
        <v>316</v>
      </c>
      <c r="B93" s="60" t="s">
        <v>119</v>
      </c>
      <c r="C93" s="59">
        <v>18255.335999999999</v>
      </c>
      <c r="D93" s="59" t="s">
        <v>135</v>
      </c>
      <c r="E93" s="14">
        <f>+(C93-C$7)/C$8</f>
        <v>-5216.9562639146088</v>
      </c>
      <c r="F93">
        <f>ROUND(2*E93,0)/2</f>
        <v>-5217</v>
      </c>
      <c r="G93">
        <f>+C93-(C$7+F93*C$8)</f>
        <v>0.21019999999771244</v>
      </c>
      <c r="H93">
        <f>+G93</f>
        <v>0.21019999999771244</v>
      </c>
      <c r="Q93" s="2">
        <f>+C93-15018.5</f>
        <v>3236.8359999999993</v>
      </c>
    </row>
    <row r="94" spans="1:19" x14ac:dyDescent="0.2">
      <c r="A94" s="59" t="s">
        <v>316</v>
      </c>
      <c r="B94" s="60" t="s">
        <v>119</v>
      </c>
      <c r="C94" s="59">
        <v>18447.582999999999</v>
      </c>
      <c r="D94" s="59" t="s">
        <v>135</v>
      </c>
      <c r="E94" s="14">
        <f>+(C94-C$7)/C$8</f>
        <v>-5176.9556397078723</v>
      </c>
      <c r="F94">
        <f>ROUND(2*E94,0)/2</f>
        <v>-5177</v>
      </c>
      <c r="G94">
        <f>+C94-(C$7+F94*C$8)</f>
        <v>0.21319999999832362</v>
      </c>
      <c r="H94">
        <f>+G94</f>
        <v>0.21319999999832362</v>
      </c>
      <c r="Q94" s="2">
        <f>+C94-15018.5</f>
        <v>3429.0829999999987</v>
      </c>
    </row>
    <row r="95" spans="1:19" x14ac:dyDescent="0.2">
      <c r="A95" s="59" t="s">
        <v>316</v>
      </c>
      <c r="B95" s="60" t="s">
        <v>119</v>
      </c>
      <c r="C95" s="59">
        <v>18524.462</v>
      </c>
      <c r="D95" s="59" t="s">
        <v>135</v>
      </c>
      <c r="E95" s="14">
        <f>+(C95-C$7)/C$8</f>
        <v>-5160.9595097896427</v>
      </c>
      <c r="F95">
        <f>ROUND(2*E95,0)/2</f>
        <v>-5161</v>
      </c>
      <c r="G95">
        <f>+C95-(C$7+F95*C$8)</f>
        <v>0.19459999999889988</v>
      </c>
      <c r="H95">
        <f>+G95</f>
        <v>0.19459999999889988</v>
      </c>
      <c r="Q95" s="2">
        <f>+C95-15018.5</f>
        <v>3505.9619999999995</v>
      </c>
    </row>
    <row r="96" spans="1:19" x14ac:dyDescent="0.2">
      <c r="A96" s="59" t="s">
        <v>316</v>
      </c>
      <c r="B96" s="60" t="s">
        <v>119</v>
      </c>
      <c r="C96" s="59">
        <v>18529.282999999999</v>
      </c>
      <c r="D96" s="59" t="s">
        <v>135</v>
      </c>
      <c r="E96" s="14">
        <f>+(C96-C$7)/C$8</f>
        <v>-5159.9564095628475</v>
      </c>
      <c r="F96">
        <f>ROUND(2*E96,0)/2</f>
        <v>-5160</v>
      </c>
      <c r="G96">
        <f>+C96-(C$7+F96*C$8)</f>
        <v>0.20949999999720603</v>
      </c>
      <c r="H96">
        <f>+G96</f>
        <v>0.20949999999720603</v>
      </c>
      <c r="Q96" s="2">
        <f>+C96-15018.5</f>
        <v>3510.7829999999994</v>
      </c>
    </row>
    <row r="97" spans="1:17" x14ac:dyDescent="0.2">
      <c r="A97" s="59" t="s">
        <v>316</v>
      </c>
      <c r="B97" s="60" t="s">
        <v>119</v>
      </c>
      <c r="C97" s="59">
        <v>18553.307000000001</v>
      </c>
      <c r="D97" s="59" t="s">
        <v>135</v>
      </c>
      <c r="E97" s="14">
        <f>+(C97-C$7)/C$8</f>
        <v>-5154.9577620107784</v>
      </c>
      <c r="F97">
        <f>ROUND(2*E97,0)/2</f>
        <v>-5155</v>
      </c>
      <c r="G97">
        <f>+C97-(C$7+F97*C$8)</f>
        <v>0.2029999999977008</v>
      </c>
      <c r="H97">
        <f>+G97</f>
        <v>0.2029999999977008</v>
      </c>
      <c r="Q97" s="2">
        <f>+C97-15018.5</f>
        <v>3534.8070000000007</v>
      </c>
    </row>
    <row r="98" spans="1:17" x14ac:dyDescent="0.2">
      <c r="A98" s="59" t="s">
        <v>316</v>
      </c>
      <c r="B98" s="60" t="s">
        <v>119</v>
      </c>
      <c r="C98" s="59">
        <v>18572.526000000002</v>
      </c>
      <c r="D98" s="59" t="s">
        <v>135</v>
      </c>
      <c r="E98" s="14">
        <f>+(C98-C$7)/C$8</f>
        <v>-5150.9588855829052</v>
      </c>
      <c r="F98">
        <f>ROUND(2*E98,0)/2</f>
        <v>-5151</v>
      </c>
      <c r="G98">
        <f>+C98-(C$7+F98*C$8)</f>
        <v>0.19759999999951106</v>
      </c>
      <c r="H98">
        <f>+G98</f>
        <v>0.19759999999951106</v>
      </c>
      <c r="Q98" s="2">
        <f>+C98-15018.5</f>
        <v>3554.0260000000017</v>
      </c>
    </row>
    <row r="99" spans="1:17" x14ac:dyDescent="0.2">
      <c r="A99" s="59" t="s">
        <v>203</v>
      </c>
      <c r="B99" s="60" t="s">
        <v>119</v>
      </c>
      <c r="C99" s="59">
        <v>18596.552</v>
      </c>
      <c r="D99" s="59" t="s">
        <v>135</v>
      </c>
      <c r="E99" s="14">
        <f>+(C99-C$7)/C$8</f>
        <v>-5145.9598218930114</v>
      </c>
      <c r="F99">
        <f>ROUND(2*E99,0)/2</f>
        <v>-5146</v>
      </c>
      <c r="G99">
        <f>+C99-(C$7+F99*C$8)</f>
        <v>0.1930999999967753</v>
      </c>
      <c r="H99">
        <f>+G99</f>
        <v>0.1930999999967753</v>
      </c>
      <c r="Q99" s="2">
        <f>+C99-15018.5</f>
        <v>3578.0519999999997</v>
      </c>
    </row>
    <row r="100" spans="1:17" x14ac:dyDescent="0.2">
      <c r="A100" s="59" t="s">
        <v>316</v>
      </c>
      <c r="B100" s="60" t="s">
        <v>119</v>
      </c>
      <c r="C100" s="59">
        <v>18625.396000000001</v>
      </c>
      <c r="D100" s="59" t="s">
        <v>135</v>
      </c>
      <c r="E100" s="14">
        <f>+(C100-C$7)/C$8</f>
        <v>-5139.9582821830591</v>
      </c>
      <c r="F100">
        <f>ROUND(2*E100,0)/2</f>
        <v>-5140</v>
      </c>
      <c r="G100">
        <f>+C100-(C$7+F100*C$8)</f>
        <v>0.20049999999901047</v>
      </c>
      <c r="H100">
        <f>+G100</f>
        <v>0.20049999999901047</v>
      </c>
      <c r="Q100" s="2">
        <f>+C100-15018.5</f>
        <v>3606.8960000000006</v>
      </c>
    </row>
    <row r="101" spans="1:17" x14ac:dyDescent="0.2">
      <c r="A101" s="59" t="s">
        <v>316</v>
      </c>
      <c r="B101" s="60" t="s">
        <v>119</v>
      </c>
      <c r="C101" s="59">
        <v>18649.420999999998</v>
      </c>
      <c r="D101" s="59" t="s">
        <v>135</v>
      </c>
      <c r="E101" s="14">
        <f>+(C101-C$7)/C$8</f>
        <v>-5134.9594265620781</v>
      </c>
      <c r="F101">
        <f>ROUND(2*E101,0)/2</f>
        <v>-5135</v>
      </c>
      <c r="G101">
        <f>+C101-(C$7+F101*C$8)</f>
        <v>0.19499999999607098</v>
      </c>
      <c r="H101">
        <f>+G101</f>
        <v>0.19499999999607098</v>
      </c>
      <c r="Q101" s="2">
        <f>+C101-15018.5</f>
        <v>3630.9209999999985</v>
      </c>
    </row>
    <row r="102" spans="1:17" x14ac:dyDescent="0.2">
      <c r="A102" s="59" t="s">
        <v>316</v>
      </c>
      <c r="B102" s="60" t="s">
        <v>119</v>
      </c>
      <c r="C102" s="59">
        <v>18894.532999999999</v>
      </c>
      <c r="D102" s="59" t="s">
        <v>135</v>
      </c>
      <c r="E102" s="14">
        <f>+(C102-C$7)/C$8</f>
        <v>-5083.9592393000567</v>
      </c>
      <c r="F102">
        <f>ROUND(2*E102,0)/2</f>
        <v>-5084</v>
      </c>
      <c r="G102">
        <f>+C102-(C$7+F102*C$8)</f>
        <v>0.19589999999880092</v>
      </c>
      <c r="H102">
        <f>+G102</f>
        <v>0.19589999999880092</v>
      </c>
      <c r="Q102" s="2">
        <f>+C102-15018.5</f>
        <v>3876.0329999999994</v>
      </c>
    </row>
    <row r="103" spans="1:17" x14ac:dyDescent="0.2">
      <c r="A103" s="59" t="s">
        <v>316</v>
      </c>
      <c r="B103" s="60" t="s">
        <v>119</v>
      </c>
      <c r="C103" s="59">
        <v>18947.402999999998</v>
      </c>
      <c r="D103" s="59" t="s">
        <v>135</v>
      </c>
      <c r="E103" s="14">
        <f>+(C103-C$7)/C$8</f>
        <v>-5072.9586359002105</v>
      </c>
      <c r="F103">
        <f>ROUND(2*E103,0)/2</f>
        <v>-5073</v>
      </c>
      <c r="G103">
        <f>+C103-(C$7+F103*C$8)</f>
        <v>0.19879999999830034</v>
      </c>
      <c r="H103">
        <f>+G103</f>
        <v>0.19879999999830034</v>
      </c>
      <c r="Q103" s="2">
        <f>+C103-15018.5</f>
        <v>3928.9029999999984</v>
      </c>
    </row>
    <row r="104" spans="1:17" x14ac:dyDescent="0.2">
      <c r="A104" s="59" t="s">
        <v>316</v>
      </c>
      <c r="B104" s="60" t="s">
        <v>119</v>
      </c>
      <c r="C104" s="59">
        <v>18952.207999999999</v>
      </c>
      <c r="D104" s="59" t="s">
        <v>135</v>
      </c>
      <c r="E104" s="14">
        <f>+(C104-C$7)/C$8</f>
        <v>-5071.9588647760147</v>
      </c>
      <c r="F104">
        <f>ROUND(2*E104,0)/2</f>
        <v>-5072</v>
      </c>
      <c r="G104">
        <f>+C104-(C$7+F104*C$8)</f>
        <v>0.19769999999698484</v>
      </c>
      <c r="H104">
        <f>+G104</f>
        <v>0.19769999999698484</v>
      </c>
      <c r="Q104" s="2">
        <f>+C104-15018.5</f>
        <v>3933.7079999999987</v>
      </c>
    </row>
    <row r="105" spans="1:17" x14ac:dyDescent="0.2">
      <c r="A105" s="59" t="s">
        <v>203</v>
      </c>
      <c r="B105" s="60" t="s">
        <v>119</v>
      </c>
      <c r="C105" s="59">
        <v>18971.423999999999</v>
      </c>
      <c r="D105" s="59" t="s">
        <v>135</v>
      </c>
      <c r="E105" s="14">
        <f>+(C105-C$7)/C$8</f>
        <v>-5067.9606125548789</v>
      </c>
      <c r="F105">
        <f>ROUND(2*E105,0)/2</f>
        <v>-5068</v>
      </c>
      <c r="G105">
        <f>+C105-(C$7+F105*C$8)</f>
        <v>0.18929999999818392</v>
      </c>
      <c r="H105">
        <f>+G105</f>
        <v>0.18929999999818392</v>
      </c>
      <c r="Q105" s="2">
        <f>+C105-15018.5</f>
        <v>3952.9239999999991</v>
      </c>
    </row>
    <row r="106" spans="1:17" x14ac:dyDescent="0.2">
      <c r="A106" s="59" t="s">
        <v>316</v>
      </c>
      <c r="B106" s="60" t="s">
        <v>119</v>
      </c>
      <c r="C106" s="59">
        <v>18971.432000000001</v>
      </c>
      <c r="D106" s="59" t="s">
        <v>135</v>
      </c>
      <c r="E106" s="14">
        <f>+(C106-C$7)/C$8</f>
        <v>-5067.9589480035793</v>
      </c>
      <c r="F106">
        <f>ROUND(2*E106,0)/2</f>
        <v>-5068</v>
      </c>
      <c r="G106">
        <f>+C106-(C$7+F106*C$8)</f>
        <v>0.19729999999981374</v>
      </c>
      <c r="H106">
        <f>+G106</f>
        <v>0.19729999999981374</v>
      </c>
      <c r="Q106" s="2">
        <f>+C106-15018.5</f>
        <v>3952.9320000000007</v>
      </c>
    </row>
    <row r="107" spans="1:17" x14ac:dyDescent="0.2">
      <c r="A107" s="59" t="s">
        <v>183</v>
      </c>
      <c r="B107" s="60" t="s">
        <v>119</v>
      </c>
      <c r="C107" s="59">
        <v>19293.413</v>
      </c>
      <c r="D107" s="59" t="s">
        <v>135</v>
      </c>
      <c r="E107" s="14">
        <f>+(C107-C$7)/C$8</f>
        <v>-5000.9647115124535</v>
      </c>
      <c r="F107">
        <f>ROUND(2*E107,0)/2</f>
        <v>-5001</v>
      </c>
      <c r="G107">
        <f>+C107-(C$7+F107*C$8)</f>
        <v>0.16959999999744468</v>
      </c>
      <c r="H107">
        <f>+G107</f>
        <v>0.16959999999744468</v>
      </c>
      <c r="Q107" s="2">
        <f>+C107-15018.5</f>
        <v>4274.9130000000005</v>
      </c>
    </row>
    <row r="108" spans="1:17" x14ac:dyDescent="0.2">
      <c r="A108" s="59" t="s">
        <v>203</v>
      </c>
      <c r="B108" s="60" t="s">
        <v>119</v>
      </c>
      <c r="C108" s="59">
        <v>20009.534</v>
      </c>
      <c r="D108" s="59" t="s">
        <v>135</v>
      </c>
      <c r="E108" s="14">
        <f>+(C108-C$7)/C$8</f>
        <v>-4851.9621938786131</v>
      </c>
      <c r="F108">
        <f>ROUND(2*E108,0)/2</f>
        <v>-4852</v>
      </c>
      <c r="G108">
        <f>+C108-(C$7+F108*C$8)</f>
        <v>0.18169999999736319</v>
      </c>
      <c r="H108">
        <f>+G108</f>
        <v>0.18169999999736319</v>
      </c>
      <c r="Q108" s="2">
        <f>+C108-15018.5</f>
        <v>4991.0339999999997</v>
      </c>
    </row>
    <row r="109" spans="1:17" x14ac:dyDescent="0.2">
      <c r="A109" s="59" t="s">
        <v>203</v>
      </c>
      <c r="B109" s="60" t="s">
        <v>119</v>
      </c>
      <c r="C109" s="59">
        <v>20038.366999999998</v>
      </c>
      <c r="D109" s="59" t="s">
        <v>135</v>
      </c>
      <c r="E109" s="14">
        <f>+(C109-C$7)/C$8</f>
        <v>-4845.9629429266979</v>
      </c>
      <c r="F109">
        <f>ROUND(2*E109,0)/2</f>
        <v>-4846</v>
      </c>
      <c r="G109">
        <f>+C109-(C$7+F109*C$8)</f>
        <v>0.17809999999735737</v>
      </c>
      <c r="H109">
        <f>+G109</f>
        <v>0.17809999999735737</v>
      </c>
      <c r="Q109" s="2">
        <f>+C109-15018.5</f>
        <v>5019.8669999999984</v>
      </c>
    </row>
    <row r="110" spans="1:17" x14ac:dyDescent="0.2">
      <c r="A110" s="59" t="s">
        <v>203</v>
      </c>
      <c r="B110" s="60" t="s">
        <v>119</v>
      </c>
      <c r="C110" s="59">
        <v>22619.185000000001</v>
      </c>
      <c r="D110" s="59" t="s">
        <v>135</v>
      </c>
      <c r="E110" s="14">
        <f>+(C110-C$7)/C$8</f>
        <v>-4308.9749485029442</v>
      </c>
      <c r="F110">
        <f>ROUND(2*E110,0)/2</f>
        <v>-4309</v>
      </c>
      <c r="G110">
        <f>+C110-(C$7+F110*C$8)</f>
        <v>0.12039999999979045</v>
      </c>
      <c r="H110">
        <f>+G110</f>
        <v>0.12039999999979045</v>
      </c>
      <c r="Q110" s="2">
        <f>+C110-15018.5</f>
        <v>7600.6850000000013</v>
      </c>
    </row>
    <row r="111" spans="1:17" x14ac:dyDescent="0.2">
      <c r="A111" s="59" t="s">
        <v>203</v>
      </c>
      <c r="B111" s="60" t="s">
        <v>119</v>
      </c>
      <c r="C111" s="59">
        <v>22960.403999999999</v>
      </c>
      <c r="D111" s="59" t="s">
        <v>135</v>
      </c>
      <c r="E111" s="14">
        <f>+(C111-C$7)/C$8</f>
        <v>-4237.9778822746102</v>
      </c>
      <c r="F111">
        <f>ROUND(2*E111,0)/2</f>
        <v>-4238</v>
      </c>
      <c r="G111">
        <f>+C111-(C$7+F111*C$8)</f>
        <v>0.10629999999582651</v>
      </c>
      <c r="H111">
        <f>+G111</f>
        <v>0.10629999999582651</v>
      </c>
      <c r="Q111" s="2">
        <f>+C111-15018.5</f>
        <v>7941.9039999999986</v>
      </c>
    </row>
    <row r="112" spans="1:17" x14ac:dyDescent="0.2">
      <c r="A112" s="59" t="s">
        <v>203</v>
      </c>
      <c r="B112" s="60" t="s">
        <v>119</v>
      </c>
      <c r="C112" s="59">
        <v>23037.298999999999</v>
      </c>
      <c r="D112" s="59" t="s">
        <v>135</v>
      </c>
      <c r="E112" s="14">
        <f>+(C112-C$7)/C$8</f>
        <v>-4221.9784232537822</v>
      </c>
      <c r="F112">
        <f>ROUND(2*E112,0)/2</f>
        <v>-4222</v>
      </c>
      <c r="G112">
        <f>+C112-(C$7+F112*C$8)</f>
        <v>0.10369999999602442</v>
      </c>
      <c r="H112">
        <f>+G112</f>
        <v>0.10369999999602442</v>
      </c>
      <c r="Q112" s="2">
        <f>+C112-15018.5</f>
        <v>8018.7989999999991</v>
      </c>
    </row>
    <row r="113" spans="1:17" x14ac:dyDescent="0.2">
      <c r="A113" s="59" t="s">
        <v>203</v>
      </c>
      <c r="B113" s="60" t="s">
        <v>119</v>
      </c>
      <c r="C113" s="59">
        <v>23921.587</v>
      </c>
      <c r="D113" s="59" t="s">
        <v>135</v>
      </c>
      <c r="E113" s="14">
        <f>+(C113-C$7)/C$8</f>
        <v>-4037.9855808243697</v>
      </c>
      <c r="F113">
        <f>ROUND(2*E113,0)/2</f>
        <v>-4038</v>
      </c>
      <c r="G113">
        <f>+C113-(C$7+F113*C$8)</f>
        <v>6.9299999999202555E-2</v>
      </c>
      <c r="H113">
        <f>+G113</f>
        <v>6.9299999999202555E-2</v>
      </c>
      <c r="Q113" s="2">
        <f>+C113-15018.5</f>
        <v>8903.0869999999995</v>
      </c>
    </row>
    <row r="114" spans="1:17" x14ac:dyDescent="0.2">
      <c r="A114" s="59" t="s">
        <v>203</v>
      </c>
      <c r="B114" s="60" t="s">
        <v>119</v>
      </c>
      <c r="C114" s="59">
        <v>24099.411</v>
      </c>
      <c r="D114" s="59" t="s">
        <v>135</v>
      </c>
      <c r="E114" s="14">
        <f>+(C114-C$7)/C$8</f>
        <v>-4000.9859345415207</v>
      </c>
      <c r="F114">
        <f>ROUND(2*E114,0)/2</f>
        <v>-4001</v>
      </c>
      <c r="G114">
        <f>+C114-(C$7+F114*C$8)</f>
        <v>6.7599999998492422E-2</v>
      </c>
      <c r="H114">
        <f>+G114</f>
        <v>6.7599999998492422E-2</v>
      </c>
      <c r="Q114" s="2">
        <f>+C114-15018.5</f>
        <v>9080.9110000000001</v>
      </c>
    </row>
    <row r="115" spans="1:17" x14ac:dyDescent="0.2">
      <c r="A115" s="59" t="s">
        <v>203</v>
      </c>
      <c r="B115" s="60" t="s">
        <v>119</v>
      </c>
      <c r="C115" s="59">
        <v>24104.224999999999</v>
      </c>
      <c r="D115" s="59" t="s">
        <v>135</v>
      </c>
      <c r="E115" s="14">
        <f>+(C115-C$7)/C$8</f>
        <v>-3999.9842907971129</v>
      </c>
      <c r="F115">
        <f>ROUND(2*E115,0)/2</f>
        <v>-4000</v>
      </c>
      <c r="G115">
        <f>+C115-(C$7+F115*C$8)</f>
        <v>7.5499999995372491E-2</v>
      </c>
      <c r="H115">
        <f>+G115</f>
        <v>7.5499999995372491E-2</v>
      </c>
      <c r="Q115" s="2">
        <f>+C115-15018.5</f>
        <v>9085.7249999999985</v>
      </c>
    </row>
    <row r="116" spans="1:17" x14ac:dyDescent="0.2">
      <c r="A116" s="59" t="s">
        <v>420</v>
      </c>
      <c r="B116" s="60" t="s">
        <v>119</v>
      </c>
      <c r="C116" s="59">
        <v>25219.207999999999</v>
      </c>
      <c r="D116" s="59" t="s">
        <v>135</v>
      </c>
      <c r="E116" s="14">
        <f>+(C116-C$7)/C$8</f>
        <v>-3767.9909906160929</v>
      </c>
      <c r="F116">
        <f>ROUND(2*E116,0)/2</f>
        <v>-3768</v>
      </c>
      <c r="G116">
        <f>+C116-(C$7+F116*C$8)</f>
        <v>4.3299999997543637E-2</v>
      </c>
      <c r="H116">
        <f>+G116</f>
        <v>4.3299999997543637E-2</v>
      </c>
      <c r="Q116" s="2">
        <f>+C116-15018.5</f>
        <v>10200.707999999999</v>
      </c>
    </row>
    <row r="117" spans="1:17" x14ac:dyDescent="0.2">
      <c r="A117" s="59" t="s">
        <v>424</v>
      </c>
      <c r="B117" s="60" t="s">
        <v>119</v>
      </c>
      <c r="C117" s="59">
        <v>26151.557000000001</v>
      </c>
      <c r="D117" s="59" t="s">
        <v>135</v>
      </c>
      <c r="E117" s="14">
        <f>+(C117-C$7)/C$8</f>
        <v>-3573.9981481866798</v>
      </c>
      <c r="F117">
        <f>ROUND(2*E117,0)/2</f>
        <v>-3574</v>
      </c>
      <c r="G117">
        <f>+C117-(C$7+F117*C$8)</f>
        <v>8.900000000721775E-3</v>
      </c>
      <c r="I117">
        <f>+G117</f>
        <v>8.900000000721775E-3</v>
      </c>
      <c r="Q117" s="2">
        <f>+C117-15018.5</f>
        <v>11133.057000000001</v>
      </c>
    </row>
    <row r="118" spans="1:17" x14ac:dyDescent="0.2">
      <c r="A118" s="59" t="s">
        <v>429</v>
      </c>
      <c r="B118" s="60" t="s">
        <v>119</v>
      </c>
      <c r="C118" s="59">
        <v>27271.360000000001</v>
      </c>
      <c r="D118" s="59" t="s">
        <v>135</v>
      </c>
      <c r="E118" s="14">
        <f>+(C118-C$7)/C$8</f>
        <v>-3341.001955847777</v>
      </c>
      <c r="F118">
        <f>ROUND(2*E118,0)/2</f>
        <v>-3341</v>
      </c>
      <c r="G118">
        <f>+C118-(C$7+F118*C$8)</f>
        <v>-9.4000000026426278E-3</v>
      </c>
      <c r="H118">
        <f>+G118</f>
        <v>-9.4000000026426278E-3</v>
      </c>
      <c r="Q118" s="2">
        <f>+C118-15018.5</f>
        <v>12252.86</v>
      </c>
    </row>
    <row r="119" spans="1:17" x14ac:dyDescent="0.2">
      <c r="A119" s="59" t="s">
        <v>433</v>
      </c>
      <c r="B119" s="60" t="s">
        <v>119</v>
      </c>
      <c r="C119" s="59">
        <v>27670.260999999999</v>
      </c>
      <c r="D119" s="59" t="s">
        <v>135</v>
      </c>
      <c r="E119" s="14">
        <f>+(C119-C$7)/C$8</f>
        <v>-3258.0030586130133</v>
      </c>
      <c r="F119">
        <f>ROUND(2*E119,0)/2</f>
        <v>-3258</v>
      </c>
      <c r="G119">
        <f>+C119-(C$7+F119*C$8)</f>
        <v>-1.4700000003358582E-2</v>
      </c>
      <c r="H119">
        <f>+G119</f>
        <v>-1.4700000003358582E-2</v>
      </c>
      <c r="Q119" s="2">
        <f>+C119-15018.5</f>
        <v>12651.760999999999</v>
      </c>
    </row>
    <row r="120" spans="1:17" x14ac:dyDescent="0.2">
      <c r="A120" s="59" t="s">
        <v>437</v>
      </c>
      <c r="B120" s="60" t="s">
        <v>119</v>
      </c>
      <c r="C120" s="59">
        <v>28732.401000000002</v>
      </c>
      <c r="D120" s="59" t="s">
        <v>135</v>
      </c>
      <c r="E120" s="14">
        <f>+(C120-C$7)/C$8</f>
        <v>-3037.0047439712034</v>
      </c>
      <c r="F120">
        <f>ROUND(2*E120,0)/2</f>
        <v>-3037</v>
      </c>
      <c r="G120">
        <f>+C120-(C$7+F120*C$8)</f>
        <v>-2.2800000002462184E-2</v>
      </c>
      <c r="H120">
        <f>+G120</f>
        <v>-2.2800000002462184E-2</v>
      </c>
      <c r="Q120" s="2">
        <f>+C120-15018.5</f>
        <v>13713.901000000002</v>
      </c>
    </row>
    <row r="121" spans="1:17" x14ac:dyDescent="0.2">
      <c r="A121" s="59" t="s">
        <v>442</v>
      </c>
      <c r="B121" s="60" t="s">
        <v>119</v>
      </c>
      <c r="C121" s="59">
        <v>28756.418000000001</v>
      </c>
      <c r="D121" s="59" t="s">
        <v>135</v>
      </c>
      <c r="E121" s="14">
        <f>+(C121-C$7)/C$8</f>
        <v>-3032.0075529015212</v>
      </c>
      <c r="F121">
        <f>ROUND(2*E121,0)/2</f>
        <v>-3032</v>
      </c>
      <c r="G121">
        <f>+C121-(C$7+F121*C$8)</f>
        <v>-3.6299999999755528E-2</v>
      </c>
      <c r="H121">
        <f>+G121</f>
        <v>-3.6299999999755528E-2</v>
      </c>
      <c r="Q121" s="2">
        <f>+C121-15018.5</f>
        <v>13737.918000000001</v>
      </c>
    </row>
    <row r="122" spans="1:17" x14ac:dyDescent="0.2">
      <c r="A122" s="59" t="s">
        <v>447</v>
      </c>
      <c r="B122" s="60" t="s">
        <v>119</v>
      </c>
      <c r="C122" s="59">
        <v>29963.221000000001</v>
      </c>
      <c r="D122" s="59" t="s">
        <v>135</v>
      </c>
      <c r="E122" s="14">
        <f>+(C122-C$7)/C$8</f>
        <v>-2780.9093651817484</v>
      </c>
      <c r="F122">
        <f>ROUND(2*E122,0)/2</f>
        <v>-2781</v>
      </c>
      <c r="G122">
        <f>+C122-(C$7+F122*C$8)</f>
        <v>0.43560000000070431</v>
      </c>
      <c r="H122">
        <f>+G122</f>
        <v>0.43560000000070431</v>
      </c>
      <c r="Q122" s="2">
        <f>+C122-15018.5</f>
        <v>14944.721000000001</v>
      </c>
    </row>
    <row r="123" spans="1:17" x14ac:dyDescent="0.2">
      <c r="A123" s="59" t="s">
        <v>451</v>
      </c>
      <c r="B123" s="60" t="s">
        <v>119</v>
      </c>
      <c r="C123" s="59">
        <v>30991.266</v>
      </c>
      <c r="D123" s="59" t="s">
        <v>135</v>
      </c>
      <c r="E123" s="14">
        <f>+(C123-C$7)/C$8</f>
        <v>-2567.0051601090286</v>
      </c>
      <c r="F123">
        <f>ROUND(2*E123,0)/2</f>
        <v>-2567</v>
      </c>
      <c r="G123">
        <f>+C123-(C$7+F123*C$8)</f>
        <v>-2.4800000002869638E-2</v>
      </c>
      <c r="H123">
        <f>+G123</f>
        <v>-2.4800000002869638E-2</v>
      </c>
      <c r="Q123" s="2">
        <f>+C123-15018.5</f>
        <v>15972.766</v>
      </c>
    </row>
    <row r="124" spans="1:17" x14ac:dyDescent="0.2">
      <c r="A124" s="59" t="s">
        <v>437</v>
      </c>
      <c r="B124" s="60" t="s">
        <v>119</v>
      </c>
      <c r="C124" s="59">
        <v>31760.246999999999</v>
      </c>
      <c r="D124" s="59" t="s">
        <v>135</v>
      </c>
      <c r="E124" s="14">
        <f>+(C124-C$7)/C$8</f>
        <v>-2407.0041197644664</v>
      </c>
      <c r="F124">
        <f>ROUND(2*E124,0)/2</f>
        <v>-2407</v>
      </c>
      <c r="G124">
        <f>+C124-(C$7+F124*C$8)</f>
        <v>-1.9800000001851004E-2</v>
      </c>
      <c r="H124">
        <f>+G124</f>
        <v>-1.9800000001851004E-2</v>
      </c>
      <c r="Q124" s="2">
        <f>+C124-15018.5</f>
        <v>16741.746999999999</v>
      </c>
    </row>
    <row r="125" spans="1:17" x14ac:dyDescent="0.2">
      <c r="A125" s="59" t="s">
        <v>459</v>
      </c>
      <c r="B125" s="60" t="s">
        <v>119</v>
      </c>
      <c r="C125" s="59">
        <v>31774.663</v>
      </c>
      <c r="D125" s="59" t="s">
        <v>135</v>
      </c>
      <c r="E125" s="14">
        <f>+(C125-C$7)/C$8</f>
        <v>-2404.0045983229647</v>
      </c>
      <c r="F125">
        <f>ROUND(2*E125,0)/2</f>
        <v>-2404</v>
      </c>
      <c r="G125">
        <f>+C125-(C$7+F125*C$8)</f>
        <v>-2.2100000001955777E-2</v>
      </c>
      <c r="H125">
        <f>+G125</f>
        <v>-2.2100000001955777E-2</v>
      </c>
      <c r="Q125" s="2">
        <f>+C125-15018.5</f>
        <v>16756.163</v>
      </c>
    </row>
    <row r="126" spans="1:17" x14ac:dyDescent="0.2">
      <c r="A126" s="59" t="s">
        <v>464</v>
      </c>
      <c r="B126" s="60" t="s">
        <v>119</v>
      </c>
      <c r="C126" s="59">
        <v>32096.68</v>
      </c>
      <c r="D126" s="59" t="s">
        <v>135</v>
      </c>
      <c r="E126" s="14">
        <f>+(C126-C$7)/C$8</f>
        <v>-2337.0028713509919</v>
      </c>
      <c r="F126">
        <f>ROUND(2*E126,0)/2</f>
        <v>-2337</v>
      </c>
      <c r="G126">
        <f>+C126-(C$7+F126*C$8)</f>
        <v>-1.3800000000628643E-2</v>
      </c>
      <c r="I126">
        <f>+G126</f>
        <v>-1.3800000000628643E-2</v>
      </c>
      <c r="Q126" s="2">
        <f>+C126-15018.5</f>
        <v>17078.18</v>
      </c>
    </row>
    <row r="127" spans="1:17" x14ac:dyDescent="0.2">
      <c r="A127" s="59" t="s">
        <v>464</v>
      </c>
      <c r="B127" s="60" t="s">
        <v>119</v>
      </c>
      <c r="C127" s="59">
        <v>32115.883000000002</v>
      </c>
      <c r="D127" s="59" t="s">
        <v>135</v>
      </c>
      <c r="E127" s="14">
        <f>+(C127-C$7)/C$8</f>
        <v>-2333.0073240257175</v>
      </c>
      <c r="F127">
        <f>ROUND(2*E127,0)/2</f>
        <v>-2333</v>
      </c>
      <c r="G127">
        <f>+C127-(C$7+F127*C$8)</f>
        <v>-3.5199999998440035E-2</v>
      </c>
      <c r="I127">
        <f>+G127</f>
        <v>-3.5199999998440035E-2</v>
      </c>
      <c r="Q127" s="2">
        <f>+C127-15018.5</f>
        <v>17097.383000000002</v>
      </c>
    </row>
    <row r="128" spans="1:17" x14ac:dyDescent="0.2">
      <c r="A128" s="59" t="s">
        <v>471</v>
      </c>
      <c r="B128" s="60" t="s">
        <v>119</v>
      </c>
      <c r="C128" s="59">
        <v>32793.569000000003</v>
      </c>
      <c r="D128" s="59" t="s">
        <v>135</v>
      </c>
      <c r="E128" s="14">
        <f>+(C128-C$7)/C$8</f>
        <v>-2192.0019350408852</v>
      </c>
      <c r="F128">
        <f>ROUND(2*E128,0)/2</f>
        <v>-2192</v>
      </c>
      <c r="G128">
        <f>+C128-(C$7+F128*C$8)</f>
        <v>-9.2999999978928827E-3</v>
      </c>
      <c r="H128">
        <f>+G128</f>
        <v>-9.2999999978928827E-3</v>
      </c>
      <c r="Q128" s="2">
        <f>+C128-15018.5</f>
        <v>17775.069000000003</v>
      </c>
    </row>
    <row r="129" spans="1:19" x14ac:dyDescent="0.2">
      <c r="A129" s="59" t="s">
        <v>475</v>
      </c>
      <c r="B129" s="60" t="s">
        <v>119</v>
      </c>
      <c r="C129" s="59">
        <v>33067.525999999998</v>
      </c>
      <c r="D129" s="59" t="s">
        <v>135</v>
      </c>
      <c r="E129" s="14">
        <f>+(C129-C$7)/C$8</f>
        <v>-2135.0000000000009</v>
      </c>
      <c r="F129">
        <f>ROUND(2*E129,0)/2</f>
        <v>-2135</v>
      </c>
      <c r="G129">
        <f>+C129-(C$7+F129*C$8)</f>
        <v>0</v>
      </c>
      <c r="H129">
        <f>+G129</f>
        <v>0</v>
      </c>
      <c r="Q129" s="2">
        <f>+C129-15018.5</f>
        <v>18049.025999999998</v>
      </c>
    </row>
    <row r="130" spans="1:19" x14ac:dyDescent="0.2">
      <c r="A130" s="59" t="s">
        <v>464</v>
      </c>
      <c r="B130" s="60" t="s">
        <v>119</v>
      </c>
      <c r="C130" s="59">
        <v>33115.586000000003</v>
      </c>
      <c r="D130" s="59" t="s">
        <v>135</v>
      </c>
      <c r="E130" s="14">
        <f>+(C130-C$7)/C$8</f>
        <v>-2125.0002080689119</v>
      </c>
      <c r="F130">
        <f>ROUND(2*E130,0)/2</f>
        <v>-2125</v>
      </c>
      <c r="G130">
        <f>+C130-(C$7+F130*C$8)</f>
        <v>-9.9999999656574801E-4</v>
      </c>
      <c r="I130">
        <f>+G130</f>
        <v>-9.9999999656574801E-4</v>
      </c>
      <c r="Q130" s="2">
        <f>+C130-15018.5</f>
        <v>18097.086000000003</v>
      </c>
    </row>
    <row r="131" spans="1:19" x14ac:dyDescent="0.2">
      <c r="A131" s="14" t="s">
        <v>38</v>
      </c>
      <c r="C131" s="37">
        <v>33263.765339999998</v>
      </c>
      <c r="D131" s="36"/>
      <c r="E131">
        <f>+(C131-C$7)/C$8</f>
        <v>-2094.1686939514375</v>
      </c>
      <c r="F131">
        <f>ROUND(2*E131,0)/2</f>
        <v>-2094</v>
      </c>
      <c r="K131" s="9">
        <v>-0.81076000000757631</v>
      </c>
      <c r="Q131" s="2">
        <f>+C131-15018.5</f>
        <v>18245.265339999998</v>
      </c>
      <c r="S131" t="s">
        <v>39</v>
      </c>
    </row>
    <row r="132" spans="1:19" x14ac:dyDescent="0.2">
      <c r="A132" s="59" t="s">
        <v>482</v>
      </c>
      <c r="B132" s="60" t="s">
        <v>119</v>
      </c>
      <c r="C132" s="59">
        <v>33562.555999999997</v>
      </c>
      <c r="D132" s="59" t="s">
        <v>135</v>
      </c>
      <c r="E132" s="14">
        <f>+(C132-C$7)/C$8</f>
        <v>-2031.9996462828499</v>
      </c>
      <c r="F132">
        <f>ROUND(2*E132,0)/2</f>
        <v>-2032</v>
      </c>
      <c r="G132">
        <f>+C132-(C$7+F132*C$8)</f>
        <v>1.6999999934341758E-3</v>
      </c>
      <c r="I132">
        <f>+G132</f>
        <v>1.6999999934341758E-3</v>
      </c>
      <c r="Q132" s="2">
        <f>+C132-15018.5</f>
        <v>18544.055999999997</v>
      </c>
    </row>
    <row r="133" spans="1:19" x14ac:dyDescent="0.2">
      <c r="A133" s="59" t="s">
        <v>482</v>
      </c>
      <c r="B133" s="60" t="s">
        <v>119</v>
      </c>
      <c r="C133" s="59">
        <v>33855.724000000002</v>
      </c>
      <c r="D133" s="59" t="s">
        <v>135</v>
      </c>
      <c r="E133" s="14">
        <f>+(C133-C$7)/C$8</f>
        <v>-1971.0004993653897</v>
      </c>
      <c r="F133">
        <f>ROUND(2*E133,0)/2</f>
        <v>-1971</v>
      </c>
      <c r="G133">
        <f>+C133-(C$7+F133*C$8)</f>
        <v>-2.3999999975785613E-3</v>
      </c>
      <c r="I133">
        <f>+G133</f>
        <v>-2.3999999975785613E-3</v>
      </c>
      <c r="Q133" s="2">
        <f>+C133-15018.5</f>
        <v>18837.224000000002</v>
      </c>
    </row>
    <row r="134" spans="1:19" x14ac:dyDescent="0.2">
      <c r="A134" s="59" t="s">
        <v>482</v>
      </c>
      <c r="B134" s="60" t="s">
        <v>119</v>
      </c>
      <c r="C134" s="59">
        <v>33879.756000000001</v>
      </c>
      <c r="D134" s="59" t="s">
        <v>135</v>
      </c>
      <c r="E134" s="14">
        <f>+(C134-C$7)/C$8</f>
        <v>-1966.0001872620212</v>
      </c>
      <c r="F134">
        <f>ROUND(2*E134,0)/2</f>
        <v>-1966</v>
      </c>
      <c r="G134">
        <f>+C134-(C$7+F134*C$8)</f>
        <v>-8.9999999909196049E-4</v>
      </c>
      <c r="I134">
        <f>+G134</f>
        <v>-8.9999999909196049E-4</v>
      </c>
      <c r="Q134" s="2">
        <f>+C134-15018.5</f>
        <v>18861.256000000001</v>
      </c>
    </row>
    <row r="135" spans="1:19" x14ac:dyDescent="0.2">
      <c r="A135" s="59" t="s">
        <v>491</v>
      </c>
      <c r="B135" s="60" t="s">
        <v>119</v>
      </c>
      <c r="C135" s="59">
        <v>33889.375</v>
      </c>
      <c r="D135" s="59" t="s">
        <v>135</v>
      </c>
      <c r="E135" s="14">
        <f>+(C135-C$7)/C$8</f>
        <v>-1963.9987723934171</v>
      </c>
      <c r="F135">
        <f>ROUND(2*E135,0)/2</f>
        <v>-1964</v>
      </c>
      <c r="G135">
        <f>+C135-(C$7+F135*C$8)</f>
        <v>5.8999999964726157E-3</v>
      </c>
      <c r="H135">
        <f>+G135</f>
        <v>5.8999999964726157E-3</v>
      </c>
      <c r="Q135" s="2">
        <f>+C135-15018.5</f>
        <v>18870.875</v>
      </c>
    </row>
    <row r="136" spans="1:19" x14ac:dyDescent="0.2">
      <c r="A136" s="59" t="s">
        <v>494</v>
      </c>
      <c r="B136" s="60" t="s">
        <v>119</v>
      </c>
      <c r="C136" s="59">
        <v>34254.618999999999</v>
      </c>
      <c r="D136" s="59" t="s">
        <v>135</v>
      </c>
      <c r="E136" s="14">
        <f>+(C136-C$7)/C$8</f>
        <v>-1888.0028505441007</v>
      </c>
      <c r="F136">
        <f>ROUND(2*E136,0)/2</f>
        <v>-1888</v>
      </c>
      <c r="G136">
        <f>+C136-(C$7+F136*C$8)</f>
        <v>-1.3700000003154855E-2</v>
      </c>
      <c r="H136">
        <f>+G136</f>
        <v>-1.3700000003154855E-2</v>
      </c>
      <c r="Q136" s="2">
        <f>+C136-15018.5</f>
        <v>19236.118999999999</v>
      </c>
    </row>
    <row r="137" spans="1:19" x14ac:dyDescent="0.2">
      <c r="A137" s="59" t="s">
        <v>482</v>
      </c>
      <c r="B137" s="60" t="s">
        <v>119</v>
      </c>
      <c r="C137" s="59">
        <v>34302.694000000003</v>
      </c>
      <c r="D137" s="59" t="s">
        <v>135</v>
      </c>
      <c r="E137" s="14">
        <f>+(C137-C$7)/C$8</f>
        <v>-1877.9999375793259</v>
      </c>
      <c r="F137">
        <f>ROUND(2*E137,0)/2</f>
        <v>-1878</v>
      </c>
      <c r="G137">
        <f>+C137-(C$7+F137*C$8)</f>
        <v>2.9999999969732016E-4</v>
      </c>
      <c r="I137">
        <f>+G137</f>
        <v>2.9999999969732016E-4</v>
      </c>
      <c r="Q137" s="2">
        <f>+C137-15018.5</f>
        <v>19284.194000000003</v>
      </c>
    </row>
    <row r="138" spans="1:19" x14ac:dyDescent="0.2">
      <c r="A138" s="59" t="s">
        <v>482</v>
      </c>
      <c r="B138" s="60" t="s">
        <v>119</v>
      </c>
      <c r="C138" s="59">
        <v>34331.525999999998</v>
      </c>
      <c r="D138" s="59" t="s">
        <v>135</v>
      </c>
      <c r="E138" s="14">
        <f>+(C138-C$7)/C$8</f>
        <v>-1872.0008946963242</v>
      </c>
      <c r="F138">
        <f>ROUND(2*E138,0)/2</f>
        <v>-1872</v>
      </c>
      <c r="G138">
        <f>+C138-(C$7+F138*C$8)</f>
        <v>-4.3000000005122274E-3</v>
      </c>
      <c r="I138">
        <f>+G138</f>
        <v>-4.3000000005122274E-3</v>
      </c>
      <c r="Q138" s="2">
        <f>+C138-15018.5</f>
        <v>19313.025999999998</v>
      </c>
    </row>
    <row r="139" spans="1:19" x14ac:dyDescent="0.2">
      <c r="A139" s="59" t="s">
        <v>494</v>
      </c>
      <c r="B139" s="60" t="s">
        <v>119</v>
      </c>
      <c r="C139" s="59">
        <v>34605.466</v>
      </c>
      <c r="D139" s="59" t="s">
        <v>135</v>
      </c>
      <c r="E139" s="14">
        <f>+(C139-C$7)/C$8</f>
        <v>-1815.0024968269493</v>
      </c>
      <c r="F139">
        <f>ROUND(2*E139,0)/2</f>
        <v>-1815</v>
      </c>
      <c r="G139">
        <f>+C139-(C$7+F139*C$8)</f>
        <v>-1.2000000002444722E-2</v>
      </c>
      <c r="H139">
        <f>+G139</f>
        <v>-1.2000000002444722E-2</v>
      </c>
      <c r="Q139" s="2">
        <f>+C139-15018.5</f>
        <v>19586.966</v>
      </c>
    </row>
    <row r="140" spans="1:19" x14ac:dyDescent="0.2">
      <c r="A140" s="59" t="s">
        <v>506</v>
      </c>
      <c r="B140" s="60" t="s">
        <v>119</v>
      </c>
      <c r="C140" s="59">
        <v>34648.74</v>
      </c>
      <c r="D140" s="59" t="s">
        <v>135</v>
      </c>
      <c r="E140" s="14">
        <f>+(C140-C$7)/C$8</f>
        <v>-1805.9985227107225</v>
      </c>
      <c r="F140">
        <f>ROUND(2*E140,0)/2</f>
        <v>-1806</v>
      </c>
      <c r="G140">
        <f>+C140-(C$7+F140*C$8)</f>
        <v>7.0999999952618964E-3</v>
      </c>
      <c r="I140">
        <f>+G140</f>
        <v>7.0999999952618964E-3</v>
      </c>
      <c r="Q140" s="2">
        <f>+C140-15018.5</f>
        <v>19630.239999999998</v>
      </c>
    </row>
    <row r="141" spans="1:19" x14ac:dyDescent="0.2">
      <c r="A141" s="59" t="s">
        <v>506</v>
      </c>
      <c r="B141" s="60" t="s">
        <v>119</v>
      </c>
      <c r="C141" s="59">
        <v>34653.531000000003</v>
      </c>
      <c r="D141" s="59" t="s">
        <v>135</v>
      </c>
      <c r="E141" s="14">
        <f>+(C141-C$7)/C$8</f>
        <v>-1805.0016645512992</v>
      </c>
      <c r="F141">
        <f>ROUND(2*E141,0)/2</f>
        <v>-1805</v>
      </c>
      <c r="G141">
        <f>+C141-(C$7+F141*C$8)</f>
        <v>-8.0000000016298145E-3</v>
      </c>
      <c r="I141">
        <f>+G141</f>
        <v>-8.0000000016298145E-3</v>
      </c>
      <c r="Q141" s="2">
        <f>+C141-15018.5</f>
        <v>19635.031000000003</v>
      </c>
    </row>
    <row r="142" spans="1:19" x14ac:dyDescent="0.2">
      <c r="A142" s="59" t="s">
        <v>506</v>
      </c>
      <c r="B142" s="60" t="s">
        <v>119</v>
      </c>
      <c r="C142" s="59">
        <v>34922.678</v>
      </c>
      <c r="D142" s="59" t="s">
        <v>135</v>
      </c>
      <c r="E142" s="14">
        <f>+(C142-C$7)/C$8</f>
        <v>-1749.0005409791727</v>
      </c>
      <c r="F142">
        <f>ROUND(2*E142,0)/2</f>
        <v>-1749</v>
      </c>
      <c r="G142">
        <f>+C142-(C$7+F142*C$8)</f>
        <v>-2.599999999802094E-3</v>
      </c>
      <c r="I142">
        <f>+G142</f>
        <v>-2.599999999802094E-3</v>
      </c>
      <c r="Q142" s="2">
        <f>+C142-15018.5</f>
        <v>19904.178</v>
      </c>
    </row>
    <row r="143" spans="1:19" x14ac:dyDescent="0.2">
      <c r="A143" s="59" t="s">
        <v>506</v>
      </c>
      <c r="B143" s="60" t="s">
        <v>119</v>
      </c>
      <c r="C143" s="59">
        <v>35076.468000000001</v>
      </c>
      <c r="D143" s="59" t="s">
        <v>135</v>
      </c>
      <c r="E143" s="14">
        <f>+(C143-C$7)/C$8</f>
        <v>-1717.0016229375169</v>
      </c>
      <c r="F143">
        <f>ROUND(2*E143,0)/2</f>
        <v>-1717</v>
      </c>
      <c r="G143">
        <f>+C143-(C$7+F143*C$8)</f>
        <v>-7.7999999994062819E-3</v>
      </c>
      <c r="I143">
        <f>+G143</f>
        <v>-7.7999999994062819E-3</v>
      </c>
      <c r="Q143" s="2">
        <f>+C143-15018.5</f>
        <v>20057.968000000001</v>
      </c>
    </row>
    <row r="144" spans="1:19" x14ac:dyDescent="0.2">
      <c r="A144" s="59" t="s">
        <v>506</v>
      </c>
      <c r="B144" s="60" t="s">
        <v>119</v>
      </c>
      <c r="C144" s="59">
        <v>35292.748</v>
      </c>
      <c r="D144" s="59" t="s">
        <v>135</v>
      </c>
      <c r="E144" s="14">
        <f>+(C144-C$7)/C$8</f>
        <v>-1672.000478558499</v>
      </c>
      <c r="F144">
        <f>ROUND(2*E144,0)/2</f>
        <v>-1672</v>
      </c>
      <c r="G144">
        <f>+C144-(C$7+F144*C$8)</f>
        <v>-2.3000000001047738E-3</v>
      </c>
      <c r="I144">
        <f>+G144</f>
        <v>-2.3000000001047738E-3</v>
      </c>
      <c r="Q144" s="2">
        <f>+C144-15018.5</f>
        <v>20274.248</v>
      </c>
    </row>
    <row r="145" spans="1:17" x14ac:dyDescent="0.2">
      <c r="A145" s="59" t="s">
        <v>506</v>
      </c>
      <c r="B145" s="60" t="s">
        <v>119</v>
      </c>
      <c r="C145" s="59">
        <v>35340.803</v>
      </c>
      <c r="D145" s="59" t="s">
        <v>135</v>
      </c>
      <c r="E145" s="14">
        <f>+(C145-C$7)/C$8</f>
        <v>-1662.0017269719733</v>
      </c>
      <c r="F145">
        <f>ROUND(2*E145,0)/2</f>
        <v>-1662</v>
      </c>
      <c r="G145">
        <f>+C145-(C$7+F145*C$8)</f>
        <v>-8.3000000013271347E-3</v>
      </c>
      <c r="I145">
        <f>+G145</f>
        <v>-8.3000000013271347E-3</v>
      </c>
      <c r="Q145" s="2">
        <f>+C145-15018.5</f>
        <v>20322.303</v>
      </c>
    </row>
    <row r="146" spans="1:17" x14ac:dyDescent="0.2">
      <c r="A146" s="59" t="s">
        <v>506</v>
      </c>
      <c r="B146" s="60" t="s">
        <v>119</v>
      </c>
      <c r="C146" s="59">
        <v>35345.61</v>
      </c>
      <c r="D146" s="59" t="s">
        <v>135</v>
      </c>
      <c r="E146" s="14">
        <f>+(C146-C$7)/C$8</f>
        <v>-1661.0015397099521</v>
      </c>
      <c r="F146">
        <f>ROUND(2*E146,0)/2</f>
        <v>-1661</v>
      </c>
      <c r="G146">
        <f>+C146-(C$7+F146*C$8)</f>
        <v>-7.4000000022351742E-3</v>
      </c>
      <c r="I146">
        <f>+G146</f>
        <v>-7.4000000022351742E-3</v>
      </c>
      <c r="Q146" s="2">
        <f>+C146-15018.5</f>
        <v>20327.11</v>
      </c>
    </row>
    <row r="147" spans="1:17" x14ac:dyDescent="0.2">
      <c r="A147" s="59" t="s">
        <v>523</v>
      </c>
      <c r="B147" s="60" t="s">
        <v>119</v>
      </c>
      <c r="C147" s="59">
        <v>35345.612999999998</v>
      </c>
      <c r="D147" s="59" t="s">
        <v>135</v>
      </c>
      <c r="E147" s="14">
        <f>+(C147-C$7)/C$8</f>
        <v>-1661.0009155032155</v>
      </c>
      <c r="F147">
        <f>ROUND(2*E147,0)/2</f>
        <v>-1661</v>
      </c>
      <c r="G147">
        <f>+C147-(C$7+F147*C$8)</f>
        <v>-4.4000000052619725E-3</v>
      </c>
      <c r="I147">
        <f>+G147</f>
        <v>-4.4000000052619725E-3</v>
      </c>
      <c r="Q147" s="2">
        <f>+C147-15018.5</f>
        <v>20327.112999999998</v>
      </c>
    </row>
    <row r="148" spans="1:17" x14ac:dyDescent="0.2">
      <c r="A148" s="59" t="s">
        <v>506</v>
      </c>
      <c r="B148" s="60" t="s">
        <v>119</v>
      </c>
      <c r="C148" s="59">
        <v>35393.675999999999</v>
      </c>
      <c r="D148" s="59" t="s">
        <v>135</v>
      </c>
      <c r="E148" s="14">
        <f>+(C148-C$7)/C$8</f>
        <v>-1651.0004993653902</v>
      </c>
      <c r="F148">
        <f>ROUND(2*E148,0)/2</f>
        <v>-1651</v>
      </c>
      <c r="G148">
        <f>+C148-(C$7+F148*C$8)</f>
        <v>-2.4000000048545189E-3</v>
      </c>
      <c r="I148">
        <f>+G148</f>
        <v>-2.4000000048545189E-3</v>
      </c>
      <c r="Q148" s="2">
        <f>+C148-15018.5</f>
        <v>20375.175999999999</v>
      </c>
    </row>
    <row r="149" spans="1:17" x14ac:dyDescent="0.2">
      <c r="A149" s="59" t="s">
        <v>506</v>
      </c>
      <c r="B149" s="60" t="s">
        <v>119</v>
      </c>
      <c r="C149" s="59">
        <v>35691.646000000001</v>
      </c>
      <c r="D149" s="59" t="s">
        <v>135</v>
      </c>
      <c r="E149" s="14">
        <f>+(C149-C$7)/C$8</f>
        <v>-1589.0022055304719</v>
      </c>
      <c r="F149">
        <f>ROUND(2*E149,0)/2</f>
        <v>-1589</v>
      </c>
      <c r="G149">
        <f>+C149-(C$7+F149*C$8)</f>
        <v>-1.0600000001431908E-2</v>
      </c>
      <c r="I149">
        <f>+G149</f>
        <v>-1.0600000001431908E-2</v>
      </c>
      <c r="Q149" s="2">
        <f>+C149-15018.5</f>
        <v>20673.146000000001</v>
      </c>
    </row>
    <row r="150" spans="1:17" x14ac:dyDescent="0.2">
      <c r="A150" s="59" t="s">
        <v>506</v>
      </c>
      <c r="B150" s="60" t="s">
        <v>119</v>
      </c>
      <c r="C150" s="59">
        <v>35715.68</v>
      </c>
      <c r="D150" s="59" t="s">
        <v>135</v>
      </c>
      <c r="E150" s="14">
        <f>+(C150-C$7)/C$8</f>
        <v>-1584.0014772892785</v>
      </c>
      <c r="F150">
        <f>ROUND(2*E150,0)/2</f>
        <v>-1584</v>
      </c>
      <c r="G150">
        <f>+C150-(C$7+F150*C$8)</f>
        <v>-7.100000002537854E-3</v>
      </c>
      <c r="I150">
        <f>+G150</f>
        <v>-7.100000002537854E-3</v>
      </c>
      <c r="Q150" s="2">
        <f>+C150-15018.5</f>
        <v>20697.18</v>
      </c>
    </row>
    <row r="151" spans="1:17" x14ac:dyDescent="0.2">
      <c r="A151" s="59" t="s">
        <v>506</v>
      </c>
      <c r="B151" s="60" t="s">
        <v>119</v>
      </c>
      <c r="C151" s="59">
        <v>35739.72</v>
      </c>
      <c r="D151" s="59" t="s">
        <v>135</v>
      </c>
      <c r="E151" s="14">
        <f>+(C151-C$7)/C$8</f>
        <v>-1578.9995006346103</v>
      </c>
      <c r="F151">
        <f>ROUND(2*E151,0)/2</f>
        <v>-1579</v>
      </c>
      <c r="G151">
        <f>+C151-(C$7+F151*C$8)</f>
        <v>2.3999999975785613E-3</v>
      </c>
      <c r="I151">
        <f>+G151</f>
        <v>2.3999999975785613E-3</v>
      </c>
      <c r="Q151" s="2">
        <f>+C151-15018.5</f>
        <v>20721.22</v>
      </c>
    </row>
    <row r="152" spans="1:17" x14ac:dyDescent="0.2">
      <c r="A152" s="59" t="s">
        <v>451</v>
      </c>
      <c r="B152" s="60" t="s">
        <v>119</v>
      </c>
      <c r="C152" s="59">
        <v>35749.322</v>
      </c>
      <c r="D152" s="59" t="s">
        <v>135</v>
      </c>
      <c r="E152" s="14">
        <f>+(C152-C$7)/C$8</f>
        <v>-1577.0016229375171</v>
      </c>
      <c r="F152">
        <f>ROUND(2*E152,0)/2</f>
        <v>-1577</v>
      </c>
      <c r="G152">
        <f>+C152-(C$7+F152*C$8)</f>
        <v>-7.7999999994062819E-3</v>
      </c>
      <c r="H152">
        <f>+G152</f>
        <v>-7.7999999994062819E-3</v>
      </c>
      <c r="Q152" s="2">
        <f>+C152-15018.5</f>
        <v>20730.822</v>
      </c>
    </row>
    <row r="153" spans="1:17" x14ac:dyDescent="0.2">
      <c r="A153" s="59" t="s">
        <v>538</v>
      </c>
      <c r="B153" s="60" t="s">
        <v>119</v>
      </c>
      <c r="C153" s="59">
        <v>35749.326000000001</v>
      </c>
      <c r="D153" s="59" t="s">
        <v>135</v>
      </c>
      <c r="E153" s="14">
        <f>+(C153-C$7)/C$8</f>
        <v>-1577.0007906618673</v>
      </c>
      <c r="F153">
        <f>ROUND(2*E153,0)/2</f>
        <v>-1577</v>
      </c>
      <c r="G153">
        <f>+C153-(C$7+F153*C$8)</f>
        <v>-3.7999999985913746E-3</v>
      </c>
      <c r="H153">
        <f>+G153</f>
        <v>-3.7999999985913746E-3</v>
      </c>
      <c r="Q153" s="2">
        <f>+C153-15018.5</f>
        <v>20730.826000000001</v>
      </c>
    </row>
    <row r="154" spans="1:17" x14ac:dyDescent="0.2">
      <c r="A154" s="59" t="s">
        <v>506</v>
      </c>
      <c r="B154" s="60" t="s">
        <v>119</v>
      </c>
      <c r="C154" s="59">
        <v>35768.542999999998</v>
      </c>
      <c r="D154" s="59" t="s">
        <v>135</v>
      </c>
      <c r="E154" s="14">
        <f>+(C154-C$7)/C$8</f>
        <v>-1573.0023303718199</v>
      </c>
      <c r="F154">
        <f>ROUND(2*E154,0)/2</f>
        <v>-1573</v>
      </c>
      <c r="G154">
        <f>+C154-(C$7+F154*C$8)</f>
        <v>-1.1200000000826549E-2</v>
      </c>
      <c r="I154">
        <f>+G154</f>
        <v>-1.1200000000826549E-2</v>
      </c>
      <c r="Q154" s="2">
        <f>+C154-15018.5</f>
        <v>20750.042999999998</v>
      </c>
    </row>
    <row r="155" spans="1:17" x14ac:dyDescent="0.2">
      <c r="A155" s="59" t="s">
        <v>545</v>
      </c>
      <c r="B155" s="60" t="s">
        <v>119</v>
      </c>
      <c r="C155" s="59">
        <v>35802.252999999997</v>
      </c>
      <c r="D155" s="59" t="s">
        <v>135</v>
      </c>
      <c r="E155" s="14">
        <f>+(C155-C$7)/C$8</f>
        <v>-1565.988327334014</v>
      </c>
      <c r="F155">
        <f>ROUND(2*E155,0)/2</f>
        <v>-1566</v>
      </c>
      <c r="G155">
        <f>+C155-(C$7+F155*C$8)</f>
        <v>5.6099999994330574E-2</v>
      </c>
      <c r="H155">
        <f>+G155</f>
        <v>5.6099999994330574E-2</v>
      </c>
      <c r="Q155" s="2">
        <f>+C155-15018.5</f>
        <v>20783.752999999997</v>
      </c>
    </row>
    <row r="156" spans="1:17" x14ac:dyDescent="0.2">
      <c r="A156" s="59" t="s">
        <v>548</v>
      </c>
      <c r="B156" s="60" t="s">
        <v>119</v>
      </c>
      <c r="C156" s="59">
        <v>35989.623</v>
      </c>
      <c r="D156" s="59" t="s">
        <v>135</v>
      </c>
      <c r="E156" s="14">
        <f>+(C156-C$7)/C$8</f>
        <v>-1527.002455213167</v>
      </c>
      <c r="F156">
        <f>ROUND(2*E156,0)/2</f>
        <v>-1527</v>
      </c>
      <c r="G156">
        <f>+C156-(C$7+F156*C$8)</f>
        <v>-1.1800000000221189E-2</v>
      </c>
      <c r="I156">
        <f>+G156</f>
        <v>-1.1800000000221189E-2</v>
      </c>
      <c r="Q156" s="2">
        <f>+C156-15018.5</f>
        <v>20971.123</v>
      </c>
    </row>
    <row r="157" spans="1:17" x14ac:dyDescent="0.2">
      <c r="A157" s="59" t="s">
        <v>551</v>
      </c>
      <c r="B157" s="60" t="s">
        <v>119</v>
      </c>
      <c r="C157" s="59">
        <v>36071.332000000002</v>
      </c>
      <c r="D157" s="59" t="s">
        <v>135</v>
      </c>
      <c r="E157" s="14">
        <f>+(C157-C$7)/C$8</f>
        <v>-1510.0013524479305</v>
      </c>
      <c r="F157">
        <f>ROUND(2*E157,0)/2</f>
        <v>-1510</v>
      </c>
      <c r="G157">
        <f>+C157-(C$7+F157*C$8)</f>
        <v>-6.4999999958672561E-3</v>
      </c>
      <c r="H157">
        <f>+G157</f>
        <v>-6.4999999958672561E-3</v>
      </c>
      <c r="Q157" s="2">
        <f>+C157-15018.5</f>
        <v>21052.832000000002</v>
      </c>
    </row>
    <row r="158" spans="1:17" x14ac:dyDescent="0.2">
      <c r="A158" s="59" t="s">
        <v>555</v>
      </c>
      <c r="B158" s="60" t="s">
        <v>119</v>
      </c>
      <c r="C158" s="59">
        <v>36489.459000000003</v>
      </c>
      <c r="D158" s="59" t="s">
        <v>135</v>
      </c>
      <c r="E158" s="14">
        <f>+(C158-C$7)/C$8</f>
        <v>-1423.0021223029064</v>
      </c>
      <c r="F158">
        <f>ROUND(2*E158,0)/2</f>
        <v>-1423</v>
      </c>
      <c r="G158">
        <f>+C158-(C$7+F158*C$8)</f>
        <v>-1.0199999996984843E-2</v>
      </c>
      <c r="I158">
        <f>+G158</f>
        <v>-1.0199999996984843E-2</v>
      </c>
      <c r="Q158" s="2">
        <f>+C158-15018.5</f>
        <v>21470.959000000003</v>
      </c>
    </row>
    <row r="159" spans="1:17" x14ac:dyDescent="0.2">
      <c r="A159" s="59" t="s">
        <v>545</v>
      </c>
      <c r="B159" s="60" t="s">
        <v>119</v>
      </c>
      <c r="C159" s="59">
        <v>36542.296999999999</v>
      </c>
      <c r="D159" s="59" t="s">
        <v>135</v>
      </c>
      <c r="E159" s="14">
        <f>+(C159-C$7)/C$8</f>
        <v>-1412.0081771082589</v>
      </c>
      <c r="F159">
        <f>ROUND(2*E159,0)/2</f>
        <v>-1412</v>
      </c>
      <c r="G159">
        <f>+C159-(C$7+F159*C$8)</f>
        <v>-3.9300000004004687E-2</v>
      </c>
      <c r="H159">
        <f>+G159</f>
        <v>-3.9300000004004687E-2</v>
      </c>
      <c r="Q159" s="2">
        <f>+C159-15018.5</f>
        <v>21523.796999999999</v>
      </c>
    </row>
    <row r="160" spans="1:17" x14ac:dyDescent="0.2">
      <c r="A160" s="59" t="s">
        <v>563</v>
      </c>
      <c r="B160" s="60" t="s">
        <v>119</v>
      </c>
      <c r="C160" s="59">
        <v>36840.334999999999</v>
      </c>
      <c r="D160" s="59" t="s">
        <v>135</v>
      </c>
      <c r="E160" s="14">
        <f>+(C160-C$7)/C$8</f>
        <v>-1349.9957345872958</v>
      </c>
      <c r="F160">
        <f>ROUND(2*E160,0)/2</f>
        <v>-1350</v>
      </c>
      <c r="G160">
        <f>+C160-(C$7+F160*C$8)</f>
        <v>2.0499999998719431E-2</v>
      </c>
      <c r="H160">
        <f>+G160</f>
        <v>2.0499999998719431E-2</v>
      </c>
      <c r="Q160" s="2">
        <f>+C160-15018.5</f>
        <v>21821.834999999999</v>
      </c>
    </row>
    <row r="161" spans="1:17" x14ac:dyDescent="0.2">
      <c r="A161" s="59" t="s">
        <v>563</v>
      </c>
      <c r="B161" s="60" t="s">
        <v>119</v>
      </c>
      <c r="C161" s="59">
        <v>36840.374000000003</v>
      </c>
      <c r="D161" s="59" t="s">
        <v>135</v>
      </c>
      <c r="E161" s="14">
        <f>+(C161-C$7)/C$8</f>
        <v>-1349.9876198997104</v>
      </c>
      <c r="F161">
        <f>ROUND(2*E161,0)/2</f>
        <v>-1350</v>
      </c>
      <c r="G161">
        <f>+C161-(C$7+F161*C$8)</f>
        <v>5.9500000003026798E-2</v>
      </c>
      <c r="H161">
        <f>+G161</f>
        <v>5.9500000003026798E-2</v>
      </c>
      <c r="Q161" s="2">
        <f>+C161-15018.5</f>
        <v>21821.874000000003</v>
      </c>
    </row>
    <row r="162" spans="1:17" x14ac:dyDescent="0.2">
      <c r="A162" s="59" t="s">
        <v>545</v>
      </c>
      <c r="B162" s="60" t="s">
        <v>119</v>
      </c>
      <c r="C162" s="59">
        <v>36893.271000000001</v>
      </c>
      <c r="D162" s="59" t="s">
        <v>135</v>
      </c>
      <c r="E162" s="14">
        <f>+(C162-C$7)/C$8</f>
        <v>-1338.9813986392294</v>
      </c>
      <c r="F162">
        <f>ROUND(2*E162,0)/2</f>
        <v>-1339</v>
      </c>
      <c r="G162">
        <f>+C162-(C$7+F162*C$8)</f>
        <v>8.93999999971129E-2</v>
      </c>
      <c r="H162">
        <f>+G162</f>
        <v>8.93999999971129E-2</v>
      </c>
      <c r="Q162" s="2">
        <f>+C162-15018.5</f>
        <v>21874.771000000001</v>
      </c>
    </row>
    <row r="163" spans="1:17" x14ac:dyDescent="0.2">
      <c r="A163" s="59" t="s">
        <v>545</v>
      </c>
      <c r="B163" s="60" t="s">
        <v>119</v>
      </c>
      <c r="C163" s="59">
        <v>37854.489000000001</v>
      </c>
      <c r="D163" s="59" t="s">
        <v>135</v>
      </c>
      <c r="E163" s="14">
        <f>+(C163-C$7)/C$8</f>
        <v>-1138.9818147770541</v>
      </c>
      <c r="F163">
        <f>ROUND(2*E163,0)/2</f>
        <v>-1139</v>
      </c>
      <c r="G163">
        <f>+C163-(C$7+F163*C$8)</f>
        <v>8.7400000003981404E-2</v>
      </c>
      <c r="H163">
        <f>+G163</f>
        <v>8.7400000003981404E-2</v>
      </c>
      <c r="Q163" s="2">
        <f>+C163-15018.5</f>
        <v>22835.989000000001</v>
      </c>
    </row>
    <row r="164" spans="1:17" x14ac:dyDescent="0.2">
      <c r="A164" s="59" t="s">
        <v>545</v>
      </c>
      <c r="B164" s="60" t="s">
        <v>119</v>
      </c>
      <c r="C164" s="59">
        <v>37878.516000000003</v>
      </c>
      <c r="D164" s="59" t="s">
        <v>135</v>
      </c>
      <c r="E164" s="14">
        <f>+(C164-C$7)/C$8</f>
        <v>-1133.9825430182473</v>
      </c>
      <c r="F164">
        <f>ROUND(2*E164,0)/2</f>
        <v>-1134</v>
      </c>
      <c r="G164">
        <f>+C164-(C$7+F164*C$8)</f>
        <v>8.390000000508735E-2</v>
      </c>
      <c r="H164">
        <f>+G164</f>
        <v>8.390000000508735E-2</v>
      </c>
      <c r="Q164" s="2">
        <f>+C164-15018.5</f>
        <v>22860.016000000003</v>
      </c>
    </row>
    <row r="165" spans="1:17" x14ac:dyDescent="0.2">
      <c r="A165" s="15" t="s">
        <v>120</v>
      </c>
      <c r="B165" s="13"/>
      <c r="C165" s="38">
        <v>38253.269999999997</v>
      </c>
      <c r="D165" s="39"/>
      <c r="E165">
        <f>+(C165-C$7)/C$8</f>
        <v>-1056.0078858117818</v>
      </c>
      <c r="F165">
        <f>ROUND(2*E165,0)/2</f>
        <v>-1056</v>
      </c>
      <c r="G165">
        <f>+C165-(C$7+F165*C$8)</f>
        <v>-3.7900000002991874E-2</v>
      </c>
      <c r="I165">
        <f>+G165</f>
        <v>-3.7900000002991874E-2</v>
      </c>
      <c r="Q165" s="2">
        <f>+C165-15018.5</f>
        <v>23234.769999999997</v>
      </c>
    </row>
    <row r="166" spans="1:17" x14ac:dyDescent="0.2">
      <c r="A166" s="59" t="s">
        <v>545</v>
      </c>
      <c r="B166" s="60" t="s">
        <v>119</v>
      </c>
      <c r="C166" s="59">
        <v>38594.476999999999</v>
      </c>
      <c r="D166" s="59" t="s">
        <v>135</v>
      </c>
      <c r="E166" s="14">
        <f>+(C166-C$7)/C$8</f>
        <v>-985.01331641039553</v>
      </c>
      <c r="F166">
        <f>ROUND(2*E166,0)/2</f>
        <v>-985</v>
      </c>
      <c r="G166">
        <f>+C166-(C$7+F166*C$8)</f>
        <v>-6.3999999998486601E-2</v>
      </c>
      <c r="H166">
        <f>+G166</f>
        <v>-6.3999999998486601E-2</v>
      </c>
      <c r="Q166" s="2">
        <f>+C166-15018.5</f>
        <v>23575.976999999999</v>
      </c>
    </row>
    <row r="167" spans="1:17" x14ac:dyDescent="0.2">
      <c r="A167" s="59" t="s">
        <v>590</v>
      </c>
      <c r="B167" s="60" t="s">
        <v>119</v>
      </c>
      <c r="C167" s="59">
        <v>38618.557399999998</v>
      </c>
      <c r="D167" s="59" t="s">
        <v>135</v>
      </c>
      <c r="E167" s="14">
        <f>+(C167-C$7)/C$8</f>
        <v>-980.00293377166588</v>
      </c>
      <c r="F167">
        <f>ROUND(2*E167,0)/2</f>
        <v>-980</v>
      </c>
      <c r="G167">
        <f>+C167-(C$7+F167*C$8)</f>
        <v>-1.4100000000325963E-2</v>
      </c>
      <c r="I167">
        <f>+G167</f>
        <v>-1.4100000000325963E-2</v>
      </c>
      <c r="Q167" s="2">
        <f>+C167-15018.5</f>
        <v>23600.057399999998</v>
      </c>
    </row>
    <row r="168" spans="1:17" x14ac:dyDescent="0.2">
      <c r="A168" s="59" t="s">
        <v>545</v>
      </c>
      <c r="B168" s="60" t="s">
        <v>119</v>
      </c>
      <c r="C168" s="59">
        <v>38671.366000000002</v>
      </c>
      <c r="D168" s="59" t="s">
        <v>135</v>
      </c>
      <c r="E168" s="14">
        <f>+(C168-C$7)/C$8</f>
        <v>-969.01510580304182</v>
      </c>
      <c r="F168">
        <f>ROUND(2*E168,0)/2</f>
        <v>-969</v>
      </c>
      <c r="G168">
        <f>+C168-(C$7+F168*C$8)</f>
        <v>-7.2599999999511056E-2</v>
      </c>
      <c r="H168">
        <f>+G168</f>
        <v>-7.2599999999511056E-2</v>
      </c>
      <c r="Q168" s="2">
        <f>+C168-15018.5</f>
        <v>23652.866000000002</v>
      </c>
    </row>
    <row r="169" spans="1:17" x14ac:dyDescent="0.2">
      <c r="A169" s="59" t="s">
        <v>598</v>
      </c>
      <c r="B169" s="60" t="s">
        <v>119</v>
      </c>
      <c r="C169" s="59">
        <v>39051.078999999998</v>
      </c>
      <c r="D169" s="59" t="s">
        <v>135</v>
      </c>
      <c r="E169" s="14">
        <f>+(C169-C$7)/C$8</f>
        <v>-890.00863485986622</v>
      </c>
      <c r="F169">
        <f>ROUND(2*E169,0)/2</f>
        <v>-890</v>
      </c>
      <c r="G169">
        <f>+C169-(C$7+F169*C$8)</f>
        <v>-4.1500000006635673E-2</v>
      </c>
      <c r="I169">
        <f>+G169</f>
        <v>-4.1500000006635673E-2</v>
      </c>
      <c r="Q169" s="2">
        <f>+C169-15018.5</f>
        <v>24032.578999999998</v>
      </c>
    </row>
    <row r="170" spans="1:17" x14ac:dyDescent="0.2">
      <c r="A170" s="15" t="s">
        <v>121</v>
      </c>
      <c r="B170" s="13" t="s">
        <v>119</v>
      </c>
      <c r="C170" s="38">
        <v>39358.695</v>
      </c>
      <c r="D170" s="39"/>
      <c r="E170">
        <f>+(C170-C$7)/C$8</f>
        <v>-826.00330829570782</v>
      </c>
      <c r="F170">
        <f>ROUND(2*E170,0)/2</f>
        <v>-826</v>
      </c>
      <c r="G170">
        <f>+C170-(C$7+F170*C$8)</f>
        <v>-1.5899999998509884E-2</v>
      </c>
      <c r="I170">
        <f>+G170</f>
        <v>-1.5899999998509884E-2</v>
      </c>
      <c r="Q170" s="2">
        <f>+C170-15018.5</f>
        <v>24340.195</v>
      </c>
    </row>
    <row r="171" spans="1:17" x14ac:dyDescent="0.2">
      <c r="A171" s="16" t="s">
        <v>122</v>
      </c>
      <c r="B171" s="13"/>
      <c r="C171" s="38">
        <v>39709.561999999998</v>
      </c>
      <c r="D171" s="38" t="s">
        <v>70</v>
      </c>
      <c r="E171">
        <f>+(C171-C$7)/C$8</f>
        <v>-752.99879320030857</v>
      </c>
      <c r="F171">
        <f>ROUND(2*E171,0)/2</f>
        <v>-753</v>
      </c>
      <c r="G171">
        <f>+C171-(C$7+F171*C$8)</f>
        <v>5.7999999989988282E-3</v>
      </c>
      <c r="H171">
        <f>+G171</f>
        <v>5.7999999989988282E-3</v>
      </c>
      <c r="Q171" s="2">
        <f>+C171-15018.5</f>
        <v>24691.061999999998</v>
      </c>
    </row>
    <row r="172" spans="1:17" x14ac:dyDescent="0.2">
      <c r="A172" s="16" t="s">
        <v>122</v>
      </c>
      <c r="B172" s="13"/>
      <c r="C172" s="38">
        <v>39978.699999999997</v>
      </c>
      <c r="D172" s="38" t="s">
        <v>70</v>
      </c>
      <c r="E172">
        <f>+(C172-C$7)/C$8</f>
        <v>-696.99954224839348</v>
      </c>
      <c r="F172">
        <f>ROUND(2*E172,0)/2</f>
        <v>-697</v>
      </c>
      <c r="G172">
        <f>+C172-(C$7+F172*C$8)</f>
        <v>2.1999999953550287E-3</v>
      </c>
      <c r="H172">
        <f>+G172</f>
        <v>2.1999999953550287E-3</v>
      </c>
      <c r="Q172" s="2">
        <f>+C172-15018.5</f>
        <v>24960.199999999997</v>
      </c>
    </row>
    <row r="173" spans="1:17" x14ac:dyDescent="0.2">
      <c r="A173" s="16" t="s">
        <v>122</v>
      </c>
      <c r="B173" s="13"/>
      <c r="C173" s="38">
        <v>40031.557000000001</v>
      </c>
      <c r="D173" s="38" t="s">
        <v>70</v>
      </c>
      <c r="E173">
        <f>+(C173-C$7)/C$8</f>
        <v>-686.00164374440828</v>
      </c>
      <c r="F173">
        <f>ROUND(2*E173,0)/2</f>
        <v>-686</v>
      </c>
      <c r="G173">
        <f>+C173-(C$7+F173*C$8)</f>
        <v>-7.8999999968800694E-3</v>
      </c>
      <c r="H173">
        <f>+G173</f>
        <v>-7.8999999968800694E-3</v>
      </c>
      <c r="Q173" s="2">
        <f>+C173-15018.5</f>
        <v>25013.057000000001</v>
      </c>
    </row>
    <row r="174" spans="1:17" x14ac:dyDescent="0.2">
      <c r="A174" s="16" t="s">
        <v>122</v>
      </c>
      <c r="B174" s="13"/>
      <c r="C174" s="38">
        <v>40079.599999999999</v>
      </c>
      <c r="D174" s="38" t="s">
        <v>70</v>
      </c>
      <c r="E174">
        <f>+(C174-C$7)/C$8</f>
        <v>-676.00538898483228</v>
      </c>
      <c r="F174">
        <f>ROUND(2*E174,0)/2</f>
        <v>-676</v>
      </c>
      <c r="G174">
        <f>+C174-(C$7+F174*C$8)</f>
        <v>-2.5900000000547152E-2</v>
      </c>
      <c r="H174">
        <f>+G174</f>
        <v>-2.5900000000547152E-2</v>
      </c>
      <c r="Q174" s="2">
        <f>+C174-15018.5</f>
        <v>25061.1</v>
      </c>
    </row>
    <row r="175" spans="1:17" x14ac:dyDescent="0.2">
      <c r="A175" s="16" t="s">
        <v>122</v>
      </c>
      <c r="B175" s="13"/>
      <c r="C175" s="38">
        <v>40113.237000000001</v>
      </c>
      <c r="D175" s="38" t="s">
        <v>70</v>
      </c>
      <c r="E175">
        <f>+(C175-C$7)/C$8</f>
        <v>-669.00657497763257</v>
      </c>
      <c r="F175">
        <f>ROUND(2*E175,0)/2</f>
        <v>-669</v>
      </c>
      <c r="G175">
        <f>+C175-(C$7+F175*C$8)</f>
        <v>-3.1600000002072193E-2</v>
      </c>
      <c r="H175">
        <f>+G175</f>
        <v>-3.1600000002072193E-2</v>
      </c>
      <c r="Q175" s="2">
        <f>+C175-15018.5</f>
        <v>25094.737000000001</v>
      </c>
    </row>
    <row r="176" spans="1:17" x14ac:dyDescent="0.2">
      <c r="A176" s="16" t="s">
        <v>122</v>
      </c>
      <c r="B176" s="13"/>
      <c r="C176" s="38">
        <v>40137.266000000003</v>
      </c>
      <c r="D176" s="38" t="s">
        <v>70</v>
      </c>
      <c r="E176">
        <f>+(C176-C$7)/C$8</f>
        <v>-664.00688708100074</v>
      </c>
      <c r="F176">
        <f>ROUND(2*E176,0)/2</f>
        <v>-664</v>
      </c>
      <c r="G176">
        <f>+C176-(C$7+F176*C$8)</f>
        <v>-3.3100000000558794E-2</v>
      </c>
      <c r="H176">
        <f>+G176</f>
        <v>-3.3100000000558794E-2</v>
      </c>
      <c r="Q176" s="2">
        <f>+C176-15018.5</f>
        <v>25118.766000000003</v>
      </c>
    </row>
    <row r="177" spans="1:35" x14ac:dyDescent="0.2">
      <c r="A177" s="16" t="s">
        <v>122</v>
      </c>
      <c r="B177" s="13"/>
      <c r="C177" s="38">
        <v>40161.300000000003</v>
      </c>
      <c r="D177" s="38" t="s">
        <v>70</v>
      </c>
      <c r="E177">
        <f>+(C177-C$7)/C$8</f>
        <v>-659.00615883980743</v>
      </c>
      <c r="F177">
        <f>ROUND(2*E177,0)/2</f>
        <v>-659</v>
      </c>
      <c r="G177">
        <f>+C177-(C$7+F177*C$8)</f>
        <v>-2.9599999994388781E-2</v>
      </c>
      <c r="H177">
        <f>+G177</f>
        <v>-2.9599999994388781E-2</v>
      </c>
      <c r="Q177" s="2">
        <f>+C177-15018.5</f>
        <v>25142.800000000003</v>
      </c>
    </row>
    <row r="178" spans="1:35" x14ac:dyDescent="0.2">
      <c r="A178" s="59" t="s">
        <v>628</v>
      </c>
      <c r="B178" s="60" t="s">
        <v>119</v>
      </c>
      <c r="C178" s="59">
        <v>40281.464</v>
      </c>
      <c r="D178" s="59" t="s">
        <v>135</v>
      </c>
      <c r="E178" s="14">
        <f>+(C178-C$7)/C$8</f>
        <v>-634.00376604731514</v>
      </c>
      <c r="F178">
        <f>ROUND(2*E178,0)/2</f>
        <v>-634</v>
      </c>
      <c r="G178">
        <f>+C178-(C$7+F178*C$8)</f>
        <v>-1.810000000114087E-2</v>
      </c>
      <c r="H178">
        <f>+G178</f>
        <v>-1.810000000114087E-2</v>
      </c>
      <c r="Q178" s="2">
        <f>+C178-15018.5</f>
        <v>25262.964</v>
      </c>
    </row>
    <row r="179" spans="1:35" x14ac:dyDescent="0.2">
      <c r="A179" s="14" t="s">
        <v>34</v>
      </c>
      <c r="C179" s="36">
        <v>40406.4303</v>
      </c>
      <c r="D179" s="36"/>
      <c r="E179">
        <f>+(C179-C$7)/C$8</f>
        <v>-608.00216391668948</v>
      </c>
      <c r="F179">
        <f>ROUND(2*E179,0)/2</f>
        <v>-608</v>
      </c>
      <c r="G179">
        <f>+C179-(C$7+F179*C$8)</f>
        <v>-1.0399999999208376E-2</v>
      </c>
      <c r="J179">
        <f>+G179</f>
        <v>-1.0399999999208376E-2</v>
      </c>
      <c r="Q179" s="2">
        <f>+C179-15018.5</f>
        <v>25387.9303</v>
      </c>
      <c r="S179" t="s">
        <v>35</v>
      </c>
    </row>
    <row r="180" spans="1:35" x14ac:dyDescent="0.2">
      <c r="A180" s="16" t="s">
        <v>123</v>
      </c>
      <c r="B180" s="13" t="s">
        <v>119</v>
      </c>
      <c r="C180" s="38">
        <v>40459.296000000002</v>
      </c>
      <c r="D180" s="38"/>
      <c r="E180">
        <f>+(C180-C$7)/C$8</f>
        <v>-597.0024552131664</v>
      </c>
      <c r="F180">
        <f>ROUND(2*E180,0)/2</f>
        <v>-597</v>
      </c>
      <c r="G180">
        <f>+C180-(C$7+F180*C$8)</f>
        <v>-1.1800000000221189E-2</v>
      </c>
      <c r="I180">
        <f>+G180</f>
        <v>-1.1800000000221189E-2</v>
      </c>
      <c r="Q180" s="2">
        <f>+C180-15018.5</f>
        <v>25440.796000000002</v>
      </c>
    </row>
    <row r="181" spans="1:35" x14ac:dyDescent="0.2">
      <c r="A181" s="59" t="s">
        <v>636</v>
      </c>
      <c r="B181" s="60" t="s">
        <v>119</v>
      </c>
      <c r="C181" s="59">
        <v>40752.470999999998</v>
      </c>
      <c r="D181" s="59" t="s">
        <v>135</v>
      </c>
      <c r="E181" s="14">
        <f>+(C181-C$7)/C$8</f>
        <v>-536.00185181332131</v>
      </c>
      <c r="F181">
        <f>ROUND(2*E181,0)/2</f>
        <v>-536</v>
      </c>
      <c r="G181">
        <f>+C181-(C$7+F181*C$8)</f>
        <v>-8.900000000721775E-3</v>
      </c>
      <c r="I181">
        <f>+G181</f>
        <v>-8.900000000721775E-3</v>
      </c>
      <c r="Q181" s="2">
        <f>+C181-15018.5</f>
        <v>25733.970999999998</v>
      </c>
    </row>
    <row r="182" spans="1:35" x14ac:dyDescent="0.2">
      <c r="A182" s="59" t="s">
        <v>636</v>
      </c>
      <c r="B182" s="60" t="s">
        <v>119</v>
      </c>
      <c r="C182" s="59">
        <v>40752.472000000002</v>
      </c>
      <c r="D182" s="59" t="s">
        <v>135</v>
      </c>
      <c r="E182" s="14">
        <f>+(C182-C$7)/C$8</f>
        <v>-536.00164374440806</v>
      </c>
      <c r="F182">
        <f>ROUND(2*E182,0)/2</f>
        <v>-536</v>
      </c>
      <c r="G182">
        <f>+C182-(C$7+F182*C$8)</f>
        <v>-7.8999999968800694E-3</v>
      </c>
      <c r="I182">
        <f>+G182</f>
        <v>-7.8999999968800694E-3</v>
      </c>
      <c r="Q182" s="2">
        <f>+C182-15018.5</f>
        <v>25733.972000000002</v>
      </c>
    </row>
    <row r="183" spans="1:35" x14ac:dyDescent="0.2">
      <c r="A183" s="14" t="s">
        <v>62</v>
      </c>
      <c r="C183" s="36">
        <v>40800.527999999998</v>
      </c>
      <c r="D183" s="36"/>
      <c r="E183">
        <f>+(C183-C$7)/C$8</f>
        <v>-526.0026840889708</v>
      </c>
      <c r="F183">
        <f>ROUND(2*E183,0)/2</f>
        <v>-526</v>
      </c>
      <c r="G183">
        <f>+C183-(C$7+F183*C$8)</f>
        <v>-1.2900000001536682E-2</v>
      </c>
      <c r="I183">
        <f>+G183</f>
        <v>-1.2900000001536682E-2</v>
      </c>
      <c r="Q183" s="2">
        <f>+C183-15018.5</f>
        <v>25782.027999999998</v>
      </c>
      <c r="AE183">
        <v>9</v>
      </c>
      <c r="AG183" t="s">
        <v>61</v>
      </c>
      <c r="AI183" t="s">
        <v>63</v>
      </c>
    </row>
    <row r="184" spans="1:35" x14ac:dyDescent="0.2">
      <c r="A184" s="14" t="s">
        <v>65</v>
      </c>
      <c r="C184" s="36">
        <v>40853.389000000003</v>
      </c>
      <c r="D184" s="36"/>
      <c r="E184">
        <f>+(C184-C$7)/C$8</f>
        <v>-515.00395330933566</v>
      </c>
      <c r="F184">
        <f>ROUND(2*E184,0)/2</f>
        <v>-515</v>
      </c>
      <c r="G184">
        <f>+C184-(C$7+F184*C$8)</f>
        <v>-1.9000000000232831E-2</v>
      </c>
      <c r="I184">
        <f>+G184</f>
        <v>-1.9000000000232831E-2</v>
      </c>
      <c r="Q184" s="2">
        <f>+C184-15018.5</f>
        <v>25834.889000000003</v>
      </c>
      <c r="AE184">
        <v>7</v>
      </c>
      <c r="AG184" t="s">
        <v>64</v>
      </c>
      <c r="AI184" t="s">
        <v>63</v>
      </c>
    </row>
    <row r="185" spans="1:35" x14ac:dyDescent="0.2">
      <c r="A185" s="14" t="s">
        <v>65</v>
      </c>
      <c r="C185" s="36">
        <v>40853.406000000003</v>
      </c>
      <c r="D185" s="36"/>
      <c r="E185">
        <f>+(C185-C$7)/C$8</f>
        <v>-515.00041613782457</v>
      </c>
      <c r="F185">
        <f>ROUND(2*E185,0)/2</f>
        <v>-515</v>
      </c>
      <c r="G185">
        <f>+C185-(C$7+F185*C$8)</f>
        <v>-2.0000000004074536E-3</v>
      </c>
      <c r="I185">
        <f>+G185</f>
        <v>-2.0000000004074536E-3</v>
      </c>
      <c r="Q185" s="2">
        <f>+C185-15018.5</f>
        <v>25834.906000000003</v>
      </c>
      <c r="AE185">
        <v>26</v>
      </c>
      <c r="AG185" t="s">
        <v>66</v>
      </c>
      <c r="AI185" t="s">
        <v>63</v>
      </c>
    </row>
    <row r="186" spans="1:35" x14ac:dyDescent="0.2">
      <c r="A186" s="14" t="s">
        <v>65</v>
      </c>
      <c r="C186" s="36">
        <v>40853.419000000002</v>
      </c>
      <c r="D186" s="36"/>
      <c r="E186">
        <f>+(C186-C$7)/C$8</f>
        <v>-514.9977112419632</v>
      </c>
      <c r="F186">
        <f>ROUND(2*E186,0)/2</f>
        <v>-515</v>
      </c>
      <c r="G186">
        <f>+C186-(C$7+F186*C$8)</f>
        <v>1.0999999998603016E-2</v>
      </c>
      <c r="I186">
        <f>+G186</f>
        <v>1.0999999998603016E-2</v>
      </c>
      <c r="Q186" s="2">
        <f>+C186-15018.5</f>
        <v>25834.919000000002</v>
      </c>
      <c r="AE186">
        <v>5</v>
      </c>
      <c r="AG186" t="s">
        <v>61</v>
      </c>
      <c r="AI186" t="s">
        <v>63</v>
      </c>
    </row>
    <row r="187" spans="1:35" x14ac:dyDescent="0.2">
      <c r="A187" s="14" t="s">
        <v>34</v>
      </c>
      <c r="C187" s="36">
        <v>41502.252699999997</v>
      </c>
      <c r="D187" s="36"/>
      <c r="E187">
        <f>+(C187-C$7)/C$8</f>
        <v>-379.99558893905743</v>
      </c>
      <c r="F187">
        <f>ROUND(2*E187,0)/2</f>
        <v>-380</v>
      </c>
      <c r="G187">
        <f>+C187-(C$7+F187*C$8)</f>
        <v>2.1199999995587859E-2</v>
      </c>
      <c r="J187">
        <f>+G187</f>
        <v>2.1199999995587859E-2</v>
      </c>
      <c r="Q187" s="2">
        <f>+C187-15018.5</f>
        <v>26483.752699999997</v>
      </c>
    </row>
    <row r="188" spans="1:35" x14ac:dyDescent="0.2">
      <c r="A188" s="16" t="s">
        <v>124</v>
      </c>
      <c r="B188" s="13"/>
      <c r="C188" s="38">
        <v>41545.480000000003</v>
      </c>
      <c r="D188" s="38">
        <v>0.01</v>
      </c>
      <c r="E188">
        <f>+(C188-C$7)/C$8</f>
        <v>-371.00133164103909</v>
      </c>
      <c r="F188">
        <f>ROUND(2*E188,0)/2</f>
        <v>-371</v>
      </c>
      <c r="G188">
        <f>+C188-(C$7+F188*C$8)</f>
        <v>-6.3999999983934686E-3</v>
      </c>
      <c r="I188">
        <f>+G188</f>
        <v>-6.3999999983934686E-3</v>
      </c>
      <c r="Q188" s="2">
        <f>+C188-15018.5</f>
        <v>26526.980000000003</v>
      </c>
    </row>
    <row r="189" spans="1:35" x14ac:dyDescent="0.2">
      <c r="A189" s="14" t="s">
        <v>68</v>
      </c>
      <c r="C189" s="36">
        <v>41569.542999999998</v>
      </c>
      <c r="D189" s="36"/>
      <c r="E189">
        <f>+(C189-C$7)/C$8</f>
        <v>-365.9945694013864</v>
      </c>
      <c r="F189">
        <f>ROUND(2*E189,0)/2</f>
        <v>-366</v>
      </c>
      <c r="G189">
        <f>+C189-(C$7+F189*C$8)</f>
        <v>2.6099999995494727E-2</v>
      </c>
      <c r="I189">
        <f>+G189</f>
        <v>2.6099999995494727E-2</v>
      </c>
      <c r="Q189" s="2">
        <f>+C189-15018.5</f>
        <v>26551.042999999998</v>
      </c>
      <c r="AD189" t="s">
        <v>67</v>
      </c>
      <c r="AE189">
        <v>6</v>
      </c>
      <c r="AG189" t="s">
        <v>61</v>
      </c>
      <c r="AI189" t="s">
        <v>63</v>
      </c>
    </row>
    <row r="190" spans="1:35" x14ac:dyDescent="0.2">
      <c r="A190" s="14" t="s">
        <v>69</v>
      </c>
      <c r="C190" s="36">
        <v>41598.345999999998</v>
      </c>
      <c r="D190" s="36"/>
      <c r="E190">
        <f>+(C190-C$7)/C$8</f>
        <v>-360.00156051684388</v>
      </c>
      <c r="F190">
        <f>ROUND(2*E190,0)/2</f>
        <v>-360</v>
      </c>
      <c r="G190">
        <f>+C190-(C$7+F190*C$8)</f>
        <v>-7.4999999997089617E-3</v>
      </c>
      <c r="I190">
        <f>+G190</f>
        <v>-7.4999999997089617E-3</v>
      </c>
      <c r="Q190" s="2">
        <f>+C190-15018.5</f>
        <v>26579.845999999998</v>
      </c>
      <c r="AD190" t="s">
        <v>67</v>
      </c>
      <c r="AE190">
        <v>14</v>
      </c>
      <c r="AG190" t="s">
        <v>66</v>
      </c>
      <c r="AI190" t="s">
        <v>63</v>
      </c>
    </row>
    <row r="191" spans="1:35" x14ac:dyDescent="0.2">
      <c r="A191" s="14" t="s">
        <v>71</v>
      </c>
      <c r="C191" s="36">
        <v>41891.476000000002</v>
      </c>
      <c r="D191" s="36"/>
      <c r="E191">
        <f>+(C191-C$7)/C$8</f>
        <v>-299.01032021805594</v>
      </c>
      <c r="F191">
        <f>ROUND(2*E191,0)/2</f>
        <v>-299</v>
      </c>
      <c r="G191">
        <f>+C191-(C$7+F191*C$8)</f>
        <v>-4.9599999998463318E-2</v>
      </c>
      <c r="I191">
        <f>+G191</f>
        <v>-4.9599999998463318E-2</v>
      </c>
      <c r="Q191" s="2">
        <f>+C191-15018.5</f>
        <v>26872.976000000002</v>
      </c>
      <c r="AD191" t="s">
        <v>70</v>
      </c>
      <c r="AI191" t="s">
        <v>72</v>
      </c>
    </row>
    <row r="192" spans="1:35" x14ac:dyDescent="0.2">
      <c r="A192" s="14" t="s">
        <v>73</v>
      </c>
      <c r="C192" s="36">
        <v>41934.775000000001</v>
      </c>
      <c r="D192" s="36"/>
      <c r="E192">
        <f>+(C192-C$7)/C$8</f>
        <v>-290.00114437901823</v>
      </c>
      <c r="F192">
        <f>ROUND(2*E192,0)/2</f>
        <v>-290</v>
      </c>
      <c r="G192">
        <f>+C192-(C$7+F192*C$8)</f>
        <v>-5.4999999993015081E-3</v>
      </c>
      <c r="I192">
        <f>+G192</f>
        <v>-5.4999999993015081E-3</v>
      </c>
      <c r="Q192" s="2">
        <f>+C192-15018.5</f>
        <v>26916.275000000001</v>
      </c>
      <c r="AD192" t="s">
        <v>67</v>
      </c>
      <c r="AI192" t="s">
        <v>72</v>
      </c>
    </row>
    <row r="193" spans="1:35" x14ac:dyDescent="0.2">
      <c r="A193" s="14" t="s">
        <v>74</v>
      </c>
      <c r="C193" s="36">
        <v>41997.279999999999</v>
      </c>
      <c r="D193" s="36"/>
      <c r="E193">
        <f>+(C193-C$7)/C$8</f>
        <v>-276.99579700796949</v>
      </c>
      <c r="F193">
        <f>ROUND(2*E193,0)/2</f>
        <v>-277</v>
      </c>
      <c r="G193">
        <f>+C193-(C$7+F193*C$8)</f>
        <v>2.0199999999022111E-2</v>
      </c>
      <c r="I193">
        <f>+G193</f>
        <v>2.0199999999022111E-2</v>
      </c>
      <c r="Q193" s="2">
        <f>+C193-15018.5</f>
        <v>26978.78</v>
      </c>
      <c r="AD193" t="s">
        <v>67</v>
      </c>
      <c r="AE193">
        <v>7</v>
      </c>
      <c r="AG193" t="s">
        <v>61</v>
      </c>
      <c r="AI193" t="s">
        <v>63</v>
      </c>
    </row>
    <row r="194" spans="1:35" x14ac:dyDescent="0.2">
      <c r="A194" s="14" t="s">
        <v>34</v>
      </c>
      <c r="C194" s="36">
        <v>42232.772700000001</v>
      </c>
      <c r="D194" s="36"/>
      <c r="E194">
        <f>+(C194-C$7)/C$8</f>
        <v>-227.997087035226</v>
      </c>
      <c r="F194">
        <f>ROUND(2*E194,0)/2</f>
        <v>-228</v>
      </c>
      <c r="G194">
        <f>+C194-(C$7+F194*C$8)</f>
        <v>1.4000000002852175E-2</v>
      </c>
      <c r="J194">
        <f>+G194</f>
        <v>1.4000000002852175E-2</v>
      </c>
      <c r="Q194" s="2">
        <f>+C194-15018.5</f>
        <v>27214.272700000001</v>
      </c>
    </row>
    <row r="195" spans="1:35" x14ac:dyDescent="0.2">
      <c r="A195" s="14" t="s">
        <v>75</v>
      </c>
      <c r="C195" s="36">
        <v>42266.411</v>
      </c>
      <c r="D195" s="36"/>
      <c r="E195">
        <f>+(C195-C$7)/C$8</f>
        <v>-220.99800253844094</v>
      </c>
      <c r="F195">
        <f>ROUND(2*E195,0)/2</f>
        <v>-221</v>
      </c>
      <c r="G195">
        <f>+C195-(C$7+F195*C$8)</f>
        <v>9.5999999975902028E-3</v>
      </c>
      <c r="I195">
        <f>+G195</f>
        <v>9.5999999975902028E-3</v>
      </c>
      <c r="Q195" s="2">
        <f>+C195-15018.5</f>
        <v>27247.911</v>
      </c>
      <c r="AD195" t="s">
        <v>67</v>
      </c>
      <c r="AE195">
        <v>14</v>
      </c>
      <c r="AG195" t="s">
        <v>66</v>
      </c>
      <c r="AI195" t="s">
        <v>63</v>
      </c>
    </row>
    <row r="196" spans="1:35" x14ac:dyDescent="0.2">
      <c r="A196" s="14" t="s">
        <v>76</v>
      </c>
      <c r="C196" s="36">
        <v>42309.652999999998</v>
      </c>
      <c r="D196" s="36"/>
      <c r="E196">
        <f>+(C196-C$7)/C$8</f>
        <v>-212.00068662741154</v>
      </c>
      <c r="F196">
        <f>ROUND(2*E196,0)/2</f>
        <v>-212</v>
      </c>
      <c r="G196">
        <f>+C196-(C$7+F196*C$8)</f>
        <v>-3.3000000039464794E-3</v>
      </c>
      <c r="I196">
        <f>+G196</f>
        <v>-3.3000000039464794E-3</v>
      </c>
      <c r="Q196" s="2">
        <f>+C196-15018.5</f>
        <v>27291.152999999998</v>
      </c>
      <c r="AD196" t="s">
        <v>67</v>
      </c>
      <c r="AI196" t="s">
        <v>72</v>
      </c>
    </row>
    <row r="197" spans="1:35" x14ac:dyDescent="0.2">
      <c r="A197" s="14" t="s">
        <v>77</v>
      </c>
      <c r="C197" s="36">
        <v>42602.815999999999</v>
      </c>
      <c r="D197" s="36"/>
      <c r="E197">
        <f>+(C197-C$7)/C$8</f>
        <v>-151.00258005451451</v>
      </c>
      <c r="F197">
        <f>ROUND(2*E197,0)/2</f>
        <v>-151</v>
      </c>
      <c r="G197">
        <f>+C197-(C$7+F197*C$8)</f>
        <v>-1.2399999999615829E-2</v>
      </c>
      <c r="I197">
        <f>+G197</f>
        <v>-1.2399999999615829E-2</v>
      </c>
      <c r="Q197" s="2">
        <f>+C197-15018.5</f>
        <v>27584.315999999999</v>
      </c>
      <c r="AD197" t="s">
        <v>67</v>
      </c>
      <c r="AI197" t="s">
        <v>72</v>
      </c>
    </row>
    <row r="198" spans="1:35" x14ac:dyDescent="0.2">
      <c r="A198" s="14" t="s">
        <v>77</v>
      </c>
      <c r="C198" s="36">
        <v>42626.851000000002</v>
      </c>
      <c r="D198" s="36"/>
      <c r="E198">
        <f>+(C198-C$7)/C$8</f>
        <v>-146.00164374440786</v>
      </c>
      <c r="F198">
        <f>ROUND(2*E198,0)/2</f>
        <v>-146</v>
      </c>
      <c r="G198">
        <f>+C198-(C$7+F198*C$8)</f>
        <v>-7.8999999968800694E-3</v>
      </c>
      <c r="I198">
        <f>+G198</f>
        <v>-7.8999999968800694E-3</v>
      </c>
      <c r="Q198" s="2">
        <f>+C198-15018.5</f>
        <v>27608.351000000002</v>
      </c>
      <c r="AD198" t="s">
        <v>67</v>
      </c>
      <c r="AI198" t="s">
        <v>72</v>
      </c>
    </row>
    <row r="199" spans="1:35" x14ac:dyDescent="0.2">
      <c r="A199" s="14" t="s">
        <v>77</v>
      </c>
      <c r="C199" s="36">
        <v>42631.644999999997</v>
      </c>
      <c r="D199" s="36"/>
      <c r="E199">
        <f>+(C199-C$7)/C$8</f>
        <v>-145.00416137824936</v>
      </c>
      <c r="F199">
        <f>ROUND(2*E199,0)/2</f>
        <v>-145</v>
      </c>
      <c r="G199">
        <f>+C199-(C$7+F199*C$8)</f>
        <v>-2.0000000004074536E-2</v>
      </c>
      <c r="I199">
        <f>+G199</f>
        <v>-2.0000000004074536E-2</v>
      </c>
      <c r="Q199" s="2">
        <f>+C199-15018.5</f>
        <v>27613.144999999997</v>
      </c>
      <c r="AD199" t="s">
        <v>67</v>
      </c>
      <c r="AI199" t="s">
        <v>72</v>
      </c>
    </row>
    <row r="200" spans="1:35" x14ac:dyDescent="0.2">
      <c r="A200" s="14" t="s">
        <v>77</v>
      </c>
      <c r="C200" s="36">
        <v>42679.722999999998</v>
      </c>
      <c r="D200" s="36"/>
      <c r="E200">
        <f>+(C200-C$7)/C$8</f>
        <v>-135.00062420673788</v>
      </c>
      <c r="F200">
        <f>ROUND(2*E200,0)/2</f>
        <v>-135</v>
      </c>
      <c r="G200">
        <f>+C200-(C$7+F200*C$8)</f>
        <v>-3.0000000042491592E-3</v>
      </c>
      <c r="I200">
        <f>+G200</f>
        <v>-3.0000000042491592E-3</v>
      </c>
      <c r="Q200" s="2">
        <f>+C200-15018.5</f>
        <v>27661.222999999998</v>
      </c>
      <c r="AD200" t="s">
        <v>67</v>
      </c>
      <c r="AI200" t="s">
        <v>72</v>
      </c>
    </row>
    <row r="201" spans="1:35" x14ac:dyDescent="0.2">
      <c r="A201" s="14" t="s">
        <v>78</v>
      </c>
      <c r="C201" s="36">
        <v>42713.358</v>
      </c>
      <c r="D201" s="36"/>
      <c r="E201">
        <f>+(C201-C$7)/C$8</f>
        <v>-128.00222633736311</v>
      </c>
      <c r="F201">
        <f>ROUND(2*E201,0)/2</f>
        <v>-128</v>
      </c>
      <c r="G201">
        <f>+C201-(C$7+F201*C$8)</f>
        <v>-1.0699999998905696E-2</v>
      </c>
      <c r="I201">
        <f>+G201</f>
        <v>-1.0699999998905696E-2</v>
      </c>
      <c r="Q201" s="2">
        <f>+C201-15018.5</f>
        <v>27694.858</v>
      </c>
      <c r="AD201" t="s">
        <v>67</v>
      </c>
      <c r="AI201" t="s">
        <v>72</v>
      </c>
    </row>
    <row r="202" spans="1:35" x14ac:dyDescent="0.2">
      <c r="A202" s="14" t="s">
        <v>36</v>
      </c>
      <c r="C202" s="36">
        <v>42713.358</v>
      </c>
      <c r="D202" s="36">
        <v>5.0000000000000001E-3</v>
      </c>
      <c r="E202">
        <f>+(C202-C$7)/C$8</f>
        <v>-128.00222633736311</v>
      </c>
      <c r="F202">
        <f>ROUND(2*E202,0)/2</f>
        <v>-128</v>
      </c>
      <c r="G202">
        <f>+C202-(C$7+F202*C$8)</f>
        <v>-1.0699999998905696E-2</v>
      </c>
      <c r="K202">
        <f>+G202</f>
        <v>-1.0699999998905696E-2</v>
      </c>
      <c r="Q202" s="2">
        <f>+C202-15018.5</f>
        <v>27694.858</v>
      </c>
      <c r="S202" t="s">
        <v>37</v>
      </c>
    </row>
    <row r="203" spans="1:35" x14ac:dyDescent="0.2">
      <c r="A203" s="14" t="s">
        <v>34</v>
      </c>
      <c r="C203" s="36">
        <v>42963.277800000003</v>
      </c>
      <c r="D203" s="36"/>
      <c r="E203">
        <f>+(C203-C$7)/C$8</f>
        <v>-76.001685358190116</v>
      </c>
      <c r="F203">
        <f>ROUND(2*E203,0)/2</f>
        <v>-76</v>
      </c>
      <c r="G203">
        <f>+C203-(C$7+F203*C$8)</f>
        <v>-8.099999999103602E-3</v>
      </c>
      <c r="J203">
        <f>+G203</f>
        <v>-8.099999999103602E-3</v>
      </c>
      <c r="Q203" s="2">
        <f>+C203-15018.5</f>
        <v>27944.777800000003</v>
      </c>
    </row>
    <row r="204" spans="1:35" x14ac:dyDescent="0.2">
      <c r="A204" s="14" t="s">
        <v>79</v>
      </c>
      <c r="C204" s="36">
        <v>43059.396000000001</v>
      </c>
      <c r="D204" s="36"/>
      <c r="E204">
        <f>+(C204-C$7)/C$8</f>
        <v>-56.002476020057919</v>
      </c>
      <c r="F204">
        <f>ROUND(2*E204,0)/2</f>
        <v>-56</v>
      </c>
      <c r="G204">
        <f>+C204-(C$7+F204*C$8)</f>
        <v>-1.1899999997694977E-2</v>
      </c>
      <c r="I204">
        <f>+G204</f>
        <v>-1.1899999997694977E-2</v>
      </c>
      <c r="Q204" s="2">
        <f>+C204-15018.5</f>
        <v>28040.896000000001</v>
      </c>
      <c r="AE204">
        <v>10</v>
      </c>
      <c r="AG204" t="s">
        <v>66</v>
      </c>
      <c r="AI204" t="s">
        <v>63</v>
      </c>
    </row>
    <row r="205" spans="1:35" x14ac:dyDescent="0.2">
      <c r="A205" s="14" t="s">
        <v>79</v>
      </c>
      <c r="C205" s="36">
        <v>43059.400999999998</v>
      </c>
      <c r="D205" s="36"/>
      <c r="E205">
        <f>+(C205-C$7)/C$8</f>
        <v>-56.001435675496346</v>
      </c>
      <c r="F205">
        <f>ROUND(2*E205,0)/2</f>
        <v>-56</v>
      </c>
      <c r="G205">
        <f>+C205-(C$7+F205*C$8)</f>
        <v>-6.9000000003143214E-3</v>
      </c>
      <c r="I205">
        <f>+G205</f>
        <v>-6.9000000003143214E-3</v>
      </c>
      <c r="Q205" s="2">
        <f>+C205-15018.5</f>
        <v>28040.900999999998</v>
      </c>
      <c r="AE205">
        <v>8</v>
      </c>
      <c r="AG205" t="s">
        <v>61</v>
      </c>
      <c r="AI205" t="s">
        <v>63</v>
      </c>
    </row>
    <row r="206" spans="1:35" x14ac:dyDescent="0.2">
      <c r="A206" s="14" t="s">
        <v>80</v>
      </c>
      <c r="C206" s="36">
        <v>43304.510999999999</v>
      </c>
      <c r="D206" s="36"/>
      <c r="E206">
        <f>+(C206-C$7)/C$8</f>
        <v>-5.0016645512998874</v>
      </c>
      <c r="F206">
        <f>ROUND(2*E206,0)/2</f>
        <v>-5</v>
      </c>
      <c r="G206">
        <f>+C206-(C$7+F206*C$8)</f>
        <v>-8.0000000016298145E-3</v>
      </c>
      <c r="I206">
        <f>+G206</f>
        <v>-8.0000000016298145E-3</v>
      </c>
      <c r="Q206" s="2">
        <f>+C206-15018.5</f>
        <v>28286.010999999999</v>
      </c>
      <c r="AD206" t="s">
        <v>67</v>
      </c>
      <c r="AE206">
        <v>8</v>
      </c>
      <c r="AG206" t="s">
        <v>61</v>
      </c>
      <c r="AI206" t="s">
        <v>63</v>
      </c>
    </row>
    <row r="207" spans="1:35" x14ac:dyDescent="0.2">
      <c r="A207" s="14" t="s">
        <v>16</v>
      </c>
      <c r="C207" s="36">
        <v>43328.549500000001</v>
      </c>
      <c r="D207" s="36" t="s">
        <v>18</v>
      </c>
      <c r="E207">
        <f>+(C207-C$7)/C$8</f>
        <v>0</v>
      </c>
      <c r="F207">
        <f>ROUND(2*E207,0)/2</f>
        <v>0</v>
      </c>
      <c r="G207">
        <f>+C207-(C$7+F207*C$8)</f>
        <v>0</v>
      </c>
      <c r="H207">
        <f>+G207</f>
        <v>0</v>
      </c>
      <c r="Q207" s="2">
        <f>+C207-15018.5</f>
        <v>28310.049500000001</v>
      </c>
    </row>
    <row r="208" spans="1:35" x14ac:dyDescent="0.2">
      <c r="A208" s="14" t="s">
        <v>34</v>
      </c>
      <c r="C208" s="36">
        <v>43328.549599999998</v>
      </c>
      <c r="D208" s="36"/>
      <c r="E208">
        <f>+(C208-C$7)/C$8</f>
        <v>2.0806890716753193E-5</v>
      </c>
      <c r="F208">
        <f>ROUND(2*E208,0)/2</f>
        <v>0</v>
      </c>
      <c r="G208">
        <f>+C208-(C$7+F208*C$8)</f>
        <v>9.9999997473787516E-5</v>
      </c>
      <c r="J208">
        <f>+G208</f>
        <v>9.9999997473787516E-5</v>
      </c>
      <c r="Q208" s="2">
        <f>+C208-15018.5</f>
        <v>28310.049599999998</v>
      </c>
    </row>
    <row r="209" spans="1:35" x14ac:dyDescent="0.2">
      <c r="A209" s="14" t="s">
        <v>60</v>
      </c>
      <c r="C209" s="36">
        <v>43347.769</v>
      </c>
      <c r="D209" s="36"/>
      <c r="E209">
        <f>+(C209-C$7)/C$8</f>
        <v>3.9989804623289662</v>
      </c>
      <c r="F209">
        <f>ROUND(2*E209,0)/2</f>
        <v>4</v>
      </c>
      <c r="G209">
        <f>+C209-(C$7+F209*C$8)</f>
        <v>-4.8999999999068677E-3</v>
      </c>
      <c r="I209">
        <f>+G209</f>
        <v>-4.8999999999068677E-3</v>
      </c>
      <c r="Q209" s="2">
        <f>+C209-15018.5</f>
        <v>28329.269</v>
      </c>
    </row>
    <row r="210" spans="1:35" x14ac:dyDescent="0.2">
      <c r="A210" s="14" t="s">
        <v>60</v>
      </c>
      <c r="C210" s="36">
        <v>43347.769</v>
      </c>
      <c r="D210" s="36"/>
      <c r="E210">
        <f>+(C210-C$7)/C$8</f>
        <v>3.9989804623289662</v>
      </c>
      <c r="F210">
        <f>ROUND(2*E210,0)/2</f>
        <v>4</v>
      </c>
      <c r="G210">
        <f>+C210-(C$7+F210*C$8)</f>
        <v>-4.8999999999068677E-3</v>
      </c>
      <c r="I210">
        <f>+G210</f>
        <v>-4.8999999999068677E-3</v>
      </c>
      <c r="Q210" s="2">
        <f>+C210-15018.5</f>
        <v>28329.269</v>
      </c>
    </row>
    <row r="211" spans="1:35" x14ac:dyDescent="0.2">
      <c r="A211" s="14" t="s">
        <v>81</v>
      </c>
      <c r="C211" s="36">
        <v>43458.321000000004</v>
      </c>
      <c r="D211" s="36"/>
      <c r="E211">
        <f>+(C211-C$7)/C$8</f>
        <v>27.001414868605014</v>
      </c>
      <c r="F211">
        <f>ROUND(2*E211,0)/2</f>
        <v>27</v>
      </c>
      <c r="G211">
        <f>+C211-(C$7+F211*C$8)</f>
        <v>6.8000000028405339E-3</v>
      </c>
      <c r="I211">
        <f>+G211</f>
        <v>6.8000000028405339E-3</v>
      </c>
      <c r="Q211" s="2">
        <f>+C211-15018.5</f>
        <v>28439.821000000004</v>
      </c>
      <c r="AD211" t="s">
        <v>67</v>
      </c>
      <c r="AE211">
        <v>11</v>
      </c>
      <c r="AG211" t="s">
        <v>66</v>
      </c>
      <c r="AI211" t="s">
        <v>63</v>
      </c>
    </row>
    <row r="212" spans="1:35" x14ac:dyDescent="0.2">
      <c r="A212" s="14" t="s">
        <v>60</v>
      </c>
      <c r="C212" s="36">
        <v>43693.811999999998</v>
      </c>
      <c r="D212" s="36"/>
      <c r="E212">
        <f>+(C212-C$7)/C$8</f>
        <v>75.999771124195732</v>
      </c>
      <c r="F212">
        <f>ROUND(2*E212,0)/2</f>
        <v>76</v>
      </c>
      <c r="G212">
        <f>+C212-(C$7+F212*C$8)</f>
        <v>-1.1000000013154931E-3</v>
      </c>
      <c r="I212">
        <f>+G212</f>
        <v>-1.1000000013154931E-3</v>
      </c>
      <c r="Q212" s="2">
        <f>+C212-15018.5</f>
        <v>28675.311999999998</v>
      </c>
    </row>
    <row r="213" spans="1:35" x14ac:dyDescent="0.2">
      <c r="A213" s="14" t="s">
        <v>60</v>
      </c>
      <c r="C213" s="36">
        <v>44092.7</v>
      </c>
      <c r="D213" s="36"/>
      <c r="E213">
        <f>+(C213-C$7)/C$8</f>
        <v>158.99596346309818</v>
      </c>
      <c r="F213">
        <f>ROUND(2*E213,0)/2</f>
        <v>159</v>
      </c>
      <c r="G213">
        <f>+C213-(C$7+F213*C$8)</f>
        <v>-1.9400000004679896E-2</v>
      </c>
      <c r="I213">
        <f>+G213</f>
        <v>-1.9400000004679896E-2</v>
      </c>
      <c r="Q213" s="2">
        <f>+C213-15018.5</f>
        <v>29074.199999999997</v>
      </c>
    </row>
    <row r="214" spans="1:35" x14ac:dyDescent="0.2">
      <c r="A214" s="14" t="s">
        <v>82</v>
      </c>
      <c r="C214" s="36">
        <v>44395.499000000003</v>
      </c>
      <c r="D214" s="36"/>
      <c r="E214">
        <f>+(C214-C$7)/C$8</f>
        <v>221.99902207611211</v>
      </c>
      <c r="F214">
        <f>ROUND(2*E214,0)/2</f>
        <v>222</v>
      </c>
      <c r="G214">
        <f>+C214-(C$7+F214*C$8)</f>
        <v>-4.6999999976833351E-3</v>
      </c>
      <c r="I214">
        <f>+G214</f>
        <v>-4.6999999976833351E-3</v>
      </c>
      <c r="Q214" s="2">
        <f>+C214-15018.5</f>
        <v>29376.999000000003</v>
      </c>
      <c r="AD214" t="s">
        <v>67</v>
      </c>
      <c r="AE214">
        <v>10</v>
      </c>
      <c r="AG214" t="s">
        <v>61</v>
      </c>
      <c r="AI214" t="s">
        <v>63</v>
      </c>
    </row>
    <row r="215" spans="1:35" x14ac:dyDescent="0.2">
      <c r="A215" s="14" t="s">
        <v>32</v>
      </c>
      <c r="C215" s="36">
        <v>44438.746500000001</v>
      </c>
      <c r="D215" s="36">
        <v>1E-4</v>
      </c>
      <c r="E215">
        <f>+(C215-C$7)/C$8</f>
        <v>230.99748236615972</v>
      </c>
      <c r="F215">
        <f>ROUND(2*E215,0)/2</f>
        <v>231</v>
      </c>
      <c r="G215">
        <f>+C215-(C$7+F215*C$8)</f>
        <v>-1.2099999999918509E-2</v>
      </c>
      <c r="J215">
        <f>+G215</f>
        <v>-1.2099999999918509E-2</v>
      </c>
      <c r="Q215" s="2">
        <f>+C215-15018.5</f>
        <v>29420.246500000001</v>
      </c>
    </row>
    <row r="216" spans="1:35" x14ac:dyDescent="0.2">
      <c r="A216" s="14" t="s">
        <v>60</v>
      </c>
      <c r="C216" s="36">
        <v>44462.762999999999</v>
      </c>
      <c r="D216" s="36"/>
      <c r="E216">
        <f>+(C216-C$7)/C$8</f>
        <v>235.99456940138535</v>
      </c>
      <c r="F216">
        <f>ROUND(2*E216,0)/2</f>
        <v>236</v>
      </c>
      <c r="G216">
        <f>+C216-(C$7+F216*C$8)</f>
        <v>-2.6100000002770685E-2</v>
      </c>
      <c r="I216">
        <f>+G216</f>
        <v>-2.6100000002770685E-2</v>
      </c>
      <c r="Q216" s="2">
        <f>+C216-15018.5</f>
        <v>29444.262999999999</v>
      </c>
    </row>
    <row r="217" spans="1:35" x14ac:dyDescent="0.2">
      <c r="A217" s="14" t="s">
        <v>32</v>
      </c>
      <c r="C217" s="36">
        <v>44462.7765</v>
      </c>
      <c r="D217" s="36">
        <v>2.0000000000000001E-4</v>
      </c>
      <c r="E217">
        <f>+(C217-C$7)/C$8</f>
        <v>235.99737833170326</v>
      </c>
      <c r="F217">
        <f>ROUND(2*E217,0)/2</f>
        <v>236</v>
      </c>
      <c r="G217">
        <f>+C217-(C$7+F217*C$8)</f>
        <v>-1.2600000001839362E-2</v>
      </c>
      <c r="J217">
        <f>+G217</f>
        <v>-1.2600000001839362E-2</v>
      </c>
      <c r="Q217" s="2">
        <f>+C217-15018.5</f>
        <v>29444.2765</v>
      </c>
    </row>
    <row r="218" spans="1:35" x14ac:dyDescent="0.2">
      <c r="A218" s="14" t="s">
        <v>83</v>
      </c>
      <c r="C218" s="36">
        <v>44472.383999999998</v>
      </c>
      <c r="D218" s="36"/>
      <c r="E218">
        <f>+(C218-C$7)/C$8</f>
        <v>237.99640040781449</v>
      </c>
      <c r="F218">
        <f>ROUND(2*E218,0)/2</f>
        <v>238</v>
      </c>
      <c r="G218">
        <f>+C218-(C$7+F218*C$8)</f>
        <v>-1.7299999999522697E-2</v>
      </c>
      <c r="I218">
        <f>+G218</f>
        <v>-1.7299999999522697E-2</v>
      </c>
      <c r="Q218" s="2">
        <f>+C218-15018.5</f>
        <v>29453.883999999998</v>
      </c>
      <c r="AD218" t="s">
        <v>67</v>
      </c>
      <c r="AE218">
        <v>11</v>
      </c>
      <c r="AG218" t="s">
        <v>61</v>
      </c>
      <c r="AI218" t="s">
        <v>63</v>
      </c>
    </row>
    <row r="219" spans="1:35" x14ac:dyDescent="0.2">
      <c r="A219" s="14" t="s">
        <v>60</v>
      </c>
      <c r="C219" s="36">
        <v>44486.803</v>
      </c>
      <c r="D219" s="36"/>
      <c r="E219">
        <f>+(C219-C$7)/C$8</f>
        <v>240.99654605605355</v>
      </c>
      <c r="F219">
        <f>ROUND(2*E219,0)/2</f>
        <v>241</v>
      </c>
      <c r="G219">
        <f>+C219-(C$7+F219*C$8)</f>
        <v>-1.6600000002654269E-2</v>
      </c>
      <c r="I219">
        <f>+G219</f>
        <v>-1.6600000002654269E-2</v>
      </c>
      <c r="Q219" s="2">
        <f>+C219-15018.5</f>
        <v>29468.303</v>
      </c>
    </row>
    <row r="220" spans="1:35" x14ac:dyDescent="0.2">
      <c r="A220" s="14" t="s">
        <v>84</v>
      </c>
      <c r="C220" s="36">
        <v>44496.423000000003</v>
      </c>
      <c r="D220" s="36"/>
      <c r="E220">
        <f>+(C220-C$7)/C$8</f>
        <v>242.998168993571</v>
      </c>
      <c r="F220">
        <f>ROUND(2*E220,0)/2</f>
        <v>243</v>
      </c>
      <c r="G220">
        <f>+C220-(C$7+F220*C$8)</f>
        <v>-8.7999999959720299E-3</v>
      </c>
      <c r="I220">
        <f>+G220</f>
        <v>-8.7999999959720299E-3</v>
      </c>
      <c r="Q220" s="2">
        <f>+C220-15018.5</f>
        <v>29477.923000000003</v>
      </c>
      <c r="AD220" t="s">
        <v>67</v>
      </c>
      <c r="AE220">
        <v>16</v>
      </c>
      <c r="AG220" t="s">
        <v>66</v>
      </c>
      <c r="AI220" t="s">
        <v>63</v>
      </c>
    </row>
    <row r="221" spans="1:35" x14ac:dyDescent="0.2">
      <c r="A221" s="14" t="s">
        <v>86</v>
      </c>
      <c r="C221" s="36">
        <v>44496.423999999999</v>
      </c>
      <c r="D221" s="36"/>
      <c r="E221">
        <f>+(C221-C$7)/C$8</f>
        <v>242.99837706248272</v>
      </c>
      <c r="F221">
        <f>ROUND(2*E221,0)/2</f>
        <v>243</v>
      </c>
      <c r="G221">
        <f>+C221-(C$7+F221*C$8)</f>
        <v>-7.7999999994062819E-3</v>
      </c>
      <c r="I221">
        <f>+G221</f>
        <v>-7.7999999994062819E-3</v>
      </c>
      <c r="Q221" s="2">
        <f>+C221-15018.5</f>
        <v>29477.923999999999</v>
      </c>
      <c r="AD221" t="s">
        <v>67</v>
      </c>
      <c r="AE221">
        <v>10</v>
      </c>
      <c r="AG221" t="s">
        <v>85</v>
      </c>
      <c r="AI221" t="s">
        <v>63</v>
      </c>
    </row>
    <row r="222" spans="1:35" x14ac:dyDescent="0.2">
      <c r="A222" s="14" t="s">
        <v>60</v>
      </c>
      <c r="C222" s="36">
        <v>44784.800999999999</v>
      </c>
      <c r="D222" s="36"/>
      <c r="E222">
        <f>+(C222-C$7)/C$8</f>
        <v>303.00066582051943</v>
      </c>
      <c r="F222">
        <f>ROUND(2*E222,0)/2</f>
        <v>303</v>
      </c>
      <c r="G222">
        <f>+C222-(C$7+F222*C$8)</f>
        <v>3.1999999991967343E-3</v>
      </c>
      <c r="I222">
        <f>+G222</f>
        <v>3.1999999991967343E-3</v>
      </c>
      <c r="Q222" s="2">
        <f>+C222-15018.5</f>
        <v>29766.300999999999</v>
      </c>
    </row>
    <row r="223" spans="1:35" x14ac:dyDescent="0.2">
      <c r="A223" s="14" t="s">
        <v>60</v>
      </c>
      <c r="C223" s="36">
        <v>44823.228999999999</v>
      </c>
      <c r="D223" s="36"/>
      <c r="E223">
        <f>+(C223-C$7)/C$8</f>
        <v>310.99633798714103</v>
      </c>
      <c r="F223">
        <f>ROUND(2*E223,0)/2</f>
        <v>311</v>
      </c>
      <c r="G223">
        <f>+C223-(C$7+F223*C$8)</f>
        <v>-1.7599999999220017E-2</v>
      </c>
      <c r="I223">
        <f>+G223</f>
        <v>-1.7599999999220017E-2</v>
      </c>
      <c r="Q223" s="2">
        <f>+C223-15018.5</f>
        <v>29804.728999999999</v>
      </c>
    </row>
    <row r="224" spans="1:35" x14ac:dyDescent="0.2">
      <c r="A224" s="14" t="s">
        <v>60</v>
      </c>
      <c r="C224" s="36">
        <v>44823.233999999997</v>
      </c>
      <c r="D224" s="36"/>
      <c r="E224">
        <f>+(C224-C$7)/C$8</f>
        <v>310.99737833170258</v>
      </c>
      <c r="F224">
        <f>ROUND(2*E224,0)/2</f>
        <v>311</v>
      </c>
      <c r="G224">
        <f>+C224-(C$7+F224*C$8)</f>
        <v>-1.2600000001839362E-2</v>
      </c>
      <c r="I224">
        <f>+G224</f>
        <v>-1.2600000001839362E-2</v>
      </c>
      <c r="Q224" s="2">
        <f>+C224-15018.5</f>
        <v>29804.733999999997</v>
      </c>
    </row>
    <row r="225" spans="1:35" x14ac:dyDescent="0.2">
      <c r="A225" s="14" t="s">
        <v>87</v>
      </c>
      <c r="C225" s="36">
        <v>44842.455999999998</v>
      </c>
      <c r="D225" s="36"/>
      <c r="E225">
        <f>+(C225-C$7)/C$8</f>
        <v>314.99687896631309</v>
      </c>
      <c r="F225">
        <f>ROUND(2*E225,0)/2</f>
        <v>315</v>
      </c>
      <c r="G225">
        <f>+C225-(C$7+F225*C$8)</f>
        <v>-1.4999999999417923E-2</v>
      </c>
      <c r="I225">
        <f>+G225</f>
        <v>-1.4999999999417923E-2</v>
      </c>
      <c r="Q225" s="2">
        <f>+C225-15018.5</f>
        <v>29823.955999999998</v>
      </c>
      <c r="AD225" t="s">
        <v>67</v>
      </c>
      <c r="AE225">
        <v>6</v>
      </c>
      <c r="AG225" t="s">
        <v>61</v>
      </c>
      <c r="AI225" t="s">
        <v>63</v>
      </c>
    </row>
    <row r="226" spans="1:35" x14ac:dyDescent="0.2">
      <c r="A226" s="14" t="s">
        <v>88</v>
      </c>
      <c r="C226" s="36">
        <v>44895.33</v>
      </c>
      <c r="D226" s="36"/>
      <c r="E226">
        <f>+(C226-C$7)/C$8</f>
        <v>325.99831464180954</v>
      </c>
      <c r="F226">
        <f>ROUND(2*E226,0)/2</f>
        <v>326</v>
      </c>
      <c r="G226">
        <f>+C226-(C$7+F226*C$8)</f>
        <v>-8.099999999103602E-3</v>
      </c>
      <c r="I226">
        <f>+G226</f>
        <v>-8.099999999103602E-3</v>
      </c>
      <c r="Q226" s="2">
        <f>+C226-15018.5</f>
        <v>29876.83</v>
      </c>
      <c r="AD226" t="s">
        <v>67</v>
      </c>
      <c r="AE226">
        <v>6</v>
      </c>
      <c r="AG226" t="s">
        <v>61</v>
      </c>
      <c r="AI226" t="s">
        <v>63</v>
      </c>
    </row>
    <row r="227" spans="1:35" x14ac:dyDescent="0.2">
      <c r="A227" s="14" t="s">
        <v>89</v>
      </c>
      <c r="C227" s="36">
        <v>45164.478000000003</v>
      </c>
      <c r="D227" s="36"/>
      <c r="E227">
        <f>+(C227-C$7)/C$8</f>
        <v>381.99964628284926</v>
      </c>
      <c r="F227">
        <f>ROUND(2*E227,0)/2</f>
        <v>382</v>
      </c>
      <c r="G227">
        <f>+C227-(C$7+F227*C$8)</f>
        <v>-1.7000000007101335E-3</v>
      </c>
      <c r="I227">
        <f>+G227</f>
        <v>-1.7000000007101335E-3</v>
      </c>
      <c r="Q227" s="2">
        <f>+C227-15018.5</f>
        <v>30145.978000000003</v>
      </c>
      <c r="AD227" t="s">
        <v>67</v>
      </c>
      <c r="AI227" t="s">
        <v>72</v>
      </c>
    </row>
    <row r="228" spans="1:35" x14ac:dyDescent="0.2">
      <c r="A228" s="14" t="s">
        <v>60</v>
      </c>
      <c r="C228" s="36">
        <v>45207.716999999997</v>
      </c>
      <c r="D228" s="36"/>
      <c r="E228">
        <f>+(C228-C$7)/C$8</f>
        <v>390.99633798714052</v>
      </c>
      <c r="F228">
        <f>ROUND(2*E228,0)/2</f>
        <v>391</v>
      </c>
      <c r="G228">
        <f>+C228-(C$7+F228*C$8)</f>
        <v>-1.7600000006495975E-2</v>
      </c>
      <c r="I228">
        <f>+G228</f>
        <v>-1.7600000006495975E-2</v>
      </c>
      <c r="Q228" s="2">
        <f>+C228-15018.5</f>
        <v>30189.216999999997</v>
      </c>
    </row>
    <row r="229" spans="1:35" x14ac:dyDescent="0.2">
      <c r="A229" s="14" t="s">
        <v>90</v>
      </c>
      <c r="C229" s="36">
        <v>45241.366000000002</v>
      </c>
      <c r="D229" s="36"/>
      <c r="E229">
        <f>+(C229-C$7)/C$8</f>
        <v>397.99764882128977</v>
      </c>
      <c r="F229">
        <f>ROUND(2*E229,0)/2</f>
        <v>398</v>
      </c>
      <c r="G229">
        <f>+C229-(C$7+F229*C$8)</f>
        <v>-1.1299999998300336E-2</v>
      </c>
      <c r="I229">
        <f>+G229</f>
        <v>-1.1299999998300336E-2</v>
      </c>
      <c r="Q229" s="2">
        <f>+C229-15018.5</f>
        <v>30222.866000000002</v>
      </c>
      <c r="AD229" t="s">
        <v>67</v>
      </c>
      <c r="AE229">
        <v>15</v>
      </c>
      <c r="AG229" t="s">
        <v>66</v>
      </c>
      <c r="AI229" t="s">
        <v>63</v>
      </c>
    </row>
    <row r="230" spans="1:35" x14ac:dyDescent="0.2">
      <c r="A230" s="15" t="s">
        <v>126</v>
      </c>
      <c r="B230" s="18" t="s">
        <v>119</v>
      </c>
      <c r="C230" s="19">
        <v>45544.146000000001</v>
      </c>
      <c r="D230" s="20">
        <v>1.4E-2</v>
      </c>
      <c r="E230">
        <f>+(C230-C$7)/C$8</f>
        <v>460.99675412496612</v>
      </c>
      <c r="F230">
        <f>ROUND(2*E230,0)/2</f>
        <v>461</v>
      </c>
      <c r="G230">
        <f>+C230-(C$7+F230*C$8)</f>
        <v>-1.5599999998812564E-2</v>
      </c>
      <c r="J230">
        <f>+G230</f>
        <v>-1.5599999998812564E-2</v>
      </c>
      <c r="Q230" s="2">
        <f>+C230-15018.5</f>
        <v>30525.646000000001</v>
      </c>
    </row>
    <row r="231" spans="1:35" x14ac:dyDescent="0.2">
      <c r="A231" s="14" t="s">
        <v>60</v>
      </c>
      <c r="C231" s="36">
        <v>45553.762000000002</v>
      </c>
      <c r="D231" s="36"/>
      <c r="E231">
        <f>+(C231-C$7)/C$8</f>
        <v>462.99754478683371</v>
      </c>
      <c r="F231">
        <f>ROUND(2*E231,0)/2</f>
        <v>463</v>
      </c>
      <c r="G231">
        <f>+C231-(C$7+F231*C$8)</f>
        <v>-1.1800000000221189E-2</v>
      </c>
      <c r="I231">
        <f>+G231</f>
        <v>-1.1800000000221189E-2</v>
      </c>
      <c r="Q231" s="2">
        <f>+C231-15018.5</f>
        <v>30535.262000000002</v>
      </c>
    </row>
    <row r="232" spans="1:35" x14ac:dyDescent="0.2">
      <c r="A232" s="14" t="s">
        <v>92</v>
      </c>
      <c r="C232" s="36">
        <v>45611.432999999997</v>
      </c>
      <c r="D232" s="36"/>
      <c r="E232">
        <f>+(C232-C$7)/C$8</f>
        <v>474.99708703522532</v>
      </c>
      <c r="F232">
        <f>ROUND(2*E232,0)/2</f>
        <v>475</v>
      </c>
      <c r="G232">
        <f>+C232-(C$7+F232*C$8)</f>
        <v>-1.4000000002852175E-2</v>
      </c>
      <c r="I232">
        <f>+G232</f>
        <v>-1.4000000002852175E-2</v>
      </c>
      <c r="Q232" s="2">
        <f>+C232-15018.5</f>
        <v>30592.932999999997</v>
      </c>
      <c r="AD232" t="s">
        <v>67</v>
      </c>
      <c r="AE232">
        <v>12</v>
      </c>
      <c r="AG232" t="s">
        <v>91</v>
      </c>
      <c r="AI232" t="s">
        <v>63</v>
      </c>
    </row>
    <row r="233" spans="1:35" x14ac:dyDescent="0.2">
      <c r="A233" s="14" t="s">
        <v>92</v>
      </c>
      <c r="C233" s="36">
        <v>45611.442999999999</v>
      </c>
      <c r="D233" s="36"/>
      <c r="E233">
        <f>+(C233-C$7)/C$8</f>
        <v>474.99916772434995</v>
      </c>
      <c r="F233">
        <f>ROUND(2*E233,0)/2</f>
        <v>475</v>
      </c>
      <c r="G233">
        <f>+C233-(C$7+F233*C$8)</f>
        <v>-4.0000000008149073E-3</v>
      </c>
      <c r="I233">
        <f>+G233</f>
        <v>-4.0000000008149073E-3</v>
      </c>
      <c r="O233">
        <f ca="1">+C$11+C$12*F233</f>
        <v>0.11889698751680633</v>
      </c>
      <c r="Q233" s="2">
        <f>+C233-15018.5</f>
        <v>30592.942999999999</v>
      </c>
      <c r="AD233" t="s">
        <v>67</v>
      </c>
      <c r="AE233">
        <v>6</v>
      </c>
      <c r="AG233" t="s">
        <v>61</v>
      </c>
      <c r="AI233" t="s">
        <v>63</v>
      </c>
    </row>
    <row r="234" spans="1:35" x14ac:dyDescent="0.2">
      <c r="A234" s="14" t="s">
        <v>93</v>
      </c>
      <c r="C234" s="36">
        <v>45933.432000000001</v>
      </c>
      <c r="D234" s="36"/>
      <c r="E234">
        <f>+(C234-C$7)/C$8</f>
        <v>541.99506876677549</v>
      </c>
      <c r="F234">
        <f>ROUND(2*E234,0)/2</f>
        <v>542</v>
      </c>
      <c r="G234">
        <f>+C234-(C$7+F234*C$8)</f>
        <v>-2.3699999997916166E-2</v>
      </c>
      <c r="I234">
        <f>+G234</f>
        <v>-2.3699999997916166E-2</v>
      </c>
      <c r="O234">
        <f ca="1">+C$11+C$12*F234</f>
        <v>0.11631227278026271</v>
      </c>
      <c r="Q234" s="2">
        <f>+C234-15018.5</f>
        <v>30914.932000000001</v>
      </c>
      <c r="AD234" t="s">
        <v>67</v>
      </c>
      <c r="AE234">
        <v>11</v>
      </c>
      <c r="AG234" t="s">
        <v>66</v>
      </c>
      <c r="AI234" t="s">
        <v>63</v>
      </c>
    </row>
    <row r="235" spans="1:35" x14ac:dyDescent="0.2">
      <c r="A235" s="14" t="s">
        <v>94</v>
      </c>
      <c r="C235" s="36">
        <v>45933.434000000001</v>
      </c>
      <c r="D235" s="36"/>
      <c r="E235">
        <f>+(C235-C$7)/C$8</f>
        <v>541.9954849046004</v>
      </c>
      <c r="F235">
        <f>ROUND(2*E235,0)/2</f>
        <v>542</v>
      </c>
      <c r="G235">
        <f>+C235-(C$7+F235*C$8)</f>
        <v>-2.1699999997508712E-2</v>
      </c>
      <c r="I235">
        <f>+G235</f>
        <v>-2.1699999997508712E-2</v>
      </c>
      <c r="O235">
        <f ca="1">+C$11+C$12*F235</f>
        <v>0.11631227278026271</v>
      </c>
      <c r="Q235" s="2">
        <f>+C235-15018.5</f>
        <v>30914.934000000001</v>
      </c>
      <c r="AD235" t="s">
        <v>67</v>
      </c>
      <c r="AI235" t="s">
        <v>72</v>
      </c>
    </row>
    <row r="236" spans="1:35" x14ac:dyDescent="0.2">
      <c r="A236" s="14" t="s">
        <v>60</v>
      </c>
      <c r="C236" s="36">
        <v>46000.718999999997</v>
      </c>
      <c r="D236" s="36"/>
      <c r="E236">
        <f>+(C236-C$7)/C$8</f>
        <v>555.99540167703469</v>
      </c>
      <c r="F236">
        <f>ROUND(2*E236,0)/2</f>
        <v>556</v>
      </c>
      <c r="G236">
        <f>+C236-(C$7+F236*C$8)</f>
        <v>-2.2100000001955777E-2</v>
      </c>
      <c r="I236">
        <f>+G236</f>
        <v>-2.2100000001955777E-2</v>
      </c>
      <c r="O236">
        <f ca="1">+C$11+C$12*F236</f>
        <v>0.11577218313382076</v>
      </c>
      <c r="Q236" s="2">
        <f>+C236-15018.5</f>
        <v>30982.218999999997</v>
      </c>
    </row>
    <row r="237" spans="1:35" x14ac:dyDescent="0.2">
      <c r="A237" s="14" t="s">
        <v>60</v>
      </c>
      <c r="C237" s="36">
        <v>46029.561000000002</v>
      </c>
      <c r="D237" s="36"/>
      <c r="E237">
        <f>+(C237-C$7)/C$8</f>
        <v>561.99652524916269</v>
      </c>
      <c r="F237">
        <f>ROUND(2*E237,0)/2</f>
        <v>562</v>
      </c>
      <c r="G237">
        <f>+C237-(C$7+F237*C$8)</f>
        <v>-1.6700000000128057E-2</v>
      </c>
      <c r="I237">
        <f>+G237</f>
        <v>-1.6700000000128057E-2</v>
      </c>
      <c r="O237">
        <f ca="1">+C$11+C$12*F237</f>
        <v>0.11554071614248848</v>
      </c>
      <c r="Q237" s="2">
        <f>+C237-15018.5</f>
        <v>31011.061000000002</v>
      </c>
    </row>
    <row r="238" spans="1:35" x14ac:dyDescent="0.2">
      <c r="A238" s="14" t="s">
        <v>60</v>
      </c>
      <c r="C238" s="36">
        <v>46029.563999999998</v>
      </c>
      <c r="D238" s="36"/>
      <c r="E238">
        <f>+(C238-C$7)/C$8</f>
        <v>561.99714945589926</v>
      </c>
      <c r="F238">
        <f>ROUND(2*E238,0)/2</f>
        <v>562</v>
      </c>
      <c r="G238">
        <f>+C238-(C$7+F238*C$8)</f>
        <v>-1.3700000003154855E-2</v>
      </c>
      <c r="I238">
        <f>+G238</f>
        <v>-1.3700000003154855E-2</v>
      </c>
      <c r="O238">
        <f ca="1">+C$11+C$12*F238</f>
        <v>0.11554071614248848</v>
      </c>
      <c r="Q238" s="2">
        <f>+C238-15018.5</f>
        <v>31011.063999999998</v>
      </c>
    </row>
    <row r="239" spans="1:35" x14ac:dyDescent="0.2">
      <c r="A239" s="14" t="s">
        <v>60</v>
      </c>
      <c r="C239" s="36">
        <v>46221.803999999996</v>
      </c>
      <c r="D239" s="36"/>
      <c r="E239">
        <f>+(C239-C$7)/C$8</f>
        <v>601.99631718024921</v>
      </c>
      <c r="F239">
        <f>ROUND(2*E239,0)/2</f>
        <v>602</v>
      </c>
      <c r="G239">
        <f>+C239-(C$7+F239*C$8)</f>
        <v>-1.7700000003969762E-2</v>
      </c>
      <c r="I239">
        <f>+G239</f>
        <v>-1.7700000003969762E-2</v>
      </c>
      <c r="O239">
        <f ca="1">+C$11+C$12*F239</f>
        <v>0.11399760286694005</v>
      </c>
      <c r="Q239" s="2">
        <f>+C239-15018.5</f>
        <v>31203.303999999996</v>
      </c>
    </row>
    <row r="240" spans="1:35" x14ac:dyDescent="0.2">
      <c r="A240" s="14" t="s">
        <v>95</v>
      </c>
      <c r="C240" s="36">
        <v>46332.341</v>
      </c>
      <c r="D240" s="36"/>
      <c r="E240">
        <f>+(C240-C$7)/C$8</f>
        <v>624.99563055283897</v>
      </c>
      <c r="F240">
        <f>ROUND(2*E240,0)/2</f>
        <v>625</v>
      </c>
      <c r="G240">
        <f>+C240-(C$7+F240*C$8)</f>
        <v>-2.1000000000640284E-2</v>
      </c>
      <c r="I240">
        <f>+G240</f>
        <v>-2.1000000000640284E-2</v>
      </c>
      <c r="O240">
        <f ca="1">+C$11+C$12*F240</f>
        <v>0.1131103127334997</v>
      </c>
      <c r="Q240" s="2">
        <f>+C240-15018.5</f>
        <v>31313.841</v>
      </c>
      <c r="AD240" t="s">
        <v>67</v>
      </c>
      <c r="AE240">
        <v>6</v>
      </c>
      <c r="AG240" t="s">
        <v>61</v>
      </c>
      <c r="AI240" t="s">
        <v>63</v>
      </c>
    </row>
    <row r="241" spans="1:35" x14ac:dyDescent="0.2">
      <c r="A241" s="14" t="s">
        <v>95</v>
      </c>
      <c r="C241" s="36">
        <v>46332.355000000003</v>
      </c>
      <c r="D241" s="36"/>
      <c r="E241">
        <f>+(C241-C$7)/C$8</f>
        <v>624.99854351761348</v>
      </c>
      <c r="F241">
        <f>ROUND(2*E241,0)/2</f>
        <v>625</v>
      </c>
      <c r="G241">
        <f>+C241-(C$7+F241*C$8)</f>
        <v>-6.9999999977881089E-3</v>
      </c>
      <c r="I241">
        <f>+G241</f>
        <v>-6.9999999977881089E-3</v>
      </c>
      <c r="O241">
        <f ca="1">+C$11+C$12*F241</f>
        <v>0.1131103127334997</v>
      </c>
      <c r="Q241" s="2">
        <f>+C241-15018.5</f>
        <v>31313.855000000003</v>
      </c>
      <c r="AD241" t="s">
        <v>67</v>
      </c>
      <c r="AE241">
        <v>9</v>
      </c>
      <c r="AG241" t="s">
        <v>66</v>
      </c>
      <c r="AI241" t="s">
        <v>63</v>
      </c>
    </row>
    <row r="242" spans="1:35" x14ac:dyDescent="0.2">
      <c r="A242" s="14" t="s">
        <v>97</v>
      </c>
      <c r="C242" s="36">
        <v>46356.370999999999</v>
      </c>
      <c r="D242" s="36"/>
      <c r="E242">
        <f>+(C242-C$7)/C$8</f>
        <v>629.99552651838258</v>
      </c>
      <c r="F242">
        <f>ROUND(2*E242,0)/2</f>
        <v>630</v>
      </c>
      <c r="G242">
        <f>+C242-(C$7+F242*C$8)</f>
        <v>-2.1500000002561137E-2</v>
      </c>
      <c r="I242">
        <f>+G242</f>
        <v>-2.1500000002561137E-2</v>
      </c>
      <c r="O242">
        <f ca="1">+C$11+C$12*F242</f>
        <v>0.11291742357405615</v>
      </c>
      <c r="Q242" s="2">
        <f>+C242-15018.5</f>
        <v>31337.870999999999</v>
      </c>
      <c r="AE242">
        <v>14</v>
      </c>
      <c r="AG242" t="s">
        <v>96</v>
      </c>
      <c r="AI242" t="s">
        <v>63</v>
      </c>
    </row>
    <row r="243" spans="1:35" x14ac:dyDescent="0.2">
      <c r="A243" s="59" t="s">
        <v>810</v>
      </c>
      <c r="B243" s="60" t="s">
        <v>119</v>
      </c>
      <c r="C243" s="59">
        <v>46356.373</v>
      </c>
      <c r="D243" s="59" t="s">
        <v>135</v>
      </c>
      <c r="E243" s="14">
        <f>+(C243-C$7)/C$8</f>
        <v>629.99594265620749</v>
      </c>
      <c r="F243">
        <f>ROUND(2*E243,0)/2</f>
        <v>630</v>
      </c>
      <c r="G243">
        <f>+C243-(C$7+F243*C$8)</f>
        <v>-1.9500000002153683E-2</v>
      </c>
      <c r="I243">
        <f>+G243</f>
        <v>-1.9500000002153683E-2</v>
      </c>
      <c r="O243">
        <f ca="1">+C$11+C$12*F243</f>
        <v>0.11291742357405615</v>
      </c>
      <c r="Q243" s="2">
        <f>+C243-15018.5</f>
        <v>31337.873</v>
      </c>
    </row>
    <row r="244" spans="1:35" x14ac:dyDescent="0.2">
      <c r="A244" s="14" t="s">
        <v>98</v>
      </c>
      <c r="C244" s="36">
        <v>46707.22</v>
      </c>
      <c r="D244" s="36"/>
      <c r="E244">
        <f>+(C244-C$7)/C$8</f>
        <v>702.99629637335897</v>
      </c>
      <c r="F244">
        <f>ROUND(2*E244,0)/2</f>
        <v>703</v>
      </c>
      <c r="G244">
        <f>+C244-(C$7+F244*C$8)</f>
        <v>-1.780000000144355E-2</v>
      </c>
      <c r="I244">
        <f>+G244</f>
        <v>-1.780000000144355E-2</v>
      </c>
      <c r="O244">
        <f ca="1">+C$11+C$12*F244</f>
        <v>0.11010124184618025</v>
      </c>
      <c r="Q244" s="2">
        <f>+C244-15018.5</f>
        <v>31688.720000000001</v>
      </c>
      <c r="AD244" t="s">
        <v>67</v>
      </c>
      <c r="AE244">
        <v>9</v>
      </c>
      <c r="AG244" t="s">
        <v>96</v>
      </c>
      <c r="AI244" t="s">
        <v>63</v>
      </c>
    </row>
    <row r="245" spans="1:35" x14ac:dyDescent="0.2">
      <c r="A245" s="14" t="s">
        <v>99</v>
      </c>
      <c r="C245" s="36">
        <v>47024.425000000003</v>
      </c>
      <c r="D245" s="36"/>
      <c r="E245">
        <f>+(C245-C$7)/C$8</f>
        <v>768.99679573874914</v>
      </c>
      <c r="F245">
        <f>ROUND(2*E245,0)/2</f>
        <v>769</v>
      </c>
      <c r="G245">
        <f>+C245-(C$7+F245*C$8)</f>
        <v>-1.5399999996589031E-2</v>
      </c>
      <c r="I245">
        <f>+G245</f>
        <v>-1.5399999996589031E-2</v>
      </c>
      <c r="O245">
        <f ca="1">+C$11+C$12*F245</f>
        <v>0.10755510494152534</v>
      </c>
      <c r="Q245" s="2">
        <f>+C245-15018.5</f>
        <v>32005.925000000003</v>
      </c>
      <c r="AD245" t="s">
        <v>67</v>
      </c>
      <c r="AE245">
        <v>10</v>
      </c>
      <c r="AG245" t="s">
        <v>66</v>
      </c>
      <c r="AI245" t="s">
        <v>63</v>
      </c>
    </row>
    <row r="246" spans="1:35" x14ac:dyDescent="0.2">
      <c r="A246" s="59" t="s">
        <v>820</v>
      </c>
      <c r="B246" s="60" t="s">
        <v>119</v>
      </c>
      <c r="C246" s="59">
        <v>47034.014000000003</v>
      </c>
      <c r="D246" s="59" t="s">
        <v>135</v>
      </c>
      <c r="E246" s="14">
        <f>+(C246-C$7)/C$8</f>
        <v>770.9919685399808</v>
      </c>
      <c r="F246">
        <f>ROUND(2*E246,0)/2</f>
        <v>771</v>
      </c>
      <c r="G246">
        <f>+C246-(C$7+F246*C$8)</f>
        <v>-3.8599999999860302E-2</v>
      </c>
      <c r="I246">
        <f>+G246</f>
        <v>-3.8599999999860302E-2</v>
      </c>
      <c r="O246">
        <f ca="1">+C$11+C$12*F246</f>
        <v>0.10747794927774791</v>
      </c>
      <c r="Q246" s="2">
        <f>+C246-15018.5</f>
        <v>32015.514000000003</v>
      </c>
    </row>
    <row r="247" spans="1:35" x14ac:dyDescent="0.2">
      <c r="A247" s="14" t="s">
        <v>60</v>
      </c>
      <c r="C247" s="36">
        <v>47375.288</v>
      </c>
      <c r="D247" s="36"/>
      <c r="E247">
        <f>+(C247-C$7)/C$8</f>
        <v>842.00047855849846</v>
      </c>
      <c r="F247">
        <f>ROUND(2*E247,0)/2</f>
        <v>842</v>
      </c>
      <c r="G247">
        <f>+C247-(C$7+F247*C$8)</f>
        <v>2.3000000001047738E-3</v>
      </c>
      <c r="I247">
        <f>+G247</f>
        <v>2.3000000001047738E-3</v>
      </c>
      <c r="O247">
        <f ca="1">+C$11+C$12*F247</f>
        <v>0.10473892321364944</v>
      </c>
      <c r="Q247" s="2">
        <f>+C247-15018.5</f>
        <v>32356.788</v>
      </c>
    </row>
    <row r="248" spans="1:35" x14ac:dyDescent="0.2">
      <c r="A248" s="14" t="s">
        <v>60</v>
      </c>
      <c r="C248" s="36">
        <v>47466.574999999997</v>
      </c>
      <c r="D248" s="36"/>
      <c r="E248">
        <f>+(C248-C$7)/C$8</f>
        <v>860.99446536692869</v>
      </c>
      <c r="F248">
        <f>ROUND(2*E248,0)/2</f>
        <v>861</v>
      </c>
      <c r="G248">
        <f>+C248-(C$7+F248*C$8)</f>
        <v>-2.6600000004691537E-2</v>
      </c>
      <c r="I248">
        <f>+G248</f>
        <v>-2.6600000004691537E-2</v>
      </c>
      <c r="O248">
        <f ca="1">+C$11+C$12*F248</f>
        <v>0.10400594440776394</v>
      </c>
      <c r="Q248" s="2">
        <f>+C248-15018.5</f>
        <v>32448.074999999997</v>
      </c>
    </row>
    <row r="249" spans="1:35" x14ac:dyDescent="0.2">
      <c r="A249" s="14" t="s">
        <v>60</v>
      </c>
      <c r="C249" s="36">
        <v>47466.59</v>
      </c>
      <c r="D249" s="36"/>
      <c r="E249">
        <f>+(C249-C$7)/C$8</f>
        <v>860.99758640061498</v>
      </c>
      <c r="F249">
        <f>ROUND(2*E249,0)/2</f>
        <v>861</v>
      </c>
      <c r="G249">
        <f>+C249-(C$7+F249*C$8)</f>
        <v>-1.1600000005273614E-2</v>
      </c>
      <c r="I249">
        <f>+G249</f>
        <v>-1.1600000005273614E-2</v>
      </c>
      <c r="O249">
        <f ca="1">+C$11+C$12*F249</f>
        <v>0.10400594440776394</v>
      </c>
      <c r="Q249" s="2">
        <f>+C249-15018.5</f>
        <v>32448.089999999997</v>
      </c>
    </row>
    <row r="250" spans="1:35" x14ac:dyDescent="0.2">
      <c r="A250" s="14" t="s">
        <v>100</v>
      </c>
      <c r="C250" s="36">
        <v>47471.377</v>
      </c>
      <c r="D250" s="36"/>
      <c r="E250">
        <f>+(C250-C$7)/C$8</f>
        <v>861.99361228438852</v>
      </c>
      <c r="F250">
        <f>ROUND(2*E250,0)/2</f>
        <v>862</v>
      </c>
      <c r="G250">
        <f>+C250-(C$7+F250*C$8)</f>
        <v>-3.0700000002980232E-2</v>
      </c>
      <c r="I250">
        <f>+G250</f>
        <v>-3.0700000002980232E-2</v>
      </c>
      <c r="O250">
        <f ca="1">+C$11+C$12*F250</f>
        <v>0.10396736657587523</v>
      </c>
      <c r="Q250" s="2">
        <f>+C250-15018.5</f>
        <v>32452.877</v>
      </c>
      <c r="AD250" t="s">
        <v>67</v>
      </c>
      <c r="AE250">
        <v>6</v>
      </c>
      <c r="AG250" t="s">
        <v>61</v>
      </c>
      <c r="AI250" t="s">
        <v>63</v>
      </c>
    </row>
    <row r="251" spans="1:35" x14ac:dyDescent="0.2">
      <c r="A251" s="14" t="s">
        <v>101</v>
      </c>
      <c r="C251" s="36">
        <v>47740.517</v>
      </c>
      <c r="D251" s="36"/>
      <c r="E251">
        <f>+(C251-C$7)/C$8</f>
        <v>917.99327937412852</v>
      </c>
      <c r="F251">
        <f>ROUND(2*E251,0)/2</f>
        <v>918</v>
      </c>
      <c r="G251">
        <f>+C251-(C$7+F251*C$8)</f>
        <v>-3.2299999998940621E-2</v>
      </c>
      <c r="I251">
        <f>+G251</f>
        <v>-3.2299999998940621E-2</v>
      </c>
      <c r="O251">
        <f ca="1">+C$11+C$12*F251</f>
        <v>0.10180700799010742</v>
      </c>
      <c r="Q251" s="2">
        <f>+C251-15018.5</f>
        <v>32722.017</v>
      </c>
      <c r="AD251" t="s">
        <v>67</v>
      </c>
      <c r="AE251">
        <v>6</v>
      </c>
      <c r="AG251" t="s">
        <v>61</v>
      </c>
      <c r="AI251" t="s">
        <v>63</v>
      </c>
    </row>
    <row r="252" spans="1:35" x14ac:dyDescent="0.2">
      <c r="A252" s="14" t="s">
        <v>101</v>
      </c>
      <c r="C252" s="36">
        <v>47769.366000000002</v>
      </c>
      <c r="D252" s="36"/>
      <c r="E252">
        <f>+(C252-C$7)/C$8</f>
        <v>923.99585942864292</v>
      </c>
      <c r="F252">
        <f>ROUND(2*E252,0)/2</f>
        <v>924</v>
      </c>
      <c r="G252">
        <f>+C252-(C$7+F252*C$8)</f>
        <v>-1.9899999999324791E-2</v>
      </c>
      <c r="I252">
        <f>+G252</f>
        <v>-1.9899999999324791E-2</v>
      </c>
      <c r="O252">
        <f ca="1">+C$11+C$12*F252</f>
        <v>0.10157554099877515</v>
      </c>
      <c r="Q252" s="2">
        <f>+C252-15018.5</f>
        <v>32750.866000000002</v>
      </c>
      <c r="AD252" t="s">
        <v>67</v>
      </c>
      <c r="AE252">
        <v>10</v>
      </c>
      <c r="AG252" t="s">
        <v>66</v>
      </c>
      <c r="AI252" t="s">
        <v>63</v>
      </c>
    </row>
    <row r="253" spans="1:35" x14ac:dyDescent="0.2">
      <c r="A253" s="14" t="s">
        <v>60</v>
      </c>
      <c r="C253" s="36">
        <v>47836.652999999998</v>
      </c>
      <c r="D253" s="36"/>
      <c r="E253">
        <f>+(C253-C$7)/C$8</f>
        <v>937.99619233890212</v>
      </c>
      <c r="F253">
        <f>ROUND(2*E253,0)/2</f>
        <v>938</v>
      </c>
      <c r="G253">
        <f>+C253-(C$7+F253*C$8)</f>
        <v>-1.8300000003364403E-2</v>
      </c>
      <c r="I253">
        <f>+G253</f>
        <v>-1.8300000003364403E-2</v>
      </c>
      <c r="O253">
        <f ca="1">+C$11+C$12*F253</f>
        <v>0.10103545135233319</v>
      </c>
      <c r="Q253" s="2">
        <f>+C253-15018.5</f>
        <v>32818.152999999998</v>
      </c>
    </row>
    <row r="254" spans="1:35" x14ac:dyDescent="0.2">
      <c r="A254" s="14" t="s">
        <v>102</v>
      </c>
      <c r="C254" s="36">
        <v>47846.273000000001</v>
      </c>
      <c r="D254" s="36"/>
      <c r="E254">
        <f>+(C254-C$7)/C$8</f>
        <v>939.9978152764196</v>
      </c>
      <c r="F254">
        <f>ROUND(2*E254,0)/2</f>
        <v>940</v>
      </c>
      <c r="G254">
        <f>+C254-(C$7+F254*C$8)</f>
        <v>-1.0499999996682163E-2</v>
      </c>
      <c r="I254">
        <f>+G254</f>
        <v>-1.0499999996682163E-2</v>
      </c>
      <c r="O254">
        <f ca="1">+C$11+C$12*F254</f>
        <v>0.10095829568855577</v>
      </c>
      <c r="Q254" s="2">
        <f>+C254-15018.5</f>
        <v>32827.773000000001</v>
      </c>
      <c r="AD254" t="s">
        <v>67</v>
      </c>
      <c r="AE254">
        <v>9</v>
      </c>
      <c r="AG254" t="s">
        <v>66</v>
      </c>
      <c r="AI254" t="s">
        <v>63</v>
      </c>
    </row>
    <row r="255" spans="1:35" x14ac:dyDescent="0.2">
      <c r="A255" s="14" t="s">
        <v>103</v>
      </c>
      <c r="C255" s="36">
        <v>48115.4</v>
      </c>
      <c r="D255" s="36"/>
      <c r="E255">
        <f>+(C255-C$7)/C$8</f>
        <v>995.99477747029835</v>
      </c>
      <c r="F255">
        <f>ROUND(2*E255,0)/2</f>
        <v>996</v>
      </c>
      <c r="G255">
        <f>+C255-(C$7+F255*C$8)</f>
        <v>-2.5099999998928979E-2</v>
      </c>
      <c r="I255">
        <f>+G255</f>
        <v>-2.5099999998928979E-2</v>
      </c>
      <c r="O255">
        <f ca="1">+C$11+C$12*F255</f>
        <v>9.8797937102787975E-2</v>
      </c>
      <c r="Q255" s="2">
        <f>+C255-15018.5</f>
        <v>33096.9</v>
      </c>
      <c r="AD255" t="s">
        <v>67</v>
      </c>
      <c r="AE255">
        <v>13</v>
      </c>
      <c r="AG255" t="s">
        <v>66</v>
      </c>
      <c r="AI255" t="s">
        <v>63</v>
      </c>
    </row>
    <row r="256" spans="1:35" x14ac:dyDescent="0.2">
      <c r="A256" s="14" t="s">
        <v>60</v>
      </c>
      <c r="C256" s="36">
        <v>48158.665999999997</v>
      </c>
      <c r="D256" s="36"/>
      <c r="E256">
        <f>+(C256-C$7)/C$8</f>
        <v>1004.9970870352254</v>
      </c>
      <c r="F256">
        <f>ROUND(2*E256,0)/2</f>
        <v>1005</v>
      </c>
      <c r="G256">
        <f>+C256-(C$7+F256*C$8)</f>
        <v>-1.4000000002852175E-2</v>
      </c>
      <c r="I256">
        <f>+G256</f>
        <v>-1.4000000002852175E-2</v>
      </c>
      <c r="O256">
        <f ca="1">+C$11+C$12*F256</f>
        <v>9.8450736615789569E-2</v>
      </c>
      <c r="Q256" s="2">
        <f>+C256-15018.5</f>
        <v>33140.165999999997</v>
      </c>
    </row>
    <row r="257" spans="1:35" x14ac:dyDescent="0.2">
      <c r="A257" s="14" t="s">
        <v>103</v>
      </c>
      <c r="C257" s="36">
        <v>48163.455000000002</v>
      </c>
      <c r="D257" s="36"/>
      <c r="E257">
        <f>+(C257-C$7)/C$8</f>
        <v>1005.9935290568238</v>
      </c>
      <c r="F257">
        <f>ROUND(2*E257,0)/2</f>
        <v>1006</v>
      </c>
      <c r="G257">
        <f>+C257-(C$7+F257*C$8)</f>
        <v>-3.110000000015134E-2</v>
      </c>
      <c r="I257">
        <f>+G257</f>
        <v>-3.110000000015134E-2</v>
      </c>
      <c r="O257">
        <f ca="1">+C$11+C$12*F257</f>
        <v>9.841215878390086E-2</v>
      </c>
      <c r="Q257" s="2">
        <f>+C257-15018.5</f>
        <v>33144.955000000002</v>
      </c>
      <c r="AD257" t="s">
        <v>67</v>
      </c>
      <c r="AE257">
        <v>8</v>
      </c>
      <c r="AG257" t="s">
        <v>61</v>
      </c>
      <c r="AI257" t="s">
        <v>63</v>
      </c>
    </row>
    <row r="258" spans="1:35" x14ac:dyDescent="0.2">
      <c r="A258" s="14" t="s">
        <v>60</v>
      </c>
      <c r="C258" s="36">
        <v>48480.673999999999</v>
      </c>
      <c r="D258" s="36"/>
      <c r="E258">
        <f>+(C258-C$7)/C$8</f>
        <v>1071.9969413869869</v>
      </c>
      <c r="F258">
        <f>ROUND(2*E258,0)/2</f>
        <v>1072</v>
      </c>
      <c r="G258">
        <f>+C258-(C$7+F258*C$8)</f>
        <v>-1.4699999999720603E-2</v>
      </c>
      <c r="I258">
        <f>+G258</f>
        <v>-1.4699999999720603E-2</v>
      </c>
      <c r="O258">
        <f ca="1">+C$11+C$12*F258</f>
        <v>9.586602187924595E-2</v>
      </c>
      <c r="Q258" s="2">
        <f>+C258-15018.5</f>
        <v>33462.173999999999</v>
      </c>
    </row>
    <row r="259" spans="1:35" x14ac:dyDescent="0.2">
      <c r="A259" s="14" t="s">
        <v>60</v>
      </c>
      <c r="C259" s="36">
        <v>48480.677000000003</v>
      </c>
      <c r="D259" s="36"/>
      <c r="E259">
        <f>+(C259-C$7)/C$8</f>
        <v>1071.9975655937251</v>
      </c>
      <c r="F259">
        <f>ROUND(2*E259,0)/2</f>
        <v>1072</v>
      </c>
      <c r="G259">
        <f>+C259-(C$7+F259*C$8)</f>
        <v>-1.1699999995471444E-2</v>
      </c>
      <c r="I259">
        <f>+G259</f>
        <v>-1.1699999995471444E-2</v>
      </c>
      <c r="O259">
        <f ca="1">+C$11+C$12*F259</f>
        <v>9.586602187924595E-2</v>
      </c>
      <c r="Q259" s="2">
        <f>+C259-15018.5</f>
        <v>33462.177000000003</v>
      </c>
    </row>
    <row r="260" spans="1:35" x14ac:dyDescent="0.2">
      <c r="A260" s="14" t="s">
        <v>104</v>
      </c>
      <c r="C260" s="36">
        <v>48509.493999999999</v>
      </c>
      <c r="D260" s="36">
        <v>0.01</v>
      </c>
      <c r="E260">
        <f>+(C260-C$7)/C$8</f>
        <v>1077.9934874430407</v>
      </c>
      <c r="F260">
        <f>ROUND(2*E260,0)/2</f>
        <v>1078</v>
      </c>
      <c r="G260">
        <f>+C260-(C$7+F260*C$8)</f>
        <v>-3.1300000002374873E-2</v>
      </c>
      <c r="I260">
        <f>+G260</f>
        <v>-3.1300000002374873E-2</v>
      </c>
      <c r="O260">
        <f ca="1">+C$11+C$12*F260</f>
        <v>9.563455488791367E-2</v>
      </c>
      <c r="Q260" s="2">
        <f>+C260-15018.5</f>
        <v>33490.993999999999</v>
      </c>
      <c r="AD260" t="s">
        <v>67</v>
      </c>
      <c r="AE260">
        <v>7</v>
      </c>
      <c r="AG260" t="s">
        <v>61</v>
      </c>
      <c r="AI260" t="s">
        <v>63</v>
      </c>
    </row>
    <row r="261" spans="1:35" x14ac:dyDescent="0.2">
      <c r="A261" s="14" t="s">
        <v>105</v>
      </c>
      <c r="C261" s="36">
        <v>48860.355000000003</v>
      </c>
      <c r="D261" s="36">
        <v>6.0000000000000001E-3</v>
      </c>
      <c r="E261">
        <f>+(C261-C$7)/C$8</f>
        <v>1150.9967541249666</v>
      </c>
      <c r="F261">
        <f>ROUND(2*E261,0)/2</f>
        <v>1151</v>
      </c>
      <c r="G261">
        <f>+C261-(C$7+F261*C$8)</f>
        <v>-1.5599999998812564E-2</v>
      </c>
      <c r="I261">
        <f>+G261</f>
        <v>-1.5599999998812564E-2</v>
      </c>
      <c r="O261">
        <f ca="1">+C$11+C$12*F261</f>
        <v>9.2818373160037784E-2</v>
      </c>
      <c r="Q261" s="2">
        <f>+C261-15018.5</f>
        <v>33841.855000000003</v>
      </c>
      <c r="AD261" t="s">
        <v>67</v>
      </c>
      <c r="AE261">
        <v>6</v>
      </c>
      <c r="AG261" t="s">
        <v>61</v>
      </c>
      <c r="AI261" t="s">
        <v>63</v>
      </c>
    </row>
    <row r="262" spans="1:35" x14ac:dyDescent="0.2">
      <c r="A262" s="14" t="s">
        <v>60</v>
      </c>
      <c r="C262" s="36">
        <v>48874.781000000003</v>
      </c>
      <c r="D262" s="36"/>
      <c r="E262">
        <f>+(C262-C$7)/C$8</f>
        <v>1153.9983562555922</v>
      </c>
      <c r="F262">
        <f>ROUND(2*E262,0)/2</f>
        <v>1154</v>
      </c>
      <c r="G262">
        <f>+C262-(C$7+F262*C$8)</f>
        <v>-7.8999999968800694E-3</v>
      </c>
      <c r="I262">
        <f>+G262</f>
        <v>-7.8999999968800694E-3</v>
      </c>
      <c r="O262">
        <f ca="1">+C$11+C$12*F262</f>
        <v>9.2702639664371644E-2</v>
      </c>
      <c r="Q262" s="2">
        <f>+C262-15018.5</f>
        <v>33856.281000000003</v>
      </c>
    </row>
    <row r="263" spans="1:35" x14ac:dyDescent="0.2">
      <c r="A263" s="14" t="s">
        <v>106</v>
      </c>
      <c r="C263" s="36">
        <v>49076.612999999998</v>
      </c>
      <c r="D263" s="36">
        <v>4.0000000000000001E-3</v>
      </c>
      <c r="E263">
        <f>+(C263-C$7)/C$8</f>
        <v>1195.9933209879105</v>
      </c>
      <c r="F263">
        <f>ROUND(2*E263,0)/2</f>
        <v>1196</v>
      </c>
      <c r="G263">
        <f>+C263-(C$7+F263*C$8)</f>
        <v>-3.2100000003993046E-2</v>
      </c>
      <c r="I263">
        <f>+G263</f>
        <v>-3.2100000003993046E-2</v>
      </c>
      <c r="O263">
        <f ca="1">+C$11+C$12*F263</f>
        <v>9.1082370725045797E-2</v>
      </c>
      <c r="Q263" s="2">
        <f>+C263-15018.5</f>
        <v>34058.112999999998</v>
      </c>
      <c r="AD263" t="s">
        <v>67</v>
      </c>
      <c r="AE263">
        <v>7</v>
      </c>
      <c r="AG263" t="s">
        <v>61</v>
      </c>
      <c r="AI263" t="s">
        <v>63</v>
      </c>
    </row>
    <row r="264" spans="1:35" x14ac:dyDescent="0.2">
      <c r="A264" s="14" t="s">
        <v>107</v>
      </c>
      <c r="B264" s="41"/>
      <c r="C264" s="40">
        <v>49177.538999999997</v>
      </c>
      <c r="D264" s="40">
        <v>6.0000000000000001E-3</v>
      </c>
      <c r="E264" s="14">
        <f>+(C264-C$7)/C$8</f>
        <v>1216.9928840431944</v>
      </c>
      <c r="F264">
        <f>ROUND(2*E264,0)/2</f>
        <v>1217</v>
      </c>
      <c r="G264">
        <f>+C264-(C$7+F264*C$8)</f>
        <v>-3.4200000001874287E-2</v>
      </c>
      <c r="I264">
        <f>+G264</f>
        <v>-3.4200000001874287E-2</v>
      </c>
      <c r="O264">
        <f ca="1">+C$11+C$12*F264</f>
        <v>9.0272236255382859E-2</v>
      </c>
      <c r="Q264" s="2">
        <f>+C264-15018.5</f>
        <v>34159.038999999997</v>
      </c>
      <c r="AD264" t="s">
        <v>67</v>
      </c>
      <c r="AE264">
        <v>6</v>
      </c>
      <c r="AG264" t="s">
        <v>61</v>
      </c>
      <c r="AI264" t="s">
        <v>63</v>
      </c>
    </row>
    <row r="265" spans="1:35" x14ac:dyDescent="0.2">
      <c r="A265" s="14" t="s">
        <v>108</v>
      </c>
      <c r="B265" s="41"/>
      <c r="C265" s="40">
        <v>49206.411999999997</v>
      </c>
      <c r="D265" s="40">
        <v>5.0000000000000001E-3</v>
      </c>
      <c r="E265" s="14">
        <f>+(C265-C$7)/C$8</f>
        <v>1223.0004577516065</v>
      </c>
      <c r="F265">
        <f>ROUND(2*E265,0)/2</f>
        <v>1223</v>
      </c>
      <c r="G265">
        <f>+C265-(C$7+F265*C$8)</f>
        <v>2.1999999953550287E-3</v>
      </c>
      <c r="I265">
        <f>+G265</f>
        <v>2.1999999953550287E-3</v>
      </c>
      <c r="O265">
        <f ca="1">+C$11+C$12*F265</f>
        <v>9.0040769264050607E-2</v>
      </c>
      <c r="Q265" s="2">
        <f>+C265-15018.5</f>
        <v>34187.911999999997</v>
      </c>
      <c r="AD265" t="s">
        <v>67</v>
      </c>
      <c r="AE265">
        <v>8</v>
      </c>
      <c r="AG265" t="s">
        <v>66</v>
      </c>
      <c r="AI265" t="s">
        <v>63</v>
      </c>
    </row>
    <row r="266" spans="1:35" x14ac:dyDescent="0.2">
      <c r="A266" s="14" t="s">
        <v>109</v>
      </c>
      <c r="B266" s="41"/>
      <c r="C266" s="40">
        <v>49600.478999999999</v>
      </c>
      <c r="D266" s="40">
        <v>7.0000000000000001E-3</v>
      </c>
      <c r="E266" s="14">
        <f>+(C266-C$7)/C$8</f>
        <v>1304.9935498637146</v>
      </c>
      <c r="F266">
        <f>ROUND(2*E266,0)/2</f>
        <v>1305</v>
      </c>
      <c r="G266">
        <f>+C266-(C$7+F266*C$8)</f>
        <v>-3.1000000002677552E-2</v>
      </c>
      <c r="I266">
        <f>+G266</f>
        <v>-3.1000000002677552E-2</v>
      </c>
      <c r="O266">
        <f ca="1">+C$11+C$12*F266</f>
        <v>8.6877387049176302E-2</v>
      </c>
      <c r="Q266" s="2">
        <f>+C266-15018.5</f>
        <v>34581.978999999999</v>
      </c>
      <c r="AD266" t="s">
        <v>67</v>
      </c>
      <c r="AE266">
        <v>6</v>
      </c>
      <c r="AG266" t="s">
        <v>61</v>
      </c>
      <c r="AI266" t="s">
        <v>63</v>
      </c>
    </row>
    <row r="267" spans="1:35" x14ac:dyDescent="0.2">
      <c r="A267" s="40" t="s">
        <v>134</v>
      </c>
      <c r="B267" s="41"/>
      <c r="C267" s="40">
        <v>49600.498</v>
      </c>
      <c r="D267" s="42" t="s">
        <v>135</v>
      </c>
      <c r="E267" s="14">
        <f>+(C267-C$7)/C$8</f>
        <v>1304.9975031730507</v>
      </c>
      <c r="F267">
        <f>ROUND(2*E267,0)/2</f>
        <v>1305</v>
      </c>
      <c r="K267" s="17">
        <v>-1.2000000002444722E-2</v>
      </c>
      <c r="O267">
        <f ca="1">+C$11+C$12*F267</f>
        <v>8.6877387049176302E-2</v>
      </c>
      <c r="Q267" s="2">
        <f>+C267-15018.5</f>
        <v>34581.998</v>
      </c>
    </row>
    <row r="268" spans="1:35" x14ac:dyDescent="0.2">
      <c r="A268" s="14" t="s">
        <v>110</v>
      </c>
      <c r="B268" s="41"/>
      <c r="C268" s="40">
        <v>49653.353999999999</v>
      </c>
      <c r="D268" s="40">
        <v>6.0000000000000001E-3</v>
      </c>
      <c r="E268" s="14">
        <f>+(C268-C$7)/C$8</f>
        <v>1315.9951936081227</v>
      </c>
      <c r="F268">
        <f>ROUND(2*E268,0)/2</f>
        <v>1316</v>
      </c>
      <c r="G268">
        <f>+C268-(C$7+F268*C$8)</f>
        <v>-2.3099999998521525E-2</v>
      </c>
      <c r="I268">
        <f>+G268</f>
        <v>-2.3099999998521525E-2</v>
      </c>
      <c r="O268">
        <f ca="1">+C$11+C$12*F268</f>
        <v>8.6453030898400479E-2</v>
      </c>
      <c r="Q268" s="2">
        <f>+C268-15018.5</f>
        <v>34634.853999999999</v>
      </c>
      <c r="AD268" t="s">
        <v>67</v>
      </c>
      <c r="AE268">
        <v>8</v>
      </c>
      <c r="AG268" t="s">
        <v>61</v>
      </c>
      <c r="AI268" t="s">
        <v>63</v>
      </c>
    </row>
    <row r="269" spans="1:35" x14ac:dyDescent="0.2">
      <c r="A269" s="14" t="s">
        <v>112</v>
      </c>
      <c r="B269" s="41"/>
      <c r="C269" s="40">
        <v>49898.476999999999</v>
      </c>
      <c r="D269" s="40">
        <v>3.0000000000000001E-3</v>
      </c>
      <c r="E269" s="14">
        <f>+(C269-C$7)/C$8</f>
        <v>1366.9976696281806</v>
      </c>
      <c r="F269">
        <f>ROUND(2*E269,0)/2</f>
        <v>1367</v>
      </c>
      <c r="G269">
        <f>+C269-(C$7+F269*C$8)</f>
        <v>-1.1200000000826549E-2</v>
      </c>
      <c r="I269">
        <f>+G269</f>
        <v>-1.1200000000826549E-2</v>
      </c>
      <c r="O269">
        <f ca="1">+C$11+C$12*F269</f>
        <v>8.4485561472076226E-2</v>
      </c>
      <c r="Q269" s="2">
        <f>+C269-15018.5</f>
        <v>34879.976999999999</v>
      </c>
      <c r="AD269" t="s">
        <v>67</v>
      </c>
      <c r="AE269">
        <v>9</v>
      </c>
      <c r="AG269" t="s">
        <v>111</v>
      </c>
      <c r="AI269" t="s">
        <v>63</v>
      </c>
    </row>
    <row r="270" spans="1:35" x14ac:dyDescent="0.2">
      <c r="A270" s="14" t="s">
        <v>112</v>
      </c>
      <c r="B270" s="41"/>
      <c r="C270" s="40">
        <v>49922.517999999996</v>
      </c>
      <c r="D270" s="40">
        <v>3.0000000000000001E-3</v>
      </c>
      <c r="E270" s="14">
        <f>+(C270-C$7)/C$8</f>
        <v>1371.9998543517604</v>
      </c>
      <c r="F270">
        <f>ROUND(2*E270,0)/2</f>
        <v>1372</v>
      </c>
      <c r="G270">
        <f>+C270-(C$7+F270*C$8)</f>
        <v>-7.0000000414438546E-4</v>
      </c>
      <c r="I270">
        <f>+G270</f>
        <v>-7.0000000414438546E-4</v>
      </c>
      <c r="O270">
        <f ca="1">+C$11+C$12*F270</f>
        <v>8.4292672312632683E-2</v>
      </c>
      <c r="Q270" s="2">
        <f>+C270-15018.5</f>
        <v>34904.017999999996</v>
      </c>
      <c r="AD270" t="s">
        <v>67</v>
      </c>
      <c r="AE270">
        <v>13</v>
      </c>
      <c r="AG270" t="s">
        <v>111</v>
      </c>
      <c r="AI270" t="s">
        <v>63</v>
      </c>
    </row>
    <row r="271" spans="1:35" x14ac:dyDescent="0.2">
      <c r="A271" s="14" t="s">
        <v>112</v>
      </c>
      <c r="B271" s="41"/>
      <c r="C271" s="40">
        <v>49999.398000000001</v>
      </c>
      <c r="D271" s="40">
        <v>8.9999999999999993E-3</v>
      </c>
      <c r="E271" s="14">
        <f>+(C271-C$7)/C$8</f>
        <v>1387.9961923389028</v>
      </c>
      <c r="F271">
        <f>ROUND(2*E271,0)/2</f>
        <v>1388</v>
      </c>
      <c r="G271">
        <f>+C271-(C$7+F271*C$8)</f>
        <v>-1.8299999996088445E-2</v>
      </c>
      <c r="I271">
        <f>+G271</f>
        <v>-1.8299999996088445E-2</v>
      </c>
      <c r="O271">
        <f ca="1">+C$11+C$12*F271</f>
        <v>8.3675427002413302E-2</v>
      </c>
      <c r="Q271" s="2">
        <f>+C271-15018.5</f>
        <v>34980.898000000001</v>
      </c>
      <c r="AD271" t="s">
        <v>67</v>
      </c>
      <c r="AE271">
        <v>13</v>
      </c>
      <c r="AG271" t="s">
        <v>61</v>
      </c>
      <c r="AI271" t="s">
        <v>63</v>
      </c>
    </row>
    <row r="272" spans="1:35" x14ac:dyDescent="0.2">
      <c r="A272" s="14" t="s">
        <v>114</v>
      </c>
      <c r="B272" s="41"/>
      <c r="C272" s="40">
        <v>50004.283000000003</v>
      </c>
      <c r="D272" s="40">
        <v>6.0000000000000001E-3</v>
      </c>
      <c r="E272" s="14">
        <f>+(C272-C$7)/C$8</f>
        <v>1389.0126089760934</v>
      </c>
      <c r="F272">
        <f>ROUND(2*E272,0)/2</f>
        <v>1389</v>
      </c>
      <c r="G272">
        <f>+C272-(C$7+F272*C$8)</f>
        <v>6.0600000004342292E-2</v>
      </c>
      <c r="I272">
        <f>+G272</f>
        <v>6.0600000004342292E-2</v>
      </c>
      <c r="O272">
        <f ca="1">+C$11+C$12*F272</f>
        <v>8.3636849170524594E-2</v>
      </c>
      <c r="Q272" s="2">
        <f>+C272-15018.5</f>
        <v>34985.783000000003</v>
      </c>
      <c r="AD272" t="s">
        <v>67</v>
      </c>
      <c r="AE272">
        <v>28</v>
      </c>
      <c r="AG272" t="s">
        <v>113</v>
      </c>
      <c r="AI272" t="s">
        <v>72</v>
      </c>
    </row>
    <row r="273" spans="1:35" x14ac:dyDescent="0.2">
      <c r="A273" s="14" t="s">
        <v>115</v>
      </c>
      <c r="B273" s="41"/>
      <c r="C273" s="40">
        <v>50244.504000000001</v>
      </c>
      <c r="D273" s="40">
        <v>4.0000000000000001E-3</v>
      </c>
      <c r="E273" s="14">
        <f>+(C273-C$7)/C$8</f>
        <v>1438.9951311874493</v>
      </c>
      <c r="F273">
        <f>ROUND(2*E273,0)/2</f>
        <v>1439</v>
      </c>
      <c r="G273">
        <f>+C273-(C$7+F273*C$8)</f>
        <v>-2.3399999998218846E-2</v>
      </c>
      <c r="I273">
        <f>+G273</f>
        <v>-2.3399999998218846E-2</v>
      </c>
      <c r="O273">
        <f ca="1">+C$11+C$12*F273</f>
        <v>8.1707957576089049E-2</v>
      </c>
      <c r="Q273" s="2">
        <f>+C273-15018.5</f>
        <v>35226.004000000001</v>
      </c>
      <c r="AD273" t="s">
        <v>67</v>
      </c>
      <c r="AE273">
        <v>6</v>
      </c>
      <c r="AG273" t="s">
        <v>61</v>
      </c>
      <c r="AI273" t="s">
        <v>63</v>
      </c>
    </row>
    <row r="274" spans="1:35" x14ac:dyDescent="0.2">
      <c r="A274" s="59" t="s">
        <v>902</v>
      </c>
      <c r="B274" s="60" t="s">
        <v>119</v>
      </c>
      <c r="C274" s="59">
        <v>50340.610999999997</v>
      </c>
      <c r="D274" s="59" t="s">
        <v>135</v>
      </c>
      <c r="E274" s="14">
        <f>+(C274-C$7)/C$8</f>
        <v>1458.9920101537623</v>
      </c>
      <c r="F274">
        <f>ROUND(2*E274,0)/2</f>
        <v>1459</v>
      </c>
      <c r="G274">
        <f>+C274-(C$7+F274*C$8)</f>
        <v>-3.8400000004912727E-2</v>
      </c>
      <c r="I274">
        <f>+G274</f>
        <v>-3.8400000004912727E-2</v>
      </c>
      <c r="O274">
        <f ca="1">+C$11+C$12*F274</f>
        <v>8.0936400938314834E-2</v>
      </c>
      <c r="Q274" s="2">
        <f>+C274-15018.5</f>
        <v>35322.110999999997</v>
      </c>
    </row>
    <row r="275" spans="1:35" x14ac:dyDescent="0.2">
      <c r="A275" s="59" t="s">
        <v>902</v>
      </c>
      <c r="B275" s="60" t="s">
        <v>119</v>
      </c>
      <c r="C275" s="59">
        <v>50364.675000000003</v>
      </c>
      <c r="D275" s="59" t="s">
        <v>135</v>
      </c>
      <c r="E275" s="14">
        <f>+(C275-C$7)/C$8</f>
        <v>1463.9989804623297</v>
      </c>
      <c r="F275">
        <f>ROUND(2*E275,0)/2</f>
        <v>1464</v>
      </c>
      <c r="G275">
        <f>+C275-(C$7+F275*C$8)</f>
        <v>-4.8999999999068677E-3</v>
      </c>
      <c r="I275">
        <f>+G275</f>
        <v>-4.8999999999068677E-3</v>
      </c>
      <c r="O275">
        <f ca="1">+C$11+C$12*F275</f>
        <v>8.0743511778871277E-2</v>
      </c>
      <c r="Q275" s="2">
        <f>+C275-15018.5</f>
        <v>35346.175000000003</v>
      </c>
    </row>
    <row r="276" spans="1:35" x14ac:dyDescent="0.2">
      <c r="A276" s="59" t="s">
        <v>902</v>
      </c>
      <c r="B276" s="60" t="s">
        <v>119</v>
      </c>
      <c r="C276" s="59">
        <v>50686.690999999999</v>
      </c>
      <c r="D276" s="59" t="s">
        <v>135</v>
      </c>
      <c r="E276" s="14">
        <f>+(C276-C$7)/C$8</f>
        <v>1531.0004993653895</v>
      </c>
      <c r="F276">
        <f>ROUND(2*E276,0)/2</f>
        <v>1531</v>
      </c>
      <c r="G276">
        <f>+C276-(C$7+F276*C$8)</f>
        <v>2.3999999975785613E-3</v>
      </c>
      <c r="I276">
        <f>+G276</f>
        <v>2.3999999975785613E-3</v>
      </c>
      <c r="O276">
        <f ca="1">+C$11+C$12*F276</f>
        <v>7.8158797042327643E-2</v>
      </c>
      <c r="Q276" s="2">
        <f>+C276-15018.5</f>
        <v>35668.190999999999</v>
      </c>
    </row>
    <row r="277" spans="1:35" x14ac:dyDescent="0.2">
      <c r="A277" s="14" t="s">
        <v>114</v>
      </c>
      <c r="B277" s="41"/>
      <c r="C277" s="40">
        <v>51037.506000000001</v>
      </c>
      <c r="D277" s="40">
        <v>8.0000000000000002E-3</v>
      </c>
      <c r="E277" s="14">
        <f>+(C277-C$7)/C$8</f>
        <v>1603.9941948773435</v>
      </c>
      <c r="F277">
        <f>ROUND(2*E277,0)/2</f>
        <v>1604</v>
      </c>
      <c r="G277">
        <f>+C277-(C$7+F277*C$8)</f>
        <v>-2.7900000000954606E-2</v>
      </c>
      <c r="I277">
        <f>+G277</f>
        <v>-2.7900000000954606E-2</v>
      </c>
      <c r="O277">
        <f ca="1">+C$11+C$12*F277</f>
        <v>7.5342615314451744E-2</v>
      </c>
      <c r="Q277" s="2">
        <f>+C277-15018.5</f>
        <v>36019.006000000001</v>
      </c>
      <c r="AD277" t="s">
        <v>67</v>
      </c>
      <c r="AE277">
        <v>20</v>
      </c>
      <c r="AG277" t="s">
        <v>113</v>
      </c>
      <c r="AI277" t="s">
        <v>72</v>
      </c>
    </row>
    <row r="278" spans="1:35" x14ac:dyDescent="0.2">
      <c r="A278" s="59" t="s">
        <v>902</v>
      </c>
      <c r="B278" s="60" t="s">
        <v>119</v>
      </c>
      <c r="C278" s="59">
        <v>51109.623</v>
      </c>
      <c r="D278" s="59" t="s">
        <v>135</v>
      </c>
      <c r="E278" s="14">
        <f>+(C278-C$7)/C$8</f>
        <v>1618.9995006346101</v>
      </c>
      <c r="F278">
        <f>ROUND(2*E278,0)/2</f>
        <v>1619</v>
      </c>
      <c r="G278">
        <f>+C278-(C$7+F278*C$8)</f>
        <v>-2.4000000048545189E-3</v>
      </c>
      <c r="I278">
        <f>+G278</f>
        <v>-2.4000000048545189E-3</v>
      </c>
      <c r="O278">
        <f ca="1">+C$11+C$12*F278</f>
        <v>7.4763947836121086E-2</v>
      </c>
      <c r="Q278" s="2">
        <f>+C278-15018.5</f>
        <v>36091.123</v>
      </c>
    </row>
    <row r="279" spans="1:35" x14ac:dyDescent="0.2">
      <c r="A279" s="59" t="s">
        <v>914</v>
      </c>
      <c r="B279" s="60" t="s">
        <v>119</v>
      </c>
      <c r="C279" s="59">
        <v>51436.43</v>
      </c>
      <c r="D279" s="59" t="s">
        <v>135</v>
      </c>
      <c r="E279" s="14">
        <f>+(C279-C$7)/C$8</f>
        <v>1686.9978776970931</v>
      </c>
      <c r="F279">
        <f>ROUND(2*E279,0)/2</f>
        <v>1687</v>
      </c>
      <c r="G279">
        <f>+C279-(C$7+F279*C$8)</f>
        <v>-1.0199999996984843E-2</v>
      </c>
      <c r="I279">
        <f>+G279</f>
        <v>-1.0199999996984843E-2</v>
      </c>
      <c r="O279">
        <f ca="1">+C$11+C$12*F279</f>
        <v>7.2140655267688744E-2</v>
      </c>
      <c r="Q279" s="2">
        <f>+C279-15018.5</f>
        <v>36417.93</v>
      </c>
    </row>
    <row r="280" spans="1:35" x14ac:dyDescent="0.2">
      <c r="A280" s="59" t="s">
        <v>917</v>
      </c>
      <c r="B280" s="60" t="s">
        <v>119</v>
      </c>
      <c r="C280" s="59">
        <v>51758.46</v>
      </c>
      <c r="D280" s="59" t="s">
        <v>135</v>
      </c>
      <c r="E280" s="14">
        <f>+(C280-C$7)/C$8</f>
        <v>1754.0023095649276</v>
      </c>
      <c r="F280">
        <f>ROUND(2*E280,0)/2</f>
        <v>1754</v>
      </c>
      <c r="G280">
        <f>+C280-(C$7+F280*C$8)</f>
        <v>1.1099999996076804E-2</v>
      </c>
      <c r="I280">
        <f>+G280</f>
        <v>1.1099999996076804E-2</v>
      </c>
      <c r="O280">
        <f ca="1">+C$11+C$12*F280</f>
        <v>6.9555940531145125E-2</v>
      </c>
      <c r="Q280" s="2">
        <f>+C280-15018.5</f>
        <v>36739.96</v>
      </c>
    </row>
    <row r="281" spans="1:35" x14ac:dyDescent="0.2">
      <c r="A281" s="59" t="s">
        <v>921</v>
      </c>
      <c r="B281" s="60" t="s">
        <v>119</v>
      </c>
      <c r="C281" s="59">
        <v>51811.334000000003</v>
      </c>
      <c r="D281" s="59" t="s">
        <v>135</v>
      </c>
      <c r="E281" s="14">
        <f>+(C281-C$7)/C$8</f>
        <v>1765.003745240424</v>
      </c>
      <c r="F281">
        <f>ROUND(2*E281,0)/2</f>
        <v>1765</v>
      </c>
      <c r="G281">
        <f>+C281-(C$7+F281*C$8)</f>
        <v>1.8000000003667083E-2</v>
      </c>
      <c r="I281">
        <f>+G281</f>
        <v>1.8000000003667083E-2</v>
      </c>
      <c r="O281">
        <f ca="1">+C$11+C$12*F281</f>
        <v>6.9131584380369301E-2</v>
      </c>
      <c r="Q281" s="2">
        <f>+C281-15018.5</f>
        <v>36792.834000000003</v>
      </c>
    </row>
    <row r="282" spans="1:35" x14ac:dyDescent="0.2">
      <c r="A282" s="59" t="s">
        <v>902</v>
      </c>
      <c r="B282" s="60" t="s">
        <v>119</v>
      </c>
      <c r="C282" s="59">
        <v>52469.773000000001</v>
      </c>
      <c r="D282" s="59" t="s">
        <v>135</v>
      </c>
      <c r="E282" s="14">
        <f>+(C282-C$7)/C$8</f>
        <v>1902.0044318678347</v>
      </c>
      <c r="F282">
        <f>ROUND(2*E282,0)/2</f>
        <v>1902</v>
      </c>
      <c r="G282">
        <f>+C282-(C$7+F282*C$8)</f>
        <v>2.1300000000337604E-2</v>
      </c>
      <c r="I282">
        <f>+G282</f>
        <v>2.1300000000337604E-2</v>
      </c>
      <c r="O282">
        <f ca="1">+C$11+C$12*F282</f>
        <v>6.3846421411615908E-2</v>
      </c>
      <c r="Q282" s="2">
        <f>+C282-15018.5</f>
        <v>37451.273000000001</v>
      </c>
    </row>
    <row r="283" spans="1:35" x14ac:dyDescent="0.2">
      <c r="A283" s="43" t="s">
        <v>118</v>
      </c>
      <c r="B283" s="41" t="s">
        <v>119</v>
      </c>
      <c r="C283" s="40">
        <v>52873.485999999997</v>
      </c>
      <c r="D283" s="42">
        <v>2E-3</v>
      </c>
      <c r="E283" s="14">
        <f>+(C283-C$7)/C$8</f>
        <v>1986.0045567091813</v>
      </c>
      <c r="F283">
        <f>ROUND(2*E283,0)/2</f>
        <v>1986</v>
      </c>
      <c r="K283" s="17">
        <v>2.1899999999732245E-2</v>
      </c>
      <c r="O283">
        <f ca="1">+C$11+C$12*F283</f>
        <v>6.06058835329642E-2</v>
      </c>
      <c r="Q283" s="2">
        <f>+C283-15018.5</f>
        <v>37854.985999999997</v>
      </c>
    </row>
    <row r="284" spans="1:35" x14ac:dyDescent="0.2">
      <c r="A284" s="59" t="s">
        <v>902</v>
      </c>
      <c r="B284" s="60" t="s">
        <v>119</v>
      </c>
      <c r="C284" s="59">
        <v>53315.64</v>
      </c>
      <c r="D284" s="59" t="s">
        <v>135</v>
      </c>
      <c r="E284" s="14">
        <f>+(C284-C$7)/C$8</f>
        <v>2078.0030586130124</v>
      </c>
      <c r="F284">
        <f>ROUND(2*E284,0)/2</f>
        <v>2078</v>
      </c>
      <c r="G284">
        <f>+C284-(C$7+F284*C$8)</f>
        <v>1.4699999999720603E-2</v>
      </c>
      <c r="I284">
        <f>+G284</f>
        <v>1.4699999999720603E-2</v>
      </c>
      <c r="O284">
        <f ca="1">+C$11+C$12*F284</f>
        <v>5.7056722999202794E-2</v>
      </c>
      <c r="Q284" s="2">
        <f>+C284-15018.5</f>
        <v>38297.14</v>
      </c>
    </row>
    <row r="285" spans="1:35" x14ac:dyDescent="0.2">
      <c r="A285" s="16" t="s">
        <v>140</v>
      </c>
      <c r="B285" s="44" t="s">
        <v>119</v>
      </c>
      <c r="C285" s="16">
        <v>53517.504000000001</v>
      </c>
      <c r="D285" s="16">
        <v>6.0000000000000001E-3</v>
      </c>
      <c r="E285" s="14">
        <f>+(C285-C$7)/C$8</f>
        <v>2120.0046815505298</v>
      </c>
      <c r="F285">
        <f>ROUND(2*E285,0)/2</f>
        <v>2120</v>
      </c>
      <c r="G285">
        <f>+C285-(C$7+F285*C$8)</f>
        <v>2.2499999999126885E-2</v>
      </c>
      <c r="I285">
        <f>+G285</f>
        <v>2.2499999999126885E-2</v>
      </c>
      <c r="O285">
        <f ca="1">+C$11+C$12*F285</f>
        <v>5.5436454059876947E-2</v>
      </c>
      <c r="Q285" s="2">
        <f>+C285-15018.5</f>
        <v>38499.004000000001</v>
      </c>
    </row>
    <row r="286" spans="1:35" x14ac:dyDescent="0.2">
      <c r="A286" s="16" t="s">
        <v>138</v>
      </c>
      <c r="B286" s="44" t="s">
        <v>119</v>
      </c>
      <c r="C286" s="16">
        <v>53555.948700000001</v>
      </c>
      <c r="D286" s="16">
        <v>5.0000000000000001E-4</v>
      </c>
      <c r="E286" s="14">
        <f>+(C286-C$7)/C$8</f>
        <v>2128.0038284679886</v>
      </c>
      <c r="F286">
        <f>ROUND(2*E286,0)/2</f>
        <v>2128</v>
      </c>
      <c r="G286">
        <f>+C286-(C$7+F286*C$8)</f>
        <v>1.840000000083819E-2</v>
      </c>
      <c r="K286">
        <f>+G286</f>
        <v>1.840000000083819E-2</v>
      </c>
      <c r="O286">
        <f ca="1">+C$11+C$12*F286</f>
        <v>5.512783140476725E-2</v>
      </c>
      <c r="Q286" s="2">
        <f>+C286-15018.5</f>
        <v>38537.448700000001</v>
      </c>
    </row>
    <row r="287" spans="1:35" x14ac:dyDescent="0.2">
      <c r="A287" s="43" t="s">
        <v>143</v>
      </c>
      <c r="B287" s="41" t="s">
        <v>119</v>
      </c>
      <c r="C287" s="40">
        <v>54651.748</v>
      </c>
      <c r="D287" s="40">
        <v>2.0000000000000001E-4</v>
      </c>
      <c r="E287" s="14">
        <f>+(C287-C$7)/C$8</f>
        <v>2356.0055970537442</v>
      </c>
      <c r="F287">
        <f>ROUND(2*E287,0)/2</f>
        <v>2356</v>
      </c>
      <c r="G287">
        <f>+C287-(C$7+F287*C$8)</f>
        <v>2.68999999971129E-2</v>
      </c>
      <c r="I287">
        <f>+G287</f>
        <v>2.68999999971129E-2</v>
      </c>
      <c r="O287">
        <f ca="1">+C$11+C$12*F287</f>
        <v>4.6332085734141173E-2</v>
      </c>
      <c r="Q287" s="2">
        <f>+C287-15018.5</f>
        <v>39633.248</v>
      </c>
    </row>
    <row r="288" spans="1:35" x14ac:dyDescent="0.2">
      <c r="A288" s="43" t="s">
        <v>144</v>
      </c>
      <c r="B288" s="41" t="s">
        <v>119</v>
      </c>
      <c r="C288" s="40">
        <v>54728.645900000003</v>
      </c>
      <c r="D288" s="40">
        <v>2.0000000000000001E-4</v>
      </c>
      <c r="E288" s="14">
        <f>+(C288-C$7)/C$8</f>
        <v>2372.0056594744183</v>
      </c>
      <c r="F288">
        <f>ROUND(2*E288,0)/2</f>
        <v>2372</v>
      </c>
      <c r="G288">
        <f>+C288-(C$7+F288*C$8)</f>
        <v>2.7200000004086178E-2</v>
      </c>
      <c r="K288">
        <f>+G288</f>
        <v>2.7200000004086178E-2</v>
      </c>
      <c r="O288">
        <f ca="1">+C$11+C$12*F288</f>
        <v>4.5714840423921793E-2</v>
      </c>
      <c r="Q288" s="2">
        <f>+C288-15018.5</f>
        <v>39710.145900000003</v>
      </c>
    </row>
    <row r="289" spans="1:17" x14ac:dyDescent="0.2">
      <c r="A289" s="43" t="s">
        <v>141</v>
      </c>
      <c r="B289" s="41" t="s">
        <v>119</v>
      </c>
      <c r="C289" s="40">
        <v>55074.686900000001</v>
      </c>
      <c r="D289" s="40">
        <v>2.0000000000000001E-4</v>
      </c>
      <c r="E289" s="14">
        <f>+(C289-C$7)/C$8</f>
        <v>2444.0060339984602</v>
      </c>
      <c r="F289">
        <f>ROUND(2*E289,0)/2</f>
        <v>2444</v>
      </c>
      <c r="G289">
        <f>+C289-(C$7+F289*C$8)</f>
        <v>2.9000000002270099E-2</v>
      </c>
      <c r="K289">
        <f>+G289</f>
        <v>2.9000000002270099E-2</v>
      </c>
      <c r="O289">
        <f ca="1">+C$11+C$12*F289</f>
        <v>4.2937236527934616E-2</v>
      </c>
      <c r="Q289" s="2">
        <f>+C289-15018.5</f>
        <v>40056.186900000001</v>
      </c>
    </row>
    <row r="290" spans="1:17" x14ac:dyDescent="0.2">
      <c r="A290" s="16" t="s">
        <v>139</v>
      </c>
      <c r="B290" s="44" t="s">
        <v>119</v>
      </c>
      <c r="C290" s="16">
        <v>55377.470300000001</v>
      </c>
      <c r="D290" s="16">
        <v>5.7999999999999996E-3</v>
      </c>
      <c r="E290" s="14">
        <f>+(C290-C$7)/C$8</f>
        <v>2507.0058467364393</v>
      </c>
      <c r="F290">
        <f>ROUND(2*E290,0)/2</f>
        <v>2507</v>
      </c>
      <c r="G290">
        <f>+C290-(C$7+F290*C$8)</f>
        <v>2.8099999995902181E-2</v>
      </c>
      <c r="J290">
        <f>+G290</f>
        <v>2.8099999995902181E-2</v>
      </c>
      <c r="O290">
        <f ca="1">+C$11+C$12*F290</f>
        <v>4.0506833118945831E-2</v>
      </c>
      <c r="Q290" s="2">
        <f>+C290-15018.5</f>
        <v>40358.970300000001</v>
      </c>
    </row>
    <row r="291" spans="1:17" x14ac:dyDescent="0.2">
      <c r="A291" s="43" t="s">
        <v>142</v>
      </c>
      <c r="B291" s="41" t="s">
        <v>119</v>
      </c>
      <c r="C291" s="40">
        <v>55444.759299999998</v>
      </c>
      <c r="D291" s="40">
        <v>1E-4</v>
      </c>
      <c r="E291" s="14">
        <f>+(C291-C$7)/C$8</f>
        <v>2521.0065957845231</v>
      </c>
      <c r="F291">
        <f>ROUND(2*E291,0)/2</f>
        <v>2521</v>
      </c>
      <c r="G291">
        <f>+C291-(C$7+F291*C$8)</f>
        <v>3.169999999954598E-2</v>
      </c>
      <c r="K291">
        <f>+G291</f>
        <v>3.169999999954598E-2</v>
      </c>
      <c r="O291">
        <f ca="1">+C$11+C$12*F291</f>
        <v>3.9966743472503882E-2</v>
      </c>
      <c r="Q291" s="2">
        <f>+C291-15018.5</f>
        <v>40426.259299999998</v>
      </c>
    </row>
    <row r="292" spans="1:17" x14ac:dyDescent="0.2">
      <c r="A292" s="63" t="s">
        <v>145</v>
      </c>
      <c r="B292" s="64" t="s">
        <v>119</v>
      </c>
      <c r="C292" s="65">
        <v>56189.707399999999</v>
      </c>
      <c r="D292" s="65">
        <v>1E-4</v>
      </c>
      <c r="E292" s="14">
        <f>+(C292-C$7)/C$8</f>
        <v>2676.0071367636961</v>
      </c>
      <c r="F292">
        <f>ROUND(2*E292,0)/2</f>
        <v>2676</v>
      </c>
      <c r="G292">
        <f>+C292-(C$7+F292*C$8)</f>
        <v>3.4299999999348074E-2</v>
      </c>
      <c r="K292">
        <f>+G292</f>
        <v>3.4299999999348074E-2</v>
      </c>
      <c r="O292">
        <f ca="1">+C$11+C$12*F292</f>
        <v>3.3987179529753692E-2</v>
      </c>
      <c r="Q292" s="2">
        <f>+C292-15018.5</f>
        <v>41171.207399999999</v>
      </c>
    </row>
    <row r="293" spans="1:17" x14ac:dyDescent="0.2">
      <c r="A293" s="66" t="s">
        <v>146</v>
      </c>
      <c r="B293" s="67" t="s">
        <v>119</v>
      </c>
      <c r="C293" s="66">
        <v>56891.3969</v>
      </c>
      <c r="D293" s="66">
        <v>5.0000000000000001E-4</v>
      </c>
      <c r="E293" s="14">
        <f>+(C293-C$7)/C$8</f>
        <v>2822.0069078878923</v>
      </c>
      <c r="F293">
        <f>ROUND(2*E293,0)/2</f>
        <v>2822</v>
      </c>
      <c r="G293">
        <f>+C293-(C$7+F293*C$8)</f>
        <v>3.3199999998032581E-2</v>
      </c>
      <c r="J293">
        <f>+G293</f>
        <v>3.3199999998032581E-2</v>
      </c>
      <c r="O293">
        <f ca="1">+C$11+C$12*F293</f>
        <v>2.8354816074001907E-2</v>
      </c>
      <c r="Q293" s="2">
        <f>+C293-15018.5</f>
        <v>41872.8969</v>
      </c>
    </row>
    <row r="294" spans="1:17" x14ac:dyDescent="0.2">
      <c r="A294" s="71" t="s">
        <v>979</v>
      </c>
      <c r="B294" s="72" t="s">
        <v>119</v>
      </c>
      <c r="C294" s="73">
        <v>57227.822200000002</v>
      </c>
      <c r="D294" s="73">
        <v>1E-4</v>
      </c>
      <c r="E294" s="14">
        <f>+(C294-C$7)/C$8</f>
        <v>2892.0065541707418</v>
      </c>
      <c r="F294">
        <f>ROUND(2*E294,0)/2</f>
        <v>2892</v>
      </c>
      <c r="G294">
        <f>+C294-(C$7+F294*C$8)</f>
        <v>3.1500000004598405E-2</v>
      </c>
      <c r="K294">
        <f>+G294</f>
        <v>3.1500000004598405E-2</v>
      </c>
      <c r="O294">
        <f ca="1">+C$11+C$12*F294</f>
        <v>2.5654367841792147E-2</v>
      </c>
      <c r="Q294" s="2">
        <f>+C294-15018.5</f>
        <v>42209.322200000002</v>
      </c>
    </row>
    <row r="295" spans="1:17" x14ac:dyDescent="0.2">
      <c r="A295" s="68" t="s">
        <v>3</v>
      </c>
      <c r="B295" s="69" t="s">
        <v>119</v>
      </c>
      <c r="C295" s="70">
        <v>57237.432800000002</v>
      </c>
      <c r="D295" s="70">
        <v>7.6E-3</v>
      </c>
      <c r="E295" s="14">
        <f>+(C295-C$7)/C$8</f>
        <v>2894.0062212604817</v>
      </c>
      <c r="F295">
        <f>ROUND(2*E295,0)/2</f>
        <v>2894</v>
      </c>
      <c r="G295">
        <f>+C295-(C$7+F295*C$8)</f>
        <v>2.9900000001362059E-2</v>
      </c>
      <c r="K295">
        <f>+G295</f>
        <v>2.9900000001362059E-2</v>
      </c>
      <c r="O295">
        <f ca="1">+C$11+C$12*F295</f>
        <v>2.5577212178014716E-2</v>
      </c>
      <c r="Q295" s="2">
        <f>+C295-15018.5</f>
        <v>42218.932800000002</v>
      </c>
    </row>
    <row r="296" spans="1:17" x14ac:dyDescent="0.2">
      <c r="A296" s="71" t="s">
        <v>979</v>
      </c>
      <c r="B296" s="72" t="s">
        <v>119</v>
      </c>
      <c r="C296" s="73">
        <v>57256.658300000003</v>
      </c>
      <c r="D296" s="73">
        <v>1E-4</v>
      </c>
      <c r="E296" s="14">
        <f>+(C296-C$7)/C$8</f>
        <v>2898.0064501362858</v>
      </c>
      <c r="F296">
        <f>ROUND(2*E296,0)/2</f>
        <v>2898</v>
      </c>
      <c r="G296">
        <f>+C296-(C$7+F296*C$8)</f>
        <v>3.1000000002677552E-2</v>
      </c>
      <c r="K296">
        <f>+G296</f>
        <v>3.1000000002677552E-2</v>
      </c>
      <c r="O296">
        <f ca="1">+C$11+C$12*F296</f>
        <v>2.5422900850459881E-2</v>
      </c>
      <c r="Q296" s="2">
        <f>+C296-15018.5</f>
        <v>42238.158300000003</v>
      </c>
    </row>
    <row r="297" spans="1:17" x14ac:dyDescent="0.2">
      <c r="A297" s="71" t="s">
        <v>980</v>
      </c>
      <c r="B297" s="72" t="s">
        <v>119</v>
      </c>
      <c r="C297" s="73">
        <v>57650.761500000001</v>
      </c>
      <c r="D297" s="73">
        <v>2.0000000000000001E-4</v>
      </c>
      <c r="E297" s="14">
        <f>+(C297-C$7)/C$8</f>
        <v>2980.0070743430224</v>
      </c>
      <c r="F297">
        <f>ROUND(2*E297,0)/2</f>
        <v>2980</v>
      </c>
      <c r="G297">
        <f>+C297-(C$7+F297*C$8)</f>
        <v>3.3999999999650754E-2</v>
      </c>
      <c r="K297">
        <f>+G297</f>
        <v>3.3999999999650754E-2</v>
      </c>
      <c r="O297">
        <f ca="1">+C$11+C$12*F297</f>
        <v>2.225951863558559E-2</v>
      </c>
      <c r="Q297" s="2">
        <f>+C297-15018.5</f>
        <v>42632.261500000001</v>
      </c>
    </row>
    <row r="298" spans="1:17" x14ac:dyDescent="0.2">
      <c r="A298" s="76" t="s">
        <v>1</v>
      </c>
      <c r="B298" s="77" t="s">
        <v>119</v>
      </c>
      <c r="C298" s="77">
        <v>58001.601999999999</v>
      </c>
      <c r="D298" s="77">
        <v>8.9999999999999998E-4</v>
      </c>
      <c r="E298" s="14">
        <f>+(C298-C$7)/C$8</f>
        <v>3053.0060756122425</v>
      </c>
      <c r="F298">
        <f>ROUND(2*E298,0)/2</f>
        <v>3053</v>
      </c>
      <c r="G298">
        <f>+C298-(C$7+F298*C$8)</f>
        <v>2.9199999997217674E-2</v>
      </c>
      <c r="K298">
        <f>+G298</f>
        <v>2.9199999997217674E-2</v>
      </c>
      <c r="O298">
        <f ca="1">+C$11+C$12*F298</f>
        <v>1.9443336907709691E-2</v>
      </c>
      <c r="Q298" s="2">
        <f>+C298-15018.5</f>
        <v>42983.101999999999</v>
      </c>
    </row>
    <row r="299" spans="1:17" x14ac:dyDescent="0.2">
      <c r="A299" s="74" t="s">
        <v>0</v>
      </c>
      <c r="B299" s="78" t="s">
        <v>119</v>
      </c>
      <c r="C299" s="74">
        <v>58371.659800000001</v>
      </c>
      <c r="D299" s="74">
        <v>2.0000000000000001E-4</v>
      </c>
      <c r="E299" s="14">
        <f>+(C299-C$7)/C$8</f>
        <v>3130.0035995921853</v>
      </c>
      <c r="F299">
        <f>ROUND(2*E299,0)/2</f>
        <v>3130</v>
      </c>
      <c r="G299">
        <f>+C299-(C$7+F299*C$8)</f>
        <v>1.7299999999522697E-2</v>
      </c>
      <c r="K299">
        <f>+G299</f>
        <v>1.7299999999522697E-2</v>
      </c>
      <c r="O299">
        <f ca="1">+C$11+C$12*F299</f>
        <v>1.6472843852278957E-2</v>
      </c>
      <c r="Q299" s="2">
        <f>+C299-15018.5</f>
        <v>43353.159800000001</v>
      </c>
    </row>
    <row r="300" spans="1:17" x14ac:dyDescent="0.2">
      <c r="A300" s="79" t="s">
        <v>981</v>
      </c>
      <c r="B300" s="80" t="s">
        <v>119</v>
      </c>
      <c r="C300" s="81">
        <v>58664.828300000001</v>
      </c>
      <c r="D300" s="81">
        <v>2.0000000000000001E-4</v>
      </c>
      <c r="E300" s="14">
        <f>+(C300-C$7)/C$8</f>
        <v>3191.0028505441005</v>
      </c>
      <c r="F300">
        <f>ROUND(2*E300,0)/2</f>
        <v>3191</v>
      </c>
      <c r="G300">
        <f>+C300-(C$7+F300*C$8)</f>
        <v>1.3700000003154855E-2</v>
      </c>
      <c r="K300">
        <f>+G300</f>
        <v>1.3700000003154855E-2</v>
      </c>
      <c r="O300">
        <f ca="1">+C$11+C$12*F300</f>
        <v>1.4119596107067589E-2</v>
      </c>
      <c r="Q300" s="2">
        <f>+C300-15018.5</f>
        <v>43646.328300000001</v>
      </c>
    </row>
    <row r="301" spans="1:17" ht="12" customHeight="1" x14ac:dyDescent="0.2">
      <c r="A301" s="79" t="s">
        <v>982</v>
      </c>
      <c r="B301" s="80" t="s">
        <v>119</v>
      </c>
      <c r="C301" s="81">
        <v>59039.696799999998</v>
      </c>
      <c r="D301" s="81">
        <v>2.0000000000000001E-4</v>
      </c>
      <c r="E301" s="14">
        <f>+(C301-C$7)/C$8</f>
        <v>3269.0013316410391</v>
      </c>
      <c r="F301">
        <f>ROUND(2*E301,0)/2</f>
        <v>3269</v>
      </c>
      <c r="G301">
        <f>+C301-(C$7+F301*C$8)</f>
        <v>6.3999999983934686E-3</v>
      </c>
      <c r="K301">
        <f>+G301</f>
        <v>6.3999999983934686E-3</v>
      </c>
      <c r="O301">
        <f ca="1">+C$11+C$12*F301</f>
        <v>1.1110525219748146E-2</v>
      </c>
      <c r="Q301" s="2">
        <f>+C301-15018.5</f>
        <v>44021.196799999998</v>
      </c>
    </row>
    <row r="302" spans="1:17" ht="12" customHeight="1" x14ac:dyDescent="0.2">
      <c r="A302" s="79" t="s">
        <v>982</v>
      </c>
      <c r="B302" s="80" t="s">
        <v>119</v>
      </c>
      <c r="C302" s="81">
        <v>59087.7601</v>
      </c>
      <c r="D302" s="81">
        <v>2.9999999999999997E-4</v>
      </c>
      <c r="E302" s="14">
        <f>+(C302-C$7)/C$8</f>
        <v>3279.0018101995379</v>
      </c>
      <c r="F302">
        <f>ROUND(2*E302,0)/2</f>
        <v>3279</v>
      </c>
      <c r="G302">
        <f>+C302-(C$7+F302*C$8)</f>
        <v>8.6999999984982423E-3</v>
      </c>
      <c r="K302">
        <f>+G302</f>
        <v>8.6999999984982423E-3</v>
      </c>
      <c r="O302">
        <f ca="1">+C$11+C$12*F302</f>
        <v>1.0724746900861032E-2</v>
      </c>
      <c r="Q302" s="2">
        <f>+C302-15018.5</f>
        <v>44069.2601</v>
      </c>
    </row>
    <row r="303" spans="1:17" ht="12" customHeight="1" x14ac:dyDescent="0.2">
      <c r="A303" s="85" t="s">
        <v>983</v>
      </c>
      <c r="B303" s="83" t="s">
        <v>119</v>
      </c>
      <c r="C303" s="84">
        <v>59486.660300000003</v>
      </c>
      <c r="D303" s="82">
        <v>1E-4</v>
      </c>
      <c r="E303" s="14">
        <f>+(C303-C$7)/C$8</f>
        <v>3362.0005409791729</v>
      </c>
      <c r="F303">
        <f>ROUND(2*E303,0)/2</f>
        <v>3362</v>
      </c>
      <c r="G303">
        <f>+C303-(C$7+F303*C$8)</f>
        <v>2.6000000070780516E-3</v>
      </c>
      <c r="K303">
        <f>+G303</f>
        <v>2.6000000070780516E-3</v>
      </c>
      <c r="O303">
        <f ca="1">+C$11+C$12*F303</f>
        <v>7.5227868540980181E-3</v>
      </c>
      <c r="Q303" s="2">
        <f>+C303-15018.5</f>
        <v>44468.160300000003</v>
      </c>
    </row>
    <row r="304" spans="1:17" ht="12" customHeight="1" x14ac:dyDescent="0.2">
      <c r="A304" s="85" t="s">
        <v>983</v>
      </c>
      <c r="B304" s="83" t="s">
        <v>119</v>
      </c>
      <c r="C304" s="84">
        <v>59491.466399999998</v>
      </c>
      <c r="D304" s="82">
        <v>1E-4</v>
      </c>
      <c r="E304" s="14">
        <f>+(C304-C$7)/C$8</f>
        <v>3363.0005409791715</v>
      </c>
      <c r="F304">
        <f>ROUND(2*E304,0)/2</f>
        <v>3363</v>
      </c>
      <c r="G304">
        <f>+C304-(C$7+F304*C$8)</f>
        <v>2.599999999802094E-3</v>
      </c>
      <c r="K304">
        <f>+G304</f>
        <v>2.599999999802094E-3</v>
      </c>
      <c r="O304">
        <f ca="1">+C$11+C$12*F304</f>
        <v>7.4842090222093094E-3</v>
      </c>
      <c r="Q304" s="2">
        <f>+C304-15018.5</f>
        <v>44472.966399999998</v>
      </c>
    </row>
    <row r="305" spans="1:17" ht="12" customHeight="1" x14ac:dyDescent="0.2">
      <c r="A305" s="82" t="s">
        <v>984</v>
      </c>
      <c r="B305" s="83" t="s">
        <v>119</v>
      </c>
      <c r="C305" s="84">
        <v>59789.441500000001</v>
      </c>
      <c r="D305" s="82">
        <v>5.9999999999999995E-4</v>
      </c>
      <c r="E305" s="14">
        <f>+(C305-C$7)/C$8</f>
        <v>3424.9998959655441</v>
      </c>
      <c r="F305">
        <f>ROUND(2*E305,0)/2</f>
        <v>3425</v>
      </c>
      <c r="G305">
        <f>+C305-(C$7+F305*C$8)</f>
        <v>-4.999999946448952E-4</v>
      </c>
      <c r="K305">
        <f>+G305</f>
        <v>-4.999999946448952E-4</v>
      </c>
      <c r="O305">
        <f ca="1">+C$11+C$12*F305</f>
        <v>5.0923834451092331E-3</v>
      </c>
      <c r="Q305" s="2">
        <f>+C305-15018.5</f>
        <v>44770.941500000001</v>
      </c>
    </row>
    <row r="306" spans="1:17" ht="12" customHeight="1" x14ac:dyDescent="0.2"/>
    <row r="307" spans="1:17" ht="12" customHeight="1" x14ac:dyDescent="0.2"/>
  </sheetData>
  <protectedRanges>
    <protectedRange sqref="A300:D300" name="Range1"/>
  </protectedRanges>
  <sortState xmlns:xlrd2="http://schemas.microsoft.com/office/spreadsheetml/2017/richdata2" ref="A21:U305">
    <sortCondition ref="C21:C305"/>
  </sortState>
  <phoneticPr fontId="10" type="noConversion"/>
  <hyperlinks>
    <hyperlink ref="H1009" r:id="rId1" display="http://vsolj.cetus-net.org/bulletin.html"/>
    <hyperlink ref="H64778" r:id="rId2" display="http://vsolj.cetus-net.org/bulletin.html"/>
    <hyperlink ref="H64771" r:id="rId3" display="https://www.aavso.org/ejaavso"/>
    <hyperlink ref="AP922" r:id="rId4" display="http://cdsbib.u-strasbg.fr/cgi-bin/cdsbib?1990RMxAA..21..381G"/>
    <hyperlink ref="AP926" r:id="rId5" display="http://cdsbib.u-strasbg.fr/cgi-bin/cdsbib?1990RMxAA..21..381G"/>
    <hyperlink ref="AP925" r:id="rId6" display="http://cdsbib.u-strasbg.fr/cgi-bin/cdsbib?1990RMxAA..21..381G"/>
    <hyperlink ref="AP906" r:id="rId7" display="http://cdsbib.u-strasbg.fr/cgi-bin/cdsbib?1990RMxAA..21..381G"/>
    <hyperlink ref="I64778" r:id="rId8" display="http://vsolj.cetus-net.org/bulletin.html"/>
    <hyperlink ref="AQ1062" r:id="rId9" display="http://cdsbib.u-strasbg.fr/cgi-bin/cdsbib?1990RMxAA..21..381G"/>
    <hyperlink ref="AQ55828" r:id="rId10" display="http://cdsbib.u-strasbg.fr/cgi-bin/cdsbib?1990RMxAA..21..381G"/>
    <hyperlink ref="AQ1063" r:id="rId11" display="http://cdsbib.u-strasbg.fr/cgi-bin/cdsbib?1990RMxAA..21..381G"/>
    <hyperlink ref="H64775" r:id="rId12" display="https://www.aavso.org/ejaavso"/>
    <hyperlink ref="H1948" r:id="rId13" display="http://vsolj.cetus-net.org/bulletin.html"/>
    <hyperlink ref="AP3192" r:id="rId14" display="http://cdsbib.u-strasbg.fr/cgi-bin/cdsbib?1990RMxAA..21..381G"/>
    <hyperlink ref="AP3195" r:id="rId15" display="http://cdsbib.u-strasbg.fr/cgi-bin/cdsbib?1990RMxAA..21..381G"/>
    <hyperlink ref="AP3193" r:id="rId16" display="http://cdsbib.u-strasbg.fr/cgi-bin/cdsbib?1990RMxAA..21..381G"/>
    <hyperlink ref="AP3177" r:id="rId17" display="http://cdsbib.u-strasbg.fr/cgi-bin/cdsbib?1990RMxAA..21..381G"/>
    <hyperlink ref="I1948" r:id="rId18" display="http://vsolj.cetus-net.org/bulletin.html"/>
    <hyperlink ref="AQ3406" r:id="rId19" display="http://cdsbib.u-strasbg.fr/cgi-bin/cdsbib?1990RMxAA..21..381G"/>
    <hyperlink ref="AQ109" r:id="rId20" display="http://cdsbib.u-strasbg.fr/cgi-bin/cdsbib?1990RMxAA..21..381G"/>
    <hyperlink ref="AQ3410" r:id="rId21" display="http://cdsbib.u-strasbg.fr/cgi-bin/cdsbib?1990RMxAA..21..381G"/>
    <hyperlink ref="H64596" r:id="rId22" display="http://vsolj.cetus-net.org/bulletin.html"/>
    <hyperlink ref="H64589" r:id="rId23" display="https://www.aavso.org/ejaavso"/>
    <hyperlink ref="I64596" r:id="rId24" display="http://vsolj.cetus-net.org/bulletin.html"/>
    <hyperlink ref="AQ58247" r:id="rId25" display="http://cdsbib.u-strasbg.fr/cgi-bin/cdsbib?1990RMxAA..21..381G"/>
    <hyperlink ref="H64593" r:id="rId26" display="https://www.aavso.org/ejaavso"/>
    <hyperlink ref="AP5611" r:id="rId27" display="http://cdsbib.u-strasbg.fr/cgi-bin/cdsbib?1990RMxAA..21..381G"/>
    <hyperlink ref="AP5614" r:id="rId28" display="http://cdsbib.u-strasbg.fr/cgi-bin/cdsbib?1990RMxAA..21..381G"/>
    <hyperlink ref="AP5612" r:id="rId29" display="http://cdsbib.u-strasbg.fr/cgi-bin/cdsbib?1990RMxAA..21..381G"/>
    <hyperlink ref="AP5596" r:id="rId30" display="http://cdsbib.u-strasbg.fr/cgi-bin/cdsbib?1990RMxAA..21..381G"/>
    <hyperlink ref="AQ5825" r:id="rId31" display="http://cdsbib.u-strasbg.fr/cgi-bin/cdsbib?1990RMxAA..21..381G"/>
    <hyperlink ref="AQ5829" r:id="rId32" display="http://cdsbib.u-strasbg.fr/cgi-bin/cdsbib?1990RMxAA..21..381G"/>
    <hyperlink ref="AQ65509" r:id="rId33" display="http://cdsbib.u-strasbg.fr/cgi-bin/cdsbib?1990RMxAA..21..381G"/>
    <hyperlink ref="I2717" r:id="rId34" display="http://vsolj.cetus-net.org/bulletin.html"/>
    <hyperlink ref="H2717" r:id="rId35" display="http://vsolj.cetus-net.org/bulletin.html"/>
    <hyperlink ref="AQ634" r:id="rId36" display="http://cdsbib.u-strasbg.fr/cgi-bin/cdsbib?1990RMxAA..21..381G"/>
    <hyperlink ref="AQ633" r:id="rId37" display="http://cdsbib.u-strasbg.fr/cgi-bin/cdsbib?1990RMxAA..21..381G"/>
    <hyperlink ref="AP3887" r:id="rId38" display="http://cdsbib.u-strasbg.fr/cgi-bin/cdsbib?1990RMxAA..21..381G"/>
    <hyperlink ref="AP3905" r:id="rId39" display="http://cdsbib.u-strasbg.fr/cgi-bin/cdsbib?1990RMxAA..21..381G"/>
    <hyperlink ref="AP3906" r:id="rId40" display="http://cdsbib.u-strasbg.fr/cgi-bin/cdsbib?1990RMxAA..21..381G"/>
    <hyperlink ref="AP3902" r:id="rId41" display="http://cdsbib.u-strasbg.fr/cgi-bin/cdsbib?1990RMxAA..21..381G"/>
  </hyperlinks>
  <pageMargins left="0.75" right="0.75" top="1" bottom="1" header="0.5" footer="0.5"/>
  <headerFooter alignWithMargins="0"/>
  <drawing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9"/>
  <sheetViews>
    <sheetView workbookViewId="0"/>
  </sheetViews>
  <sheetFormatPr defaultRowHeight="12.75" x14ac:dyDescent="0.2"/>
  <cols>
    <col min="1" max="1" width="19.7109375" style="36" customWidth="1"/>
    <col min="2" max="2" width="4.42578125" style="11" customWidth="1"/>
    <col min="3" max="3" width="12.7109375" style="36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36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 x14ac:dyDescent="0.25">
      <c r="A1" s="45" t="s">
        <v>147</v>
      </c>
      <c r="I1" s="46" t="s">
        <v>148</v>
      </c>
      <c r="J1" s="47" t="s">
        <v>149</v>
      </c>
    </row>
    <row r="2" spans="1:16" x14ac:dyDescent="0.2">
      <c r="I2" s="48" t="s">
        <v>150</v>
      </c>
      <c r="J2" s="49" t="s">
        <v>151</v>
      </c>
    </row>
    <row r="3" spans="1:16" x14ac:dyDescent="0.2">
      <c r="A3" s="50" t="s">
        <v>152</v>
      </c>
      <c r="I3" s="48" t="s">
        <v>153</v>
      </c>
      <c r="J3" s="49" t="s">
        <v>70</v>
      </c>
    </row>
    <row r="4" spans="1:16" x14ac:dyDescent="0.2">
      <c r="I4" s="48" t="s">
        <v>154</v>
      </c>
      <c r="J4" s="49" t="s">
        <v>70</v>
      </c>
    </row>
    <row r="5" spans="1:16" ht="13.5" thickBot="1" x14ac:dyDescent="0.25">
      <c r="I5" s="51" t="s">
        <v>155</v>
      </c>
      <c r="J5" s="52" t="s">
        <v>135</v>
      </c>
    </row>
    <row r="10" spans="1:16" ht="13.5" thickBot="1" x14ac:dyDescent="0.25"/>
    <row r="11" spans="1:16" ht="12.75" customHeight="1" thickBot="1" x14ac:dyDescent="0.25">
      <c r="A11" s="36" t="str">
        <f t="shared" ref="A11:A74" si="0">P11</f>
        <v>IBVS 35 </v>
      </c>
      <c r="B11" s="12" t="str">
        <f t="shared" ref="B11:B74" si="1">IF(H11=INT(H11),"I","II")</f>
        <v>I</v>
      </c>
      <c r="C11" s="36">
        <f t="shared" ref="C11:C74" si="2">1*G11</f>
        <v>38253.269999999997</v>
      </c>
      <c r="D11" s="11" t="str">
        <f t="shared" ref="D11:D74" si="3">VLOOKUP(F11,I$1:J$5,2,FALSE)</f>
        <v>vis</v>
      </c>
      <c r="E11" s="53">
        <f>VLOOKUP(C11,Active!C$21:E$971,3,FALSE)</f>
        <v>-1056.0078858117818</v>
      </c>
      <c r="F11" s="12" t="s">
        <v>155</v>
      </c>
      <c r="G11" s="11" t="str">
        <f t="shared" ref="G11:G74" si="4">MID(I11,3,LEN(I11)-3)</f>
        <v>38253.27</v>
      </c>
      <c r="H11" s="36">
        <f t="shared" ref="H11:H74" si="5">1*K11</f>
        <v>-1056</v>
      </c>
      <c r="I11" s="54" t="s">
        <v>576</v>
      </c>
      <c r="J11" s="55" t="s">
        <v>577</v>
      </c>
      <c r="K11" s="54">
        <v>-1056</v>
      </c>
      <c r="L11" s="54" t="s">
        <v>578</v>
      </c>
      <c r="M11" s="55" t="s">
        <v>167</v>
      </c>
      <c r="N11" s="55"/>
      <c r="O11" s="56" t="s">
        <v>579</v>
      </c>
      <c r="P11" s="57" t="s">
        <v>580</v>
      </c>
    </row>
    <row r="12" spans="1:16" ht="12.75" customHeight="1" thickBot="1" x14ac:dyDescent="0.25">
      <c r="A12" s="36" t="str">
        <f t="shared" si="0"/>
        <v>IBVS 180 </v>
      </c>
      <c r="B12" s="12" t="str">
        <f t="shared" si="1"/>
        <v>I</v>
      </c>
      <c r="C12" s="36">
        <f t="shared" si="2"/>
        <v>39358.695</v>
      </c>
      <c r="D12" s="11" t="str">
        <f t="shared" si="3"/>
        <v>vis</v>
      </c>
      <c r="E12" s="53">
        <f>VLOOKUP(C12,Active!C$21:E$971,3,FALSE)</f>
        <v>-826.00330829570782</v>
      </c>
      <c r="F12" s="12" t="s">
        <v>155</v>
      </c>
      <c r="G12" s="11" t="str">
        <f t="shared" si="4"/>
        <v>39358.695</v>
      </c>
      <c r="H12" s="36">
        <f t="shared" si="5"/>
        <v>-826</v>
      </c>
      <c r="I12" s="54" t="s">
        <v>599</v>
      </c>
      <c r="J12" s="55" t="s">
        <v>600</v>
      </c>
      <c r="K12" s="54">
        <v>-826</v>
      </c>
      <c r="L12" s="54" t="s">
        <v>601</v>
      </c>
      <c r="M12" s="55" t="s">
        <v>167</v>
      </c>
      <c r="N12" s="55"/>
      <c r="O12" s="56" t="s">
        <v>602</v>
      </c>
      <c r="P12" s="57" t="s">
        <v>603</v>
      </c>
    </row>
    <row r="13" spans="1:16" ht="12.75" customHeight="1" thickBot="1" x14ac:dyDescent="0.25">
      <c r="A13" s="36" t="str">
        <f t="shared" si="0"/>
        <v>IBVS 775 </v>
      </c>
      <c r="B13" s="12" t="str">
        <f t="shared" si="1"/>
        <v>I</v>
      </c>
      <c r="C13" s="36">
        <f t="shared" si="2"/>
        <v>39709.561999999998</v>
      </c>
      <c r="D13" s="11" t="str">
        <f t="shared" si="3"/>
        <v>vis</v>
      </c>
      <c r="E13" s="53">
        <f>VLOOKUP(C13,Active!C$21:E$971,3,FALSE)</f>
        <v>-752.99879320030857</v>
      </c>
      <c r="F13" s="12" t="s">
        <v>155</v>
      </c>
      <c r="G13" s="11" t="str">
        <f t="shared" si="4"/>
        <v>39709.562</v>
      </c>
      <c r="H13" s="36">
        <f t="shared" si="5"/>
        <v>-753</v>
      </c>
      <c r="I13" s="54" t="s">
        <v>604</v>
      </c>
      <c r="J13" s="55" t="s">
        <v>605</v>
      </c>
      <c r="K13" s="54">
        <v>-753</v>
      </c>
      <c r="L13" s="54" t="s">
        <v>490</v>
      </c>
      <c r="M13" s="55" t="s">
        <v>157</v>
      </c>
      <c r="N13" s="55"/>
      <c r="O13" s="56" t="s">
        <v>606</v>
      </c>
      <c r="P13" s="57" t="s">
        <v>607</v>
      </c>
    </row>
    <row r="14" spans="1:16" ht="12.75" customHeight="1" thickBot="1" x14ac:dyDescent="0.25">
      <c r="A14" s="36" t="str">
        <f t="shared" si="0"/>
        <v>IBVS 775 </v>
      </c>
      <c r="B14" s="12" t="str">
        <f t="shared" si="1"/>
        <v>I</v>
      </c>
      <c r="C14" s="36">
        <f t="shared" si="2"/>
        <v>39978.699999999997</v>
      </c>
      <c r="D14" s="11" t="str">
        <f t="shared" si="3"/>
        <v>vis</v>
      </c>
      <c r="E14" s="53">
        <f>VLOOKUP(C14,Active!C$21:E$971,3,FALSE)</f>
        <v>-696.99954224839348</v>
      </c>
      <c r="F14" s="12" t="s">
        <v>155</v>
      </c>
      <c r="G14" s="11" t="str">
        <f t="shared" si="4"/>
        <v>39978.700</v>
      </c>
      <c r="H14" s="36">
        <f t="shared" si="5"/>
        <v>-697</v>
      </c>
      <c r="I14" s="54" t="s">
        <v>608</v>
      </c>
      <c r="J14" s="55" t="s">
        <v>609</v>
      </c>
      <c r="K14" s="54">
        <v>-697</v>
      </c>
      <c r="L14" s="54" t="s">
        <v>481</v>
      </c>
      <c r="M14" s="55" t="s">
        <v>157</v>
      </c>
      <c r="N14" s="55"/>
      <c r="O14" s="56" t="s">
        <v>606</v>
      </c>
      <c r="P14" s="57" t="s">
        <v>607</v>
      </c>
    </row>
    <row r="15" spans="1:16" ht="12.75" customHeight="1" thickBot="1" x14ac:dyDescent="0.25">
      <c r="A15" s="36" t="str">
        <f t="shared" si="0"/>
        <v>IBVS 775 </v>
      </c>
      <c r="B15" s="12" t="str">
        <f t="shared" si="1"/>
        <v>I</v>
      </c>
      <c r="C15" s="36">
        <f t="shared" si="2"/>
        <v>40031.557000000001</v>
      </c>
      <c r="D15" s="11" t="str">
        <f t="shared" si="3"/>
        <v>vis</v>
      </c>
      <c r="E15" s="53">
        <f>VLOOKUP(C15,Active!C$21:E$971,3,FALSE)</f>
        <v>-686.00164374440828</v>
      </c>
      <c r="F15" s="12" t="s">
        <v>155</v>
      </c>
      <c r="G15" s="11" t="str">
        <f t="shared" si="4"/>
        <v>40031.557</v>
      </c>
      <c r="H15" s="36">
        <f t="shared" si="5"/>
        <v>-686</v>
      </c>
      <c r="I15" s="54" t="s">
        <v>610</v>
      </c>
      <c r="J15" s="55" t="s">
        <v>611</v>
      </c>
      <c r="K15" s="54">
        <v>-686</v>
      </c>
      <c r="L15" s="54" t="s">
        <v>509</v>
      </c>
      <c r="M15" s="55" t="s">
        <v>157</v>
      </c>
      <c r="N15" s="55"/>
      <c r="O15" s="56" t="s">
        <v>606</v>
      </c>
      <c r="P15" s="57" t="s">
        <v>607</v>
      </c>
    </row>
    <row r="16" spans="1:16" ht="12.75" customHeight="1" thickBot="1" x14ac:dyDescent="0.25">
      <c r="A16" s="36" t="str">
        <f t="shared" si="0"/>
        <v>IBVS 775 </v>
      </c>
      <c r="B16" s="12" t="str">
        <f t="shared" si="1"/>
        <v>I</v>
      </c>
      <c r="C16" s="36">
        <f t="shared" si="2"/>
        <v>40079.599999999999</v>
      </c>
      <c r="D16" s="11" t="str">
        <f t="shared" si="3"/>
        <v>vis</v>
      </c>
      <c r="E16" s="53">
        <f>VLOOKUP(C16,Active!C$21:E$971,3,FALSE)</f>
        <v>-676.00538898483228</v>
      </c>
      <c r="F16" s="12" t="s">
        <v>155</v>
      </c>
      <c r="G16" s="11" t="str">
        <f t="shared" si="4"/>
        <v>40079.600</v>
      </c>
      <c r="H16" s="36">
        <f t="shared" si="5"/>
        <v>-676</v>
      </c>
      <c r="I16" s="54" t="s">
        <v>612</v>
      </c>
      <c r="J16" s="55" t="s">
        <v>613</v>
      </c>
      <c r="K16" s="54">
        <v>-676</v>
      </c>
      <c r="L16" s="54" t="s">
        <v>614</v>
      </c>
      <c r="M16" s="55" t="s">
        <v>157</v>
      </c>
      <c r="N16" s="55"/>
      <c r="O16" s="56" t="s">
        <v>606</v>
      </c>
      <c r="P16" s="57" t="s">
        <v>607</v>
      </c>
    </row>
    <row r="17" spans="1:16" ht="12.75" customHeight="1" thickBot="1" x14ac:dyDescent="0.25">
      <c r="A17" s="36" t="str">
        <f t="shared" si="0"/>
        <v>IBVS 775 </v>
      </c>
      <c r="B17" s="12" t="str">
        <f t="shared" si="1"/>
        <v>I</v>
      </c>
      <c r="C17" s="36">
        <f t="shared" si="2"/>
        <v>40113.237000000001</v>
      </c>
      <c r="D17" s="11" t="str">
        <f t="shared" si="3"/>
        <v>vis</v>
      </c>
      <c r="E17" s="53">
        <f>VLOOKUP(C17,Active!C$21:E$971,3,FALSE)</f>
        <v>-669.00657497763257</v>
      </c>
      <c r="F17" s="12" t="s">
        <v>155</v>
      </c>
      <c r="G17" s="11" t="str">
        <f t="shared" si="4"/>
        <v>40113.237</v>
      </c>
      <c r="H17" s="36">
        <f t="shared" si="5"/>
        <v>-669</v>
      </c>
      <c r="I17" s="54" t="s">
        <v>615</v>
      </c>
      <c r="J17" s="55" t="s">
        <v>616</v>
      </c>
      <c r="K17" s="54">
        <v>-669</v>
      </c>
      <c r="L17" s="54" t="s">
        <v>617</v>
      </c>
      <c r="M17" s="55" t="s">
        <v>157</v>
      </c>
      <c r="N17" s="55"/>
      <c r="O17" s="56" t="s">
        <v>606</v>
      </c>
      <c r="P17" s="57" t="s">
        <v>607</v>
      </c>
    </row>
    <row r="18" spans="1:16" ht="12.75" customHeight="1" thickBot="1" x14ac:dyDescent="0.25">
      <c r="A18" s="36" t="str">
        <f t="shared" si="0"/>
        <v>IBVS 775 </v>
      </c>
      <c r="B18" s="12" t="str">
        <f t="shared" si="1"/>
        <v>I</v>
      </c>
      <c r="C18" s="36">
        <f t="shared" si="2"/>
        <v>40137.266000000003</v>
      </c>
      <c r="D18" s="11" t="str">
        <f t="shared" si="3"/>
        <v>vis</v>
      </c>
      <c r="E18" s="53">
        <f>VLOOKUP(C18,Active!C$21:E$971,3,FALSE)</f>
        <v>-664.00688708100074</v>
      </c>
      <c r="F18" s="12" t="s">
        <v>155</v>
      </c>
      <c r="G18" s="11" t="str">
        <f t="shared" si="4"/>
        <v>40137.266</v>
      </c>
      <c r="H18" s="36">
        <f t="shared" si="5"/>
        <v>-664</v>
      </c>
      <c r="I18" s="54" t="s">
        <v>618</v>
      </c>
      <c r="J18" s="55" t="s">
        <v>619</v>
      </c>
      <c r="K18" s="54">
        <v>-664</v>
      </c>
      <c r="L18" s="54" t="s">
        <v>620</v>
      </c>
      <c r="M18" s="55" t="s">
        <v>157</v>
      </c>
      <c r="N18" s="55"/>
      <c r="O18" s="56" t="s">
        <v>606</v>
      </c>
      <c r="P18" s="57" t="s">
        <v>607</v>
      </c>
    </row>
    <row r="19" spans="1:16" ht="12.75" customHeight="1" thickBot="1" x14ac:dyDescent="0.25">
      <c r="A19" s="36" t="str">
        <f t="shared" si="0"/>
        <v>IBVS 775 </v>
      </c>
      <c r="B19" s="12" t="str">
        <f t="shared" si="1"/>
        <v>I</v>
      </c>
      <c r="C19" s="36">
        <f t="shared" si="2"/>
        <v>40161.300000000003</v>
      </c>
      <c r="D19" s="11" t="str">
        <f t="shared" si="3"/>
        <v>vis</v>
      </c>
      <c r="E19" s="53">
        <f>VLOOKUP(C19,Active!C$21:E$971,3,FALSE)</f>
        <v>-659.00615883980743</v>
      </c>
      <c r="F19" s="12" t="s">
        <v>155</v>
      </c>
      <c r="G19" s="11" t="str">
        <f t="shared" si="4"/>
        <v>40161.300</v>
      </c>
      <c r="H19" s="36">
        <f t="shared" si="5"/>
        <v>-659</v>
      </c>
      <c r="I19" s="54" t="s">
        <v>621</v>
      </c>
      <c r="J19" s="55" t="s">
        <v>622</v>
      </c>
      <c r="K19" s="54">
        <v>-659</v>
      </c>
      <c r="L19" s="54" t="s">
        <v>623</v>
      </c>
      <c r="M19" s="55" t="s">
        <v>157</v>
      </c>
      <c r="N19" s="55"/>
      <c r="O19" s="56" t="s">
        <v>606</v>
      </c>
      <c r="P19" s="57" t="s">
        <v>607</v>
      </c>
    </row>
    <row r="20" spans="1:16" ht="12.75" customHeight="1" thickBot="1" x14ac:dyDescent="0.25">
      <c r="A20" s="36" t="str">
        <f t="shared" si="0"/>
        <v>IBVS 795 </v>
      </c>
      <c r="B20" s="12" t="str">
        <f t="shared" si="1"/>
        <v>I</v>
      </c>
      <c r="C20" s="36">
        <f t="shared" si="2"/>
        <v>40459.296000000002</v>
      </c>
      <c r="D20" s="11" t="str">
        <f t="shared" si="3"/>
        <v>vis</v>
      </c>
      <c r="E20" s="53">
        <f>VLOOKUP(C20,Active!C$21:E$971,3,FALSE)</f>
        <v>-597.0024552131664</v>
      </c>
      <c r="F20" s="12" t="s">
        <v>155</v>
      </c>
      <c r="G20" s="11" t="str">
        <f t="shared" si="4"/>
        <v>40459.296</v>
      </c>
      <c r="H20" s="36">
        <f t="shared" si="5"/>
        <v>-597</v>
      </c>
      <c r="I20" s="54" t="s">
        <v>629</v>
      </c>
      <c r="J20" s="55" t="s">
        <v>630</v>
      </c>
      <c r="K20" s="54">
        <v>-597</v>
      </c>
      <c r="L20" s="54" t="s">
        <v>502</v>
      </c>
      <c r="M20" s="55" t="s">
        <v>167</v>
      </c>
      <c r="N20" s="55"/>
      <c r="O20" s="56" t="s">
        <v>631</v>
      </c>
      <c r="P20" s="57" t="s">
        <v>632</v>
      </c>
    </row>
    <row r="21" spans="1:16" ht="12.75" customHeight="1" thickBot="1" x14ac:dyDescent="0.25">
      <c r="A21" s="36" t="str">
        <f t="shared" si="0"/>
        <v> ORI 120 </v>
      </c>
      <c r="B21" s="12" t="str">
        <f t="shared" si="1"/>
        <v>I</v>
      </c>
      <c r="C21" s="36">
        <f t="shared" si="2"/>
        <v>40800.527999999998</v>
      </c>
      <c r="D21" s="11" t="str">
        <f t="shared" si="3"/>
        <v>vis</v>
      </c>
      <c r="E21" s="53">
        <f>VLOOKUP(C21,Active!C$21:E$971,3,FALSE)</f>
        <v>-526.0026840889708</v>
      </c>
      <c r="F21" s="12" t="s">
        <v>155</v>
      </c>
      <c r="G21" s="11" t="str">
        <f t="shared" si="4"/>
        <v>40800.528</v>
      </c>
      <c r="H21" s="36">
        <f t="shared" si="5"/>
        <v>-526</v>
      </c>
      <c r="I21" s="54" t="s">
        <v>640</v>
      </c>
      <c r="J21" s="55" t="s">
        <v>641</v>
      </c>
      <c r="K21" s="54">
        <v>-526</v>
      </c>
      <c r="L21" s="54" t="s">
        <v>642</v>
      </c>
      <c r="M21" s="55" t="s">
        <v>167</v>
      </c>
      <c r="N21" s="55"/>
      <c r="O21" s="56" t="s">
        <v>643</v>
      </c>
      <c r="P21" s="56" t="s">
        <v>644</v>
      </c>
    </row>
    <row r="22" spans="1:16" ht="12.75" customHeight="1" thickBot="1" x14ac:dyDescent="0.25">
      <c r="A22" s="36" t="str">
        <f t="shared" si="0"/>
        <v> ORI 121 </v>
      </c>
      <c r="B22" s="12" t="str">
        <f t="shared" si="1"/>
        <v>I</v>
      </c>
      <c r="C22" s="36">
        <f t="shared" si="2"/>
        <v>40853.389000000003</v>
      </c>
      <c r="D22" s="11" t="str">
        <f t="shared" si="3"/>
        <v>vis</v>
      </c>
      <c r="E22" s="53">
        <f>VLOOKUP(C22,Active!C$21:E$971,3,FALSE)</f>
        <v>-515.00395330933566</v>
      </c>
      <c r="F22" s="12" t="s">
        <v>155</v>
      </c>
      <c r="G22" s="11" t="str">
        <f t="shared" si="4"/>
        <v>40853.389</v>
      </c>
      <c r="H22" s="36">
        <f t="shared" si="5"/>
        <v>-515</v>
      </c>
      <c r="I22" s="54" t="s">
        <v>645</v>
      </c>
      <c r="J22" s="55" t="s">
        <v>646</v>
      </c>
      <c r="K22" s="54">
        <v>-515</v>
      </c>
      <c r="L22" s="54" t="s">
        <v>647</v>
      </c>
      <c r="M22" s="55" t="s">
        <v>167</v>
      </c>
      <c r="N22" s="55"/>
      <c r="O22" s="56" t="s">
        <v>648</v>
      </c>
      <c r="P22" s="56" t="s">
        <v>649</v>
      </c>
    </row>
    <row r="23" spans="1:16" ht="12.75" customHeight="1" thickBot="1" x14ac:dyDescent="0.25">
      <c r="A23" s="36" t="str">
        <f t="shared" si="0"/>
        <v> ORI 121 </v>
      </c>
      <c r="B23" s="12" t="str">
        <f t="shared" si="1"/>
        <v>I</v>
      </c>
      <c r="C23" s="36">
        <f t="shared" si="2"/>
        <v>40853.406000000003</v>
      </c>
      <c r="D23" s="11" t="str">
        <f t="shared" si="3"/>
        <v>vis</v>
      </c>
      <c r="E23" s="53">
        <f>VLOOKUP(C23,Active!C$21:E$971,3,FALSE)</f>
        <v>-515.00041613782457</v>
      </c>
      <c r="F23" s="12" t="s">
        <v>155</v>
      </c>
      <c r="G23" s="11" t="str">
        <f t="shared" si="4"/>
        <v>40853.406</v>
      </c>
      <c r="H23" s="36">
        <f t="shared" si="5"/>
        <v>-515</v>
      </c>
      <c r="I23" s="54" t="s">
        <v>650</v>
      </c>
      <c r="J23" s="55" t="s">
        <v>651</v>
      </c>
      <c r="K23" s="54">
        <v>-515</v>
      </c>
      <c r="L23" s="54" t="s">
        <v>485</v>
      </c>
      <c r="M23" s="55" t="s">
        <v>167</v>
      </c>
      <c r="N23" s="55"/>
      <c r="O23" s="56" t="s">
        <v>652</v>
      </c>
      <c r="P23" s="56" t="s">
        <v>649</v>
      </c>
    </row>
    <row r="24" spans="1:16" ht="12.75" customHeight="1" thickBot="1" x14ac:dyDescent="0.25">
      <c r="A24" s="36" t="str">
        <f t="shared" si="0"/>
        <v> ORI 121 </v>
      </c>
      <c r="B24" s="12" t="str">
        <f t="shared" si="1"/>
        <v>I</v>
      </c>
      <c r="C24" s="36">
        <f t="shared" si="2"/>
        <v>40853.419000000002</v>
      </c>
      <c r="D24" s="11" t="str">
        <f t="shared" si="3"/>
        <v>vis</v>
      </c>
      <c r="E24" s="53">
        <f>VLOOKUP(C24,Active!C$21:E$971,3,FALSE)</f>
        <v>-514.9977112419632</v>
      </c>
      <c r="F24" s="12" t="s">
        <v>155</v>
      </c>
      <c r="G24" s="11" t="str">
        <f t="shared" si="4"/>
        <v>40853.419</v>
      </c>
      <c r="H24" s="36">
        <f t="shared" si="5"/>
        <v>-515</v>
      </c>
      <c r="I24" s="54" t="s">
        <v>653</v>
      </c>
      <c r="J24" s="55" t="s">
        <v>654</v>
      </c>
      <c r="K24" s="54">
        <v>-515</v>
      </c>
      <c r="L24" s="54" t="s">
        <v>655</v>
      </c>
      <c r="M24" s="55" t="s">
        <v>167</v>
      </c>
      <c r="N24" s="55"/>
      <c r="O24" s="56" t="s">
        <v>643</v>
      </c>
      <c r="P24" s="56" t="s">
        <v>649</v>
      </c>
    </row>
    <row r="25" spans="1:16" ht="12.75" customHeight="1" thickBot="1" x14ac:dyDescent="0.25">
      <c r="A25" s="36" t="str">
        <f t="shared" si="0"/>
        <v>IBVS 779 </v>
      </c>
      <c r="B25" s="12" t="str">
        <f t="shared" si="1"/>
        <v>I</v>
      </c>
      <c r="C25" s="36">
        <f t="shared" si="2"/>
        <v>41545.480000000003</v>
      </c>
      <c r="D25" s="11" t="str">
        <f t="shared" si="3"/>
        <v>vis</v>
      </c>
      <c r="E25" s="53">
        <f>VLOOKUP(C25,Active!C$21:E$971,3,FALSE)</f>
        <v>-371.00133164103909</v>
      </c>
      <c r="F25" s="12" t="s">
        <v>155</v>
      </c>
      <c r="G25" s="11" t="str">
        <f t="shared" si="4"/>
        <v>41545.480</v>
      </c>
      <c r="H25" s="36">
        <f t="shared" si="5"/>
        <v>-371</v>
      </c>
      <c r="I25" s="54" t="s">
        <v>656</v>
      </c>
      <c r="J25" s="55" t="s">
        <v>657</v>
      </c>
      <c r="K25" s="54">
        <v>-371</v>
      </c>
      <c r="L25" s="54" t="s">
        <v>658</v>
      </c>
      <c r="M25" s="55" t="s">
        <v>167</v>
      </c>
      <c r="N25" s="55"/>
      <c r="O25" s="56" t="s">
        <v>659</v>
      </c>
      <c r="P25" s="57" t="s">
        <v>660</v>
      </c>
    </row>
    <row r="26" spans="1:16" ht="12.75" customHeight="1" thickBot="1" x14ac:dyDescent="0.25">
      <c r="A26" s="36" t="str">
        <f t="shared" si="0"/>
        <v> BBS 5 </v>
      </c>
      <c r="B26" s="12" t="str">
        <f t="shared" si="1"/>
        <v>I</v>
      </c>
      <c r="C26" s="36">
        <f t="shared" si="2"/>
        <v>41569.542999999998</v>
      </c>
      <c r="D26" s="11" t="str">
        <f t="shared" si="3"/>
        <v>vis</v>
      </c>
      <c r="E26" s="53">
        <f>VLOOKUP(C26,Active!C$21:E$971,3,FALSE)</f>
        <v>-365.9945694013864</v>
      </c>
      <c r="F26" s="12" t="s">
        <v>155</v>
      </c>
      <c r="G26" s="11" t="str">
        <f t="shared" si="4"/>
        <v>41569.543</v>
      </c>
      <c r="H26" s="36">
        <f t="shared" si="5"/>
        <v>-366</v>
      </c>
      <c r="I26" s="54" t="s">
        <v>661</v>
      </c>
      <c r="J26" s="55" t="s">
        <v>662</v>
      </c>
      <c r="K26" s="54">
        <v>-366</v>
      </c>
      <c r="L26" s="54" t="s">
        <v>663</v>
      </c>
      <c r="M26" s="55" t="s">
        <v>167</v>
      </c>
      <c r="N26" s="55"/>
      <c r="O26" s="56" t="s">
        <v>643</v>
      </c>
      <c r="P26" s="56" t="s">
        <v>664</v>
      </c>
    </row>
    <row r="27" spans="1:16" ht="12.75" customHeight="1" thickBot="1" x14ac:dyDescent="0.25">
      <c r="A27" s="36" t="str">
        <f t="shared" si="0"/>
        <v> BBS 6 </v>
      </c>
      <c r="B27" s="12" t="str">
        <f t="shared" si="1"/>
        <v>I</v>
      </c>
      <c r="C27" s="36">
        <f t="shared" si="2"/>
        <v>41598.345999999998</v>
      </c>
      <c r="D27" s="11" t="str">
        <f t="shared" si="3"/>
        <v>vis</v>
      </c>
      <c r="E27" s="53">
        <f>VLOOKUP(C27,Active!C$21:E$971,3,FALSE)</f>
        <v>-360.00156051684388</v>
      </c>
      <c r="F27" s="12" t="s">
        <v>155</v>
      </c>
      <c r="G27" s="11" t="str">
        <f t="shared" si="4"/>
        <v>41598.346</v>
      </c>
      <c r="H27" s="36">
        <f t="shared" si="5"/>
        <v>-360</v>
      </c>
      <c r="I27" s="54" t="s">
        <v>665</v>
      </c>
      <c r="J27" s="55" t="s">
        <v>666</v>
      </c>
      <c r="K27" s="54">
        <v>-360</v>
      </c>
      <c r="L27" s="54" t="s">
        <v>509</v>
      </c>
      <c r="M27" s="55" t="s">
        <v>167</v>
      </c>
      <c r="N27" s="55"/>
      <c r="O27" s="56" t="s">
        <v>652</v>
      </c>
      <c r="P27" s="56" t="s">
        <v>667</v>
      </c>
    </row>
    <row r="28" spans="1:16" ht="12.75" customHeight="1" thickBot="1" x14ac:dyDescent="0.25">
      <c r="A28" s="36" t="str">
        <f t="shared" si="0"/>
        <v> AC 1162.5 </v>
      </c>
      <c r="B28" s="12" t="str">
        <f t="shared" si="1"/>
        <v>I</v>
      </c>
      <c r="C28" s="36">
        <f t="shared" si="2"/>
        <v>41891.476000000002</v>
      </c>
      <c r="D28" s="11" t="str">
        <f t="shared" si="3"/>
        <v>vis</v>
      </c>
      <c r="E28" s="53">
        <f>VLOOKUP(C28,Active!C$21:E$971,3,FALSE)</f>
        <v>-299.01032021805594</v>
      </c>
      <c r="F28" s="12" t="s">
        <v>155</v>
      </c>
      <c r="G28" s="11" t="str">
        <f t="shared" si="4"/>
        <v>41891.476</v>
      </c>
      <c r="H28" s="36">
        <f t="shared" si="5"/>
        <v>-299</v>
      </c>
      <c r="I28" s="54" t="s">
        <v>668</v>
      </c>
      <c r="J28" s="55" t="s">
        <v>669</v>
      </c>
      <c r="K28" s="54">
        <v>-299</v>
      </c>
      <c r="L28" s="54" t="s">
        <v>670</v>
      </c>
      <c r="M28" s="55" t="s">
        <v>157</v>
      </c>
      <c r="N28" s="55"/>
      <c r="O28" s="56" t="s">
        <v>627</v>
      </c>
      <c r="P28" s="56" t="s">
        <v>628</v>
      </c>
    </row>
    <row r="29" spans="1:16" ht="12.75" customHeight="1" thickBot="1" x14ac:dyDescent="0.25">
      <c r="A29" s="36" t="str">
        <f t="shared" si="0"/>
        <v> AVSJ 5.86 </v>
      </c>
      <c r="B29" s="12" t="str">
        <f t="shared" si="1"/>
        <v>I</v>
      </c>
      <c r="C29" s="36">
        <f t="shared" si="2"/>
        <v>41934.775000000001</v>
      </c>
      <c r="D29" s="11" t="str">
        <f t="shared" si="3"/>
        <v>vis</v>
      </c>
      <c r="E29" s="53">
        <f>VLOOKUP(C29,Active!C$21:E$971,3,FALSE)</f>
        <v>-290.00114437901823</v>
      </c>
      <c r="F29" s="12" t="s">
        <v>155</v>
      </c>
      <c r="G29" s="11" t="str">
        <f t="shared" si="4"/>
        <v>41934.775</v>
      </c>
      <c r="H29" s="36">
        <f t="shared" si="5"/>
        <v>-290</v>
      </c>
      <c r="I29" s="54" t="s">
        <v>671</v>
      </c>
      <c r="J29" s="55" t="s">
        <v>672</v>
      </c>
      <c r="K29" s="54">
        <v>-290</v>
      </c>
      <c r="L29" s="54" t="s">
        <v>658</v>
      </c>
      <c r="M29" s="55" t="s">
        <v>167</v>
      </c>
      <c r="N29" s="55"/>
      <c r="O29" s="56" t="s">
        <v>673</v>
      </c>
      <c r="P29" s="56" t="s">
        <v>674</v>
      </c>
    </row>
    <row r="30" spans="1:16" ht="12.75" customHeight="1" thickBot="1" x14ac:dyDescent="0.25">
      <c r="A30" s="36" t="str">
        <f t="shared" si="0"/>
        <v> BBS 13 </v>
      </c>
      <c r="B30" s="12" t="str">
        <f t="shared" si="1"/>
        <v>I</v>
      </c>
      <c r="C30" s="36">
        <f t="shared" si="2"/>
        <v>41997.279999999999</v>
      </c>
      <c r="D30" s="11" t="str">
        <f t="shared" si="3"/>
        <v>vis</v>
      </c>
      <c r="E30" s="53">
        <f>VLOOKUP(C30,Active!C$21:E$971,3,FALSE)</f>
        <v>-276.99579700796949</v>
      </c>
      <c r="F30" s="12" t="s">
        <v>155</v>
      </c>
      <c r="G30" s="11" t="str">
        <f t="shared" si="4"/>
        <v>41997.280</v>
      </c>
      <c r="H30" s="36">
        <f t="shared" si="5"/>
        <v>-277</v>
      </c>
      <c r="I30" s="54" t="s">
        <v>675</v>
      </c>
      <c r="J30" s="55" t="s">
        <v>676</v>
      </c>
      <c r="K30" s="54">
        <v>-277</v>
      </c>
      <c r="L30" s="54" t="s">
        <v>561</v>
      </c>
      <c r="M30" s="55" t="s">
        <v>167</v>
      </c>
      <c r="N30" s="55"/>
      <c r="O30" s="56" t="s">
        <v>643</v>
      </c>
      <c r="P30" s="56" t="s">
        <v>677</v>
      </c>
    </row>
    <row r="31" spans="1:16" ht="12.75" customHeight="1" thickBot="1" x14ac:dyDescent="0.25">
      <c r="A31" s="36" t="str">
        <f t="shared" si="0"/>
        <v> BBS 17 </v>
      </c>
      <c r="B31" s="12" t="str">
        <f t="shared" si="1"/>
        <v>I</v>
      </c>
      <c r="C31" s="36">
        <f t="shared" si="2"/>
        <v>42266.411</v>
      </c>
      <c r="D31" s="11" t="str">
        <f t="shared" si="3"/>
        <v>vis</v>
      </c>
      <c r="E31" s="53">
        <f>VLOOKUP(C31,Active!C$21:E$971,3,FALSE)</f>
        <v>-220.99800253844094</v>
      </c>
      <c r="F31" s="12" t="s">
        <v>155</v>
      </c>
      <c r="G31" s="11" t="str">
        <f t="shared" si="4"/>
        <v>42266.411</v>
      </c>
      <c r="H31" s="36">
        <f t="shared" si="5"/>
        <v>-221</v>
      </c>
      <c r="I31" s="54" t="s">
        <v>678</v>
      </c>
      <c r="J31" s="55" t="s">
        <v>679</v>
      </c>
      <c r="K31" s="54">
        <v>-221</v>
      </c>
      <c r="L31" s="54" t="s">
        <v>680</v>
      </c>
      <c r="M31" s="55" t="s">
        <v>167</v>
      </c>
      <c r="N31" s="55"/>
      <c r="O31" s="56" t="s">
        <v>652</v>
      </c>
      <c r="P31" s="56" t="s">
        <v>681</v>
      </c>
    </row>
    <row r="32" spans="1:16" ht="12.75" customHeight="1" thickBot="1" x14ac:dyDescent="0.25">
      <c r="A32" s="36" t="str">
        <f t="shared" si="0"/>
        <v> AVSJ 6.28 </v>
      </c>
      <c r="B32" s="12" t="str">
        <f t="shared" si="1"/>
        <v>I</v>
      </c>
      <c r="C32" s="36">
        <f t="shared" si="2"/>
        <v>42309.652999999998</v>
      </c>
      <c r="D32" s="11" t="str">
        <f t="shared" si="3"/>
        <v>vis</v>
      </c>
      <c r="E32" s="53">
        <f>VLOOKUP(C32,Active!C$21:E$971,3,FALSE)</f>
        <v>-212.00068662741154</v>
      </c>
      <c r="F32" s="12" t="s">
        <v>155</v>
      </c>
      <c r="G32" s="11" t="str">
        <f t="shared" si="4"/>
        <v>42309.653</v>
      </c>
      <c r="H32" s="36">
        <f t="shared" si="5"/>
        <v>-212</v>
      </c>
      <c r="I32" s="54" t="s">
        <v>682</v>
      </c>
      <c r="J32" s="55" t="s">
        <v>683</v>
      </c>
      <c r="K32" s="54">
        <v>-212</v>
      </c>
      <c r="L32" s="54" t="s">
        <v>156</v>
      </c>
      <c r="M32" s="55" t="s">
        <v>167</v>
      </c>
      <c r="N32" s="55"/>
      <c r="O32" s="56" t="s">
        <v>684</v>
      </c>
      <c r="P32" s="56" t="s">
        <v>685</v>
      </c>
    </row>
    <row r="33" spans="1:16" ht="12.75" customHeight="1" thickBot="1" x14ac:dyDescent="0.25">
      <c r="A33" s="36" t="str">
        <f t="shared" si="0"/>
        <v> AVSJ 7.34 </v>
      </c>
      <c r="B33" s="12" t="str">
        <f t="shared" si="1"/>
        <v>I</v>
      </c>
      <c r="C33" s="36">
        <f t="shared" si="2"/>
        <v>42602.815999999999</v>
      </c>
      <c r="D33" s="11" t="str">
        <f t="shared" si="3"/>
        <v>vis</v>
      </c>
      <c r="E33" s="53">
        <f>VLOOKUP(C33,Active!C$21:E$971,3,FALSE)</f>
        <v>-151.00258005451451</v>
      </c>
      <c r="F33" s="12" t="s">
        <v>155</v>
      </c>
      <c r="G33" s="11" t="str">
        <f t="shared" si="4"/>
        <v>42602.816</v>
      </c>
      <c r="H33" s="36">
        <f t="shared" si="5"/>
        <v>-151</v>
      </c>
      <c r="I33" s="54" t="s">
        <v>686</v>
      </c>
      <c r="J33" s="55" t="s">
        <v>687</v>
      </c>
      <c r="K33" s="54">
        <v>-151</v>
      </c>
      <c r="L33" s="54" t="s">
        <v>502</v>
      </c>
      <c r="M33" s="55" t="s">
        <v>167</v>
      </c>
      <c r="N33" s="55"/>
      <c r="O33" s="56" t="s">
        <v>688</v>
      </c>
      <c r="P33" s="56" t="s">
        <v>689</v>
      </c>
    </row>
    <row r="34" spans="1:16" ht="12.75" customHeight="1" thickBot="1" x14ac:dyDescent="0.25">
      <c r="A34" s="36" t="str">
        <f t="shared" si="0"/>
        <v> AVSJ 7.34 </v>
      </c>
      <c r="B34" s="12" t="str">
        <f t="shared" si="1"/>
        <v>I</v>
      </c>
      <c r="C34" s="36">
        <f t="shared" si="2"/>
        <v>42626.851000000002</v>
      </c>
      <c r="D34" s="11" t="str">
        <f t="shared" si="3"/>
        <v>vis</v>
      </c>
      <c r="E34" s="53">
        <f>VLOOKUP(C34,Active!C$21:E$971,3,FALSE)</f>
        <v>-146.00164374440786</v>
      </c>
      <c r="F34" s="12" t="s">
        <v>155</v>
      </c>
      <c r="G34" s="11" t="str">
        <f t="shared" si="4"/>
        <v>42626.851</v>
      </c>
      <c r="H34" s="36">
        <f t="shared" si="5"/>
        <v>-146</v>
      </c>
      <c r="I34" s="54" t="s">
        <v>690</v>
      </c>
      <c r="J34" s="55" t="s">
        <v>691</v>
      </c>
      <c r="K34" s="54">
        <v>-146</v>
      </c>
      <c r="L34" s="54" t="s">
        <v>509</v>
      </c>
      <c r="M34" s="55" t="s">
        <v>167</v>
      </c>
      <c r="N34" s="55"/>
      <c r="O34" s="56" t="s">
        <v>692</v>
      </c>
      <c r="P34" s="56" t="s">
        <v>689</v>
      </c>
    </row>
    <row r="35" spans="1:16" ht="12.75" customHeight="1" thickBot="1" x14ac:dyDescent="0.25">
      <c r="A35" s="36" t="str">
        <f t="shared" si="0"/>
        <v> AVSJ 7.34 </v>
      </c>
      <c r="B35" s="12" t="str">
        <f t="shared" si="1"/>
        <v>I</v>
      </c>
      <c r="C35" s="36">
        <f t="shared" si="2"/>
        <v>42631.644999999997</v>
      </c>
      <c r="D35" s="11" t="str">
        <f t="shared" si="3"/>
        <v>vis</v>
      </c>
      <c r="E35" s="53">
        <f>VLOOKUP(C35,Active!C$21:E$971,3,FALSE)</f>
        <v>-145.00416137824936</v>
      </c>
      <c r="F35" s="12" t="s">
        <v>155</v>
      </c>
      <c r="G35" s="11" t="str">
        <f t="shared" si="4"/>
        <v>42631.645</v>
      </c>
      <c r="H35" s="36">
        <f t="shared" si="5"/>
        <v>-145</v>
      </c>
      <c r="I35" s="54" t="s">
        <v>693</v>
      </c>
      <c r="J35" s="55" t="s">
        <v>694</v>
      </c>
      <c r="K35" s="54">
        <v>-145</v>
      </c>
      <c r="L35" s="54" t="s">
        <v>454</v>
      </c>
      <c r="M35" s="55" t="s">
        <v>167</v>
      </c>
      <c r="N35" s="55"/>
      <c r="O35" s="56" t="s">
        <v>631</v>
      </c>
      <c r="P35" s="56" t="s">
        <v>689</v>
      </c>
    </row>
    <row r="36" spans="1:16" ht="12.75" customHeight="1" thickBot="1" x14ac:dyDescent="0.25">
      <c r="A36" s="36" t="str">
        <f t="shared" si="0"/>
        <v> AVSJ 7.34 </v>
      </c>
      <c r="B36" s="12" t="str">
        <f t="shared" si="1"/>
        <v>I</v>
      </c>
      <c r="C36" s="36">
        <f t="shared" si="2"/>
        <v>42679.722999999998</v>
      </c>
      <c r="D36" s="11" t="str">
        <f t="shared" si="3"/>
        <v>vis</v>
      </c>
      <c r="E36" s="53">
        <f>VLOOKUP(C36,Active!C$21:E$971,3,FALSE)</f>
        <v>-135.00062420673788</v>
      </c>
      <c r="F36" s="12" t="s">
        <v>155</v>
      </c>
      <c r="G36" s="11" t="str">
        <f t="shared" si="4"/>
        <v>42679.723</v>
      </c>
      <c r="H36" s="36">
        <f t="shared" si="5"/>
        <v>-135</v>
      </c>
      <c r="I36" s="54" t="s">
        <v>695</v>
      </c>
      <c r="J36" s="55" t="s">
        <v>696</v>
      </c>
      <c r="K36" s="54">
        <v>-135</v>
      </c>
      <c r="L36" s="54" t="s">
        <v>156</v>
      </c>
      <c r="M36" s="55" t="s">
        <v>167</v>
      </c>
      <c r="N36" s="55"/>
      <c r="O36" s="56" t="s">
        <v>697</v>
      </c>
      <c r="P36" s="56" t="s">
        <v>689</v>
      </c>
    </row>
    <row r="37" spans="1:16" ht="12.75" customHeight="1" thickBot="1" x14ac:dyDescent="0.25">
      <c r="A37" s="36" t="str">
        <f t="shared" si="0"/>
        <v> AN 301.327 </v>
      </c>
      <c r="B37" s="12" t="str">
        <f t="shared" si="1"/>
        <v>I</v>
      </c>
      <c r="C37" s="36">
        <f t="shared" si="2"/>
        <v>42713.358</v>
      </c>
      <c r="D37" s="11" t="str">
        <f t="shared" si="3"/>
        <v>vis</v>
      </c>
      <c r="E37" s="53">
        <f>VLOOKUP(C37,Active!C$21:E$971,3,FALSE)</f>
        <v>-128.00222633736311</v>
      </c>
      <c r="F37" s="12" t="s">
        <v>155</v>
      </c>
      <c r="G37" s="11" t="str">
        <f t="shared" si="4"/>
        <v>42713.358</v>
      </c>
      <c r="H37" s="36">
        <f t="shared" si="5"/>
        <v>-128</v>
      </c>
      <c r="I37" s="54" t="s">
        <v>698</v>
      </c>
      <c r="J37" s="55" t="s">
        <v>699</v>
      </c>
      <c r="K37" s="54">
        <v>-128</v>
      </c>
      <c r="L37" s="54" t="s">
        <v>528</v>
      </c>
      <c r="M37" s="55" t="s">
        <v>167</v>
      </c>
      <c r="N37" s="55"/>
      <c r="O37" s="56" t="s">
        <v>700</v>
      </c>
      <c r="P37" s="56" t="s">
        <v>701</v>
      </c>
    </row>
    <row r="38" spans="1:16" ht="12.75" customHeight="1" thickBot="1" x14ac:dyDescent="0.25">
      <c r="A38" s="36" t="str">
        <f t="shared" si="0"/>
        <v> BBS 30 </v>
      </c>
      <c r="B38" s="12" t="str">
        <f t="shared" si="1"/>
        <v>I</v>
      </c>
      <c r="C38" s="36">
        <f t="shared" si="2"/>
        <v>43059.396000000001</v>
      </c>
      <c r="D38" s="11" t="str">
        <f t="shared" si="3"/>
        <v>vis</v>
      </c>
      <c r="E38" s="53">
        <f>VLOOKUP(C38,Active!C$21:E$971,3,FALSE)</f>
        <v>-56.002476020057919</v>
      </c>
      <c r="F38" s="12" t="s">
        <v>155</v>
      </c>
      <c r="G38" s="11" t="str">
        <f t="shared" si="4"/>
        <v>43059.396</v>
      </c>
      <c r="H38" s="36">
        <f t="shared" si="5"/>
        <v>-56</v>
      </c>
      <c r="I38" s="54" t="s">
        <v>702</v>
      </c>
      <c r="J38" s="55" t="s">
        <v>703</v>
      </c>
      <c r="K38" s="54">
        <v>-56</v>
      </c>
      <c r="L38" s="54" t="s">
        <v>502</v>
      </c>
      <c r="M38" s="55" t="s">
        <v>167</v>
      </c>
      <c r="N38" s="55"/>
      <c r="O38" s="56" t="s">
        <v>652</v>
      </c>
      <c r="P38" s="56" t="s">
        <v>704</v>
      </c>
    </row>
    <row r="39" spans="1:16" ht="12.75" customHeight="1" thickBot="1" x14ac:dyDescent="0.25">
      <c r="A39" s="36" t="str">
        <f t="shared" si="0"/>
        <v> BBS 30 </v>
      </c>
      <c r="B39" s="12" t="str">
        <f t="shared" si="1"/>
        <v>I</v>
      </c>
      <c r="C39" s="36">
        <f t="shared" si="2"/>
        <v>43059.400999999998</v>
      </c>
      <c r="D39" s="11" t="str">
        <f t="shared" si="3"/>
        <v>vis</v>
      </c>
      <c r="E39" s="53">
        <f>VLOOKUP(C39,Active!C$21:E$971,3,FALSE)</f>
        <v>-56.001435675496346</v>
      </c>
      <c r="F39" s="12" t="s">
        <v>155</v>
      </c>
      <c r="G39" s="11" t="str">
        <f t="shared" si="4"/>
        <v>43059.401</v>
      </c>
      <c r="H39" s="36">
        <f t="shared" si="5"/>
        <v>-56</v>
      </c>
      <c r="I39" s="54" t="s">
        <v>705</v>
      </c>
      <c r="J39" s="55" t="s">
        <v>706</v>
      </c>
      <c r="K39" s="54">
        <v>-56</v>
      </c>
      <c r="L39" s="54" t="s">
        <v>520</v>
      </c>
      <c r="M39" s="55" t="s">
        <v>167</v>
      </c>
      <c r="N39" s="55"/>
      <c r="O39" s="56" t="s">
        <v>643</v>
      </c>
      <c r="P39" s="56" t="s">
        <v>704</v>
      </c>
    </row>
    <row r="40" spans="1:16" ht="12.75" customHeight="1" thickBot="1" x14ac:dyDescent="0.25">
      <c r="A40" s="36" t="str">
        <f t="shared" si="0"/>
        <v> BBS 33 </v>
      </c>
      <c r="B40" s="12" t="str">
        <f t="shared" si="1"/>
        <v>I</v>
      </c>
      <c r="C40" s="36">
        <f t="shared" si="2"/>
        <v>43304.510999999999</v>
      </c>
      <c r="D40" s="11" t="str">
        <f t="shared" si="3"/>
        <v>vis</v>
      </c>
      <c r="E40" s="53">
        <f>VLOOKUP(C40,Active!C$21:E$971,3,FALSE)</f>
        <v>-5.0016645512998874</v>
      </c>
      <c r="F40" s="12" t="s">
        <v>155</v>
      </c>
      <c r="G40" s="11" t="str">
        <f t="shared" si="4"/>
        <v>43304.511</v>
      </c>
      <c r="H40" s="36">
        <f t="shared" si="5"/>
        <v>-5</v>
      </c>
      <c r="I40" s="54" t="s">
        <v>707</v>
      </c>
      <c r="J40" s="55" t="s">
        <v>708</v>
      </c>
      <c r="K40" s="54">
        <v>-5</v>
      </c>
      <c r="L40" s="54" t="s">
        <v>509</v>
      </c>
      <c r="M40" s="55" t="s">
        <v>167</v>
      </c>
      <c r="N40" s="55"/>
      <c r="O40" s="56" t="s">
        <v>643</v>
      </c>
      <c r="P40" s="56" t="s">
        <v>709</v>
      </c>
    </row>
    <row r="41" spans="1:16" ht="12.75" customHeight="1" thickBot="1" x14ac:dyDescent="0.25">
      <c r="A41" s="36" t="str">
        <f t="shared" si="0"/>
        <v> AOEB 3 </v>
      </c>
      <c r="B41" s="12" t="str">
        <f t="shared" si="1"/>
        <v>I</v>
      </c>
      <c r="C41" s="36">
        <f t="shared" si="2"/>
        <v>43347.769</v>
      </c>
      <c r="D41" s="11" t="str">
        <f t="shared" si="3"/>
        <v>vis</v>
      </c>
      <c r="E41" s="53">
        <f>VLOOKUP(C41,Active!C$21:E$971,3,FALSE)</f>
        <v>3.9989804623289662</v>
      </c>
      <c r="F41" s="12" t="s">
        <v>155</v>
      </c>
      <c r="G41" s="11" t="str">
        <f t="shared" si="4"/>
        <v>43347.769</v>
      </c>
      <c r="H41" s="36">
        <f t="shared" si="5"/>
        <v>4</v>
      </c>
      <c r="I41" s="54" t="s">
        <v>710</v>
      </c>
      <c r="J41" s="55" t="s">
        <v>711</v>
      </c>
      <c r="K41" s="54">
        <v>4</v>
      </c>
      <c r="L41" s="54" t="s">
        <v>712</v>
      </c>
      <c r="M41" s="55" t="s">
        <v>167</v>
      </c>
      <c r="N41" s="55"/>
      <c r="O41" s="56" t="s">
        <v>631</v>
      </c>
      <c r="P41" s="56" t="s">
        <v>713</v>
      </c>
    </row>
    <row r="42" spans="1:16" ht="12.75" customHeight="1" thickBot="1" x14ac:dyDescent="0.25">
      <c r="A42" s="36" t="str">
        <f t="shared" si="0"/>
        <v> AOEB 3 </v>
      </c>
      <c r="B42" s="12" t="str">
        <f t="shared" si="1"/>
        <v>I</v>
      </c>
      <c r="C42" s="36">
        <f t="shared" si="2"/>
        <v>43347.769</v>
      </c>
      <c r="D42" s="11" t="str">
        <f t="shared" si="3"/>
        <v>vis</v>
      </c>
      <c r="E42" s="53">
        <f>VLOOKUP(C42,Active!C$21:E$971,3,FALSE)</f>
        <v>3.9989804623289662</v>
      </c>
      <c r="F42" s="12" t="s">
        <v>155</v>
      </c>
      <c r="G42" s="11" t="str">
        <f t="shared" si="4"/>
        <v>43347.769</v>
      </c>
      <c r="H42" s="36">
        <f t="shared" si="5"/>
        <v>4</v>
      </c>
      <c r="I42" s="54" t="s">
        <v>710</v>
      </c>
      <c r="J42" s="55" t="s">
        <v>711</v>
      </c>
      <c r="K42" s="54">
        <v>4</v>
      </c>
      <c r="L42" s="54" t="s">
        <v>712</v>
      </c>
      <c r="M42" s="55" t="s">
        <v>167</v>
      </c>
      <c r="N42" s="55"/>
      <c r="O42" s="56" t="s">
        <v>688</v>
      </c>
      <c r="P42" s="56" t="s">
        <v>713</v>
      </c>
    </row>
    <row r="43" spans="1:16" ht="12.75" customHeight="1" thickBot="1" x14ac:dyDescent="0.25">
      <c r="A43" s="36" t="str">
        <f t="shared" si="0"/>
        <v> BBS 35 </v>
      </c>
      <c r="B43" s="12" t="str">
        <f t="shared" si="1"/>
        <v>I</v>
      </c>
      <c r="C43" s="36">
        <f t="shared" si="2"/>
        <v>43458.321000000004</v>
      </c>
      <c r="D43" s="11" t="str">
        <f t="shared" si="3"/>
        <v>vis</v>
      </c>
      <c r="E43" s="53">
        <f>VLOOKUP(C43,Active!C$21:E$971,3,FALSE)</f>
        <v>27.001414868605014</v>
      </c>
      <c r="F43" s="12" t="s">
        <v>155</v>
      </c>
      <c r="G43" s="11" t="str">
        <f t="shared" si="4"/>
        <v>43458.321</v>
      </c>
      <c r="H43" s="36">
        <f t="shared" si="5"/>
        <v>27</v>
      </c>
      <c r="I43" s="54" t="s">
        <v>714</v>
      </c>
      <c r="J43" s="55" t="s">
        <v>715</v>
      </c>
      <c r="K43" s="54">
        <v>27</v>
      </c>
      <c r="L43" s="54" t="s">
        <v>505</v>
      </c>
      <c r="M43" s="55" t="s">
        <v>167</v>
      </c>
      <c r="N43" s="55"/>
      <c r="O43" s="56" t="s">
        <v>652</v>
      </c>
      <c r="P43" s="56" t="s">
        <v>716</v>
      </c>
    </row>
    <row r="44" spans="1:16" ht="12.75" customHeight="1" thickBot="1" x14ac:dyDescent="0.25">
      <c r="A44" s="36" t="str">
        <f t="shared" si="0"/>
        <v> AOEB 3 </v>
      </c>
      <c r="B44" s="12" t="str">
        <f t="shared" si="1"/>
        <v>I</v>
      </c>
      <c r="C44" s="36">
        <f t="shared" si="2"/>
        <v>43693.811999999998</v>
      </c>
      <c r="D44" s="11" t="str">
        <f t="shared" si="3"/>
        <v>vis</v>
      </c>
      <c r="E44" s="53">
        <f>VLOOKUP(C44,Active!C$21:E$971,3,FALSE)</f>
        <v>75.999771124195732</v>
      </c>
      <c r="F44" s="12" t="s">
        <v>155</v>
      </c>
      <c r="G44" s="11" t="str">
        <f t="shared" si="4"/>
        <v>43693.812</v>
      </c>
      <c r="H44" s="36">
        <f t="shared" si="5"/>
        <v>76</v>
      </c>
      <c r="I44" s="54" t="s">
        <v>717</v>
      </c>
      <c r="J44" s="55" t="s">
        <v>718</v>
      </c>
      <c r="K44" s="54">
        <v>76</v>
      </c>
      <c r="L44" s="54" t="s">
        <v>478</v>
      </c>
      <c r="M44" s="55" t="s">
        <v>167</v>
      </c>
      <c r="N44" s="55"/>
      <c r="O44" s="56" t="s">
        <v>719</v>
      </c>
      <c r="P44" s="56" t="s">
        <v>713</v>
      </c>
    </row>
    <row r="45" spans="1:16" ht="12.75" customHeight="1" thickBot="1" x14ac:dyDescent="0.25">
      <c r="A45" s="36" t="str">
        <f t="shared" si="0"/>
        <v> AOEB 3 </v>
      </c>
      <c r="B45" s="12" t="str">
        <f t="shared" si="1"/>
        <v>I</v>
      </c>
      <c r="C45" s="36">
        <f t="shared" si="2"/>
        <v>44092.7</v>
      </c>
      <c r="D45" s="11" t="str">
        <f t="shared" si="3"/>
        <v>vis</v>
      </c>
      <c r="E45" s="53">
        <f>VLOOKUP(C45,Active!C$21:E$971,3,FALSE)</f>
        <v>158.99596346309818</v>
      </c>
      <c r="F45" s="12" t="s">
        <v>155</v>
      </c>
      <c r="G45" s="11" t="str">
        <f t="shared" si="4"/>
        <v>44092.700</v>
      </c>
      <c r="H45" s="36">
        <f t="shared" si="5"/>
        <v>159</v>
      </c>
      <c r="I45" s="54" t="s">
        <v>720</v>
      </c>
      <c r="J45" s="55" t="s">
        <v>721</v>
      </c>
      <c r="K45" s="54">
        <v>159</v>
      </c>
      <c r="L45" s="54" t="s">
        <v>647</v>
      </c>
      <c r="M45" s="55" t="s">
        <v>167</v>
      </c>
      <c r="N45" s="55"/>
      <c r="O45" s="56" t="s">
        <v>684</v>
      </c>
      <c r="P45" s="56" t="s">
        <v>713</v>
      </c>
    </row>
    <row r="46" spans="1:16" ht="12.75" customHeight="1" thickBot="1" x14ac:dyDescent="0.25">
      <c r="A46" s="36" t="str">
        <f t="shared" si="0"/>
        <v> BBS 48 </v>
      </c>
      <c r="B46" s="12" t="str">
        <f t="shared" si="1"/>
        <v>I</v>
      </c>
      <c r="C46" s="36">
        <f t="shared" si="2"/>
        <v>44395.499000000003</v>
      </c>
      <c r="D46" s="11" t="str">
        <f t="shared" si="3"/>
        <v>vis</v>
      </c>
      <c r="E46" s="53">
        <f>VLOOKUP(C46,Active!C$21:E$971,3,FALSE)</f>
        <v>221.99902207611211</v>
      </c>
      <c r="F46" s="12" t="s">
        <v>155</v>
      </c>
      <c r="G46" s="11" t="str">
        <f t="shared" si="4"/>
        <v>44395.499</v>
      </c>
      <c r="H46" s="36">
        <f t="shared" si="5"/>
        <v>222</v>
      </c>
      <c r="I46" s="54" t="s">
        <v>722</v>
      </c>
      <c r="J46" s="55" t="s">
        <v>723</v>
      </c>
      <c r="K46" s="54">
        <v>222</v>
      </c>
      <c r="L46" s="54" t="s">
        <v>712</v>
      </c>
      <c r="M46" s="55" t="s">
        <v>167</v>
      </c>
      <c r="N46" s="55"/>
      <c r="O46" s="56" t="s">
        <v>643</v>
      </c>
      <c r="P46" s="56" t="s">
        <v>724</v>
      </c>
    </row>
    <row r="47" spans="1:16" ht="12.75" customHeight="1" thickBot="1" x14ac:dyDescent="0.25">
      <c r="A47" s="36" t="str">
        <f t="shared" si="0"/>
        <v>IBVS 1938 </v>
      </c>
      <c r="B47" s="12" t="str">
        <f t="shared" si="1"/>
        <v>I</v>
      </c>
      <c r="C47" s="36">
        <f t="shared" si="2"/>
        <v>44438.746500000001</v>
      </c>
      <c r="D47" s="11" t="str">
        <f t="shared" si="3"/>
        <v>vis</v>
      </c>
      <c r="E47" s="53">
        <f>VLOOKUP(C47,Active!C$21:E$971,3,FALSE)</f>
        <v>230.99748236615972</v>
      </c>
      <c r="F47" s="12" t="s">
        <v>155</v>
      </c>
      <c r="G47" s="11" t="str">
        <f t="shared" si="4"/>
        <v>44438.7465</v>
      </c>
      <c r="H47" s="36">
        <f t="shared" si="5"/>
        <v>231</v>
      </c>
      <c r="I47" s="54" t="s">
        <v>725</v>
      </c>
      <c r="J47" s="55" t="s">
        <v>726</v>
      </c>
      <c r="K47" s="54">
        <v>231</v>
      </c>
      <c r="L47" s="54" t="s">
        <v>727</v>
      </c>
      <c r="M47" s="55" t="s">
        <v>587</v>
      </c>
      <c r="N47" s="55" t="s">
        <v>588</v>
      </c>
      <c r="O47" s="56" t="s">
        <v>728</v>
      </c>
      <c r="P47" s="57" t="s">
        <v>729</v>
      </c>
    </row>
    <row r="48" spans="1:16" ht="12.75" customHeight="1" thickBot="1" x14ac:dyDescent="0.25">
      <c r="A48" s="36" t="str">
        <f t="shared" si="0"/>
        <v> AOEB 3 </v>
      </c>
      <c r="B48" s="12" t="str">
        <f t="shared" si="1"/>
        <v>I</v>
      </c>
      <c r="C48" s="36">
        <f t="shared" si="2"/>
        <v>44462.762999999999</v>
      </c>
      <c r="D48" s="11" t="str">
        <f t="shared" si="3"/>
        <v>vis</v>
      </c>
      <c r="E48" s="53">
        <f>VLOOKUP(C48,Active!C$21:E$971,3,FALSE)</f>
        <v>235.99456940138535</v>
      </c>
      <c r="F48" s="12" t="s">
        <v>155</v>
      </c>
      <c r="G48" s="11" t="str">
        <f t="shared" si="4"/>
        <v>44462.763</v>
      </c>
      <c r="H48" s="36">
        <f t="shared" si="5"/>
        <v>236</v>
      </c>
      <c r="I48" s="54" t="s">
        <v>730</v>
      </c>
      <c r="J48" s="55" t="s">
        <v>731</v>
      </c>
      <c r="K48" s="54">
        <v>236</v>
      </c>
      <c r="L48" s="54" t="s">
        <v>614</v>
      </c>
      <c r="M48" s="55" t="s">
        <v>167</v>
      </c>
      <c r="N48" s="55"/>
      <c r="O48" s="56" t="s">
        <v>688</v>
      </c>
      <c r="P48" s="56" t="s">
        <v>713</v>
      </c>
    </row>
    <row r="49" spans="1:16" ht="12.75" customHeight="1" thickBot="1" x14ac:dyDescent="0.25">
      <c r="A49" s="36" t="str">
        <f t="shared" si="0"/>
        <v>IBVS 1938 </v>
      </c>
      <c r="B49" s="12" t="str">
        <f t="shared" si="1"/>
        <v>I</v>
      </c>
      <c r="C49" s="36">
        <f t="shared" si="2"/>
        <v>44462.7765</v>
      </c>
      <c r="D49" s="11" t="str">
        <f t="shared" si="3"/>
        <v>vis</v>
      </c>
      <c r="E49" s="53">
        <f>VLOOKUP(C49,Active!C$21:E$971,3,FALSE)</f>
        <v>235.99737833170326</v>
      </c>
      <c r="F49" s="12" t="s">
        <v>155</v>
      </c>
      <c r="G49" s="11" t="str">
        <f t="shared" si="4"/>
        <v>44462.7765</v>
      </c>
      <c r="H49" s="36">
        <f t="shared" si="5"/>
        <v>236</v>
      </c>
      <c r="I49" s="54" t="s">
        <v>732</v>
      </c>
      <c r="J49" s="55" t="s">
        <v>733</v>
      </c>
      <c r="K49" s="54">
        <v>236</v>
      </c>
      <c r="L49" s="54" t="s">
        <v>734</v>
      </c>
      <c r="M49" s="55" t="s">
        <v>587</v>
      </c>
      <c r="N49" s="55" t="s">
        <v>588</v>
      </c>
      <c r="O49" s="56" t="s">
        <v>728</v>
      </c>
      <c r="P49" s="57" t="s">
        <v>729</v>
      </c>
    </row>
    <row r="50" spans="1:16" ht="12.75" customHeight="1" thickBot="1" x14ac:dyDescent="0.25">
      <c r="A50" s="36" t="str">
        <f t="shared" si="0"/>
        <v> BBS 49 </v>
      </c>
      <c r="B50" s="12" t="str">
        <f t="shared" si="1"/>
        <v>I</v>
      </c>
      <c r="C50" s="36">
        <f t="shared" si="2"/>
        <v>44472.383999999998</v>
      </c>
      <c r="D50" s="11" t="str">
        <f t="shared" si="3"/>
        <v>vis</v>
      </c>
      <c r="E50" s="53">
        <f>VLOOKUP(C50,Active!C$21:E$971,3,FALSE)</f>
        <v>237.99640040781449</v>
      </c>
      <c r="F50" s="12" t="s">
        <v>155</v>
      </c>
      <c r="G50" s="11" t="str">
        <f t="shared" si="4"/>
        <v>44472.384</v>
      </c>
      <c r="H50" s="36">
        <f t="shared" si="5"/>
        <v>238</v>
      </c>
      <c r="I50" s="54" t="s">
        <v>735</v>
      </c>
      <c r="J50" s="55" t="s">
        <v>736</v>
      </c>
      <c r="K50" s="54">
        <v>238</v>
      </c>
      <c r="L50" s="54" t="s">
        <v>737</v>
      </c>
      <c r="M50" s="55" t="s">
        <v>167</v>
      </c>
      <c r="N50" s="55"/>
      <c r="O50" s="56" t="s">
        <v>643</v>
      </c>
      <c r="P50" s="56" t="s">
        <v>738</v>
      </c>
    </row>
    <row r="51" spans="1:16" ht="12.75" customHeight="1" thickBot="1" x14ac:dyDescent="0.25">
      <c r="A51" s="36" t="str">
        <f t="shared" si="0"/>
        <v> AOEB 3 </v>
      </c>
      <c r="B51" s="12" t="str">
        <f t="shared" si="1"/>
        <v>I</v>
      </c>
      <c r="C51" s="36">
        <f t="shared" si="2"/>
        <v>44486.803</v>
      </c>
      <c r="D51" s="11" t="str">
        <f t="shared" si="3"/>
        <v>vis</v>
      </c>
      <c r="E51" s="53">
        <f>VLOOKUP(C51,Active!C$21:E$971,3,FALSE)</f>
        <v>240.99654605605355</v>
      </c>
      <c r="F51" s="12" t="s">
        <v>155</v>
      </c>
      <c r="G51" s="11" t="str">
        <f t="shared" si="4"/>
        <v>44486.803</v>
      </c>
      <c r="H51" s="36">
        <f t="shared" si="5"/>
        <v>241</v>
      </c>
      <c r="I51" s="54" t="s">
        <v>739</v>
      </c>
      <c r="J51" s="55" t="s">
        <v>740</v>
      </c>
      <c r="K51" s="54">
        <v>241</v>
      </c>
      <c r="L51" s="54" t="s">
        <v>737</v>
      </c>
      <c r="M51" s="55" t="s">
        <v>167</v>
      </c>
      <c r="N51" s="55"/>
      <c r="O51" s="56" t="s">
        <v>741</v>
      </c>
      <c r="P51" s="56" t="s">
        <v>713</v>
      </c>
    </row>
    <row r="52" spans="1:16" ht="12.75" customHeight="1" thickBot="1" x14ac:dyDescent="0.25">
      <c r="A52" s="36" t="str">
        <f t="shared" si="0"/>
        <v> BBS 50 </v>
      </c>
      <c r="B52" s="12" t="str">
        <f t="shared" si="1"/>
        <v>I</v>
      </c>
      <c r="C52" s="36">
        <f t="shared" si="2"/>
        <v>44496.423000000003</v>
      </c>
      <c r="D52" s="11" t="str">
        <f t="shared" si="3"/>
        <v>vis</v>
      </c>
      <c r="E52" s="53">
        <f>VLOOKUP(C52,Active!C$21:E$971,3,FALSE)</f>
        <v>242.998168993571</v>
      </c>
      <c r="F52" s="12" t="s">
        <v>155</v>
      </c>
      <c r="G52" s="11" t="str">
        <f t="shared" si="4"/>
        <v>44496.423</v>
      </c>
      <c r="H52" s="36">
        <f t="shared" si="5"/>
        <v>243</v>
      </c>
      <c r="I52" s="54" t="s">
        <v>742</v>
      </c>
      <c r="J52" s="55" t="s">
        <v>743</v>
      </c>
      <c r="K52" s="54">
        <v>243</v>
      </c>
      <c r="L52" s="54" t="s">
        <v>427</v>
      </c>
      <c r="M52" s="55" t="s">
        <v>167</v>
      </c>
      <c r="N52" s="55"/>
      <c r="O52" s="56" t="s">
        <v>652</v>
      </c>
      <c r="P52" s="56" t="s">
        <v>744</v>
      </c>
    </row>
    <row r="53" spans="1:16" ht="12.75" customHeight="1" thickBot="1" x14ac:dyDescent="0.25">
      <c r="A53" s="36" t="str">
        <f t="shared" si="0"/>
        <v> BBS 51 </v>
      </c>
      <c r="B53" s="12" t="str">
        <f t="shared" si="1"/>
        <v>I</v>
      </c>
      <c r="C53" s="36">
        <f t="shared" si="2"/>
        <v>44496.423999999999</v>
      </c>
      <c r="D53" s="11" t="str">
        <f t="shared" si="3"/>
        <v>vis</v>
      </c>
      <c r="E53" s="53">
        <f>VLOOKUP(C53,Active!C$21:E$971,3,FALSE)</f>
        <v>242.99837706248272</v>
      </c>
      <c r="F53" s="12" t="s">
        <v>155</v>
      </c>
      <c r="G53" s="11" t="str">
        <f t="shared" si="4"/>
        <v>44496.424</v>
      </c>
      <c r="H53" s="36">
        <f t="shared" si="5"/>
        <v>243</v>
      </c>
      <c r="I53" s="54" t="s">
        <v>745</v>
      </c>
      <c r="J53" s="55" t="s">
        <v>746</v>
      </c>
      <c r="K53" s="54">
        <v>243</v>
      </c>
      <c r="L53" s="54" t="s">
        <v>509</v>
      </c>
      <c r="M53" s="55" t="s">
        <v>167</v>
      </c>
      <c r="N53" s="55"/>
      <c r="O53" s="56" t="s">
        <v>747</v>
      </c>
      <c r="P53" s="56" t="s">
        <v>748</v>
      </c>
    </row>
    <row r="54" spans="1:16" ht="12.75" customHeight="1" thickBot="1" x14ac:dyDescent="0.25">
      <c r="A54" s="36" t="str">
        <f t="shared" si="0"/>
        <v> AOEB 3 </v>
      </c>
      <c r="B54" s="12" t="str">
        <f t="shared" si="1"/>
        <v>I</v>
      </c>
      <c r="C54" s="36">
        <f t="shared" si="2"/>
        <v>44784.800999999999</v>
      </c>
      <c r="D54" s="11" t="str">
        <f t="shared" si="3"/>
        <v>vis</v>
      </c>
      <c r="E54" s="53">
        <f>VLOOKUP(C54,Active!C$21:E$971,3,FALSE)</f>
        <v>303.00066582051943</v>
      </c>
      <c r="F54" s="12" t="s">
        <v>155</v>
      </c>
      <c r="G54" s="11" t="str">
        <f t="shared" si="4"/>
        <v>44784.801</v>
      </c>
      <c r="H54" s="36">
        <f t="shared" si="5"/>
        <v>303</v>
      </c>
      <c r="I54" s="54" t="s">
        <v>749</v>
      </c>
      <c r="J54" s="55" t="s">
        <v>750</v>
      </c>
      <c r="K54" s="54">
        <v>303</v>
      </c>
      <c r="L54" s="54" t="s">
        <v>751</v>
      </c>
      <c r="M54" s="55" t="s">
        <v>167</v>
      </c>
      <c r="N54" s="55"/>
      <c r="O54" s="56" t="s">
        <v>741</v>
      </c>
      <c r="P54" s="56" t="s">
        <v>713</v>
      </c>
    </row>
    <row r="55" spans="1:16" ht="12.75" customHeight="1" thickBot="1" x14ac:dyDescent="0.25">
      <c r="A55" s="36" t="str">
        <f t="shared" si="0"/>
        <v> AOEB 3 </v>
      </c>
      <c r="B55" s="12" t="str">
        <f t="shared" si="1"/>
        <v>I</v>
      </c>
      <c r="C55" s="36">
        <f t="shared" si="2"/>
        <v>44823.228999999999</v>
      </c>
      <c r="D55" s="11" t="str">
        <f t="shared" si="3"/>
        <v>vis</v>
      </c>
      <c r="E55" s="53">
        <f>VLOOKUP(C55,Active!C$21:E$971,3,FALSE)</f>
        <v>310.99633798714103</v>
      </c>
      <c r="F55" s="12" t="s">
        <v>155</v>
      </c>
      <c r="G55" s="11" t="str">
        <f t="shared" si="4"/>
        <v>44823.229</v>
      </c>
      <c r="H55" s="36">
        <f t="shared" si="5"/>
        <v>311</v>
      </c>
      <c r="I55" s="54" t="s">
        <v>752</v>
      </c>
      <c r="J55" s="55" t="s">
        <v>753</v>
      </c>
      <c r="K55" s="54">
        <v>311</v>
      </c>
      <c r="L55" s="54" t="s">
        <v>626</v>
      </c>
      <c r="M55" s="55" t="s">
        <v>167</v>
      </c>
      <c r="N55" s="55"/>
      <c r="O55" s="56" t="s">
        <v>688</v>
      </c>
      <c r="P55" s="56" t="s">
        <v>713</v>
      </c>
    </row>
    <row r="56" spans="1:16" ht="12.75" customHeight="1" thickBot="1" x14ac:dyDescent="0.25">
      <c r="A56" s="36" t="str">
        <f t="shared" si="0"/>
        <v> AOEB 3 </v>
      </c>
      <c r="B56" s="12" t="str">
        <f t="shared" si="1"/>
        <v>I</v>
      </c>
      <c r="C56" s="36">
        <f t="shared" si="2"/>
        <v>44823.233999999997</v>
      </c>
      <c r="D56" s="11" t="str">
        <f t="shared" si="3"/>
        <v>vis</v>
      </c>
      <c r="E56" s="53">
        <f>VLOOKUP(C56,Active!C$21:E$971,3,FALSE)</f>
        <v>310.99737833170258</v>
      </c>
      <c r="F56" s="12" t="s">
        <v>155</v>
      </c>
      <c r="G56" s="11" t="str">
        <f t="shared" si="4"/>
        <v>44823.234</v>
      </c>
      <c r="H56" s="36">
        <f t="shared" si="5"/>
        <v>311</v>
      </c>
      <c r="I56" s="54" t="s">
        <v>754</v>
      </c>
      <c r="J56" s="55" t="s">
        <v>755</v>
      </c>
      <c r="K56" s="54">
        <v>311</v>
      </c>
      <c r="L56" s="54" t="s">
        <v>642</v>
      </c>
      <c r="M56" s="55" t="s">
        <v>167</v>
      </c>
      <c r="N56" s="55"/>
      <c r="O56" s="56" t="s">
        <v>756</v>
      </c>
      <c r="P56" s="56" t="s">
        <v>713</v>
      </c>
    </row>
    <row r="57" spans="1:16" ht="12.75" customHeight="1" thickBot="1" x14ac:dyDescent="0.25">
      <c r="A57" s="36" t="str">
        <f t="shared" si="0"/>
        <v> BBS 56 </v>
      </c>
      <c r="B57" s="12" t="str">
        <f t="shared" si="1"/>
        <v>I</v>
      </c>
      <c r="C57" s="36">
        <f t="shared" si="2"/>
        <v>44842.455999999998</v>
      </c>
      <c r="D57" s="11" t="str">
        <f t="shared" si="3"/>
        <v>vis</v>
      </c>
      <c r="E57" s="53">
        <f>VLOOKUP(C57,Active!C$21:E$971,3,FALSE)</f>
        <v>314.99687896631309</v>
      </c>
      <c r="F57" s="12" t="s">
        <v>155</v>
      </c>
      <c r="G57" s="11" t="str">
        <f t="shared" si="4"/>
        <v>44842.456</v>
      </c>
      <c r="H57" s="36">
        <f t="shared" si="5"/>
        <v>315</v>
      </c>
      <c r="I57" s="54" t="s">
        <v>757</v>
      </c>
      <c r="J57" s="55" t="s">
        <v>758</v>
      </c>
      <c r="K57" s="54">
        <v>315</v>
      </c>
      <c r="L57" s="54" t="s">
        <v>432</v>
      </c>
      <c r="M57" s="55" t="s">
        <v>167</v>
      </c>
      <c r="N57" s="55"/>
      <c r="O57" s="56" t="s">
        <v>643</v>
      </c>
      <c r="P57" s="56" t="s">
        <v>759</v>
      </c>
    </row>
    <row r="58" spans="1:16" ht="12.75" customHeight="1" thickBot="1" x14ac:dyDescent="0.25">
      <c r="A58" s="36" t="str">
        <f t="shared" si="0"/>
        <v> BBS 57 </v>
      </c>
      <c r="B58" s="12" t="str">
        <f t="shared" si="1"/>
        <v>I</v>
      </c>
      <c r="C58" s="36">
        <f t="shared" si="2"/>
        <v>44895.33</v>
      </c>
      <c r="D58" s="11" t="str">
        <f t="shared" si="3"/>
        <v>vis</v>
      </c>
      <c r="E58" s="53">
        <f>VLOOKUP(C58,Active!C$21:E$971,3,FALSE)</f>
        <v>325.99831464180954</v>
      </c>
      <c r="F58" s="12" t="s">
        <v>155</v>
      </c>
      <c r="G58" s="11" t="str">
        <f t="shared" si="4"/>
        <v>44895.330</v>
      </c>
      <c r="H58" s="36">
        <f t="shared" si="5"/>
        <v>326</v>
      </c>
      <c r="I58" s="54" t="s">
        <v>760</v>
      </c>
      <c r="J58" s="55" t="s">
        <v>761</v>
      </c>
      <c r="K58" s="54">
        <v>326</v>
      </c>
      <c r="L58" s="54" t="s">
        <v>509</v>
      </c>
      <c r="M58" s="55" t="s">
        <v>167</v>
      </c>
      <c r="N58" s="55"/>
      <c r="O58" s="56" t="s">
        <v>643</v>
      </c>
      <c r="P58" s="56" t="s">
        <v>762</v>
      </c>
    </row>
    <row r="59" spans="1:16" ht="12.75" customHeight="1" thickBot="1" x14ac:dyDescent="0.25">
      <c r="A59" s="36" t="str">
        <f t="shared" si="0"/>
        <v> BRNO 26 </v>
      </c>
      <c r="B59" s="12" t="str">
        <f t="shared" si="1"/>
        <v>I</v>
      </c>
      <c r="C59" s="36">
        <f t="shared" si="2"/>
        <v>45164.478000000003</v>
      </c>
      <c r="D59" s="11" t="str">
        <f t="shared" si="3"/>
        <v>vis</v>
      </c>
      <c r="E59" s="53">
        <f>VLOOKUP(C59,Active!C$21:E$971,3,FALSE)</f>
        <v>381.99964628284926</v>
      </c>
      <c r="F59" s="12" t="s">
        <v>155</v>
      </c>
      <c r="G59" s="11" t="str">
        <f t="shared" si="4"/>
        <v>45164.478</v>
      </c>
      <c r="H59" s="36">
        <f t="shared" si="5"/>
        <v>382</v>
      </c>
      <c r="I59" s="54" t="s">
        <v>763</v>
      </c>
      <c r="J59" s="55" t="s">
        <v>764</v>
      </c>
      <c r="K59" s="54">
        <v>382</v>
      </c>
      <c r="L59" s="54" t="s">
        <v>485</v>
      </c>
      <c r="M59" s="55" t="s">
        <v>157</v>
      </c>
      <c r="N59" s="55"/>
      <c r="O59" s="56" t="s">
        <v>765</v>
      </c>
      <c r="P59" s="56" t="s">
        <v>766</v>
      </c>
    </row>
    <row r="60" spans="1:16" ht="12.75" customHeight="1" thickBot="1" x14ac:dyDescent="0.25">
      <c r="A60" s="36" t="str">
        <f t="shared" si="0"/>
        <v> AOEB 3 </v>
      </c>
      <c r="B60" s="12" t="str">
        <f t="shared" si="1"/>
        <v>I</v>
      </c>
      <c r="C60" s="36">
        <f t="shared" si="2"/>
        <v>45207.716999999997</v>
      </c>
      <c r="D60" s="11" t="str">
        <f t="shared" si="3"/>
        <v>vis</v>
      </c>
      <c r="E60" s="53">
        <f>VLOOKUP(C60,Active!C$21:E$971,3,FALSE)</f>
        <v>390.99633798714052</v>
      </c>
      <c r="F60" s="12" t="s">
        <v>155</v>
      </c>
      <c r="G60" s="11" t="str">
        <f t="shared" si="4"/>
        <v>45207.717</v>
      </c>
      <c r="H60" s="36">
        <f t="shared" si="5"/>
        <v>391</v>
      </c>
      <c r="I60" s="54" t="s">
        <v>767</v>
      </c>
      <c r="J60" s="55" t="s">
        <v>768</v>
      </c>
      <c r="K60" s="54">
        <v>391</v>
      </c>
      <c r="L60" s="54" t="s">
        <v>626</v>
      </c>
      <c r="M60" s="55" t="s">
        <v>167</v>
      </c>
      <c r="N60" s="55"/>
      <c r="O60" s="56" t="s">
        <v>756</v>
      </c>
      <c r="P60" s="56" t="s">
        <v>713</v>
      </c>
    </row>
    <row r="61" spans="1:16" ht="12.75" customHeight="1" thickBot="1" x14ac:dyDescent="0.25">
      <c r="A61" s="36" t="str">
        <f t="shared" si="0"/>
        <v> BBS 62 </v>
      </c>
      <c r="B61" s="12" t="str">
        <f t="shared" si="1"/>
        <v>I</v>
      </c>
      <c r="C61" s="36">
        <f t="shared" si="2"/>
        <v>45241.366000000002</v>
      </c>
      <c r="D61" s="11" t="str">
        <f t="shared" si="3"/>
        <v>vis</v>
      </c>
      <c r="E61" s="53">
        <f>VLOOKUP(C61,Active!C$21:E$971,3,FALSE)</f>
        <v>397.99764882128977</v>
      </c>
      <c r="F61" s="12" t="s">
        <v>155</v>
      </c>
      <c r="G61" s="11" t="str">
        <f t="shared" si="4"/>
        <v>45241.366</v>
      </c>
      <c r="H61" s="36">
        <f t="shared" si="5"/>
        <v>398</v>
      </c>
      <c r="I61" s="54" t="s">
        <v>769</v>
      </c>
      <c r="J61" s="55" t="s">
        <v>770</v>
      </c>
      <c r="K61" s="54">
        <v>398</v>
      </c>
      <c r="L61" s="54" t="s">
        <v>528</v>
      </c>
      <c r="M61" s="55" t="s">
        <v>167</v>
      </c>
      <c r="N61" s="55"/>
      <c r="O61" s="56" t="s">
        <v>652</v>
      </c>
      <c r="P61" s="56" t="s">
        <v>771</v>
      </c>
    </row>
    <row r="62" spans="1:16" ht="12.75" customHeight="1" thickBot="1" x14ac:dyDescent="0.25">
      <c r="A62" s="36" t="str">
        <f t="shared" si="0"/>
        <v>IBVS 5675 </v>
      </c>
      <c r="B62" s="12" t="str">
        <f t="shared" si="1"/>
        <v>I</v>
      </c>
      <c r="C62" s="36">
        <f t="shared" si="2"/>
        <v>45544.146000000001</v>
      </c>
      <c r="D62" s="11" t="str">
        <f t="shared" si="3"/>
        <v>vis</v>
      </c>
      <c r="E62" s="53">
        <f>VLOOKUP(C62,Active!C$21:E$971,3,FALSE)</f>
        <v>460.99675412496612</v>
      </c>
      <c r="F62" s="12" t="s">
        <v>155</v>
      </c>
      <c r="G62" s="11" t="str">
        <f t="shared" si="4"/>
        <v>45544.146</v>
      </c>
      <c r="H62" s="36">
        <f t="shared" si="5"/>
        <v>461</v>
      </c>
      <c r="I62" s="54" t="s">
        <v>772</v>
      </c>
      <c r="J62" s="55" t="s">
        <v>773</v>
      </c>
      <c r="K62" s="54">
        <v>461</v>
      </c>
      <c r="L62" s="54" t="s">
        <v>601</v>
      </c>
      <c r="M62" s="55" t="s">
        <v>587</v>
      </c>
      <c r="N62" s="55" t="s">
        <v>588</v>
      </c>
      <c r="O62" s="56" t="s">
        <v>774</v>
      </c>
      <c r="P62" s="57" t="s">
        <v>775</v>
      </c>
    </row>
    <row r="63" spans="1:16" ht="12.75" customHeight="1" thickBot="1" x14ac:dyDescent="0.25">
      <c r="A63" s="36" t="str">
        <f t="shared" si="0"/>
        <v> AOEB 3 </v>
      </c>
      <c r="B63" s="12" t="str">
        <f t="shared" si="1"/>
        <v>I</v>
      </c>
      <c r="C63" s="36">
        <f t="shared" si="2"/>
        <v>45553.762000000002</v>
      </c>
      <c r="D63" s="11" t="str">
        <f t="shared" si="3"/>
        <v>vis</v>
      </c>
      <c r="E63" s="53">
        <f>VLOOKUP(C63,Active!C$21:E$971,3,FALSE)</f>
        <v>462.99754478683371</v>
      </c>
      <c r="F63" s="12" t="s">
        <v>155</v>
      </c>
      <c r="G63" s="11" t="str">
        <f t="shared" si="4"/>
        <v>45553.762</v>
      </c>
      <c r="H63" s="36">
        <f t="shared" si="5"/>
        <v>463</v>
      </c>
      <c r="I63" s="54" t="s">
        <v>776</v>
      </c>
      <c r="J63" s="55" t="s">
        <v>777</v>
      </c>
      <c r="K63" s="54">
        <v>463</v>
      </c>
      <c r="L63" s="54" t="s">
        <v>502</v>
      </c>
      <c r="M63" s="55" t="s">
        <v>167</v>
      </c>
      <c r="N63" s="55"/>
      <c r="O63" s="56" t="s">
        <v>688</v>
      </c>
      <c r="P63" s="56" t="s">
        <v>713</v>
      </c>
    </row>
    <row r="64" spans="1:16" ht="12.75" customHeight="1" thickBot="1" x14ac:dyDescent="0.25">
      <c r="A64" s="36" t="str">
        <f t="shared" si="0"/>
        <v> BBS 69 </v>
      </c>
      <c r="B64" s="12" t="str">
        <f t="shared" si="1"/>
        <v>I</v>
      </c>
      <c r="C64" s="36">
        <f t="shared" si="2"/>
        <v>45611.432999999997</v>
      </c>
      <c r="D64" s="11" t="str">
        <f t="shared" si="3"/>
        <v>vis</v>
      </c>
      <c r="E64" s="53">
        <f>VLOOKUP(C64,Active!C$21:E$971,3,FALSE)</f>
        <v>474.99708703522532</v>
      </c>
      <c r="F64" s="12" t="s">
        <v>155</v>
      </c>
      <c r="G64" s="11" t="str">
        <f t="shared" si="4"/>
        <v>45611.433</v>
      </c>
      <c r="H64" s="36">
        <f t="shared" si="5"/>
        <v>475</v>
      </c>
      <c r="I64" s="54" t="s">
        <v>778</v>
      </c>
      <c r="J64" s="55" t="s">
        <v>779</v>
      </c>
      <c r="K64" s="54">
        <v>475</v>
      </c>
      <c r="L64" s="54" t="s">
        <v>462</v>
      </c>
      <c r="M64" s="55" t="s">
        <v>167</v>
      </c>
      <c r="N64" s="55"/>
      <c r="O64" s="56" t="s">
        <v>780</v>
      </c>
      <c r="P64" s="56" t="s">
        <v>781</v>
      </c>
    </row>
    <row r="65" spans="1:16" ht="12.75" customHeight="1" thickBot="1" x14ac:dyDescent="0.25">
      <c r="A65" s="36" t="str">
        <f t="shared" si="0"/>
        <v> BBS 69 </v>
      </c>
      <c r="B65" s="12" t="str">
        <f t="shared" si="1"/>
        <v>I</v>
      </c>
      <c r="C65" s="36">
        <f t="shared" si="2"/>
        <v>45611.442999999999</v>
      </c>
      <c r="D65" s="11" t="str">
        <f t="shared" si="3"/>
        <v>vis</v>
      </c>
      <c r="E65" s="53">
        <f>VLOOKUP(C65,Active!C$21:E$971,3,FALSE)</f>
        <v>474.99916772434995</v>
      </c>
      <c r="F65" s="12" t="s">
        <v>155</v>
      </c>
      <c r="G65" s="11" t="str">
        <f t="shared" si="4"/>
        <v>45611.443</v>
      </c>
      <c r="H65" s="36">
        <f t="shared" si="5"/>
        <v>475</v>
      </c>
      <c r="I65" s="54" t="s">
        <v>782</v>
      </c>
      <c r="J65" s="55" t="s">
        <v>783</v>
      </c>
      <c r="K65" s="54">
        <v>475</v>
      </c>
      <c r="L65" s="54" t="s">
        <v>499</v>
      </c>
      <c r="M65" s="55" t="s">
        <v>167</v>
      </c>
      <c r="N65" s="55"/>
      <c r="O65" s="56" t="s">
        <v>643</v>
      </c>
      <c r="P65" s="56" t="s">
        <v>781</v>
      </c>
    </row>
    <row r="66" spans="1:16" ht="12.75" customHeight="1" thickBot="1" x14ac:dyDescent="0.25">
      <c r="A66" s="36" t="str">
        <f t="shared" si="0"/>
        <v> BBS 73 </v>
      </c>
      <c r="B66" s="12" t="str">
        <f t="shared" si="1"/>
        <v>I</v>
      </c>
      <c r="C66" s="36">
        <f t="shared" si="2"/>
        <v>45933.432000000001</v>
      </c>
      <c r="D66" s="11" t="str">
        <f t="shared" si="3"/>
        <v>vis</v>
      </c>
      <c r="E66" s="53">
        <f>VLOOKUP(C66,Active!C$21:E$971,3,FALSE)</f>
        <v>541.99506876677549</v>
      </c>
      <c r="F66" s="12" t="s">
        <v>155</v>
      </c>
      <c r="G66" s="11" t="str">
        <f t="shared" si="4"/>
        <v>45933.432</v>
      </c>
      <c r="H66" s="36">
        <f t="shared" si="5"/>
        <v>542</v>
      </c>
      <c r="I66" s="54" t="s">
        <v>784</v>
      </c>
      <c r="J66" s="55" t="s">
        <v>785</v>
      </c>
      <c r="K66" s="54">
        <v>542</v>
      </c>
      <c r="L66" s="54" t="s">
        <v>786</v>
      </c>
      <c r="M66" s="55" t="s">
        <v>167</v>
      </c>
      <c r="N66" s="55"/>
      <c r="O66" s="56" t="s">
        <v>652</v>
      </c>
      <c r="P66" s="56" t="s">
        <v>787</v>
      </c>
    </row>
    <row r="67" spans="1:16" ht="12.75" customHeight="1" thickBot="1" x14ac:dyDescent="0.25">
      <c r="A67" s="36" t="str">
        <f t="shared" si="0"/>
        <v> VSSC 61.17 </v>
      </c>
      <c r="B67" s="12" t="str">
        <f t="shared" si="1"/>
        <v>I</v>
      </c>
      <c r="C67" s="36">
        <f t="shared" si="2"/>
        <v>45933.434000000001</v>
      </c>
      <c r="D67" s="11" t="str">
        <f t="shared" si="3"/>
        <v>vis</v>
      </c>
      <c r="E67" s="53">
        <f>VLOOKUP(C67,Active!C$21:E$971,3,FALSE)</f>
        <v>541.9954849046004</v>
      </c>
      <c r="F67" s="12" t="s">
        <v>155</v>
      </c>
      <c r="G67" s="11" t="str">
        <f t="shared" si="4"/>
        <v>45933.434</v>
      </c>
      <c r="H67" s="36">
        <f t="shared" si="5"/>
        <v>542</v>
      </c>
      <c r="I67" s="54" t="s">
        <v>788</v>
      </c>
      <c r="J67" s="55" t="s">
        <v>789</v>
      </c>
      <c r="K67" s="54">
        <v>542</v>
      </c>
      <c r="L67" s="54" t="s">
        <v>457</v>
      </c>
      <c r="M67" s="55" t="s">
        <v>167</v>
      </c>
      <c r="N67" s="55"/>
      <c r="O67" s="56" t="s">
        <v>790</v>
      </c>
      <c r="P67" s="56" t="s">
        <v>791</v>
      </c>
    </row>
    <row r="68" spans="1:16" ht="12.75" customHeight="1" thickBot="1" x14ac:dyDescent="0.25">
      <c r="A68" s="36" t="str">
        <f t="shared" si="0"/>
        <v> AOEB 3 </v>
      </c>
      <c r="B68" s="12" t="str">
        <f t="shared" si="1"/>
        <v>I</v>
      </c>
      <c r="C68" s="36">
        <f t="shared" si="2"/>
        <v>46000.718999999997</v>
      </c>
      <c r="D68" s="11" t="str">
        <f t="shared" si="3"/>
        <v>vis</v>
      </c>
      <c r="E68" s="53">
        <f>VLOOKUP(C68,Active!C$21:E$971,3,FALSE)</f>
        <v>555.99540167703469</v>
      </c>
      <c r="F68" s="12" t="s">
        <v>155</v>
      </c>
      <c r="G68" s="11" t="str">
        <f t="shared" si="4"/>
        <v>46000.719</v>
      </c>
      <c r="H68" s="36">
        <f t="shared" si="5"/>
        <v>556</v>
      </c>
      <c r="I68" s="54" t="s">
        <v>792</v>
      </c>
      <c r="J68" s="55" t="s">
        <v>793</v>
      </c>
      <c r="K68" s="54">
        <v>556</v>
      </c>
      <c r="L68" s="54" t="s">
        <v>457</v>
      </c>
      <c r="M68" s="55" t="s">
        <v>167</v>
      </c>
      <c r="N68" s="55"/>
      <c r="O68" s="56" t="s">
        <v>692</v>
      </c>
      <c r="P68" s="56" t="s">
        <v>713</v>
      </c>
    </row>
    <row r="69" spans="1:16" ht="12.75" customHeight="1" thickBot="1" x14ac:dyDescent="0.25">
      <c r="A69" s="36" t="str">
        <f t="shared" si="0"/>
        <v> AOEB 3 </v>
      </c>
      <c r="B69" s="12" t="str">
        <f t="shared" si="1"/>
        <v>I</v>
      </c>
      <c r="C69" s="36">
        <f t="shared" si="2"/>
        <v>46029.561000000002</v>
      </c>
      <c r="D69" s="11" t="str">
        <f t="shared" si="3"/>
        <v>vis</v>
      </c>
      <c r="E69" s="53">
        <f>VLOOKUP(C69,Active!C$21:E$971,3,FALSE)</f>
        <v>561.99652524916269</v>
      </c>
      <c r="F69" s="12" t="s">
        <v>155</v>
      </c>
      <c r="G69" s="11" t="str">
        <f t="shared" si="4"/>
        <v>46029.561</v>
      </c>
      <c r="H69" s="36">
        <f t="shared" si="5"/>
        <v>562</v>
      </c>
      <c r="I69" s="54" t="s">
        <v>794</v>
      </c>
      <c r="J69" s="55" t="s">
        <v>795</v>
      </c>
      <c r="K69" s="54">
        <v>562</v>
      </c>
      <c r="L69" s="54" t="s">
        <v>737</v>
      </c>
      <c r="M69" s="55" t="s">
        <v>167</v>
      </c>
      <c r="N69" s="55"/>
      <c r="O69" s="56" t="s">
        <v>631</v>
      </c>
      <c r="P69" s="56" t="s">
        <v>713</v>
      </c>
    </row>
    <row r="70" spans="1:16" ht="12.75" customHeight="1" thickBot="1" x14ac:dyDescent="0.25">
      <c r="A70" s="36" t="str">
        <f t="shared" si="0"/>
        <v> AOEB 3 </v>
      </c>
      <c r="B70" s="12" t="str">
        <f t="shared" si="1"/>
        <v>I</v>
      </c>
      <c r="C70" s="36">
        <f t="shared" si="2"/>
        <v>46029.563999999998</v>
      </c>
      <c r="D70" s="11" t="str">
        <f t="shared" si="3"/>
        <v>vis</v>
      </c>
      <c r="E70" s="53">
        <f>VLOOKUP(C70,Active!C$21:E$971,3,FALSE)</f>
        <v>561.99714945589926</v>
      </c>
      <c r="F70" s="12" t="s">
        <v>155</v>
      </c>
      <c r="G70" s="11" t="str">
        <f t="shared" si="4"/>
        <v>46029.564</v>
      </c>
      <c r="H70" s="36">
        <f t="shared" si="5"/>
        <v>562</v>
      </c>
      <c r="I70" s="54" t="s">
        <v>796</v>
      </c>
      <c r="J70" s="55" t="s">
        <v>797</v>
      </c>
      <c r="K70" s="54">
        <v>562</v>
      </c>
      <c r="L70" s="54" t="s">
        <v>462</v>
      </c>
      <c r="M70" s="55" t="s">
        <v>167</v>
      </c>
      <c r="N70" s="55"/>
      <c r="O70" s="56" t="s">
        <v>756</v>
      </c>
      <c r="P70" s="56" t="s">
        <v>713</v>
      </c>
    </row>
    <row r="71" spans="1:16" ht="12.75" customHeight="1" thickBot="1" x14ac:dyDescent="0.25">
      <c r="A71" s="36" t="str">
        <f t="shared" si="0"/>
        <v> AOEB 3 </v>
      </c>
      <c r="B71" s="12" t="str">
        <f t="shared" si="1"/>
        <v>I</v>
      </c>
      <c r="C71" s="36">
        <f t="shared" si="2"/>
        <v>46221.803999999996</v>
      </c>
      <c r="D71" s="11" t="str">
        <f t="shared" si="3"/>
        <v>vis</v>
      </c>
      <c r="E71" s="53">
        <f>VLOOKUP(C71,Active!C$21:E$971,3,FALSE)</f>
        <v>601.99631718024921</v>
      </c>
      <c r="F71" s="12" t="s">
        <v>155</v>
      </c>
      <c r="G71" s="11" t="str">
        <f t="shared" si="4"/>
        <v>46221.804</v>
      </c>
      <c r="H71" s="36">
        <f t="shared" si="5"/>
        <v>602</v>
      </c>
      <c r="I71" s="54" t="s">
        <v>798</v>
      </c>
      <c r="J71" s="55" t="s">
        <v>799</v>
      </c>
      <c r="K71" s="54">
        <v>602</v>
      </c>
      <c r="L71" s="54" t="s">
        <v>626</v>
      </c>
      <c r="M71" s="55" t="s">
        <v>167</v>
      </c>
      <c r="N71" s="55"/>
      <c r="O71" s="56" t="s">
        <v>800</v>
      </c>
      <c r="P71" s="56" t="s">
        <v>713</v>
      </c>
    </row>
    <row r="72" spans="1:16" ht="12.75" customHeight="1" thickBot="1" x14ac:dyDescent="0.25">
      <c r="A72" s="36" t="str">
        <f t="shared" si="0"/>
        <v> BBS 78 </v>
      </c>
      <c r="B72" s="12" t="str">
        <f t="shared" si="1"/>
        <v>I</v>
      </c>
      <c r="C72" s="36">
        <f t="shared" si="2"/>
        <v>46332.341</v>
      </c>
      <c r="D72" s="11" t="str">
        <f t="shared" si="3"/>
        <v>vis</v>
      </c>
      <c r="E72" s="53">
        <f>VLOOKUP(C72,Active!C$21:E$971,3,FALSE)</f>
        <v>624.99563055283897</v>
      </c>
      <c r="F72" s="12" t="s">
        <v>155</v>
      </c>
      <c r="G72" s="11" t="str">
        <f t="shared" si="4"/>
        <v>46332.341</v>
      </c>
      <c r="H72" s="36">
        <f t="shared" si="5"/>
        <v>625</v>
      </c>
      <c r="I72" s="54" t="s">
        <v>801</v>
      </c>
      <c r="J72" s="55" t="s">
        <v>802</v>
      </c>
      <c r="K72" s="54">
        <v>625</v>
      </c>
      <c r="L72" s="54" t="s">
        <v>803</v>
      </c>
      <c r="M72" s="55" t="s">
        <v>167</v>
      </c>
      <c r="N72" s="55"/>
      <c r="O72" s="56" t="s">
        <v>643</v>
      </c>
      <c r="P72" s="56" t="s">
        <v>804</v>
      </c>
    </row>
    <row r="73" spans="1:16" ht="12.75" customHeight="1" thickBot="1" x14ac:dyDescent="0.25">
      <c r="A73" s="36" t="str">
        <f t="shared" si="0"/>
        <v> BBS 78 </v>
      </c>
      <c r="B73" s="12" t="str">
        <f t="shared" si="1"/>
        <v>I</v>
      </c>
      <c r="C73" s="36">
        <f t="shared" si="2"/>
        <v>46332.355000000003</v>
      </c>
      <c r="D73" s="11" t="str">
        <f t="shared" si="3"/>
        <v>vis</v>
      </c>
      <c r="E73" s="53">
        <f>VLOOKUP(C73,Active!C$21:E$971,3,FALSE)</f>
        <v>624.99854351761348</v>
      </c>
      <c r="F73" s="12" t="s">
        <v>155</v>
      </c>
      <c r="G73" s="11" t="str">
        <f t="shared" si="4"/>
        <v>46332.355</v>
      </c>
      <c r="H73" s="36">
        <f t="shared" si="5"/>
        <v>625</v>
      </c>
      <c r="I73" s="54" t="s">
        <v>805</v>
      </c>
      <c r="J73" s="55" t="s">
        <v>806</v>
      </c>
      <c r="K73" s="54">
        <v>625</v>
      </c>
      <c r="L73" s="54" t="s">
        <v>520</v>
      </c>
      <c r="M73" s="55" t="s">
        <v>167</v>
      </c>
      <c r="N73" s="55"/>
      <c r="O73" s="56" t="s">
        <v>652</v>
      </c>
      <c r="P73" s="56" t="s">
        <v>804</v>
      </c>
    </row>
    <row r="74" spans="1:16" ht="12.75" customHeight="1" thickBot="1" x14ac:dyDescent="0.25">
      <c r="A74" s="36" t="str">
        <f t="shared" si="0"/>
        <v> BBS 82 </v>
      </c>
      <c r="B74" s="12" t="str">
        <f t="shared" si="1"/>
        <v>I</v>
      </c>
      <c r="C74" s="36">
        <f t="shared" si="2"/>
        <v>46707.22</v>
      </c>
      <c r="D74" s="11" t="str">
        <f t="shared" si="3"/>
        <v>vis</v>
      </c>
      <c r="E74" s="53">
        <f>VLOOKUP(C74,Active!C$21:E$971,3,FALSE)</f>
        <v>702.99629637335897</v>
      </c>
      <c r="F74" s="12" t="s">
        <v>155</v>
      </c>
      <c r="G74" s="11" t="str">
        <f t="shared" si="4"/>
        <v>46707.220</v>
      </c>
      <c r="H74" s="36">
        <f t="shared" si="5"/>
        <v>703</v>
      </c>
      <c r="I74" s="54" t="s">
        <v>811</v>
      </c>
      <c r="J74" s="55" t="s">
        <v>812</v>
      </c>
      <c r="K74" s="54">
        <v>703</v>
      </c>
      <c r="L74" s="54" t="s">
        <v>626</v>
      </c>
      <c r="M74" s="55" t="s">
        <v>167</v>
      </c>
      <c r="N74" s="55"/>
      <c r="O74" s="56" t="s">
        <v>809</v>
      </c>
      <c r="P74" s="56" t="s">
        <v>813</v>
      </c>
    </row>
    <row r="75" spans="1:16" ht="12.75" customHeight="1" thickBot="1" x14ac:dyDescent="0.25">
      <c r="A75" s="36" t="str">
        <f t="shared" ref="A75:A138" si="6">P75</f>
        <v> BBS 86 </v>
      </c>
      <c r="B75" s="12" t="str">
        <f t="shared" ref="B75:B138" si="7">IF(H75=INT(H75),"I","II")</f>
        <v>I</v>
      </c>
      <c r="C75" s="36">
        <f t="shared" ref="C75:C138" si="8">1*G75</f>
        <v>47024.425000000003</v>
      </c>
      <c r="D75" s="11" t="str">
        <f t="shared" ref="D75:D138" si="9">VLOOKUP(F75,I$1:J$5,2,FALSE)</f>
        <v>vis</v>
      </c>
      <c r="E75" s="53">
        <f>VLOOKUP(C75,Active!C$21:E$971,3,FALSE)</f>
        <v>768.99679573874914</v>
      </c>
      <c r="F75" s="12" t="s">
        <v>155</v>
      </c>
      <c r="G75" s="11" t="str">
        <f t="shared" ref="G75:G138" si="10">MID(I75,3,LEN(I75)-3)</f>
        <v>47024.425</v>
      </c>
      <c r="H75" s="36">
        <f t="shared" ref="H75:H138" si="11">1*K75</f>
        <v>769</v>
      </c>
      <c r="I75" s="54" t="s">
        <v>814</v>
      </c>
      <c r="J75" s="55" t="s">
        <v>815</v>
      </c>
      <c r="K75" s="54">
        <v>769</v>
      </c>
      <c r="L75" s="54" t="s">
        <v>432</v>
      </c>
      <c r="M75" s="55" t="s">
        <v>167</v>
      </c>
      <c r="N75" s="55"/>
      <c r="O75" s="56" t="s">
        <v>652</v>
      </c>
      <c r="P75" s="56" t="s">
        <v>816</v>
      </c>
    </row>
    <row r="76" spans="1:16" ht="12.75" customHeight="1" thickBot="1" x14ac:dyDescent="0.25">
      <c r="A76" s="36" t="str">
        <f t="shared" si="6"/>
        <v> AOEB 3 </v>
      </c>
      <c r="B76" s="12" t="str">
        <f t="shared" si="7"/>
        <v>I</v>
      </c>
      <c r="C76" s="36">
        <f t="shared" si="8"/>
        <v>47375.288</v>
      </c>
      <c r="D76" s="11" t="str">
        <f t="shared" si="9"/>
        <v>vis</v>
      </c>
      <c r="E76" s="53">
        <f>VLOOKUP(C76,Active!C$21:E$971,3,FALSE)</f>
        <v>842.00047855849846</v>
      </c>
      <c r="F76" s="12" t="s">
        <v>155</v>
      </c>
      <c r="G76" s="11" t="str">
        <f t="shared" si="10"/>
        <v>47375.288</v>
      </c>
      <c r="H76" s="36">
        <f t="shared" si="11"/>
        <v>842</v>
      </c>
      <c r="I76" s="54" t="s">
        <v>821</v>
      </c>
      <c r="J76" s="55" t="s">
        <v>822</v>
      </c>
      <c r="K76" s="54">
        <v>842</v>
      </c>
      <c r="L76" s="54" t="s">
        <v>481</v>
      </c>
      <c r="M76" s="55" t="s">
        <v>167</v>
      </c>
      <c r="N76" s="55"/>
      <c r="O76" s="56" t="s">
        <v>692</v>
      </c>
      <c r="P76" s="56" t="s">
        <v>713</v>
      </c>
    </row>
    <row r="77" spans="1:16" ht="12.75" customHeight="1" thickBot="1" x14ac:dyDescent="0.25">
      <c r="A77" s="36" t="str">
        <f t="shared" si="6"/>
        <v> AOEB 3 </v>
      </c>
      <c r="B77" s="12" t="str">
        <f t="shared" si="7"/>
        <v>I</v>
      </c>
      <c r="C77" s="36">
        <f t="shared" si="8"/>
        <v>47466.574999999997</v>
      </c>
      <c r="D77" s="11" t="str">
        <f t="shared" si="9"/>
        <v>vis</v>
      </c>
      <c r="E77" s="53">
        <f>VLOOKUP(C77,Active!C$21:E$971,3,FALSE)</f>
        <v>860.99446536692869</v>
      </c>
      <c r="F77" s="12" t="s">
        <v>155</v>
      </c>
      <c r="G77" s="11" t="str">
        <f t="shared" si="10"/>
        <v>47466.575</v>
      </c>
      <c r="H77" s="36">
        <f t="shared" si="11"/>
        <v>861</v>
      </c>
      <c r="I77" s="54" t="s">
        <v>823</v>
      </c>
      <c r="J77" s="55" t="s">
        <v>824</v>
      </c>
      <c r="K77" s="54">
        <v>861</v>
      </c>
      <c r="L77" s="54" t="s">
        <v>825</v>
      </c>
      <c r="M77" s="55" t="s">
        <v>167</v>
      </c>
      <c r="N77" s="55"/>
      <c r="O77" s="56" t="s">
        <v>684</v>
      </c>
      <c r="P77" s="56" t="s">
        <v>713</v>
      </c>
    </row>
    <row r="78" spans="1:16" ht="12.75" customHeight="1" thickBot="1" x14ac:dyDescent="0.25">
      <c r="A78" s="36" t="str">
        <f t="shared" si="6"/>
        <v> AOEB 3 </v>
      </c>
      <c r="B78" s="12" t="str">
        <f t="shared" si="7"/>
        <v>I</v>
      </c>
      <c r="C78" s="36">
        <f t="shared" si="8"/>
        <v>47466.59</v>
      </c>
      <c r="D78" s="11" t="str">
        <f t="shared" si="9"/>
        <v>vis</v>
      </c>
      <c r="E78" s="53">
        <f>VLOOKUP(C78,Active!C$21:E$971,3,FALSE)</f>
        <v>860.99758640061498</v>
      </c>
      <c r="F78" s="12" t="s">
        <v>155</v>
      </c>
      <c r="G78" s="11" t="str">
        <f t="shared" si="10"/>
        <v>47466.590</v>
      </c>
      <c r="H78" s="36">
        <f t="shared" si="11"/>
        <v>861</v>
      </c>
      <c r="I78" s="54" t="s">
        <v>826</v>
      </c>
      <c r="J78" s="55" t="s">
        <v>827</v>
      </c>
      <c r="K78" s="54">
        <v>861</v>
      </c>
      <c r="L78" s="54" t="s">
        <v>502</v>
      </c>
      <c r="M78" s="55" t="s">
        <v>167</v>
      </c>
      <c r="N78" s="55"/>
      <c r="O78" s="56" t="s">
        <v>828</v>
      </c>
      <c r="P78" s="56" t="s">
        <v>713</v>
      </c>
    </row>
    <row r="79" spans="1:16" ht="12.75" customHeight="1" thickBot="1" x14ac:dyDescent="0.25">
      <c r="A79" s="36" t="str">
        <f t="shared" si="6"/>
        <v> BBS 90 </v>
      </c>
      <c r="B79" s="12" t="str">
        <f t="shared" si="7"/>
        <v>I</v>
      </c>
      <c r="C79" s="36">
        <f t="shared" si="8"/>
        <v>47471.377</v>
      </c>
      <c r="D79" s="11" t="str">
        <f t="shared" si="9"/>
        <v>vis</v>
      </c>
      <c r="E79" s="53">
        <f>VLOOKUP(C79,Active!C$21:E$971,3,FALSE)</f>
        <v>861.99361228438852</v>
      </c>
      <c r="F79" s="12" t="s">
        <v>155</v>
      </c>
      <c r="G79" s="11" t="str">
        <f t="shared" si="10"/>
        <v>47471.377</v>
      </c>
      <c r="H79" s="36">
        <f t="shared" si="11"/>
        <v>862</v>
      </c>
      <c r="I79" s="54" t="s">
        <v>829</v>
      </c>
      <c r="J79" s="55" t="s">
        <v>830</v>
      </c>
      <c r="K79" s="54">
        <v>862</v>
      </c>
      <c r="L79" s="54" t="s">
        <v>831</v>
      </c>
      <c r="M79" s="55" t="s">
        <v>167</v>
      </c>
      <c r="N79" s="55"/>
      <c r="O79" s="56" t="s">
        <v>643</v>
      </c>
      <c r="P79" s="56" t="s">
        <v>832</v>
      </c>
    </row>
    <row r="80" spans="1:16" ht="12.75" customHeight="1" thickBot="1" x14ac:dyDescent="0.25">
      <c r="A80" s="36" t="str">
        <f t="shared" si="6"/>
        <v> BBS 92 </v>
      </c>
      <c r="B80" s="12" t="str">
        <f t="shared" si="7"/>
        <v>I</v>
      </c>
      <c r="C80" s="36">
        <f t="shared" si="8"/>
        <v>47740.517</v>
      </c>
      <c r="D80" s="11" t="str">
        <f t="shared" si="9"/>
        <v>vis</v>
      </c>
      <c r="E80" s="53">
        <f>VLOOKUP(C80,Active!C$21:E$971,3,FALSE)</f>
        <v>917.99327937412852</v>
      </c>
      <c r="F80" s="12" t="s">
        <v>155</v>
      </c>
      <c r="G80" s="11" t="str">
        <f t="shared" si="10"/>
        <v>47740.517</v>
      </c>
      <c r="H80" s="36">
        <f t="shared" si="11"/>
        <v>918</v>
      </c>
      <c r="I80" s="54" t="s">
        <v>833</v>
      </c>
      <c r="J80" s="55" t="s">
        <v>834</v>
      </c>
      <c r="K80" s="54">
        <v>918</v>
      </c>
      <c r="L80" s="54" t="s">
        <v>617</v>
      </c>
      <c r="M80" s="55" t="s">
        <v>167</v>
      </c>
      <c r="N80" s="55"/>
      <c r="O80" s="56" t="s">
        <v>643</v>
      </c>
      <c r="P80" s="56" t="s">
        <v>835</v>
      </c>
    </row>
    <row r="81" spans="1:16" ht="12.75" customHeight="1" thickBot="1" x14ac:dyDescent="0.25">
      <c r="A81" s="36" t="str">
        <f t="shared" si="6"/>
        <v> BBS 92 </v>
      </c>
      <c r="B81" s="12" t="str">
        <f t="shared" si="7"/>
        <v>I</v>
      </c>
      <c r="C81" s="36">
        <f t="shared" si="8"/>
        <v>47769.366000000002</v>
      </c>
      <c r="D81" s="11" t="str">
        <f t="shared" si="9"/>
        <v>vis</v>
      </c>
      <c r="E81" s="53">
        <f>VLOOKUP(C81,Active!C$21:E$971,3,FALSE)</f>
        <v>923.99585942864292</v>
      </c>
      <c r="F81" s="12" t="s">
        <v>155</v>
      </c>
      <c r="G81" s="11" t="str">
        <f t="shared" si="10"/>
        <v>47769.366</v>
      </c>
      <c r="H81" s="36">
        <f t="shared" si="11"/>
        <v>924</v>
      </c>
      <c r="I81" s="54" t="s">
        <v>836</v>
      </c>
      <c r="J81" s="55" t="s">
        <v>837</v>
      </c>
      <c r="K81" s="54">
        <v>924</v>
      </c>
      <c r="L81" s="54" t="s">
        <v>454</v>
      </c>
      <c r="M81" s="55" t="s">
        <v>167</v>
      </c>
      <c r="N81" s="55"/>
      <c r="O81" s="56" t="s">
        <v>652</v>
      </c>
      <c r="P81" s="56" t="s">
        <v>835</v>
      </c>
    </row>
    <row r="82" spans="1:16" ht="12.75" customHeight="1" thickBot="1" x14ac:dyDescent="0.25">
      <c r="A82" s="36" t="str">
        <f t="shared" si="6"/>
        <v> AOEB 3 </v>
      </c>
      <c r="B82" s="12" t="str">
        <f t="shared" si="7"/>
        <v>I</v>
      </c>
      <c r="C82" s="36">
        <f t="shared" si="8"/>
        <v>47836.652999999998</v>
      </c>
      <c r="D82" s="11" t="str">
        <f t="shared" si="9"/>
        <v>vis</v>
      </c>
      <c r="E82" s="53">
        <f>VLOOKUP(C82,Active!C$21:E$971,3,FALSE)</f>
        <v>937.99619233890212</v>
      </c>
      <c r="F82" s="12" t="s">
        <v>155</v>
      </c>
      <c r="G82" s="11" t="str">
        <f t="shared" si="10"/>
        <v>47836.653</v>
      </c>
      <c r="H82" s="36">
        <f t="shared" si="11"/>
        <v>938</v>
      </c>
      <c r="I82" s="54" t="s">
        <v>838</v>
      </c>
      <c r="J82" s="55" t="s">
        <v>839</v>
      </c>
      <c r="K82" s="54">
        <v>938</v>
      </c>
      <c r="L82" s="54" t="s">
        <v>626</v>
      </c>
      <c r="M82" s="55" t="s">
        <v>167</v>
      </c>
      <c r="N82" s="55"/>
      <c r="O82" s="56" t="s">
        <v>828</v>
      </c>
      <c r="P82" s="56" t="s">
        <v>713</v>
      </c>
    </row>
    <row r="83" spans="1:16" ht="12.75" customHeight="1" thickBot="1" x14ac:dyDescent="0.25">
      <c r="A83" s="36" t="str">
        <f t="shared" si="6"/>
        <v> BBS 93 </v>
      </c>
      <c r="B83" s="12" t="str">
        <f t="shared" si="7"/>
        <v>I</v>
      </c>
      <c r="C83" s="36">
        <f t="shared" si="8"/>
        <v>47846.273000000001</v>
      </c>
      <c r="D83" s="11" t="str">
        <f t="shared" si="9"/>
        <v>vis</v>
      </c>
      <c r="E83" s="53">
        <f>VLOOKUP(C83,Active!C$21:E$971,3,FALSE)</f>
        <v>939.9978152764196</v>
      </c>
      <c r="F83" s="12" t="s">
        <v>155</v>
      </c>
      <c r="G83" s="11" t="str">
        <f t="shared" si="10"/>
        <v>47846.273</v>
      </c>
      <c r="H83" s="36">
        <f t="shared" si="11"/>
        <v>940</v>
      </c>
      <c r="I83" s="54" t="s">
        <v>840</v>
      </c>
      <c r="J83" s="55" t="s">
        <v>841</v>
      </c>
      <c r="K83" s="54">
        <v>940</v>
      </c>
      <c r="L83" s="54" t="s">
        <v>554</v>
      </c>
      <c r="M83" s="55" t="s">
        <v>167</v>
      </c>
      <c r="N83" s="55"/>
      <c r="O83" s="56" t="s">
        <v>652</v>
      </c>
      <c r="P83" s="56" t="s">
        <v>842</v>
      </c>
    </row>
    <row r="84" spans="1:16" ht="12.75" customHeight="1" thickBot="1" x14ac:dyDescent="0.25">
      <c r="A84" s="36" t="str">
        <f t="shared" si="6"/>
        <v> BBS 96 </v>
      </c>
      <c r="B84" s="12" t="str">
        <f t="shared" si="7"/>
        <v>I</v>
      </c>
      <c r="C84" s="36">
        <f t="shared" si="8"/>
        <v>48115.4</v>
      </c>
      <c r="D84" s="11" t="str">
        <f t="shared" si="9"/>
        <v>vis</v>
      </c>
      <c r="E84" s="53">
        <f>VLOOKUP(C84,Active!C$21:E$971,3,FALSE)</f>
        <v>995.99477747029835</v>
      </c>
      <c r="F84" s="12" t="s">
        <v>155</v>
      </c>
      <c r="G84" s="11" t="str">
        <f t="shared" si="10"/>
        <v>48115.400</v>
      </c>
      <c r="H84" s="36">
        <f t="shared" si="11"/>
        <v>996</v>
      </c>
      <c r="I84" s="54" t="s">
        <v>843</v>
      </c>
      <c r="J84" s="55" t="s">
        <v>844</v>
      </c>
      <c r="K84" s="54">
        <v>996</v>
      </c>
      <c r="L84" s="54" t="s">
        <v>450</v>
      </c>
      <c r="M84" s="55" t="s">
        <v>167</v>
      </c>
      <c r="N84" s="55"/>
      <c r="O84" s="56" t="s">
        <v>652</v>
      </c>
      <c r="P84" s="56" t="s">
        <v>845</v>
      </c>
    </row>
    <row r="85" spans="1:16" ht="12.75" customHeight="1" thickBot="1" x14ac:dyDescent="0.25">
      <c r="A85" s="36" t="str">
        <f t="shared" si="6"/>
        <v> AOEB 3 </v>
      </c>
      <c r="B85" s="12" t="str">
        <f t="shared" si="7"/>
        <v>I</v>
      </c>
      <c r="C85" s="36">
        <f t="shared" si="8"/>
        <v>48158.665999999997</v>
      </c>
      <c r="D85" s="11" t="str">
        <f t="shared" si="9"/>
        <v>vis</v>
      </c>
      <c r="E85" s="53">
        <f>VLOOKUP(C85,Active!C$21:E$971,3,FALSE)</f>
        <v>1004.9970870352254</v>
      </c>
      <c r="F85" s="12" t="s">
        <v>155</v>
      </c>
      <c r="G85" s="11" t="str">
        <f t="shared" si="10"/>
        <v>48158.666</v>
      </c>
      <c r="H85" s="36">
        <f t="shared" si="11"/>
        <v>1005</v>
      </c>
      <c r="I85" s="54" t="s">
        <v>846</v>
      </c>
      <c r="J85" s="55" t="s">
        <v>847</v>
      </c>
      <c r="K85" s="54">
        <v>1005</v>
      </c>
      <c r="L85" s="54" t="s">
        <v>462</v>
      </c>
      <c r="M85" s="55" t="s">
        <v>167</v>
      </c>
      <c r="N85" s="55"/>
      <c r="O85" s="56" t="s">
        <v>631</v>
      </c>
      <c r="P85" s="56" t="s">
        <v>713</v>
      </c>
    </row>
    <row r="86" spans="1:16" ht="12.75" customHeight="1" thickBot="1" x14ac:dyDescent="0.25">
      <c r="A86" s="36" t="str">
        <f t="shared" si="6"/>
        <v> BBS 96 </v>
      </c>
      <c r="B86" s="12" t="str">
        <f t="shared" si="7"/>
        <v>I</v>
      </c>
      <c r="C86" s="36">
        <f t="shared" si="8"/>
        <v>48163.455000000002</v>
      </c>
      <c r="D86" s="11" t="str">
        <f t="shared" si="9"/>
        <v>vis</v>
      </c>
      <c r="E86" s="53">
        <f>VLOOKUP(C86,Active!C$21:E$971,3,FALSE)</f>
        <v>1005.9935290568238</v>
      </c>
      <c r="F86" s="12" t="s">
        <v>155</v>
      </c>
      <c r="G86" s="11" t="str">
        <f t="shared" si="10"/>
        <v>48163.455</v>
      </c>
      <c r="H86" s="36">
        <f t="shared" si="11"/>
        <v>1006</v>
      </c>
      <c r="I86" s="54" t="s">
        <v>848</v>
      </c>
      <c r="J86" s="55" t="s">
        <v>849</v>
      </c>
      <c r="K86" s="54">
        <v>1006</v>
      </c>
      <c r="L86" s="54" t="s">
        <v>831</v>
      </c>
      <c r="M86" s="55" t="s">
        <v>167</v>
      </c>
      <c r="N86" s="55"/>
      <c r="O86" s="56" t="s">
        <v>643</v>
      </c>
      <c r="P86" s="56" t="s">
        <v>845</v>
      </c>
    </row>
    <row r="87" spans="1:16" ht="12.75" customHeight="1" thickBot="1" x14ac:dyDescent="0.25">
      <c r="A87" s="36" t="str">
        <f t="shared" si="6"/>
        <v> AOEB 3 </v>
      </c>
      <c r="B87" s="12" t="str">
        <f t="shared" si="7"/>
        <v>I</v>
      </c>
      <c r="C87" s="36">
        <f t="shared" si="8"/>
        <v>48480.673999999999</v>
      </c>
      <c r="D87" s="11" t="str">
        <f t="shared" si="9"/>
        <v>vis</v>
      </c>
      <c r="E87" s="53">
        <f>VLOOKUP(C87,Active!C$21:E$971,3,FALSE)</f>
        <v>1071.9969413869869</v>
      </c>
      <c r="F87" s="12" t="s">
        <v>155</v>
      </c>
      <c r="G87" s="11" t="str">
        <f t="shared" si="10"/>
        <v>48480.674</v>
      </c>
      <c r="H87" s="36">
        <f t="shared" si="11"/>
        <v>1072</v>
      </c>
      <c r="I87" s="54" t="s">
        <v>850</v>
      </c>
      <c r="J87" s="55" t="s">
        <v>851</v>
      </c>
      <c r="K87" s="54">
        <v>1072</v>
      </c>
      <c r="L87" s="54" t="s">
        <v>432</v>
      </c>
      <c r="M87" s="55" t="s">
        <v>167</v>
      </c>
      <c r="N87" s="55"/>
      <c r="O87" s="56" t="s">
        <v>688</v>
      </c>
      <c r="P87" s="56" t="s">
        <v>713</v>
      </c>
    </row>
    <row r="88" spans="1:16" ht="12.75" customHeight="1" thickBot="1" x14ac:dyDescent="0.25">
      <c r="A88" s="36" t="str">
        <f t="shared" si="6"/>
        <v> AOEB 3 </v>
      </c>
      <c r="B88" s="12" t="str">
        <f t="shared" si="7"/>
        <v>I</v>
      </c>
      <c r="C88" s="36">
        <f t="shared" si="8"/>
        <v>48480.677000000003</v>
      </c>
      <c r="D88" s="11" t="str">
        <f t="shared" si="9"/>
        <v>vis</v>
      </c>
      <c r="E88" s="53">
        <f>VLOOKUP(C88,Active!C$21:E$971,3,FALSE)</f>
        <v>1071.9975655937251</v>
      </c>
      <c r="F88" s="12" t="s">
        <v>155</v>
      </c>
      <c r="G88" s="11" t="str">
        <f t="shared" si="10"/>
        <v>48480.677</v>
      </c>
      <c r="H88" s="36">
        <f t="shared" si="11"/>
        <v>1072</v>
      </c>
      <c r="I88" s="54" t="s">
        <v>852</v>
      </c>
      <c r="J88" s="55" t="s">
        <v>853</v>
      </c>
      <c r="K88" s="54">
        <v>1072</v>
      </c>
      <c r="L88" s="54" t="s">
        <v>502</v>
      </c>
      <c r="M88" s="55" t="s">
        <v>167</v>
      </c>
      <c r="N88" s="55"/>
      <c r="O88" s="56" t="s">
        <v>854</v>
      </c>
      <c r="P88" s="56" t="s">
        <v>713</v>
      </c>
    </row>
    <row r="89" spans="1:16" ht="12.75" customHeight="1" thickBot="1" x14ac:dyDescent="0.25">
      <c r="A89" s="36" t="str">
        <f t="shared" si="6"/>
        <v> BBS 99 </v>
      </c>
      <c r="B89" s="12" t="str">
        <f t="shared" si="7"/>
        <v>I</v>
      </c>
      <c r="C89" s="36">
        <f t="shared" si="8"/>
        <v>48509.493999999999</v>
      </c>
      <c r="D89" s="11" t="str">
        <f t="shared" si="9"/>
        <v>vis</v>
      </c>
      <c r="E89" s="53">
        <f>VLOOKUP(C89,Active!C$21:E$971,3,FALSE)</f>
        <v>1077.9934874430407</v>
      </c>
      <c r="F89" s="12" t="s">
        <v>155</v>
      </c>
      <c r="G89" s="11" t="str">
        <f t="shared" si="10"/>
        <v>48509.494</v>
      </c>
      <c r="H89" s="36">
        <f t="shared" si="11"/>
        <v>1078</v>
      </c>
      <c r="I89" s="54" t="s">
        <v>855</v>
      </c>
      <c r="J89" s="55" t="s">
        <v>856</v>
      </c>
      <c r="K89" s="54">
        <v>1078</v>
      </c>
      <c r="L89" s="54" t="s">
        <v>831</v>
      </c>
      <c r="M89" s="55" t="s">
        <v>167</v>
      </c>
      <c r="N89" s="55"/>
      <c r="O89" s="56" t="s">
        <v>643</v>
      </c>
      <c r="P89" s="56" t="s">
        <v>857</v>
      </c>
    </row>
    <row r="90" spans="1:16" ht="12.75" customHeight="1" thickBot="1" x14ac:dyDescent="0.25">
      <c r="A90" s="36" t="str">
        <f t="shared" si="6"/>
        <v> BBS 102 </v>
      </c>
      <c r="B90" s="12" t="str">
        <f t="shared" si="7"/>
        <v>I</v>
      </c>
      <c r="C90" s="36">
        <f t="shared" si="8"/>
        <v>48860.355000000003</v>
      </c>
      <c r="D90" s="11" t="str">
        <f t="shared" si="9"/>
        <v>vis</v>
      </c>
      <c r="E90" s="53">
        <f>VLOOKUP(C90,Active!C$21:E$971,3,FALSE)</f>
        <v>1150.9967541249666</v>
      </c>
      <c r="F90" s="12" t="s">
        <v>155</v>
      </c>
      <c r="G90" s="11" t="str">
        <f t="shared" si="10"/>
        <v>48860.355</v>
      </c>
      <c r="H90" s="36">
        <f t="shared" si="11"/>
        <v>1151</v>
      </c>
      <c r="I90" s="54" t="s">
        <v>858</v>
      </c>
      <c r="J90" s="55" t="s">
        <v>859</v>
      </c>
      <c r="K90" s="54">
        <v>1151</v>
      </c>
      <c r="L90" s="54" t="s">
        <v>601</v>
      </c>
      <c r="M90" s="55" t="s">
        <v>167</v>
      </c>
      <c r="N90" s="55"/>
      <c r="O90" s="56" t="s">
        <v>643</v>
      </c>
      <c r="P90" s="56" t="s">
        <v>860</v>
      </c>
    </row>
    <row r="91" spans="1:16" ht="12.75" customHeight="1" thickBot="1" x14ac:dyDescent="0.25">
      <c r="A91" s="36" t="str">
        <f t="shared" si="6"/>
        <v> AOEB 3 </v>
      </c>
      <c r="B91" s="12" t="str">
        <f t="shared" si="7"/>
        <v>I</v>
      </c>
      <c r="C91" s="36">
        <f t="shared" si="8"/>
        <v>48874.781000000003</v>
      </c>
      <c r="D91" s="11" t="str">
        <f t="shared" si="9"/>
        <v>vis</v>
      </c>
      <c r="E91" s="53">
        <f>VLOOKUP(C91,Active!C$21:E$971,3,FALSE)</f>
        <v>1153.9983562555922</v>
      </c>
      <c r="F91" s="12" t="s">
        <v>155</v>
      </c>
      <c r="G91" s="11" t="str">
        <f t="shared" si="10"/>
        <v>48874.781</v>
      </c>
      <c r="H91" s="36">
        <f t="shared" si="11"/>
        <v>1154</v>
      </c>
      <c r="I91" s="54" t="s">
        <v>861</v>
      </c>
      <c r="J91" s="55" t="s">
        <v>862</v>
      </c>
      <c r="K91" s="54">
        <v>1154</v>
      </c>
      <c r="L91" s="54" t="s">
        <v>509</v>
      </c>
      <c r="M91" s="55" t="s">
        <v>167</v>
      </c>
      <c r="N91" s="55"/>
      <c r="O91" s="56" t="s">
        <v>800</v>
      </c>
      <c r="P91" s="56" t="s">
        <v>713</v>
      </c>
    </row>
    <row r="92" spans="1:16" ht="12.75" customHeight="1" thickBot="1" x14ac:dyDescent="0.25">
      <c r="A92" s="36" t="str">
        <f t="shared" si="6"/>
        <v> BBS 103 </v>
      </c>
      <c r="B92" s="12" t="str">
        <f t="shared" si="7"/>
        <v>I</v>
      </c>
      <c r="C92" s="36">
        <f t="shared" si="8"/>
        <v>49076.612999999998</v>
      </c>
      <c r="D92" s="11" t="str">
        <f t="shared" si="9"/>
        <v>vis</v>
      </c>
      <c r="E92" s="53">
        <f>VLOOKUP(C92,Active!C$21:E$971,3,FALSE)</f>
        <v>1195.9933209879105</v>
      </c>
      <c r="F92" s="12" t="s">
        <v>155</v>
      </c>
      <c r="G92" s="11" t="str">
        <f t="shared" si="10"/>
        <v>49076.613</v>
      </c>
      <c r="H92" s="36">
        <f t="shared" si="11"/>
        <v>1196</v>
      </c>
      <c r="I92" s="54" t="s">
        <v>863</v>
      </c>
      <c r="J92" s="55" t="s">
        <v>864</v>
      </c>
      <c r="K92" s="54">
        <v>1196</v>
      </c>
      <c r="L92" s="54" t="s">
        <v>617</v>
      </c>
      <c r="M92" s="55" t="s">
        <v>167</v>
      </c>
      <c r="N92" s="55"/>
      <c r="O92" s="56" t="s">
        <v>643</v>
      </c>
      <c r="P92" s="56" t="s">
        <v>865</v>
      </c>
    </row>
    <row r="93" spans="1:16" ht="12.75" customHeight="1" thickBot="1" x14ac:dyDescent="0.25">
      <c r="A93" s="36" t="str">
        <f t="shared" si="6"/>
        <v> BBS 104 </v>
      </c>
      <c r="B93" s="12" t="str">
        <f t="shared" si="7"/>
        <v>I</v>
      </c>
      <c r="C93" s="36">
        <f t="shared" si="8"/>
        <v>49177.538999999997</v>
      </c>
      <c r="D93" s="11" t="str">
        <f t="shared" si="9"/>
        <v>vis</v>
      </c>
      <c r="E93" s="53">
        <f>VLOOKUP(C93,Active!C$21:E$971,3,FALSE)</f>
        <v>1216.9928840431944</v>
      </c>
      <c r="F93" s="12" t="s">
        <v>155</v>
      </c>
      <c r="G93" s="11" t="str">
        <f t="shared" si="10"/>
        <v>49177.539</v>
      </c>
      <c r="H93" s="36">
        <f t="shared" si="11"/>
        <v>1217</v>
      </c>
      <c r="I93" s="54" t="s">
        <v>866</v>
      </c>
      <c r="J93" s="55" t="s">
        <v>867</v>
      </c>
      <c r="K93" s="54">
        <v>1217</v>
      </c>
      <c r="L93" s="54" t="s">
        <v>868</v>
      </c>
      <c r="M93" s="55" t="s">
        <v>167</v>
      </c>
      <c r="N93" s="55"/>
      <c r="O93" s="56" t="s">
        <v>643</v>
      </c>
      <c r="P93" s="56" t="s">
        <v>869</v>
      </c>
    </row>
    <row r="94" spans="1:16" ht="12.75" customHeight="1" thickBot="1" x14ac:dyDescent="0.25">
      <c r="A94" s="36" t="str">
        <f t="shared" si="6"/>
        <v> BBS 105 </v>
      </c>
      <c r="B94" s="12" t="str">
        <f t="shared" si="7"/>
        <v>I</v>
      </c>
      <c r="C94" s="36">
        <f t="shared" si="8"/>
        <v>49206.411999999997</v>
      </c>
      <c r="D94" s="11" t="str">
        <f t="shared" si="9"/>
        <v>vis</v>
      </c>
      <c r="E94" s="53">
        <f>VLOOKUP(C94,Active!C$21:E$971,3,FALSE)</f>
        <v>1223.0004577516065</v>
      </c>
      <c r="F94" s="12" t="s">
        <v>155</v>
      </c>
      <c r="G94" s="11" t="str">
        <f t="shared" si="10"/>
        <v>49206.412</v>
      </c>
      <c r="H94" s="36">
        <f t="shared" si="11"/>
        <v>1223</v>
      </c>
      <c r="I94" s="54" t="s">
        <v>870</v>
      </c>
      <c r="J94" s="55" t="s">
        <v>871</v>
      </c>
      <c r="K94" s="54">
        <v>1223</v>
      </c>
      <c r="L94" s="54" t="s">
        <v>481</v>
      </c>
      <c r="M94" s="55" t="s">
        <v>167</v>
      </c>
      <c r="N94" s="55"/>
      <c r="O94" s="56" t="s">
        <v>652</v>
      </c>
      <c r="P94" s="56" t="s">
        <v>872</v>
      </c>
    </row>
    <row r="95" spans="1:16" ht="12.75" customHeight="1" thickBot="1" x14ac:dyDescent="0.25">
      <c r="A95" s="36" t="str">
        <f t="shared" si="6"/>
        <v> BBS 107 </v>
      </c>
      <c r="B95" s="12" t="str">
        <f t="shared" si="7"/>
        <v>I</v>
      </c>
      <c r="C95" s="36">
        <f t="shared" si="8"/>
        <v>49600.478999999999</v>
      </c>
      <c r="D95" s="11" t="str">
        <f t="shared" si="9"/>
        <v>vis</v>
      </c>
      <c r="E95" s="53">
        <f>VLOOKUP(C95,Active!C$21:E$971,3,FALSE)</f>
        <v>1304.9935498637146</v>
      </c>
      <c r="F95" s="12" t="s">
        <v>155</v>
      </c>
      <c r="G95" s="11" t="str">
        <f t="shared" si="10"/>
        <v>49600.479</v>
      </c>
      <c r="H95" s="36">
        <f t="shared" si="11"/>
        <v>1305</v>
      </c>
      <c r="I95" s="54" t="s">
        <v>873</v>
      </c>
      <c r="J95" s="55" t="s">
        <v>874</v>
      </c>
      <c r="K95" s="54">
        <v>1305</v>
      </c>
      <c r="L95" s="54" t="s">
        <v>831</v>
      </c>
      <c r="M95" s="55" t="s">
        <v>167</v>
      </c>
      <c r="N95" s="55"/>
      <c r="O95" s="56" t="s">
        <v>643</v>
      </c>
      <c r="P95" s="56" t="s">
        <v>875</v>
      </c>
    </row>
    <row r="96" spans="1:16" ht="12.75" customHeight="1" thickBot="1" x14ac:dyDescent="0.25">
      <c r="A96" s="36" t="str">
        <f t="shared" si="6"/>
        <v>OEJV 0060 </v>
      </c>
      <c r="B96" s="12" t="str">
        <f t="shared" si="7"/>
        <v>I</v>
      </c>
      <c r="C96" s="36">
        <f t="shared" si="8"/>
        <v>49600.498</v>
      </c>
      <c r="D96" s="11" t="str">
        <f t="shared" si="9"/>
        <v>vis</v>
      </c>
      <c r="E96" s="53">
        <f>VLOOKUP(C96,Active!C$21:E$971,3,FALSE)</f>
        <v>1304.9975031730507</v>
      </c>
      <c r="F96" s="12" t="s">
        <v>155</v>
      </c>
      <c r="G96" s="11" t="str">
        <f t="shared" si="10"/>
        <v>49600.498</v>
      </c>
      <c r="H96" s="36">
        <f t="shared" si="11"/>
        <v>1305</v>
      </c>
      <c r="I96" s="54" t="s">
        <v>876</v>
      </c>
      <c r="J96" s="55" t="s">
        <v>877</v>
      </c>
      <c r="K96" s="54">
        <v>1305</v>
      </c>
      <c r="L96" s="54" t="s">
        <v>502</v>
      </c>
      <c r="M96" s="55" t="s">
        <v>167</v>
      </c>
      <c r="N96" s="55"/>
      <c r="O96" s="56" t="s">
        <v>878</v>
      </c>
      <c r="P96" s="57" t="s">
        <v>879</v>
      </c>
    </row>
    <row r="97" spans="1:16" ht="12.75" customHeight="1" thickBot="1" x14ac:dyDescent="0.25">
      <c r="A97" s="36" t="str">
        <f t="shared" si="6"/>
        <v> BBS 108 </v>
      </c>
      <c r="B97" s="12" t="str">
        <f t="shared" si="7"/>
        <v>I</v>
      </c>
      <c r="C97" s="36">
        <f t="shared" si="8"/>
        <v>49653.353999999999</v>
      </c>
      <c r="D97" s="11" t="str">
        <f t="shared" si="9"/>
        <v>vis</v>
      </c>
      <c r="E97" s="53">
        <f>VLOOKUP(C97,Active!C$21:E$971,3,FALSE)</f>
        <v>1315.9951936081227</v>
      </c>
      <c r="F97" s="12" t="s">
        <v>155</v>
      </c>
      <c r="G97" s="11" t="str">
        <f t="shared" si="10"/>
        <v>49653.354</v>
      </c>
      <c r="H97" s="36">
        <f t="shared" si="11"/>
        <v>1316</v>
      </c>
      <c r="I97" s="54" t="s">
        <v>880</v>
      </c>
      <c r="J97" s="55" t="s">
        <v>881</v>
      </c>
      <c r="K97" s="54">
        <v>1316</v>
      </c>
      <c r="L97" s="54" t="s">
        <v>436</v>
      </c>
      <c r="M97" s="55" t="s">
        <v>167</v>
      </c>
      <c r="N97" s="55"/>
      <c r="O97" s="56" t="s">
        <v>643</v>
      </c>
      <c r="P97" s="56" t="s">
        <v>882</v>
      </c>
    </row>
    <row r="98" spans="1:16" ht="12.75" customHeight="1" thickBot="1" x14ac:dyDescent="0.25">
      <c r="A98" s="36" t="str">
        <f t="shared" si="6"/>
        <v> BBS 110 </v>
      </c>
      <c r="B98" s="12" t="str">
        <f t="shared" si="7"/>
        <v>I</v>
      </c>
      <c r="C98" s="36">
        <f t="shared" si="8"/>
        <v>49898.476999999999</v>
      </c>
      <c r="D98" s="11" t="str">
        <f t="shared" si="9"/>
        <v>vis</v>
      </c>
      <c r="E98" s="53">
        <f>VLOOKUP(C98,Active!C$21:E$971,3,FALSE)</f>
        <v>1366.9976696281806</v>
      </c>
      <c r="F98" s="12" t="s">
        <v>155</v>
      </c>
      <c r="G98" s="11" t="str">
        <f t="shared" si="10"/>
        <v>49898.477</v>
      </c>
      <c r="H98" s="36">
        <f t="shared" si="11"/>
        <v>1367</v>
      </c>
      <c r="I98" s="54" t="s">
        <v>883</v>
      </c>
      <c r="J98" s="55" t="s">
        <v>884</v>
      </c>
      <c r="K98" s="54">
        <v>1367</v>
      </c>
      <c r="L98" s="54" t="s">
        <v>528</v>
      </c>
      <c r="M98" s="55" t="s">
        <v>167</v>
      </c>
      <c r="N98" s="55"/>
      <c r="O98" s="56" t="s">
        <v>885</v>
      </c>
      <c r="P98" s="56" t="s">
        <v>886</v>
      </c>
    </row>
    <row r="99" spans="1:16" ht="12.75" customHeight="1" thickBot="1" x14ac:dyDescent="0.25">
      <c r="A99" s="36" t="str">
        <f t="shared" si="6"/>
        <v> BBS 110 </v>
      </c>
      <c r="B99" s="12" t="str">
        <f t="shared" si="7"/>
        <v>I</v>
      </c>
      <c r="C99" s="36">
        <f t="shared" si="8"/>
        <v>49922.517999999996</v>
      </c>
      <c r="D99" s="11" t="str">
        <f t="shared" si="9"/>
        <v>vis</v>
      </c>
      <c r="E99" s="53">
        <f>VLOOKUP(C99,Active!C$21:E$971,3,FALSE)</f>
        <v>1371.9998543517604</v>
      </c>
      <c r="F99" s="12" t="s">
        <v>155</v>
      </c>
      <c r="G99" s="11" t="str">
        <f t="shared" si="10"/>
        <v>49922.518</v>
      </c>
      <c r="H99" s="36">
        <f t="shared" si="11"/>
        <v>1372</v>
      </c>
      <c r="I99" s="54" t="s">
        <v>887</v>
      </c>
      <c r="J99" s="55" t="s">
        <v>888</v>
      </c>
      <c r="K99" s="54">
        <v>1372</v>
      </c>
      <c r="L99" s="54" t="s">
        <v>478</v>
      </c>
      <c r="M99" s="55" t="s">
        <v>167</v>
      </c>
      <c r="N99" s="55"/>
      <c r="O99" s="56" t="s">
        <v>885</v>
      </c>
      <c r="P99" s="56" t="s">
        <v>886</v>
      </c>
    </row>
    <row r="100" spans="1:16" ht="12.75" customHeight="1" thickBot="1" x14ac:dyDescent="0.25">
      <c r="A100" s="36" t="str">
        <f t="shared" si="6"/>
        <v> BBS 110 </v>
      </c>
      <c r="B100" s="12" t="str">
        <f t="shared" si="7"/>
        <v>I</v>
      </c>
      <c r="C100" s="36">
        <f t="shared" si="8"/>
        <v>49999.398000000001</v>
      </c>
      <c r="D100" s="11" t="str">
        <f t="shared" si="9"/>
        <v>vis</v>
      </c>
      <c r="E100" s="53">
        <f>VLOOKUP(C100,Active!C$21:E$971,3,FALSE)</f>
        <v>1387.9961923389028</v>
      </c>
      <c r="F100" s="12" t="s">
        <v>155</v>
      </c>
      <c r="G100" s="11" t="str">
        <f t="shared" si="10"/>
        <v>49999.398</v>
      </c>
      <c r="H100" s="36">
        <f t="shared" si="11"/>
        <v>1388</v>
      </c>
      <c r="I100" s="54" t="s">
        <v>889</v>
      </c>
      <c r="J100" s="55" t="s">
        <v>890</v>
      </c>
      <c r="K100" s="54">
        <v>1388</v>
      </c>
      <c r="L100" s="54" t="s">
        <v>626</v>
      </c>
      <c r="M100" s="55" t="s">
        <v>167</v>
      </c>
      <c r="N100" s="55"/>
      <c r="O100" s="56" t="s">
        <v>643</v>
      </c>
      <c r="P100" s="56" t="s">
        <v>886</v>
      </c>
    </row>
    <row r="101" spans="1:16" ht="12.75" customHeight="1" thickBot="1" x14ac:dyDescent="0.25">
      <c r="A101" s="36" t="str">
        <f t="shared" si="6"/>
        <v> BBS 119 </v>
      </c>
      <c r="B101" s="12" t="str">
        <f t="shared" si="7"/>
        <v>I</v>
      </c>
      <c r="C101" s="36">
        <f t="shared" si="8"/>
        <v>50004.283000000003</v>
      </c>
      <c r="D101" s="11" t="str">
        <f t="shared" si="9"/>
        <v>vis</v>
      </c>
      <c r="E101" s="53">
        <f>VLOOKUP(C101,Active!C$21:E$971,3,FALSE)</f>
        <v>1389.0126089760934</v>
      </c>
      <c r="F101" s="12" t="s">
        <v>155</v>
      </c>
      <c r="G101" s="11" t="str">
        <f t="shared" si="10"/>
        <v>50004.283</v>
      </c>
      <c r="H101" s="36">
        <f t="shared" si="11"/>
        <v>1389</v>
      </c>
      <c r="I101" s="54" t="s">
        <v>891</v>
      </c>
      <c r="J101" s="55" t="s">
        <v>892</v>
      </c>
      <c r="K101" s="54">
        <v>1389</v>
      </c>
      <c r="L101" s="54" t="s">
        <v>893</v>
      </c>
      <c r="M101" s="55" t="s">
        <v>167</v>
      </c>
      <c r="N101" s="55"/>
      <c r="O101" s="56" t="s">
        <v>894</v>
      </c>
      <c r="P101" s="56" t="s">
        <v>895</v>
      </c>
    </row>
    <row r="102" spans="1:16" ht="12.75" customHeight="1" thickBot="1" x14ac:dyDescent="0.25">
      <c r="A102" s="36" t="str">
        <f t="shared" si="6"/>
        <v> BBS 112 </v>
      </c>
      <c r="B102" s="12" t="str">
        <f t="shared" si="7"/>
        <v>I</v>
      </c>
      <c r="C102" s="36">
        <f t="shared" si="8"/>
        <v>50244.504000000001</v>
      </c>
      <c r="D102" s="11" t="str">
        <f t="shared" si="9"/>
        <v>vis</v>
      </c>
      <c r="E102" s="53">
        <f>VLOOKUP(C102,Active!C$21:E$971,3,FALSE)</f>
        <v>1438.9951311874493</v>
      </c>
      <c r="F102" s="12" t="s">
        <v>155</v>
      </c>
      <c r="G102" s="11" t="str">
        <f t="shared" si="10"/>
        <v>50244.504</v>
      </c>
      <c r="H102" s="36">
        <f t="shared" si="11"/>
        <v>1439</v>
      </c>
      <c r="I102" s="54" t="s">
        <v>896</v>
      </c>
      <c r="J102" s="55" t="s">
        <v>897</v>
      </c>
      <c r="K102" s="54">
        <v>1439</v>
      </c>
      <c r="L102" s="54" t="s">
        <v>436</v>
      </c>
      <c r="M102" s="55" t="s">
        <v>167</v>
      </c>
      <c r="N102" s="55"/>
      <c r="O102" s="56" t="s">
        <v>643</v>
      </c>
      <c r="P102" s="56" t="s">
        <v>898</v>
      </c>
    </row>
    <row r="103" spans="1:16" ht="12.75" customHeight="1" thickBot="1" x14ac:dyDescent="0.25">
      <c r="A103" s="36" t="str">
        <f t="shared" si="6"/>
        <v> BBS 119 </v>
      </c>
      <c r="B103" s="12" t="str">
        <f t="shared" si="7"/>
        <v>I</v>
      </c>
      <c r="C103" s="36">
        <f t="shared" si="8"/>
        <v>51037.506000000001</v>
      </c>
      <c r="D103" s="11" t="str">
        <f t="shared" si="9"/>
        <v>vis</v>
      </c>
      <c r="E103" s="53">
        <f>VLOOKUP(C103,Active!C$21:E$971,3,FALSE)</f>
        <v>1603.9941948773435</v>
      </c>
      <c r="F103" s="12" t="s">
        <v>155</v>
      </c>
      <c r="G103" s="11" t="str">
        <f t="shared" si="10"/>
        <v>51037.506</v>
      </c>
      <c r="H103" s="36">
        <f t="shared" si="11"/>
        <v>1604</v>
      </c>
      <c r="I103" s="54" t="s">
        <v>907</v>
      </c>
      <c r="J103" s="55" t="s">
        <v>908</v>
      </c>
      <c r="K103" s="54">
        <v>1604</v>
      </c>
      <c r="L103" s="54" t="s">
        <v>909</v>
      </c>
      <c r="M103" s="55" t="s">
        <v>167</v>
      </c>
      <c r="N103" s="55"/>
      <c r="O103" s="56" t="s">
        <v>894</v>
      </c>
      <c r="P103" s="56" t="s">
        <v>895</v>
      </c>
    </row>
    <row r="104" spans="1:16" ht="12.75" customHeight="1" thickBot="1" x14ac:dyDescent="0.25">
      <c r="A104" s="36" t="str">
        <f t="shared" si="6"/>
        <v> BBS 130 </v>
      </c>
      <c r="B104" s="12" t="str">
        <f t="shared" si="7"/>
        <v>I</v>
      </c>
      <c r="C104" s="36">
        <f t="shared" si="8"/>
        <v>52873.485999999997</v>
      </c>
      <c r="D104" s="11" t="str">
        <f t="shared" si="9"/>
        <v>vis</v>
      </c>
      <c r="E104" s="53">
        <f>VLOOKUP(C104,Active!C$21:E$971,3,FALSE)</f>
        <v>1986.0045567091813</v>
      </c>
      <c r="F104" s="12" t="s">
        <v>155</v>
      </c>
      <c r="G104" s="11" t="str">
        <f t="shared" si="10"/>
        <v>52873.486</v>
      </c>
      <c r="H104" s="36">
        <f t="shared" si="11"/>
        <v>1986</v>
      </c>
      <c r="I104" s="54" t="s">
        <v>925</v>
      </c>
      <c r="J104" s="55" t="s">
        <v>926</v>
      </c>
      <c r="K104" s="54">
        <v>1986</v>
      </c>
      <c r="L104" s="54" t="s">
        <v>927</v>
      </c>
      <c r="M104" s="55" t="s">
        <v>167</v>
      </c>
      <c r="N104" s="55"/>
      <c r="O104" s="56" t="s">
        <v>643</v>
      </c>
      <c r="P104" s="56" t="s">
        <v>928</v>
      </c>
    </row>
    <row r="105" spans="1:16" ht="12.75" customHeight="1" thickBot="1" x14ac:dyDescent="0.25">
      <c r="A105" s="36" t="str">
        <f t="shared" si="6"/>
        <v>OEJV 0003 </v>
      </c>
      <c r="B105" s="12" t="str">
        <f t="shared" si="7"/>
        <v>I</v>
      </c>
      <c r="C105" s="36">
        <f t="shared" si="8"/>
        <v>53517.504000000001</v>
      </c>
      <c r="D105" s="11" t="str">
        <f t="shared" si="9"/>
        <v>vis</v>
      </c>
      <c r="E105" s="53">
        <f>VLOOKUP(C105,Active!C$21:E$971,3,FALSE)</f>
        <v>2120.0046815505298</v>
      </c>
      <c r="F105" s="12" t="s">
        <v>155</v>
      </c>
      <c r="G105" s="11" t="str">
        <f t="shared" si="10"/>
        <v>53517.504</v>
      </c>
      <c r="H105" s="36">
        <f t="shared" si="11"/>
        <v>2120</v>
      </c>
      <c r="I105" s="54" t="s">
        <v>935</v>
      </c>
      <c r="J105" s="55" t="s">
        <v>936</v>
      </c>
      <c r="K105" s="54">
        <v>2120</v>
      </c>
      <c r="L105" s="54" t="s">
        <v>937</v>
      </c>
      <c r="M105" s="55" t="s">
        <v>167</v>
      </c>
      <c r="N105" s="55"/>
      <c r="O105" s="56" t="s">
        <v>643</v>
      </c>
      <c r="P105" s="57" t="s">
        <v>938</v>
      </c>
    </row>
    <row r="106" spans="1:16" ht="12.75" customHeight="1" thickBot="1" x14ac:dyDescent="0.25">
      <c r="A106" s="36" t="str">
        <f t="shared" si="6"/>
        <v>IBVS 5636 </v>
      </c>
      <c r="B106" s="12" t="str">
        <f t="shared" si="7"/>
        <v>I</v>
      </c>
      <c r="C106" s="36">
        <f t="shared" si="8"/>
        <v>53555.948700000001</v>
      </c>
      <c r="D106" s="11" t="str">
        <f t="shared" si="9"/>
        <v>vis</v>
      </c>
      <c r="E106" s="53">
        <f>VLOOKUP(C106,Active!C$21:E$971,3,FALSE)</f>
        <v>2128.0038284679886</v>
      </c>
      <c r="F106" s="12" t="s">
        <v>155</v>
      </c>
      <c r="G106" s="11" t="str">
        <f t="shared" si="10"/>
        <v>53555.9487</v>
      </c>
      <c r="H106" s="36">
        <f t="shared" si="11"/>
        <v>2128</v>
      </c>
      <c r="I106" s="54" t="s">
        <v>939</v>
      </c>
      <c r="J106" s="55" t="s">
        <v>940</v>
      </c>
      <c r="K106" s="54">
        <v>2128</v>
      </c>
      <c r="L106" s="54" t="s">
        <v>941</v>
      </c>
      <c r="M106" s="55" t="s">
        <v>587</v>
      </c>
      <c r="N106" s="55" t="s">
        <v>942</v>
      </c>
      <c r="O106" s="56" t="s">
        <v>943</v>
      </c>
      <c r="P106" s="57" t="s">
        <v>944</v>
      </c>
    </row>
    <row r="107" spans="1:16" ht="12.75" customHeight="1" thickBot="1" x14ac:dyDescent="0.25">
      <c r="A107" s="36" t="str">
        <f t="shared" si="6"/>
        <v>JAAVSO 36(2);186 </v>
      </c>
      <c r="B107" s="12" t="str">
        <f t="shared" si="7"/>
        <v>I</v>
      </c>
      <c r="C107" s="36">
        <f t="shared" si="8"/>
        <v>54651.748</v>
      </c>
      <c r="D107" s="11" t="str">
        <f t="shared" si="9"/>
        <v>vis</v>
      </c>
      <c r="E107" s="53">
        <f>VLOOKUP(C107,Active!C$21:E$971,3,FALSE)</f>
        <v>2356.0055970537442</v>
      </c>
      <c r="F107" s="12" t="s">
        <v>155</v>
      </c>
      <c r="G107" s="11" t="str">
        <f t="shared" si="10"/>
        <v>54651.748</v>
      </c>
      <c r="H107" s="36">
        <f t="shared" si="11"/>
        <v>2356</v>
      </c>
      <c r="I107" s="54" t="s">
        <v>945</v>
      </c>
      <c r="J107" s="55" t="s">
        <v>946</v>
      </c>
      <c r="K107" s="54">
        <v>2356</v>
      </c>
      <c r="L107" s="54" t="s">
        <v>947</v>
      </c>
      <c r="M107" s="55" t="s">
        <v>932</v>
      </c>
      <c r="N107" s="55" t="s">
        <v>948</v>
      </c>
      <c r="O107" s="56" t="s">
        <v>688</v>
      </c>
      <c r="P107" s="57" t="s">
        <v>949</v>
      </c>
    </row>
    <row r="108" spans="1:16" ht="12.75" customHeight="1" thickBot="1" x14ac:dyDescent="0.25">
      <c r="A108" s="36" t="str">
        <f t="shared" si="6"/>
        <v> JAAVSO 37;44 </v>
      </c>
      <c r="B108" s="12" t="str">
        <f t="shared" si="7"/>
        <v>I</v>
      </c>
      <c r="C108" s="36">
        <f t="shared" si="8"/>
        <v>54728.645900000003</v>
      </c>
      <c r="D108" s="11" t="str">
        <f t="shared" si="9"/>
        <v>vis</v>
      </c>
      <c r="E108" s="53">
        <f>VLOOKUP(C108,Active!C$21:E$971,3,FALSE)</f>
        <v>2372.0056594744183</v>
      </c>
      <c r="F108" s="12" t="s">
        <v>155</v>
      </c>
      <c r="G108" s="11" t="str">
        <f t="shared" si="10"/>
        <v>54728.6459</v>
      </c>
      <c r="H108" s="36">
        <f t="shared" si="11"/>
        <v>2372</v>
      </c>
      <c r="I108" s="54" t="s">
        <v>950</v>
      </c>
      <c r="J108" s="55" t="s">
        <v>951</v>
      </c>
      <c r="K108" s="54">
        <v>2372</v>
      </c>
      <c r="L108" s="54" t="s">
        <v>952</v>
      </c>
      <c r="M108" s="55" t="s">
        <v>932</v>
      </c>
      <c r="N108" s="55" t="s">
        <v>933</v>
      </c>
      <c r="O108" s="56" t="s">
        <v>688</v>
      </c>
      <c r="P108" s="56" t="s">
        <v>953</v>
      </c>
    </row>
    <row r="109" spans="1:16" ht="12.75" customHeight="1" thickBot="1" x14ac:dyDescent="0.25">
      <c r="A109" s="36" t="str">
        <f t="shared" si="6"/>
        <v> JAAVSO 38;85 </v>
      </c>
      <c r="B109" s="12" t="str">
        <f t="shared" si="7"/>
        <v>I</v>
      </c>
      <c r="C109" s="36">
        <f t="shared" si="8"/>
        <v>55074.686900000001</v>
      </c>
      <c r="D109" s="11" t="str">
        <f t="shared" si="9"/>
        <v>vis</v>
      </c>
      <c r="E109" s="53">
        <f>VLOOKUP(C109,Active!C$21:E$971,3,FALSE)</f>
        <v>2444.0060339984602</v>
      </c>
      <c r="F109" s="12" t="s">
        <v>155</v>
      </c>
      <c r="G109" s="11" t="str">
        <f t="shared" si="10"/>
        <v>55074.6869</v>
      </c>
      <c r="H109" s="36">
        <f t="shared" si="11"/>
        <v>2444</v>
      </c>
      <c r="I109" s="54" t="s">
        <v>954</v>
      </c>
      <c r="J109" s="55" t="s">
        <v>955</v>
      </c>
      <c r="K109" s="54">
        <v>2444</v>
      </c>
      <c r="L109" s="54" t="s">
        <v>956</v>
      </c>
      <c r="M109" s="55" t="s">
        <v>932</v>
      </c>
      <c r="N109" s="55" t="s">
        <v>933</v>
      </c>
      <c r="O109" s="56" t="s">
        <v>688</v>
      </c>
      <c r="P109" s="56" t="s">
        <v>957</v>
      </c>
    </row>
    <row r="110" spans="1:16" ht="12.75" customHeight="1" thickBot="1" x14ac:dyDescent="0.25">
      <c r="A110" s="36" t="str">
        <f t="shared" si="6"/>
        <v>BAVM 214 </v>
      </c>
      <c r="B110" s="12" t="str">
        <f t="shared" si="7"/>
        <v>I</v>
      </c>
      <c r="C110" s="36">
        <f t="shared" si="8"/>
        <v>55377.470300000001</v>
      </c>
      <c r="D110" s="11" t="str">
        <f t="shared" si="9"/>
        <v>vis</v>
      </c>
      <c r="E110" s="53">
        <f>VLOOKUP(C110,Active!C$21:E$971,3,FALSE)</f>
        <v>2507.0058467364393</v>
      </c>
      <c r="F110" s="12" t="s">
        <v>155</v>
      </c>
      <c r="G110" s="11" t="str">
        <f t="shared" si="10"/>
        <v>55377.4703</v>
      </c>
      <c r="H110" s="36">
        <f t="shared" si="11"/>
        <v>2507</v>
      </c>
      <c r="I110" s="54" t="s">
        <v>958</v>
      </c>
      <c r="J110" s="55" t="s">
        <v>959</v>
      </c>
      <c r="K110" s="54">
        <v>2507</v>
      </c>
      <c r="L110" s="54" t="s">
        <v>960</v>
      </c>
      <c r="M110" s="55" t="s">
        <v>932</v>
      </c>
      <c r="N110" s="55" t="s">
        <v>961</v>
      </c>
      <c r="O110" s="56" t="s">
        <v>962</v>
      </c>
      <c r="P110" s="57" t="s">
        <v>963</v>
      </c>
    </row>
    <row r="111" spans="1:16" ht="12.75" customHeight="1" thickBot="1" x14ac:dyDescent="0.25">
      <c r="A111" s="36" t="str">
        <f t="shared" si="6"/>
        <v> JAAVSO 39;94 </v>
      </c>
      <c r="B111" s="12" t="str">
        <f t="shared" si="7"/>
        <v>I</v>
      </c>
      <c r="C111" s="36">
        <f t="shared" si="8"/>
        <v>55444.759299999998</v>
      </c>
      <c r="D111" s="11" t="str">
        <f t="shared" si="9"/>
        <v>vis</v>
      </c>
      <c r="E111" s="53">
        <f>VLOOKUP(C111,Active!C$21:E$971,3,FALSE)</f>
        <v>2521.0065957845231</v>
      </c>
      <c r="F111" s="12" t="s">
        <v>155</v>
      </c>
      <c r="G111" s="11" t="str">
        <f t="shared" si="10"/>
        <v>55444.7593</v>
      </c>
      <c r="H111" s="36">
        <f t="shared" si="11"/>
        <v>2521</v>
      </c>
      <c r="I111" s="54" t="s">
        <v>964</v>
      </c>
      <c r="J111" s="55" t="s">
        <v>965</v>
      </c>
      <c r="K111" s="54" t="s">
        <v>966</v>
      </c>
      <c r="L111" s="54" t="s">
        <v>967</v>
      </c>
      <c r="M111" s="55" t="s">
        <v>932</v>
      </c>
      <c r="N111" s="55" t="s">
        <v>933</v>
      </c>
      <c r="O111" s="56" t="s">
        <v>688</v>
      </c>
      <c r="P111" s="56" t="s">
        <v>968</v>
      </c>
    </row>
    <row r="112" spans="1:16" ht="12.75" customHeight="1" thickBot="1" x14ac:dyDescent="0.25">
      <c r="A112" s="36" t="str">
        <f t="shared" si="6"/>
        <v> JAAVSO 41;122 </v>
      </c>
      <c r="B112" s="12" t="str">
        <f t="shared" si="7"/>
        <v>I</v>
      </c>
      <c r="C112" s="36">
        <f t="shared" si="8"/>
        <v>56189.707399999999</v>
      </c>
      <c r="D112" s="11" t="str">
        <f t="shared" si="9"/>
        <v>vis</v>
      </c>
      <c r="E112" s="53">
        <f>VLOOKUP(C112,Active!C$21:E$971,3,FALSE)</f>
        <v>2676.0071367636961</v>
      </c>
      <c r="F112" s="12" t="s">
        <v>155</v>
      </c>
      <c r="G112" s="11" t="str">
        <f t="shared" si="10"/>
        <v>56189.7074</v>
      </c>
      <c r="H112" s="36">
        <f t="shared" si="11"/>
        <v>2676</v>
      </c>
      <c r="I112" s="54" t="s">
        <v>969</v>
      </c>
      <c r="J112" s="55" t="s">
        <v>970</v>
      </c>
      <c r="K112" s="54" t="s">
        <v>971</v>
      </c>
      <c r="L112" s="54" t="s">
        <v>972</v>
      </c>
      <c r="M112" s="55" t="s">
        <v>932</v>
      </c>
      <c r="N112" s="55" t="s">
        <v>155</v>
      </c>
      <c r="O112" s="56" t="s">
        <v>688</v>
      </c>
      <c r="P112" s="56" t="s">
        <v>973</v>
      </c>
    </row>
    <row r="113" spans="1:16" ht="12.75" customHeight="1" thickBot="1" x14ac:dyDescent="0.25">
      <c r="A113" s="36" t="str">
        <f t="shared" si="6"/>
        <v>BAVM 238 </v>
      </c>
      <c r="B113" s="12" t="str">
        <f t="shared" si="7"/>
        <v>I</v>
      </c>
      <c r="C113" s="36">
        <f t="shared" si="8"/>
        <v>56891.3969</v>
      </c>
      <c r="D113" s="11" t="str">
        <f t="shared" si="9"/>
        <v>vis</v>
      </c>
      <c r="E113" s="53">
        <f>VLOOKUP(C113,Active!C$21:E$971,3,FALSE)</f>
        <v>2822.0069078878923</v>
      </c>
      <c r="F113" s="12" t="s">
        <v>155</v>
      </c>
      <c r="G113" s="11" t="str">
        <f t="shared" si="10"/>
        <v>56891.3969</v>
      </c>
      <c r="H113" s="36">
        <f t="shared" si="11"/>
        <v>2822</v>
      </c>
      <c r="I113" s="54" t="s">
        <v>974</v>
      </c>
      <c r="J113" s="55" t="s">
        <v>975</v>
      </c>
      <c r="K113" s="54" t="s">
        <v>976</v>
      </c>
      <c r="L113" s="54" t="s">
        <v>977</v>
      </c>
      <c r="M113" s="55" t="s">
        <v>932</v>
      </c>
      <c r="N113" s="55" t="s">
        <v>961</v>
      </c>
      <c r="O113" s="56" t="s">
        <v>962</v>
      </c>
      <c r="P113" s="57" t="s">
        <v>978</v>
      </c>
    </row>
    <row r="114" spans="1:16" ht="12.75" customHeight="1" thickBot="1" x14ac:dyDescent="0.25">
      <c r="A114" s="36" t="str">
        <f t="shared" si="6"/>
        <v> HC 3 </v>
      </c>
      <c r="B114" s="12" t="str">
        <f t="shared" si="7"/>
        <v>I</v>
      </c>
      <c r="C114" s="36">
        <f t="shared" si="8"/>
        <v>12002.5</v>
      </c>
      <c r="D114" s="11" t="str">
        <f t="shared" si="9"/>
        <v>vis</v>
      </c>
      <c r="E114" s="53">
        <f>VLOOKUP(C114,Active!C$21:E$971,3,FALSE)</f>
        <v>-6517.97704999896</v>
      </c>
      <c r="F114" s="12" t="s">
        <v>155</v>
      </c>
      <c r="G114" s="11" t="str">
        <f t="shared" si="10"/>
        <v>12002.500</v>
      </c>
      <c r="H114" s="36">
        <f t="shared" si="11"/>
        <v>-6518</v>
      </c>
      <c r="I114" s="54" t="s">
        <v>158</v>
      </c>
      <c r="J114" s="55" t="s">
        <v>159</v>
      </c>
      <c r="K114" s="54">
        <v>-6518</v>
      </c>
      <c r="L114" s="54" t="s">
        <v>160</v>
      </c>
      <c r="M114" s="55" t="s">
        <v>161</v>
      </c>
      <c r="N114" s="55"/>
      <c r="O114" s="56" t="s">
        <v>162</v>
      </c>
      <c r="P114" s="56" t="s">
        <v>163</v>
      </c>
    </row>
    <row r="115" spans="1:16" ht="12.75" customHeight="1" thickBot="1" x14ac:dyDescent="0.25">
      <c r="A115" s="36" t="str">
        <f t="shared" si="6"/>
        <v> APJ 3.163 </v>
      </c>
      <c r="B115" s="12" t="str">
        <f t="shared" si="7"/>
        <v>I</v>
      </c>
      <c r="C115" s="36">
        <f t="shared" si="8"/>
        <v>13540.446</v>
      </c>
      <c r="D115" s="11" t="str">
        <f t="shared" si="9"/>
        <v>vis</v>
      </c>
      <c r="E115" s="53">
        <f>VLOOKUP(C115,Active!C$21:E$971,3,FALSE)</f>
        <v>-6197.9782984124349</v>
      </c>
      <c r="F115" s="12" t="s">
        <v>155</v>
      </c>
      <c r="G115" s="11" t="str">
        <f t="shared" si="10"/>
        <v>13540.446</v>
      </c>
      <c r="H115" s="36">
        <f t="shared" si="11"/>
        <v>-6198</v>
      </c>
      <c r="I115" s="54" t="s">
        <v>164</v>
      </c>
      <c r="J115" s="55" t="s">
        <v>165</v>
      </c>
      <c r="K115" s="54">
        <v>-6198</v>
      </c>
      <c r="L115" s="54" t="s">
        <v>166</v>
      </c>
      <c r="M115" s="55" t="s">
        <v>167</v>
      </c>
      <c r="N115" s="55"/>
      <c r="O115" s="56" t="s">
        <v>168</v>
      </c>
      <c r="P115" s="56" t="s">
        <v>169</v>
      </c>
    </row>
    <row r="116" spans="1:16" ht="12.75" customHeight="1" thickBot="1" x14ac:dyDescent="0.25">
      <c r="A116" s="36" t="str">
        <f t="shared" si="6"/>
        <v> HC 5 </v>
      </c>
      <c r="B116" s="12" t="str">
        <f t="shared" si="7"/>
        <v>I</v>
      </c>
      <c r="C116" s="36">
        <f t="shared" si="8"/>
        <v>13564.571</v>
      </c>
      <c r="D116" s="11" t="str">
        <f t="shared" si="9"/>
        <v>vis</v>
      </c>
      <c r="E116" s="53">
        <f>VLOOKUP(C116,Active!C$21:E$971,3,FALSE)</f>
        <v>-6192.9586359002105</v>
      </c>
      <c r="F116" s="12" t="s">
        <v>155</v>
      </c>
      <c r="G116" s="11" t="str">
        <f t="shared" si="10"/>
        <v>13564.571</v>
      </c>
      <c r="H116" s="36">
        <f t="shared" si="11"/>
        <v>-6193</v>
      </c>
      <c r="I116" s="54" t="s">
        <v>170</v>
      </c>
      <c r="J116" s="55" t="s">
        <v>171</v>
      </c>
      <c r="K116" s="54">
        <v>-6193</v>
      </c>
      <c r="L116" s="54" t="s">
        <v>172</v>
      </c>
      <c r="M116" s="55" t="s">
        <v>167</v>
      </c>
      <c r="N116" s="55"/>
      <c r="O116" s="56" t="s">
        <v>173</v>
      </c>
      <c r="P116" s="56" t="s">
        <v>174</v>
      </c>
    </row>
    <row r="117" spans="1:16" ht="12.75" customHeight="1" thickBot="1" x14ac:dyDescent="0.25">
      <c r="A117" s="36" t="str">
        <f t="shared" si="6"/>
        <v> HA 69.1.88 </v>
      </c>
      <c r="B117" s="12" t="str">
        <f t="shared" si="7"/>
        <v>I</v>
      </c>
      <c r="C117" s="36">
        <f t="shared" si="8"/>
        <v>13564.581</v>
      </c>
      <c r="D117" s="11" t="str">
        <f t="shared" si="9"/>
        <v>vis</v>
      </c>
      <c r="E117" s="53">
        <f>VLOOKUP(C117,Active!C$21:E$971,3,FALSE)</f>
        <v>-6192.9565552110871</v>
      </c>
      <c r="F117" s="12" t="s">
        <v>155</v>
      </c>
      <c r="G117" s="11" t="str">
        <f t="shared" si="10"/>
        <v>13564.581</v>
      </c>
      <c r="H117" s="36">
        <f t="shared" si="11"/>
        <v>-6193</v>
      </c>
      <c r="I117" s="54" t="s">
        <v>175</v>
      </c>
      <c r="J117" s="55" t="s">
        <v>176</v>
      </c>
      <c r="K117" s="54">
        <v>-6193</v>
      </c>
      <c r="L117" s="54" t="s">
        <v>177</v>
      </c>
      <c r="M117" s="55" t="s">
        <v>167</v>
      </c>
      <c r="N117" s="55"/>
      <c r="O117" s="56" t="s">
        <v>178</v>
      </c>
      <c r="P117" s="56" t="s">
        <v>179</v>
      </c>
    </row>
    <row r="118" spans="1:16" ht="12.75" customHeight="1" thickBot="1" x14ac:dyDescent="0.25">
      <c r="A118" s="36" t="str">
        <f t="shared" si="6"/>
        <v> GUL 1.2.280 </v>
      </c>
      <c r="B118" s="12" t="str">
        <f t="shared" si="7"/>
        <v>I</v>
      </c>
      <c r="C118" s="36">
        <f t="shared" si="8"/>
        <v>13684.635</v>
      </c>
      <c r="D118" s="11" t="str">
        <f t="shared" si="9"/>
        <v>vis</v>
      </c>
      <c r="E118" s="53">
        <f>VLOOKUP(C118,Active!C$21:E$971,3,FALSE)</f>
        <v>-6167.97704999896</v>
      </c>
      <c r="F118" s="12" t="s">
        <v>155</v>
      </c>
      <c r="G118" s="11" t="str">
        <f t="shared" si="10"/>
        <v>13684.635</v>
      </c>
      <c r="H118" s="36">
        <f t="shared" si="11"/>
        <v>-6168</v>
      </c>
      <c r="I118" s="54" t="s">
        <v>180</v>
      </c>
      <c r="J118" s="55" t="s">
        <v>181</v>
      </c>
      <c r="K118" s="54">
        <v>-6168</v>
      </c>
      <c r="L118" s="54" t="s">
        <v>160</v>
      </c>
      <c r="M118" s="55" t="s">
        <v>167</v>
      </c>
      <c r="N118" s="55"/>
      <c r="O118" s="56" t="s">
        <v>182</v>
      </c>
      <c r="P118" s="56" t="s">
        <v>183</v>
      </c>
    </row>
    <row r="119" spans="1:16" ht="12.75" customHeight="1" thickBot="1" x14ac:dyDescent="0.25">
      <c r="A119" s="36" t="str">
        <f t="shared" si="6"/>
        <v> HA 69.1.88 </v>
      </c>
      <c r="B119" s="12" t="str">
        <f t="shared" si="7"/>
        <v>I</v>
      </c>
      <c r="C119" s="36">
        <f t="shared" si="8"/>
        <v>13684.727999999999</v>
      </c>
      <c r="D119" s="11" t="str">
        <f t="shared" si="9"/>
        <v>vis</v>
      </c>
      <c r="E119" s="53">
        <f>VLOOKUP(C119,Active!C$21:E$971,3,FALSE)</f>
        <v>-6167.9576995901052</v>
      </c>
      <c r="F119" s="12" t="s">
        <v>155</v>
      </c>
      <c r="G119" s="11" t="str">
        <f t="shared" si="10"/>
        <v>13684.728</v>
      </c>
      <c r="H119" s="36">
        <f t="shared" si="11"/>
        <v>-6168</v>
      </c>
      <c r="I119" s="54" t="s">
        <v>184</v>
      </c>
      <c r="J119" s="55" t="s">
        <v>185</v>
      </c>
      <c r="K119" s="54">
        <v>-6168</v>
      </c>
      <c r="L119" s="54" t="s">
        <v>186</v>
      </c>
      <c r="M119" s="55" t="s">
        <v>167</v>
      </c>
      <c r="N119" s="55"/>
      <c r="O119" s="56" t="s">
        <v>178</v>
      </c>
      <c r="P119" s="56" t="s">
        <v>179</v>
      </c>
    </row>
    <row r="120" spans="1:16" ht="12.75" customHeight="1" thickBot="1" x14ac:dyDescent="0.25">
      <c r="A120" s="36" t="str">
        <f t="shared" si="6"/>
        <v> HA 69.1.88 </v>
      </c>
      <c r="B120" s="12" t="str">
        <f t="shared" si="7"/>
        <v>I</v>
      </c>
      <c r="C120" s="36">
        <f t="shared" si="8"/>
        <v>13713.564</v>
      </c>
      <c r="D120" s="11" t="str">
        <f t="shared" si="9"/>
        <v>vis</v>
      </c>
      <c r="E120" s="53">
        <f>VLOOKUP(C120,Active!C$21:E$971,3,FALSE)</f>
        <v>-6161.9578244314525</v>
      </c>
      <c r="F120" s="12" t="s">
        <v>155</v>
      </c>
      <c r="G120" s="11" t="str">
        <f t="shared" si="10"/>
        <v>13713.564</v>
      </c>
      <c r="H120" s="36">
        <f t="shared" si="11"/>
        <v>-6162</v>
      </c>
      <c r="I120" s="54" t="s">
        <v>187</v>
      </c>
      <c r="J120" s="55" t="s">
        <v>188</v>
      </c>
      <c r="K120" s="54">
        <v>-6162</v>
      </c>
      <c r="L120" s="54" t="s">
        <v>186</v>
      </c>
      <c r="M120" s="55" t="s">
        <v>167</v>
      </c>
      <c r="N120" s="55"/>
      <c r="O120" s="56" t="s">
        <v>178</v>
      </c>
      <c r="P120" s="56" t="s">
        <v>179</v>
      </c>
    </row>
    <row r="121" spans="1:16" ht="12.75" customHeight="1" thickBot="1" x14ac:dyDescent="0.25">
      <c r="A121" s="36" t="str">
        <f t="shared" si="6"/>
        <v> GUL 1.2.280 </v>
      </c>
      <c r="B121" s="12" t="str">
        <f t="shared" si="7"/>
        <v>I</v>
      </c>
      <c r="C121" s="36">
        <f t="shared" si="8"/>
        <v>13718.325999999999</v>
      </c>
      <c r="D121" s="11" t="str">
        <f t="shared" si="9"/>
        <v>vis</v>
      </c>
      <c r="E121" s="53">
        <f>VLOOKUP(C121,Active!C$21:E$971,3,FALSE)</f>
        <v>-6160.9670002704897</v>
      </c>
      <c r="F121" s="12" t="s">
        <v>155</v>
      </c>
      <c r="G121" s="11" t="str">
        <f t="shared" si="10"/>
        <v>13718.326</v>
      </c>
      <c r="H121" s="36">
        <f t="shared" si="11"/>
        <v>-6161</v>
      </c>
      <c r="I121" s="54" t="s">
        <v>189</v>
      </c>
      <c r="J121" s="55" t="s">
        <v>190</v>
      </c>
      <c r="K121" s="54">
        <v>-6161</v>
      </c>
      <c r="L121" s="54" t="s">
        <v>191</v>
      </c>
      <c r="M121" s="55" t="s">
        <v>167</v>
      </c>
      <c r="N121" s="55"/>
      <c r="O121" s="56" t="s">
        <v>182</v>
      </c>
      <c r="P121" s="56" t="s">
        <v>183</v>
      </c>
    </row>
    <row r="122" spans="1:16" ht="12.75" customHeight="1" thickBot="1" x14ac:dyDescent="0.25">
      <c r="A122" s="36" t="str">
        <f t="shared" si="6"/>
        <v> HA 69.1.88 </v>
      </c>
      <c r="B122" s="12" t="str">
        <f t="shared" si="7"/>
        <v>I</v>
      </c>
      <c r="C122" s="36">
        <f t="shared" si="8"/>
        <v>13737.588</v>
      </c>
      <c r="D122" s="11" t="str">
        <f t="shared" si="9"/>
        <v>vis</v>
      </c>
      <c r="E122" s="53">
        <f>VLOOKUP(C122,Active!C$21:E$971,3,FALSE)</f>
        <v>-6156.9591768793825</v>
      </c>
      <c r="F122" s="12" t="s">
        <v>155</v>
      </c>
      <c r="G122" s="11" t="str">
        <f t="shared" si="10"/>
        <v>13737.588</v>
      </c>
      <c r="H122" s="36">
        <f t="shared" si="11"/>
        <v>-6157</v>
      </c>
      <c r="I122" s="54" t="s">
        <v>192</v>
      </c>
      <c r="J122" s="55" t="s">
        <v>193</v>
      </c>
      <c r="K122" s="54">
        <v>-6157</v>
      </c>
      <c r="L122" s="54" t="s">
        <v>194</v>
      </c>
      <c r="M122" s="55" t="s">
        <v>167</v>
      </c>
      <c r="N122" s="55"/>
      <c r="O122" s="56" t="s">
        <v>178</v>
      </c>
      <c r="P122" s="56" t="s">
        <v>179</v>
      </c>
    </row>
    <row r="123" spans="1:16" ht="12.75" customHeight="1" thickBot="1" x14ac:dyDescent="0.25">
      <c r="A123" s="36" t="str">
        <f t="shared" si="6"/>
        <v> GUL 1.2.280 </v>
      </c>
      <c r="B123" s="12" t="str">
        <f t="shared" si="7"/>
        <v>I</v>
      </c>
      <c r="C123" s="36">
        <f t="shared" si="8"/>
        <v>13761.643</v>
      </c>
      <c r="D123" s="11" t="str">
        <f t="shared" si="9"/>
        <v>vis</v>
      </c>
      <c r="E123" s="53">
        <f>VLOOKUP(C123,Active!C$21:E$971,3,FALSE)</f>
        <v>-6151.9540791910285</v>
      </c>
      <c r="F123" s="12" t="s">
        <v>155</v>
      </c>
      <c r="G123" s="11" t="str">
        <f t="shared" si="10"/>
        <v>13761.643</v>
      </c>
      <c r="H123" s="36">
        <f t="shared" si="11"/>
        <v>-6152</v>
      </c>
      <c r="I123" s="54" t="s">
        <v>195</v>
      </c>
      <c r="J123" s="55" t="s">
        <v>196</v>
      </c>
      <c r="K123" s="54">
        <v>-6152</v>
      </c>
      <c r="L123" s="54" t="s">
        <v>197</v>
      </c>
      <c r="M123" s="55" t="s">
        <v>167</v>
      </c>
      <c r="N123" s="55"/>
      <c r="O123" s="56" t="s">
        <v>182</v>
      </c>
      <c r="P123" s="56" t="s">
        <v>183</v>
      </c>
    </row>
    <row r="124" spans="1:16" ht="12.75" customHeight="1" thickBot="1" x14ac:dyDescent="0.25">
      <c r="A124" s="36" t="str">
        <f t="shared" si="6"/>
        <v> GUL 1.2.280 </v>
      </c>
      <c r="B124" s="12" t="str">
        <f t="shared" si="7"/>
        <v>I</v>
      </c>
      <c r="C124" s="36">
        <f t="shared" si="8"/>
        <v>13766.427</v>
      </c>
      <c r="D124" s="11" t="str">
        <f t="shared" si="9"/>
        <v>vis</v>
      </c>
      <c r="E124" s="53">
        <f>VLOOKUP(C124,Active!C$21:E$971,3,FALSE)</f>
        <v>-6150.9586775139933</v>
      </c>
      <c r="F124" s="12" t="s">
        <v>155</v>
      </c>
      <c r="G124" s="11" t="str">
        <f t="shared" si="10"/>
        <v>13766.427</v>
      </c>
      <c r="H124" s="36">
        <f t="shared" si="11"/>
        <v>-6151</v>
      </c>
      <c r="I124" s="54" t="s">
        <v>198</v>
      </c>
      <c r="J124" s="55" t="s">
        <v>199</v>
      </c>
      <c r="K124" s="54">
        <v>-6151</v>
      </c>
      <c r="L124" s="54" t="s">
        <v>172</v>
      </c>
      <c r="M124" s="55" t="s">
        <v>167</v>
      </c>
      <c r="N124" s="55"/>
      <c r="O124" s="56" t="s">
        <v>182</v>
      </c>
      <c r="P124" s="56" t="s">
        <v>183</v>
      </c>
    </row>
    <row r="125" spans="1:16" ht="12.75" customHeight="1" thickBot="1" x14ac:dyDescent="0.25">
      <c r="A125" s="36" t="str">
        <f t="shared" si="6"/>
        <v> PZ 11.431 </v>
      </c>
      <c r="B125" s="12" t="str">
        <f t="shared" si="7"/>
        <v>I</v>
      </c>
      <c r="C125" s="36">
        <f t="shared" si="8"/>
        <v>13804.882</v>
      </c>
      <c r="D125" s="11" t="str">
        <f t="shared" si="9"/>
        <v>vis</v>
      </c>
      <c r="E125" s="53">
        <f>VLOOKUP(C125,Active!C$21:E$971,3,FALSE)</f>
        <v>-6142.9573874867365</v>
      </c>
      <c r="F125" s="12" t="s">
        <v>155</v>
      </c>
      <c r="G125" s="11" t="str">
        <f t="shared" si="10"/>
        <v>13804.882</v>
      </c>
      <c r="H125" s="36">
        <f t="shared" si="11"/>
        <v>-6143</v>
      </c>
      <c r="I125" s="54" t="s">
        <v>200</v>
      </c>
      <c r="J125" s="55" t="s">
        <v>201</v>
      </c>
      <c r="K125" s="54">
        <v>-6143</v>
      </c>
      <c r="L125" s="54" t="s">
        <v>202</v>
      </c>
      <c r="M125" s="55" t="s">
        <v>167</v>
      </c>
      <c r="N125" s="55"/>
      <c r="O125" s="56" t="s">
        <v>178</v>
      </c>
      <c r="P125" s="56" t="s">
        <v>203</v>
      </c>
    </row>
    <row r="126" spans="1:16" ht="12.75" customHeight="1" thickBot="1" x14ac:dyDescent="0.25">
      <c r="A126" s="36" t="str">
        <f t="shared" si="6"/>
        <v> PZ 11.431 </v>
      </c>
      <c r="B126" s="12" t="str">
        <f t="shared" si="7"/>
        <v>I</v>
      </c>
      <c r="C126" s="36">
        <f t="shared" si="8"/>
        <v>13814.489</v>
      </c>
      <c r="D126" s="11" t="str">
        <f t="shared" si="9"/>
        <v>vis</v>
      </c>
      <c r="E126" s="53">
        <f>VLOOKUP(C126,Active!C$21:E$971,3,FALSE)</f>
        <v>-6140.9584694450805</v>
      </c>
      <c r="F126" s="12" t="s">
        <v>155</v>
      </c>
      <c r="G126" s="11" t="str">
        <f t="shared" si="10"/>
        <v>13814.489</v>
      </c>
      <c r="H126" s="36">
        <f t="shared" si="11"/>
        <v>-6141</v>
      </c>
      <c r="I126" s="54" t="s">
        <v>204</v>
      </c>
      <c r="J126" s="55" t="s">
        <v>205</v>
      </c>
      <c r="K126" s="54">
        <v>-6141</v>
      </c>
      <c r="L126" s="54" t="s">
        <v>206</v>
      </c>
      <c r="M126" s="55" t="s">
        <v>167</v>
      </c>
      <c r="N126" s="55"/>
      <c r="O126" s="56" t="s">
        <v>178</v>
      </c>
      <c r="P126" s="56" t="s">
        <v>203</v>
      </c>
    </row>
    <row r="127" spans="1:16" ht="12.75" customHeight="1" thickBot="1" x14ac:dyDescent="0.25">
      <c r="A127" s="36" t="str">
        <f t="shared" si="6"/>
        <v> PZ 11.431 </v>
      </c>
      <c r="B127" s="12" t="str">
        <f t="shared" si="7"/>
        <v>I</v>
      </c>
      <c r="C127" s="36">
        <f t="shared" si="8"/>
        <v>13833.722</v>
      </c>
      <c r="D127" s="11" t="str">
        <f t="shared" si="9"/>
        <v>vis</v>
      </c>
      <c r="E127" s="53">
        <f>VLOOKUP(C127,Active!C$21:E$971,3,FALSE)</f>
        <v>-6136.9566800524335</v>
      </c>
      <c r="F127" s="12" t="s">
        <v>155</v>
      </c>
      <c r="G127" s="11" t="str">
        <f t="shared" si="10"/>
        <v>13833.722</v>
      </c>
      <c r="H127" s="36">
        <f t="shared" si="11"/>
        <v>-6137</v>
      </c>
      <c r="I127" s="54" t="s">
        <v>207</v>
      </c>
      <c r="J127" s="55" t="s">
        <v>208</v>
      </c>
      <c r="K127" s="54">
        <v>-6137</v>
      </c>
      <c r="L127" s="54" t="s">
        <v>209</v>
      </c>
      <c r="M127" s="55" t="s">
        <v>167</v>
      </c>
      <c r="N127" s="55"/>
      <c r="O127" s="56" t="s">
        <v>178</v>
      </c>
      <c r="P127" s="56" t="s">
        <v>203</v>
      </c>
    </row>
    <row r="128" spans="1:16" ht="12.75" customHeight="1" thickBot="1" x14ac:dyDescent="0.25">
      <c r="A128" s="36" t="str">
        <f t="shared" si="6"/>
        <v> GUL 1.2.280 </v>
      </c>
      <c r="B128" s="12" t="str">
        <f t="shared" si="7"/>
        <v>I</v>
      </c>
      <c r="C128" s="36">
        <f t="shared" si="8"/>
        <v>13838.588</v>
      </c>
      <c r="D128" s="11" t="str">
        <f t="shared" si="9"/>
        <v>vis</v>
      </c>
      <c r="E128" s="53">
        <f>VLOOKUP(C128,Active!C$21:E$971,3,FALSE)</f>
        <v>-6135.9442167245797</v>
      </c>
      <c r="F128" s="12" t="s">
        <v>155</v>
      </c>
      <c r="G128" s="11" t="str">
        <f t="shared" si="10"/>
        <v>13838.588</v>
      </c>
      <c r="H128" s="36">
        <f t="shared" si="11"/>
        <v>-6136</v>
      </c>
      <c r="I128" s="54" t="s">
        <v>210</v>
      </c>
      <c r="J128" s="55" t="s">
        <v>211</v>
      </c>
      <c r="K128" s="54">
        <v>-6136</v>
      </c>
      <c r="L128" s="54" t="s">
        <v>212</v>
      </c>
      <c r="M128" s="55" t="s">
        <v>167</v>
      </c>
      <c r="N128" s="55"/>
      <c r="O128" s="56" t="s">
        <v>182</v>
      </c>
      <c r="P128" s="56" t="s">
        <v>183</v>
      </c>
    </row>
    <row r="129" spans="1:16" ht="12.75" customHeight="1" thickBot="1" x14ac:dyDescent="0.25">
      <c r="A129" s="36" t="str">
        <f t="shared" si="6"/>
        <v> PZ 11.431 </v>
      </c>
      <c r="B129" s="12" t="str">
        <f t="shared" si="7"/>
        <v>I</v>
      </c>
      <c r="C129" s="36">
        <f t="shared" si="8"/>
        <v>13857.749</v>
      </c>
      <c r="D129" s="11" t="str">
        <f t="shared" si="9"/>
        <v>vis</v>
      </c>
      <c r="E129" s="53">
        <f>VLOOKUP(C129,Active!C$21:E$971,3,FALSE)</f>
        <v>-6131.9574082936269</v>
      </c>
      <c r="F129" s="12" t="s">
        <v>155</v>
      </c>
      <c r="G129" s="11" t="str">
        <f t="shared" si="10"/>
        <v>13857.749</v>
      </c>
      <c r="H129" s="36">
        <f t="shared" si="11"/>
        <v>-6132</v>
      </c>
      <c r="I129" s="54" t="s">
        <v>213</v>
      </c>
      <c r="J129" s="55" t="s">
        <v>214</v>
      </c>
      <c r="K129" s="54">
        <v>-6132</v>
      </c>
      <c r="L129" s="54" t="s">
        <v>202</v>
      </c>
      <c r="M129" s="55" t="s">
        <v>167</v>
      </c>
      <c r="N129" s="55"/>
      <c r="O129" s="56" t="s">
        <v>178</v>
      </c>
      <c r="P129" s="56" t="s">
        <v>203</v>
      </c>
    </row>
    <row r="130" spans="1:16" ht="12.75" customHeight="1" thickBot="1" x14ac:dyDescent="0.25">
      <c r="A130" s="36" t="str">
        <f t="shared" si="6"/>
        <v> GUL 1.2.280 </v>
      </c>
      <c r="B130" s="12" t="str">
        <f t="shared" si="7"/>
        <v>I</v>
      </c>
      <c r="C130" s="36">
        <f t="shared" si="8"/>
        <v>13867.423000000001</v>
      </c>
      <c r="D130" s="11" t="str">
        <f t="shared" si="9"/>
        <v>vis</v>
      </c>
      <c r="E130" s="53">
        <f>VLOOKUP(C130,Active!C$21:E$971,3,FALSE)</f>
        <v>-6129.9445496348389</v>
      </c>
      <c r="F130" s="12" t="s">
        <v>155</v>
      </c>
      <c r="G130" s="11" t="str">
        <f t="shared" si="10"/>
        <v>13867.423</v>
      </c>
      <c r="H130" s="36">
        <f t="shared" si="11"/>
        <v>-6130</v>
      </c>
      <c r="I130" s="54" t="s">
        <v>215</v>
      </c>
      <c r="J130" s="55" t="s">
        <v>216</v>
      </c>
      <c r="K130" s="54">
        <v>-6130</v>
      </c>
      <c r="L130" s="54" t="s">
        <v>217</v>
      </c>
      <c r="M130" s="55" t="s">
        <v>167</v>
      </c>
      <c r="N130" s="55"/>
      <c r="O130" s="56" t="s">
        <v>182</v>
      </c>
      <c r="P130" s="56" t="s">
        <v>183</v>
      </c>
    </row>
    <row r="131" spans="1:16" ht="12.75" customHeight="1" thickBot="1" x14ac:dyDescent="0.25">
      <c r="A131" s="36" t="str">
        <f t="shared" si="6"/>
        <v> PZ 11.431 </v>
      </c>
      <c r="B131" s="12" t="str">
        <f t="shared" si="7"/>
        <v>I</v>
      </c>
      <c r="C131" s="36">
        <f t="shared" si="8"/>
        <v>13886.59</v>
      </c>
      <c r="D131" s="11" t="str">
        <f t="shared" si="9"/>
        <v>vis</v>
      </c>
      <c r="E131" s="53">
        <f>VLOOKUP(C131,Active!C$21:E$971,3,FALSE)</f>
        <v>-6125.956492790413</v>
      </c>
      <c r="F131" s="12" t="s">
        <v>155</v>
      </c>
      <c r="G131" s="11" t="str">
        <f t="shared" si="10"/>
        <v>13886.590</v>
      </c>
      <c r="H131" s="36">
        <f t="shared" si="11"/>
        <v>-6126</v>
      </c>
      <c r="I131" s="54" t="s">
        <v>218</v>
      </c>
      <c r="J131" s="55" t="s">
        <v>219</v>
      </c>
      <c r="K131" s="54">
        <v>-6126</v>
      </c>
      <c r="L131" s="54" t="s">
        <v>177</v>
      </c>
      <c r="M131" s="55" t="s">
        <v>167</v>
      </c>
      <c r="N131" s="55"/>
      <c r="O131" s="56" t="s">
        <v>178</v>
      </c>
      <c r="P131" s="56" t="s">
        <v>203</v>
      </c>
    </row>
    <row r="132" spans="1:16" ht="12.75" customHeight="1" thickBot="1" x14ac:dyDescent="0.25">
      <c r="A132" s="36" t="str">
        <f t="shared" si="6"/>
        <v> GUL 1.2.280 </v>
      </c>
      <c r="B132" s="12" t="str">
        <f t="shared" si="7"/>
        <v>I</v>
      </c>
      <c r="C132" s="36">
        <f t="shared" si="8"/>
        <v>13896.191999999999</v>
      </c>
      <c r="D132" s="11" t="str">
        <f t="shared" si="9"/>
        <v>vis</v>
      </c>
      <c r="E132" s="53">
        <f>VLOOKUP(C132,Active!C$21:E$971,3,FALSE)</f>
        <v>-6123.9586150933192</v>
      </c>
      <c r="F132" s="12" t="s">
        <v>155</v>
      </c>
      <c r="G132" s="11" t="str">
        <f t="shared" si="10"/>
        <v>13896.192</v>
      </c>
      <c r="H132" s="36">
        <f t="shared" si="11"/>
        <v>-6124</v>
      </c>
      <c r="I132" s="54" t="s">
        <v>220</v>
      </c>
      <c r="J132" s="55" t="s">
        <v>221</v>
      </c>
      <c r="K132" s="54">
        <v>-6124</v>
      </c>
      <c r="L132" s="54" t="s">
        <v>172</v>
      </c>
      <c r="M132" s="55" t="s">
        <v>167</v>
      </c>
      <c r="N132" s="55"/>
      <c r="O132" s="56" t="s">
        <v>182</v>
      </c>
      <c r="P132" s="56" t="s">
        <v>183</v>
      </c>
    </row>
    <row r="133" spans="1:16" ht="12.75" customHeight="1" thickBot="1" x14ac:dyDescent="0.25">
      <c r="A133" s="36" t="str">
        <f t="shared" si="6"/>
        <v> PZ 11.431 </v>
      </c>
      <c r="B133" s="12" t="str">
        <f t="shared" si="7"/>
        <v>I</v>
      </c>
      <c r="C133" s="36">
        <f t="shared" si="8"/>
        <v>14107.668</v>
      </c>
      <c r="D133" s="11" t="str">
        <f t="shared" si="9"/>
        <v>vis</v>
      </c>
      <c r="E133" s="53">
        <f>VLOOKUP(C133,Active!C$21:E$971,3,FALSE)</f>
        <v>-6079.957033769585</v>
      </c>
      <c r="F133" s="12" t="s">
        <v>155</v>
      </c>
      <c r="G133" s="11" t="str">
        <f t="shared" si="10"/>
        <v>14107.668</v>
      </c>
      <c r="H133" s="36">
        <f t="shared" si="11"/>
        <v>-6080</v>
      </c>
      <c r="I133" s="54" t="s">
        <v>222</v>
      </c>
      <c r="J133" s="55" t="s">
        <v>223</v>
      </c>
      <c r="K133" s="54">
        <v>-6080</v>
      </c>
      <c r="L133" s="54" t="s">
        <v>224</v>
      </c>
      <c r="M133" s="55" t="s">
        <v>167</v>
      </c>
      <c r="N133" s="55"/>
      <c r="O133" s="56" t="s">
        <v>178</v>
      </c>
      <c r="P133" s="56" t="s">
        <v>203</v>
      </c>
    </row>
    <row r="134" spans="1:16" ht="12.75" customHeight="1" thickBot="1" x14ac:dyDescent="0.25">
      <c r="A134" s="36" t="str">
        <f t="shared" si="6"/>
        <v> PZ 11.431 </v>
      </c>
      <c r="B134" s="12" t="str">
        <f t="shared" si="7"/>
        <v>I</v>
      </c>
      <c r="C134" s="36">
        <f t="shared" si="8"/>
        <v>14136.504999999999</v>
      </c>
      <c r="D134" s="11" t="str">
        <f t="shared" si="9"/>
        <v>vis</v>
      </c>
      <c r="E134" s="53">
        <f>VLOOKUP(C134,Active!C$21:E$971,3,FALSE)</f>
        <v>-6073.9569505420204</v>
      </c>
      <c r="F134" s="12" t="s">
        <v>155</v>
      </c>
      <c r="G134" s="11" t="str">
        <f t="shared" si="10"/>
        <v>14136.505</v>
      </c>
      <c r="H134" s="36">
        <f t="shared" si="11"/>
        <v>-6074</v>
      </c>
      <c r="I134" s="54" t="s">
        <v>225</v>
      </c>
      <c r="J134" s="55" t="s">
        <v>226</v>
      </c>
      <c r="K134" s="54">
        <v>-6074</v>
      </c>
      <c r="L134" s="54" t="s">
        <v>224</v>
      </c>
      <c r="M134" s="55" t="s">
        <v>167</v>
      </c>
      <c r="N134" s="55"/>
      <c r="O134" s="56" t="s">
        <v>178</v>
      </c>
      <c r="P134" s="56" t="s">
        <v>203</v>
      </c>
    </row>
    <row r="135" spans="1:16" ht="12.75" customHeight="1" thickBot="1" x14ac:dyDescent="0.25">
      <c r="A135" s="36" t="str">
        <f t="shared" si="6"/>
        <v> PZ 11.431 </v>
      </c>
      <c r="B135" s="12" t="str">
        <f t="shared" si="7"/>
        <v>I</v>
      </c>
      <c r="C135" s="36">
        <f t="shared" si="8"/>
        <v>14179.759</v>
      </c>
      <c r="D135" s="11" t="str">
        <f t="shared" si="9"/>
        <v>vis</v>
      </c>
      <c r="E135" s="53">
        <f>VLOOKUP(C135,Active!C$21:E$971,3,FALSE)</f>
        <v>-6064.9571378040418</v>
      </c>
      <c r="F135" s="12" t="s">
        <v>155</v>
      </c>
      <c r="G135" s="11" t="str">
        <f t="shared" si="10"/>
        <v>14179.759</v>
      </c>
      <c r="H135" s="36">
        <f t="shared" si="11"/>
        <v>-6065</v>
      </c>
      <c r="I135" s="54" t="s">
        <v>227</v>
      </c>
      <c r="J135" s="55" t="s">
        <v>228</v>
      </c>
      <c r="K135" s="54">
        <v>-6065</v>
      </c>
      <c r="L135" s="54" t="s">
        <v>229</v>
      </c>
      <c r="M135" s="55" t="s">
        <v>167</v>
      </c>
      <c r="N135" s="55"/>
      <c r="O135" s="56" t="s">
        <v>178</v>
      </c>
      <c r="P135" s="56" t="s">
        <v>203</v>
      </c>
    </row>
    <row r="136" spans="1:16" ht="12.75" customHeight="1" thickBot="1" x14ac:dyDescent="0.25">
      <c r="A136" s="36" t="str">
        <f t="shared" si="6"/>
        <v> PZ 11.431 </v>
      </c>
      <c r="B136" s="12" t="str">
        <f t="shared" si="7"/>
        <v>I</v>
      </c>
      <c r="C136" s="36">
        <f t="shared" si="8"/>
        <v>14203.790999999999</v>
      </c>
      <c r="D136" s="11" t="str">
        <f t="shared" si="9"/>
        <v>vis</v>
      </c>
      <c r="E136" s="53">
        <f>VLOOKUP(C136,Active!C$21:E$971,3,FALSE)</f>
        <v>-6059.9568257006731</v>
      </c>
      <c r="F136" s="12" t="s">
        <v>155</v>
      </c>
      <c r="G136" s="11" t="str">
        <f t="shared" si="10"/>
        <v>14203.791</v>
      </c>
      <c r="H136" s="36">
        <f t="shared" si="11"/>
        <v>-6060</v>
      </c>
      <c r="I136" s="54" t="s">
        <v>230</v>
      </c>
      <c r="J136" s="55" t="s">
        <v>231</v>
      </c>
      <c r="K136" s="54">
        <v>-6060</v>
      </c>
      <c r="L136" s="54" t="s">
        <v>209</v>
      </c>
      <c r="M136" s="55" t="s">
        <v>167</v>
      </c>
      <c r="N136" s="55"/>
      <c r="O136" s="56" t="s">
        <v>178</v>
      </c>
      <c r="P136" s="56" t="s">
        <v>203</v>
      </c>
    </row>
    <row r="137" spans="1:16" ht="12.75" customHeight="1" thickBot="1" x14ac:dyDescent="0.25">
      <c r="A137" s="36" t="str">
        <f t="shared" si="6"/>
        <v> GUL 1.2.280 </v>
      </c>
      <c r="B137" s="12" t="str">
        <f t="shared" si="7"/>
        <v>I</v>
      </c>
      <c r="C137" s="36">
        <f t="shared" si="8"/>
        <v>14213.411</v>
      </c>
      <c r="D137" s="11" t="str">
        <f t="shared" si="9"/>
        <v>vis</v>
      </c>
      <c r="E137" s="53">
        <f>VLOOKUP(C137,Active!C$21:E$971,3,FALSE)</f>
        <v>-6057.9552027631553</v>
      </c>
      <c r="F137" s="12" t="s">
        <v>155</v>
      </c>
      <c r="G137" s="11" t="str">
        <f t="shared" si="10"/>
        <v>14213.411</v>
      </c>
      <c r="H137" s="36">
        <f t="shared" si="11"/>
        <v>-6058</v>
      </c>
      <c r="I137" s="54" t="s">
        <v>232</v>
      </c>
      <c r="J137" s="55" t="s">
        <v>233</v>
      </c>
      <c r="K137" s="54">
        <v>-6058</v>
      </c>
      <c r="L137" s="54" t="s">
        <v>234</v>
      </c>
      <c r="M137" s="55" t="s">
        <v>167</v>
      </c>
      <c r="N137" s="55"/>
      <c r="O137" s="56" t="s">
        <v>182</v>
      </c>
      <c r="P137" s="56" t="s">
        <v>183</v>
      </c>
    </row>
    <row r="138" spans="1:16" ht="12.75" customHeight="1" thickBot="1" x14ac:dyDescent="0.25">
      <c r="A138" s="36" t="str">
        <f t="shared" si="6"/>
        <v> VJS 33.106 </v>
      </c>
      <c r="B138" s="12" t="str">
        <f t="shared" si="7"/>
        <v>I</v>
      </c>
      <c r="C138" s="36">
        <f t="shared" si="8"/>
        <v>14213.434999999999</v>
      </c>
      <c r="D138" s="11" t="str">
        <f t="shared" si="9"/>
        <v>vis</v>
      </c>
      <c r="E138" s="53">
        <f>VLOOKUP(C138,Active!C$21:E$971,3,FALSE)</f>
        <v>-6057.9502091092581</v>
      </c>
      <c r="F138" s="12" t="s">
        <v>155</v>
      </c>
      <c r="G138" s="11" t="str">
        <f t="shared" si="10"/>
        <v>14213.435</v>
      </c>
      <c r="H138" s="36">
        <f t="shared" si="11"/>
        <v>-6058</v>
      </c>
      <c r="I138" s="54" t="s">
        <v>235</v>
      </c>
      <c r="J138" s="55" t="s">
        <v>236</v>
      </c>
      <c r="K138" s="54">
        <v>-6058</v>
      </c>
      <c r="L138" s="54" t="s">
        <v>237</v>
      </c>
      <c r="M138" s="55" t="s">
        <v>167</v>
      </c>
      <c r="N138" s="55"/>
      <c r="O138" s="56" t="s">
        <v>182</v>
      </c>
      <c r="P138" s="56" t="s">
        <v>238</v>
      </c>
    </row>
    <row r="139" spans="1:16" ht="12.75" customHeight="1" thickBot="1" x14ac:dyDescent="0.25">
      <c r="A139" s="36" t="str">
        <f t="shared" ref="A139:A202" si="12">P139</f>
        <v> PZ 11.431 </v>
      </c>
      <c r="B139" s="12" t="str">
        <f t="shared" ref="B139:B202" si="13">IF(H139=INT(H139),"I","II")</f>
        <v>I</v>
      </c>
      <c r="C139" s="36">
        <f t="shared" ref="C139:C202" si="14">1*G139</f>
        <v>14232.628000000001</v>
      </c>
      <c r="D139" s="11" t="str">
        <f t="shared" ref="D139:D202" si="15">VLOOKUP(F139,I$1:J$5,2,FALSE)</f>
        <v>vis</v>
      </c>
      <c r="E139" s="53">
        <f>VLOOKUP(C139,Active!C$21:E$971,3,FALSE)</f>
        <v>-6053.9567424731076</v>
      </c>
      <c r="F139" s="12" t="s">
        <v>155</v>
      </c>
      <c r="G139" s="11" t="str">
        <f t="shared" ref="G139:G202" si="16">MID(I139,3,LEN(I139)-3)</f>
        <v>14232.628</v>
      </c>
      <c r="H139" s="36">
        <f t="shared" ref="H139:H202" si="17">1*K139</f>
        <v>-6054</v>
      </c>
      <c r="I139" s="54" t="s">
        <v>239</v>
      </c>
      <c r="J139" s="55" t="s">
        <v>240</v>
      </c>
      <c r="K139" s="54">
        <v>-6054</v>
      </c>
      <c r="L139" s="54" t="s">
        <v>209</v>
      </c>
      <c r="M139" s="55" t="s">
        <v>167</v>
      </c>
      <c r="N139" s="55"/>
      <c r="O139" s="56" t="s">
        <v>178</v>
      </c>
      <c r="P139" s="56" t="s">
        <v>203</v>
      </c>
    </row>
    <row r="140" spans="1:16" ht="12.75" customHeight="1" thickBot="1" x14ac:dyDescent="0.25">
      <c r="A140" s="36" t="str">
        <f t="shared" si="12"/>
        <v> PZ 11.431 </v>
      </c>
      <c r="B140" s="12" t="str">
        <f t="shared" si="13"/>
        <v>I</v>
      </c>
      <c r="C140" s="36">
        <f t="shared" si="14"/>
        <v>14256.656999999999</v>
      </c>
      <c r="D140" s="11" t="str">
        <f t="shared" si="15"/>
        <v>vis</v>
      </c>
      <c r="E140" s="53">
        <f>VLOOKUP(C140,Active!C$21:E$971,3,FALSE)</f>
        <v>-6048.9570545764764</v>
      </c>
      <c r="F140" s="12" t="s">
        <v>155</v>
      </c>
      <c r="G140" s="11" t="str">
        <f t="shared" si="16"/>
        <v>14256.657</v>
      </c>
      <c r="H140" s="36">
        <f t="shared" si="17"/>
        <v>-6049</v>
      </c>
      <c r="I140" s="54" t="s">
        <v>241</v>
      </c>
      <c r="J140" s="55" t="s">
        <v>242</v>
      </c>
      <c r="K140" s="54">
        <v>-6049</v>
      </c>
      <c r="L140" s="54" t="s">
        <v>229</v>
      </c>
      <c r="M140" s="55" t="s">
        <v>167</v>
      </c>
      <c r="N140" s="55"/>
      <c r="O140" s="56" t="s">
        <v>178</v>
      </c>
      <c r="P140" s="56" t="s">
        <v>203</v>
      </c>
    </row>
    <row r="141" spans="1:16" ht="12.75" customHeight="1" thickBot="1" x14ac:dyDescent="0.25">
      <c r="A141" s="36" t="str">
        <f t="shared" si="12"/>
        <v> PZ 11.431 </v>
      </c>
      <c r="B141" s="12" t="str">
        <f t="shared" si="13"/>
        <v>I</v>
      </c>
      <c r="C141" s="36">
        <f t="shared" si="14"/>
        <v>14578.671</v>
      </c>
      <c r="D141" s="11" t="str">
        <f t="shared" si="15"/>
        <v>vis</v>
      </c>
      <c r="E141" s="53">
        <f>VLOOKUP(C141,Active!C$21:E$971,3,FALSE)</f>
        <v>-5981.9559518112401</v>
      </c>
      <c r="F141" s="12" t="s">
        <v>155</v>
      </c>
      <c r="G141" s="11" t="str">
        <f t="shared" si="16"/>
        <v>14578.671</v>
      </c>
      <c r="H141" s="36">
        <f t="shared" si="17"/>
        <v>-5982</v>
      </c>
      <c r="I141" s="54" t="s">
        <v>243</v>
      </c>
      <c r="J141" s="55" t="s">
        <v>244</v>
      </c>
      <c r="K141" s="54">
        <v>-5982</v>
      </c>
      <c r="L141" s="54" t="s">
        <v>245</v>
      </c>
      <c r="M141" s="55" t="s">
        <v>167</v>
      </c>
      <c r="N141" s="55"/>
      <c r="O141" s="56" t="s">
        <v>178</v>
      </c>
      <c r="P141" s="56" t="s">
        <v>203</v>
      </c>
    </row>
    <row r="142" spans="1:16" ht="12.75" customHeight="1" thickBot="1" x14ac:dyDescent="0.25">
      <c r="A142" s="36" t="str">
        <f t="shared" si="12"/>
        <v> PZ 11.431 </v>
      </c>
      <c r="B142" s="12" t="str">
        <f t="shared" si="13"/>
        <v>I</v>
      </c>
      <c r="C142" s="36">
        <f t="shared" si="14"/>
        <v>14948.741</v>
      </c>
      <c r="D142" s="11" t="str">
        <f t="shared" si="15"/>
        <v>vis</v>
      </c>
      <c r="E142" s="53">
        <f>VLOOKUP(C142,Active!C$21:E$971,3,FALSE)</f>
        <v>-5904.955889390566</v>
      </c>
      <c r="F142" s="12" t="s">
        <v>155</v>
      </c>
      <c r="G142" s="11" t="str">
        <f t="shared" si="16"/>
        <v>14948.741</v>
      </c>
      <c r="H142" s="36">
        <f t="shared" si="17"/>
        <v>-5905</v>
      </c>
      <c r="I142" s="54" t="s">
        <v>246</v>
      </c>
      <c r="J142" s="55" t="s">
        <v>247</v>
      </c>
      <c r="K142" s="54">
        <v>-5905</v>
      </c>
      <c r="L142" s="54" t="s">
        <v>245</v>
      </c>
      <c r="M142" s="55" t="s">
        <v>167</v>
      </c>
      <c r="N142" s="55"/>
      <c r="O142" s="56" t="s">
        <v>178</v>
      </c>
      <c r="P142" s="56" t="s">
        <v>203</v>
      </c>
    </row>
    <row r="143" spans="1:16" ht="12.75" customHeight="1" thickBot="1" x14ac:dyDescent="0.25">
      <c r="A143" s="36" t="str">
        <f t="shared" si="12"/>
        <v> GUL 1.2.280 </v>
      </c>
      <c r="B143" s="12" t="str">
        <f t="shared" si="13"/>
        <v>I</v>
      </c>
      <c r="C143" s="36">
        <f t="shared" si="14"/>
        <v>15203.45</v>
      </c>
      <c r="D143" s="11" t="str">
        <f t="shared" si="15"/>
        <v>vis</v>
      </c>
      <c r="E143" s="53">
        <f>VLOOKUP(C143,Active!C$21:E$971,3,FALSE)</f>
        <v>-5851.9588647760138</v>
      </c>
      <c r="F143" s="12" t="s">
        <v>155</v>
      </c>
      <c r="G143" s="11" t="str">
        <f t="shared" si="16"/>
        <v>15203.450</v>
      </c>
      <c r="H143" s="36">
        <f t="shared" si="17"/>
        <v>-5852</v>
      </c>
      <c r="I143" s="54" t="s">
        <v>248</v>
      </c>
      <c r="J143" s="55" t="s">
        <v>249</v>
      </c>
      <c r="K143" s="54">
        <v>-5852</v>
      </c>
      <c r="L143" s="54" t="s">
        <v>250</v>
      </c>
      <c r="M143" s="55" t="s">
        <v>167</v>
      </c>
      <c r="N143" s="55"/>
      <c r="O143" s="56" t="s">
        <v>182</v>
      </c>
      <c r="P143" s="56" t="s">
        <v>183</v>
      </c>
    </row>
    <row r="144" spans="1:16" ht="12.75" customHeight="1" thickBot="1" x14ac:dyDescent="0.25">
      <c r="A144" s="36" t="str">
        <f t="shared" si="12"/>
        <v> VJS 33.106 </v>
      </c>
      <c r="B144" s="12" t="str">
        <f t="shared" si="13"/>
        <v>I</v>
      </c>
      <c r="C144" s="36">
        <f t="shared" si="14"/>
        <v>15203.501</v>
      </c>
      <c r="D144" s="11" t="str">
        <f t="shared" si="15"/>
        <v>vis</v>
      </c>
      <c r="E144" s="53">
        <f>VLOOKUP(C144,Active!C$21:E$971,3,FALSE)</f>
        <v>-5851.9482532614802</v>
      </c>
      <c r="F144" s="12" t="s">
        <v>155</v>
      </c>
      <c r="G144" s="11" t="str">
        <f t="shared" si="16"/>
        <v>15203.501</v>
      </c>
      <c r="H144" s="36">
        <f t="shared" si="17"/>
        <v>-5852</v>
      </c>
      <c r="I144" s="54" t="s">
        <v>251</v>
      </c>
      <c r="J144" s="55" t="s">
        <v>252</v>
      </c>
      <c r="K144" s="54">
        <v>-5852</v>
      </c>
      <c r="L144" s="54" t="s">
        <v>253</v>
      </c>
      <c r="M144" s="55" t="s">
        <v>167</v>
      </c>
      <c r="N144" s="55"/>
      <c r="O144" s="56" t="s">
        <v>182</v>
      </c>
      <c r="P144" s="56" t="s">
        <v>238</v>
      </c>
    </row>
    <row r="145" spans="1:16" ht="12.75" customHeight="1" thickBot="1" x14ac:dyDescent="0.25">
      <c r="A145" s="36" t="str">
        <f t="shared" si="12"/>
        <v> PZ 11.431 </v>
      </c>
      <c r="B145" s="12" t="str">
        <f t="shared" si="13"/>
        <v>I</v>
      </c>
      <c r="C145" s="36">
        <f t="shared" si="14"/>
        <v>15347.647999999999</v>
      </c>
      <c r="D145" s="11" t="str">
        <f t="shared" si="15"/>
        <v>vis</v>
      </c>
      <c r="E145" s="53">
        <f>VLOOKUP(C145,Active!C$21:E$971,3,FALSE)</f>
        <v>-5821.9557437423273</v>
      </c>
      <c r="F145" s="12" t="s">
        <v>155</v>
      </c>
      <c r="G145" s="11" t="str">
        <f t="shared" si="16"/>
        <v>15347.648</v>
      </c>
      <c r="H145" s="36">
        <f t="shared" si="17"/>
        <v>-5822</v>
      </c>
      <c r="I145" s="54" t="s">
        <v>254</v>
      </c>
      <c r="J145" s="55" t="s">
        <v>255</v>
      </c>
      <c r="K145" s="54">
        <v>-5822</v>
      </c>
      <c r="L145" s="54" t="s">
        <v>256</v>
      </c>
      <c r="M145" s="55" t="s">
        <v>167</v>
      </c>
      <c r="N145" s="55"/>
      <c r="O145" s="56" t="s">
        <v>178</v>
      </c>
      <c r="P145" s="56" t="s">
        <v>203</v>
      </c>
    </row>
    <row r="146" spans="1:16" ht="12.75" customHeight="1" thickBot="1" x14ac:dyDescent="0.25">
      <c r="A146" s="36" t="str">
        <f t="shared" si="12"/>
        <v> PZ 11.431 </v>
      </c>
      <c r="B146" s="12" t="str">
        <f t="shared" si="13"/>
        <v>I</v>
      </c>
      <c r="C146" s="36">
        <f t="shared" si="14"/>
        <v>15693.69</v>
      </c>
      <c r="D146" s="11" t="str">
        <f t="shared" si="15"/>
        <v>vis</v>
      </c>
      <c r="E146" s="53">
        <f>VLOOKUP(C146,Active!C$21:E$971,3,FALSE)</f>
        <v>-5749.9551611493725</v>
      </c>
      <c r="F146" s="12" t="s">
        <v>155</v>
      </c>
      <c r="G146" s="11" t="str">
        <f t="shared" si="16"/>
        <v>15693.690</v>
      </c>
      <c r="H146" s="36">
        <f t="shared" si="17"/>
        <v>-5750</v>
      </c>
      <c r="I146" s="54" t="s">
        <v>257</v>
      </c>
      <c r="J146" s="55" t="s">
        <v>258</v>
      </c>
      <c r="K146" s="54">
        <v>-5750</v>
      </c>
      <c r="L146" s="54" t="s">
        <v>259</v>
      </c>
      <c r="M146" s="55" t="s">
        <v>167</v>
      </c>
      <c r="N146" s="55"/>
      <c r="O146" s="56" t="s">
        <v>178</v>
      </c>
      <c r="P146" s="56" t="s">
        <v>203</v>
      </c>
    </row>
    <row r="147" spans="1:16" ht="12.75" customHeight="1" thickBot="1" x14ac:dyDescent="0.25">
      <c r="A147" s="36" t="str">
        <f t="shared" si="12"/>
        <v> PZ 11.431 </v>
      </c>
      <c r="B147" s="12" t="str">
        <f t="shared" si="13"/>
        <v>I</v>
      </c>
      <c r="C147" s="36">
        <f t="shared" si="14"/>
        <v>15698.501</v>
      </c>
      <c r="D147" s="11" t="str">
        <f t="shared" si="15"/>
        <v>vis</v>
      </c>
      <c r="E147" s="53">
        <f>VLOOKUP(C147,Active!C$21:E$971,3,FALSE)</f>
        <v>-5748.9541416117017</v>
      </c>
      <c r="F147" s="12" t="s">
        <v>155</v>
      </c>
      <c r="G147" s="11" t="str">
        <f t="shared" si="16"/>
        <v>15698.501</v>
      </c>
      <c r="H147" s="36">
        <f t="shared" si="17"/>
        <v>-5749</v>
      </c>
      <c r="I147" s="54" t="s">
        <v>260</v>
      </c>
      <c r="J147" s="55" t="s">
        <v>261</v>
      </c>
      <c r="K147" s="54">
        <v>-5749</v>
      </c>
      <c r="L147" s="54" t="s">
        <v>262</v>
      </c>
      <c r="M147" s="55" t="s">
        <v>167</v>
      </c>
      <c r="N147" s="55"/>
      <c r="O147" s="56" t="s">
        <v>178</v>
      </c>
      <c r="P147" s="56" t="s">
        <v>203</v>
      </c>
    </row>
    <row r="148" spans="1:16" ht="12.75" customHeight="1" thickBot="1" x14ac:dyDescent="0.25">
      <c r="A148" s="36" t="str">
        <f t="shared" si="12"/>
        <v> PZ 11.431 </v>
      </c>
      <c r="B148" s="12" t="str">
        <f t="shared" si="13"/>
        <v>I</v>
      </c>
      <c r="C148" s="36">
        <f t="shared" si="14"/>
        <v>15746.558000000001</v>
      </c>
      <c r="D148" s="11" t="str">
        <f t="shared" si="15"/>
        <v>vis</v>
      </c>
      <c r="E148" s="53">
        <f>VLOOKUP(C148,Active!C$21:E$971,3,FALSE)</f>
        <v>-5738.954973887352</v>
      </c>
      <c r="F148" s="12" t="s">
        <v>155</v>
      </c>
      <c r="G148" s="11" t="str">
        <f t="shared" si="16"/>
        <v>15746.558</v>
      </c>
      <c r="H148" s="36">
        <f t="shared" si="17"/>
        <v>-5739</v>
      </c>
      <c r="I148" s="54" t="s">
        <v>263</v>
      </c>
      <c r="J148" s="55" t="s">
        <v>264</v>
      </c>
      <c r="K148" s="54">
        <v>-5739</v>
      </c>
      <c r="L148" s="54" t="s">
        <v>259</v>
      </c>
      <c r="M148" s="55" t="s">
        <v>167</v>
      </c>
      <c r="N148" s="55"/>
      <c r="O148" s="56" t="s">
        <v>178</v>
      </c>
      <c r="P148" s="56" t="s">
        <v>203</v>
      </c>
    </row>
    <row r="149" spans="1:16" ht="12.75" customHeight="1" thickBot="1" x14ac:dyDescent="0.25">
      <c r="A149" s="36" t="str">
        <f t="shared" si="12"/>
        <v> PZ 11.431 </v>
      </c>
      <c r="B149" s="12" t="str">
        <f t="shared" si="13"/>
        <v>I</v>
      </c>
      <c r="C149" s="36">
        <f t="shared" si="14"/>
        <v>15751.364</v>
      </c>
      <c r="D149" s="11" t="str">
        <f t="shared" si="15"/>
        <v>vis</v>
      </c>
      <c r="E149" s="53">
        <f>VLOOKUP(C149,Active!C$21:E$971,3,FALSE)</f>
        <v>-5737.9549946942425</v>
      </c>
      <c r="F149" s="12" t="s">
        <v>155</v>
      </c>
      <c r="G149" s="11" t="str">
        <f t="shared" si="16"/>
        <v>15751.364</v>
      </c>
      <c r="H149" s="36">
        <f t="shared" si="17"/>
        <v>-5738</v>
      </c>
      <c r="I149" s="54" t="s">
        <v>265</v>
      </c>
      <c r="J149" s="55" t="s">
        <v>266</v>
      </c>
      <c r="K149" s="54">
        <v>-5738</v>
      </c>
      <c r="L149" s="54" t="s">
        <v>259</v>
      </c>
      <c r="M149" s="55" t="s">
        <v>167</v>
      </c>
      <c r="N149" s="55"/>
      <c r="O149" s="56" t="s">
        <v>178</v>
      </c>
      <c r="P149" s="56" t="s">
        <v>203</v>
      </c>
    </row>
    <row r="150" spans="1:16" ht="12.75" customHeight="1" thickBot="1" x14ac:dyDescent="0.25">
      <c r="A150" s="36" t="str">
        <f t="shared" si="12"/>
        <v> MHAM 8.61 </v>
      </c>
      <c r="B150" s="12" t="str">
        <f t="shared" si="13"/>
        <v>I</v>
      </c>
      <c r="C150" s="36">
        <f t="shared" si="14"/>
        <v>16241.589</v>
      </c>
      <c r="D150" s="11" t="str">
        <f t="shared" si="15"/>
        <v>vis</v>
      </c>
      <c r="E150" s="53">
        <f>VLOOKUP(C150,Active!C$21:E$971,3,FALSE)</f>
        <v>-5635.9544121012887</v>
      </c>
      <c r="F150" s="12" t="s">
        <v>155</v>
      </c>
      <c r="G150" s="11" t="str">
        <f t="shared" si="16"/>
        <v>16241.589</v>
      </c>
      <c r="H150" s="36">
        <f t="shared" si="17"/>
        <v>-5636</v>
      </c>
      <c r="I150" s="54" t="s">
        <v>267</v>
      </c>
      <c r="J150" s="55" t="s">
        <v>268</v>
      </c>
      <c r="K150" s="54">
        <v>-5636</v>
      </c>
      <c r="L150" s="54" t="s">
        <v>269</v>
      </c>
      <c r="M150" s="55" t="s">
        <v>167</v>
      </c>
      <c r="N150" s="55"/>
      <c r="O150" s="56" t="s">
        <v>270</v>
      </c>
      <c r="P150" s="56" t="s">
        <v>271</v>
      </c>
    </row>
    <row r="151" spans="1:16" ht="12.75" customHeight="1" thickBot="1" x14ac:dyDescent="0.25">
      <c r="A151" s="36" t="str">
        <f t="shared" si="12"/>
        <v> MHAM 8.61 </v>
      </c>
      <c r="B151" s="12" t="str">
        <f t="shared" si="13"/>
        <v>I</v>
      </c>
      <c r="C151" s="36">
        <f t="shared" si="14"/>
        <v>16736.644</v>
      </c>
      <c r="D151" s="11" t="str">
        <f t="shared" si="15"/>
        <v>vis</v>
      </c>
      <c r="E151" s="53">
        <f>VLOOKUP(C151,Active!C$21:E$971,3,FALSE)</f>
        <v>-5532.9488566613263</v>
      </c>
      <c r="F151" s="12" t="s">
        <v>155</v>
      </c>
      <c r="G151" s="11" t="str">
        <f t="shared" si="16"/>
        <v>16736.644</v>
      </c>
      <c r="H151" s="36">
        <f t="shared" si="17"/>
        <v>-5533</v>
      </c>
      <c r="I151" s="54" t="s">
        <v>272</v>
      </c>
      <c r="J151" s="55" t="s">
        <v>273</v>
      </c>
      <c r="K151" s="54">
        <v>-5533</v>
      </c>
      <c r="L151" s="54" t="s">
        <v>274</v>
      </c>
      <c r="M151" s="55" t="s">
        <v>167</v>
      </c>
      <c r="N151" s="55"/>
      <c r="O151" s="56" t="s">
        <v>270</v>
      </c>
      <c r="P151" s="56" t="s">
        <v>271</v>
      </c>
    </row>
    <row r="152" spans="1:16" ht="12.75" customHeight="1" thickBot="1" x14ac:dyDescent="0.25">
      <c r="A152" s="36" t="str">
        <f t="shared" si="12"/>
        <v> MHAM 11.28 </v>
      </c>
      <c r="B152" s="12" t="str">
        <f t="shared" si="13"/>
        <v>I</v>
      </c>
      <c r="C152" s="36">
        <f t="shared" si="14"/>
        <v>16741.420999999998</v>
      </c>
      <c r="D152" s="11" t="str">
        <f t="shared" si="15"/>
        <v>vis</v>
      </c>
      <c r="E152" s="53">
        <f>VLOOKUP(C152,Active!C$21:E$971,3,FALSE)</f>
        <v>-5531.9549114666788</v>
      </c>
      <c r="F152" s="12" t="s">
        <v>155</v>
      </c>
      <c r="G152" s="11" t="str">
        <f t="shared" si="16"/>
        <v>16741.421</v>
      </c>
      <c r="H152" s="36">
        <f t="shared" si="17"/>
        <v>-5532</v>
      </c>
      <c r="I152" s="54" t="s">
        <v>275</v>
      </c>
      <c r="J152" s="55" t="s">
        <v>276</v>
      </c>
      <c r="K152" s="54">
        <v>-5532</v>
      </c>
      <c r="L152" s="54" t="s">
        <v>277</v>
      </c>
      <c r="M152" s="55" t="s">
        <v>167</v>
      </c>
      <c r="N152" s="55"/>
      <c r="O152" s="56" t="s">
        <v>270</v>
      </c>
      <c r="P152" s="56" t="s">
        <v>278</v>
      </c>
    </row>
    <row r="153" spans="1:16" ht="12.75" customHeight="1" thickBot="1" x14ac:dyDescent="0.25">
      <c r="A153" s="36" t="str">
        <f t="shared" si="12"/>
        <v> MHAM 8.61 </v>
      </c>
      <c r="B153" s="12" t="str">
        <f t="shared" si="13"/>
        <v>I</v>
      </c>
      <c r="C153" s="36">
        <f t="shared" si="14"/>
        <v>16765.514999999999</v>
      </c>
      <c r="D153" s="11" t="str">
        <f t="shared" si="15"/>
        <v>vis</v>
      </c>
      <c r="E153" s="53">
        <f>VLOOKUP(C153,Active!C$21:E$971,3,FALSE)</f>
        <v>-5526.9416990907393</v>
      </c>
      <c r="F153" s="12" t="s">
        <v>155</v>
      </c>
      <c r="G153" s="11" t="str">
        <f t="shared" si="16"/>
        <v>16765.515</v>
      </c>
      <c r="H153" s="36">
        <f t="shared" si="17"/>
        <v>-5527</v>
      </c>
      <c r="I153" s="54" t="s">
        <v>279</v>
      </c>
      <c r="J153" s="55" t="s">
        <v>280</v>
      </c>
      <c r="K153" s="54">
        <v>-5527</v>
      </c>
      <c r="L153" s="54" t="s">
        <v>281</v>
      </c>
      <c r="M153" s="55" t="s">
        <v>167</v>
      </c>
      <c r="N153" s="55"/>
      <c r="O153" s="56" t="s">
        <v>270</v>
      </c>
      <c r="P153" s="56" t="s">
        <v>271</v>
      </c>
    </row>
    <row r="154" spans="1:16" ht="12.75" customHeight="1" thickBot="1" x14ac:dyDescent="0.25">
      <c r="A154" s="36" t="str">
        <f t="shared" si="12"/>
        <v> PZ 11.431 </v>
      </c>
      <c r="B154" s="12" t="str">
        <f t="shared" si="13"/>
        <v>I</v>
      </c>
      <c r="C154" s="36">
        <f t="shared" si="14"/>
        <v>16813.508000000002</v>
      </c>
      <c r="D154" s="11" t="str">
        <f t="shared" si="15"/>
        <v>vis</v>
      </c>
      <c r="E154" s="53">
        <f>VLOOKUP(C154,Active!C$21:E$971,3,FALSE)</f>
        <v>-5516.9558477767841</v>
      </c>
      <c r="F154" s="12" t="s">
        <v>155</v>
      </c>
      <c r="G154" s="11" t="str">
        <f t="shared" si="16"/>
        <v>16813.508</v>
      </c>
      <c r="H154" s="36">
        <f t="shared" si="17"/>
        <v>-5517</v>
      </c>
      <c r="I154" s="54" t="s">
        <v>282</v>
      </c>
      <c r="J154" s="55" t="s">
        <v>283</v>
      </c>
      <c r="K154" s="54">
        <v>-5517</v>
      </c>
      <c r="L154" s="54" t="s">
        <v>245</v>
      </c>
      <c r="M154" s="55" t="s">
        <v>167</v>
      </c>
      <c r="N154" s="55"/>
      <c r="O154" s="56" t="s">
        <v>178</v>
      </c>
      <c r="P154" s="56" t="s">
        <v>203</v>
      </c>
    </row>
    <row r="155" spans="1:16" ht="12.75" customHeight="1" thickBot="1" x14ac:dyDescent="0.25">
      <c r="A155" s="36" t="str">
        <f t="shared" si="12"/>
        <v> MHAM 8.61 </v>
      </c>
      <c r="B155" s="12" t="str">
        <f t="shared" si="13"/>
        <v>I</v>
      </c>
      <c r="C155" s="36">
        <f t="shared" si="14"/>
        <v>16866.432000000001</v>
      </c>
      <c r="D155" s="11" t="str">
        <f t="shared" si="15"/>
        <v>vis</v>
      </c>
      <c r="E155" s="53">
        <f>VLOOKUP(C155,Active!C$21:E$971,3,FALSE)</f>
        <v>-5505.9440086556669</v>
      </c>
      <c r="F155" s="12" t="s">
        <v>155</v>
      </c>
      <c r="G155" s="11" t="str">
        <f t="shared" si="16"/>
        <v>16866.432</v>
      </c>
      <c r="H155" s="36">
        <f t="shared" si="17"/>
        <v>-5506</v>
      </c>
      <c r="I155" s="54" t="s">
        <v>284</v>
      </c>
      <c r="J155" s="55" t="s">
        <v>285</v>
      </c>
      <c r="K155" s="54">
        <v>-5506</v>
      </c>
      <c r="L155" s="54" t="s">
        <v>286</v>
      </c>
      <c r="M155" s="55" t="s">
        <v>167</v>
      </c>
      <c r="N155" s="55"/>
      <c r="O155" s="56" t="s">
        <v>270</v>
      </c>
      <c r="P155" s="56" t="s">
        <v>271</v>
      </c>
    </row>
    <row r="156" spans="1:16" ht="12.75" customHeight="1" thickBot="1" x14ac:dyDescent="0.25">
      <c r="A156" s="36" t="str">
        <f t="shared" si="12"/>
        <v> MHAM 11.28 </v>
      </c>
      <c r="B156" s="12" t="str">
        <f t="shared" si="13"/>
        <v>I</v>
      </c>
      <c r="C156" s="36">
        <f t="shared" si="14"/>
        <v>16962.501</v>
      </c>
      <c r="D156" s="11" t="str">
        <f t="shared" si="15"/>
        <v>vis</v>
      </c>
      <c r="E156" s="53">
        <f>VLOOKUP(C156,Active!C$21:E$971,3,FALSE)</f>
        <v>-5485.9550363080252</v>
      </c>
      <c r="F156" s="12" t="s">
        <v>155</v>
      </c>
      <c r="G156" s="11" t="str">
        <f t="shared" si="16"/>
        <v>16962.501</v>
      </c>
      <c r="H156" s="36">
        <f t="shared" si="17"/>
        <v>-5486</v>
      </c>
      <c r="I156" s="54" t="s">
        <v>287</v>
      </c>
      <c r="J156" s="55" t="s">
        <v>288</v>
      </c>
      <c r="K156" s="54">
        <v>-5486</v>
      </c>
      <c r="L156" s="54" t="s">
        <v>259</v>
      </c>
      <c r="M156" s="55" t="s">
        <v>167</v>
      </c>
      <c r="N156" s="55"/>
      <c r="O156" s="56" t="s">
        <v>270</v>
      </c>
      <c r="P156" s="56" t="s">
        <v>278</v>
      </c>
    </row>
    <row r="157" spans="1:16" ht="12.75" customHeight="1" thickBot="1" x14ac:dyDescent="0.25">
      <c r="A157" s="36" t="str">
        <f t="shared" si="12"/>
        <v> MHAM 11.28 </v>
      </c>
      <c r="B157" s="12" t="str">
        <f t="shared" si="13"/>
        <v>I</v>
      </c>
      <c r="C157" s="36">
        <f t="shared" si="14"/>
        <v>16991.331999999999</v>
      </c>
      <c r="D157" s="11" t="str">
        <f t="shared" si="15"/>
        <v>vis</v>
      </c>
      <c r="E157" s="53">
        <f>VLOOKUP(C157,Active!C$21:E$971,3,FALSE)</f>
        <v>-5479.9562014939356</v>
      </c>
      <c r="F157" s="12" t="s">
        <v>155</v>
      </c>
      <c r="G157" s="11" t="str">
        <f t="shared" si="16"/>
        <v>16991.332</v>
      </c>
      <c r="H157" s="36">
        <f t="shared" si="17"/>
        <v>-5480</v>
      </c>
      <c r="I157" s="54" t="s">
        <v>289</v>
      </c>
      <c r="J157" s="55" t="s">
        <v>290</v>
      </c>
      <c r="K157" s="54">
        <v>-5480</v>
      </c>
      <c r="L157" s="54" t="s">
        <v>291</v>
      </c>
      <c r="M157" s="55" t="s">
        <v>167</v>
      </c>
      <c r="N157" s="55"/>
      <c r="O157" s="56" t="s">
        <v>270</v>
      </c>
      <c r="P157" s="56" t="s">
        <v>278</v>
      </c>
    </row>
    <row r="158" spans="1:16" ht="12.75" customHeight="1" thickBot="1" x14ac:dyDescent="0.25">
      <c r="A158" s="36" t="str">
        <f t="shared" si="12"/>
        <v> AN 231.206 </v>
      </c>
      <c r="B158" s="12" t="str">
        <f t="shared" si="13"/>
        <v>I</v>
      </c>
      <c r="C158" s="36">
        <f t="shared" si="14"/>
        <v>17034.602999999999</v>
      </c>
      <c r="D158" s="11" t="str">
        <f t="shared" si="15"/>
        <v>vis</v>
      </c>
      <c r="E158" s="53">
        <f>VLOOKUP(C158,Active!C$21:E$971,3,FALSE)</f>
        <v>-5470.9528515844449</v>
      </c>
      <c r="F158" s="12" t="s">
        <v>155</v>
      </c>
      <c r="G158" s="11" t="str">
        <f t="shared" si="16"/>
        <v>17034.603</v>
      </c>
      <c r="H158" s="36">
        <f t="shared" si="17"/>
        <v>-5471</v>
      </c>
      <c r="I158" s="54" t="s">
        <v>292</v>
      </c>
      <c r="J158" s="55" t="s">
        <v>293</v>
      </c>
      <c r="K158" s="54">
        <v>-5471</v>
      </c>
      <c r="L158" s="54" t="s">
        <v>294</v>
      </c>
      <c r="M158" s="55" t="s">
        <v>167</v>
      </c>
      <c r="N158" s="55"/>
      <c r="O158" s="56" t="s">
        <v>295</v>
      </c>
      <c r="P158" s="56" t="s">
        <v>296</v>
      </c>
    </row>
    <row r="159" spans="1:16" ht="12.75" customHeight="1" thickBot="1" x14ac:dyDescent="0.25">
      <c r="A159" s="36" t="str">
        <f t="shared" si="12"/>
        <v> MHAM 11.28 </v>
      </c>
      <c r="B159" s="12" t="str">
        <f t="shared" si="13"/>
        <v>I</v>
      </c>
      <c r="C159" s="36">
        <f t="shared" si="14"/>
        <v>17068.243999999999</v>
      </c>
      <c r="D159" s="11" t="str">
        <f t="shared" si="15"/>
        <v>vis</v>
      </c>
      <c r="E159" s="53">
        <f>VLOOKUP(C159,Active!C$21:E$971,3,FALSE)</f>
        <v>-5463.9532053015964</v>
      </c>
      <c r="F159" s="12" t="s">
        <v>155</v>
      </c>
      <c r="G159" s="11" t="str">
        <f t="shared" si="16"/>
        <v>17068.244</v>
      </c>
      <c r="H159" s="36">
        <f t="shared" si="17"/>
        <v>-5464</v>
      </c>
      <c r="I159" s="54" t="s">
        <v>297</v>
      </c>
      <c r="J159" s="55" t="s">
        <v>298</v>
      </c>
      <c r="K159" s="54">
        <v>-5464</v>
      </c>
      <c r="L159" s="54" t="s">
        <v>299</v>
      </c>
      <c r="M159" s="55" t="s">
        <v>167</v>
      </c>
      <c r="N159" s="55"/>
      <c r="O159" s="56" t="s">
        <v>270</v>
      </c>
      <c r="P159" s="56" t="s">
        <v>278</v>
      </c>
    </row>
    <row r="160" spans="1:16" ht="12.75" customHeight="1" thickBot="1" x14ac:dyDescent="0.25">
      <c r="A160" s="36" t="str">
        <f t="shared" si="12"/>
        <v> MHAM 11.28 </v>
      </c>
      <c r="B160" s="12" t="str">
        <f t="shared" si="13"/>
        <v>I</v>
      </c>
      <c r="C160" s="36">
        <f t="shared" si="14"/>
        <v>17082.655999999999</v>
      </c>
      <c r="D160" s="11" t="str">
        <f t="shared" si="15"/>
        <v>vis</v>
      </c>
      <c r="E160" s="53">
        <f>VLOOKUP(C160,Active!C$21:E$971,3,FALSE)</f>
        <v>-5460.9545161357446</v>
      </c>
      <c r="F160" s="12" t="s">
        <v>155</v>
      </c>
      <c r="G160" s="11" t="str">
        <f t="shared" si="16"/>
        <v>17082.656</v>
      </c>
      <c r="H160" s="36">
        <f t="shared" si="17"/>
        <v>-5461</v>
      </c>
      <c r="I160" s="54" t="s">
        <v>300</v>
      </c>
      <c r="J160" s="55" t="s">
        <v>301</v>
      </c>
      <c r="K160" s="54">
        <v>-5461</v>
      </c>
      <c r="L160" s="54" t="s">
        <v>269</v>
      </c>
      <c r="M160" s="55" t="s">
        <v>167</v>
      </c>
      <c r="N160" s="55"/>
      <c r="O160" s="56" t="s">
        <v>270</v>
      </c>
      <c r="P160" s="56" t="s">
        <v>278</v>
      </c>
    </row>
    <row r="161" spans="1:16" ht="12.75" customHeight="1" thickBot="1" x14ac:dyDescent="0.25">
      <c r="A161" s="36" t="str">
        <f t="shared" si="12"/>
        <v> AN 231.206 </v>
      </c>
      <c r="B161" s="12" t="str">
        <f t="shared" si="13"/>
        <v>I</v>
      </c>
      <c r="C161" s="36">
        <f t="shared" si="14"/>
        <v>17111.487000000001</v>
      </c>
      <c r="D161" s="11" t="str">
        <f t="shared" si="15"/>
        <v>vis</v>
      </c>
      <c r="E161" s="53">
        <f>VLOOKUP(C161,Active!C$21:E$971,3,FALSE)</f>
        <v>-5454.9556813216541</v>
      </c>
      <c r="F161" s="12" t="s">
        <v>155</v>
      </c>
      <c r="G161" s="11" t="str">
        <f t="shared" si="16"/>
        <v>17111.487</v>
      </c>
      <c r="H161" s="36">
        <f t="shared" si="17"/>
        <v>-5455</v>
      </c>
      <c r="I161" s="54" t="s">
        <v>302</v>
      </c>
      <c r="J161" s="55" t="s">
        <v>303</v>
      </c>
      <c r="K161" s="54">
        <v>-5455</v>
      </c>
      <c r="L161" s="54" t="s">
        <v>256</v>
      </c>
      <c r="M161" s="55" t="s">
        <v>167</v>
      </c>
      <c r="N161" s="55"/>
      <c r="O161" s="56" t="s">
        <v>295</v>
      </c>
      <c r="P161" s="56" t="s">
        <v>296</v>
      </c>
    </row>
    <row r="162" spans="1:16" ht="12.75" customHeight="1" thickBot="1" x14ac:dyDescent="0.25">
      <c r="A162" s="36" t="str">
        <f t="shared" si="12"/>
        <v> MHAM 11.28 </v>
      </c>
      <c r="B162" s="12" t="str">
        <f t="shared" si="13"/>
        <v>I</v>
      </c>
      <c r="C162" s="36">
        <f t="shared" si="14"/>
        <v>17111.491999999998</v>
      </c>
      <c r="D162" s="11" t="str">
        <f t="shared" si="15"/>
        <v>vis</v>
      </c>
      <c r="E162" s="53">
        <f>VLOOKUP(C162,Active!C$21:E$971,3,FALSE)</f>
        <v>-5454.9546409770919</v>
      </c>
      <c r="F162" s="12" t="s">
        <v>155</v>
      </c>
      <c r="G162" s="11" t="str">
        <f t="shared" si="16"/>
        <v>17111.492</v>
      </c>
      <c r="H162" s="36">
        <f t="shared" si="17"/>
        <v>-5455</v>
      </c>
      <c r="I162" s="54" t="s">
        <v>304</v>
      </c>
      <c r="J162" s="55" t="s">
        <v>305</v>
      </c>
      <c r="K162" s="54">
        <v>-5455</v>
      </c>
      <c r="L162" s="54" t="s">
        <v>306</v>
      </c>
      <c r="M162" s="55" t="s">
        <v>167</v>
      </c>
      <c r="N162" s="55"/>
      <c r="O162" s="56" t="s">
        <v>270</v>
      </c>
      <c r="P162" s="56" t="s">
        <v>278</v>
      </c>
    </row>
    <row r="163" spans="1:16" ht="12.75" customHeight="1" thickBot="1" x14ac:dyDescent="0.25">
      <c r="A163" s="36" t="str">
        <f t="shared" si="12"/>
        <v> AN 231.206 </v>
      </c>
      <c r="B163" s="12" t="str">
        <f t="shared" si="13"/>
        <v>I</v>
      </c>
      <c r="C163" s="36">
        <f t="shared" si="14"/>
        <v>17140.343000000001</v>
      </c>
      <c r="D163" s="11" t="str">
        <f t="shared" si="15"/>
        <v>vis</v>
      </c>
      <c r="E163" s="53">
        <f>VLOOKUP(C163,Active!C$21:E$971,3,FALSE)</f>
        <v>-5448.9516447847527</v>
      </c>
      <c r="F163" s="12" t="s">
        <v>155</v>
      </c>
      <c r="G163" s="11" t="str">
        <f t="shared" si="16"/>
        <v>17140.343</v>
      </c>
      <c r="H163" s="36">
        <f t="shared" si="17"/>
        <v>-5449</v>
      </c>
      <c r="I163" s="54" t="s">
        <v>307</v>
      </c>
      <c r="J163" s="55" t="s">
        <v>308</v>
      </c>
      <c r="K163" s="54">
        <v>-5449</v>
      </c>
      <c r="L163" s="54" t="s">
        <v>309</v>
      </c>
      <c r="M163" s="55" t="s">
        <v>167</v>
      </c>
      <c r="N163" s="55"/>
      <c r="O163" s="56" t="s">
        <v>295</v>
      </c>
      <c r="P163" s="56" t="s">
        <v>296</v>
      </c>
    </row>
    <row r="164" spans="1:16" ht="12.75" customHeight="1" thickBot="1" x14ac:dyDescent="0.25">
      <c r="A164" s="36" t="str">
        <f t="shared" si="12"/>
        <v> MHAM 11.28 </v>
      </c>
      <c r="B164" s="12" t="str">
        <f t="shared" si="13"/>
        <v>I</v>
      </c>
      <c r="C164" s="36">
        <f t="shared" si="14"/>
        <v>17145.137999999999</v>
      </c>
      <c r="D164" s="11" t="str">
        <f t="shared" si="15"/>
        <v>vis</v>
      </c>
      <c r="E164" s="53">
        <f>VLOOKUP(C164,Active!C$21:E$971,3,FALSE)</f>
        <v>-5447.9539543496812</v>
      </c>
      <c r="F164" s="12" t="s">
        <v>155</v>
      </c>
      <c r="G164" s="11" t="str">
        <f t="shared" si="16"/>
        <v>17145.138</v>
      </c>
      <c r="H164" s="36">
        <f t="shared" si="17"/>
        <v>-5448</v>
      </c>
      <c r="I164" s="54" t="s">
        <v>310</v>
      </c>
      <c r="J164" s="55" t="s">
        <v>311</v>
      </c>
      <c r="K164" s="54">
        <v>-5448</v>
      </c>
      <c r="L164" s="54" t="s">
        <v>197</v>
      </c>
      <c r="M164" s="55" t="s">
        <v>167</v>
      </c>
      <c r="N164" s="55"/>
      <c r="O164" s="56" t="s">
        <v>270</v>
      </c>
      <c r="P164" s="56" t="s">
        <v>278</v>
      </c>
    </row>
    <row r="165" spans="1:16" ht="12.75" customHeight="1" thickBot="1" x14ac:dyDescent="0.25">
      <c r="A165" s="36" t="str">
        <f t="shared" si="12"/>
        <v> AN 231.206 </v>
      </c>
      <c r="B165" s="12" t="str">
        <f t="shared" si="13"/>
        <v>I</v>
      </c>
      <c r="C165" s="36">
        <f t="shared" si="14"/>
        <v>17356.594000000001</v>
      </c>
      <c r="D165" s="11" t="str">
        <f t="shared" si="15"/>
        <v>vis</v>
      </c>
      <c r="E165" s="53">
        <f>VLOOKUP(C165,Active!C$21:E$971,3,FALSE)</f>
        <v>-5403.9565344041948</v>
      </c>
      <c r="F165" s="12" t="s">
        <v>155</v>
      </c>
      <c r="G165" s="11" t="str">
        <f t="shared" si="16"/>
        <v>17356.594</v>
      </c>
      <c r="H165" s="36">
        <f t="shared" si="17"/>
        <v>-5404</v>
      </c>
      <c r="I165" s="54" t="s">
        <v>312</v>
      </c>
      <c r="J165" s="55" t="s">
        <v>313</v>
      </c>
      <c r="K165" s="54">
        <v>-5404</v>
      </c>
      <c r="L165" s="54" t="s">
        <v>177</v>
      </c>
      <c r="M165" s="55" t="s">
        <v>167</v>
      </c>
      <c r="N165" s="55"/>
      <c r="O165" s="56" t="s">
        <v>295</v>
      </c>
      <c r="P165" s="56" t="s">
        <v>296</v>
      </c>
    </row>
    <row r="166" spans="1:16" ht="12.75" customHeight="1" thickBot="1" x14ac:dyDescent="0.25">
      <c r="A166" s="36" t="str">
        <f t="shared" si="12"/>
        <v> AN 231.207 </v>
      </c>
      <c r="B166" s="12" t="str">
        <f t="shared" si="13"/>
        <v>I</v>
      </c>
      <c r="C166" s="36">
        <f t="shared" si="14"/>
        <v>17409.465</v>
      </c>
      <c r="D166" s="11" t="str">
        <f t="shared" si="15"/>
        <v>vis</v>
      </c>
      <c r="E166" s="53">
        <f>VLOOKUP(C166,Active!C$21:E$971,3,FALSE)</f>
        <v>-5392.9557229354368</v>
      </c>
      <c r="F166" s="12" t="s">
        <v>155</v>
      </c>
      <c r="G166" s="11" t="str">
        <f t="shared" si="16"/>
        <v>17409.465</v>
      </c>
      <c r="H166" s="36">
        <f t="shared" si="17"/>
        <v>-5393</v>
      </c>
      <c r="I166" s="54" t="s">
        <v>314</v>
      </c>
      <c r="J166" s="55" t="s">
        <v>315</v>
      </c>
      <c r="K166" s="54">
        <v>-5393</v>
      </c>
      <c r="L166" s="54" t="s">
        <v>256</v>
      </c>
      <c r="M166" s="55" t="s">
        <v>167</v>
      </c>
      <c r="N166" s="55"/>
      <c r="O166" s="56" t="s">
        <v>295</v>
      </c>
      <c r="P166" s="56" t="s">
        <v>316</v>
      </c>
    </row>
    <row r="167" spans="1:16" ht="12.75" customHeight="1" thickBot="1" x14ac:dyDescent="0.25">
      <c r="A167" s="36" t="str">
        <f t="shared" si="12"/>
        <v> AN 231.207 </v>
      </c>
      <c r="B167" s="12" t="str">
        <f t="shared" si="13"/>
        <v>I</v>
      </c>
      <c r="C167" s="36">
        <f t="shared" si="14"/>
        <v>17438.327000000001</v>
      </c>
      <c r="D167" s="11" t="str">
        <f t="shared" si="15"/>
        <v>vis</v>
      </c>
      <c r="E167" s="53">
        <f>VLOOKUP(C167,Active!C$21:E$971,3,FALSE)</f>
        <v>-5386.9504379850605</v>
      </c>
      <c r="F167" s="12" t="s">
        <v>155</v>
      </c>
      <c r="G167" s="11" t="str">
        <f t="shared" si="16"/>
        <v>17438.327</v>
      </c>
      <c r="H167" s="36">
        <f t="shared" si="17"/>
        <v>-5387</v>
      </c>
      <c r="I167" s="54" t="s">
        <v>317</v>
      </c>
      <c r="J167" s="55" t="s">
        <v>318</v>
      </c>
      <c r="K167" s="54">
        <v>-5387</v>
      </c>
      <c r="L167" s="54" t="s">
        <v>319</v>
      </c>
      <c r="M167" s="55" t="s">
        <v>167</v>
      </c>
      <c r="N167" s="55"/>
      <c r="O167" s="56" t="s">
        <v>295</v>
      </c>
      <c r="P167" s="56" t="s">
        <v>316</v>
      </c>
    </row>
    <row r="168" spans="1:16" ht="12.75" customHeight="1" thickBot="1" x14ac:dyDescent="0.25">
      <c r="A168" s="36" t="str">
        <f t="shared" si="12"/>
        <v> MHAM 11.28 </v>
      </c>
      <c r="B168" s="12" t="str">
        <f t="shared" si="13"/>
        <v>I</v>
      </c>
      <c r="C168" s="36">
        <f t="shared" si="14"/>
        <v>17462.350999999999</v>
      </c>
      <c r="D168" s="11" t="str">
        <f t="shared" si="15"/>
        <v>vis</v>
      </c>
      <c r="E168" s="53">
        <f>VLOOKUP(C168,Active!C$21:E$971,3,FALSE)</f>
        <v>-5381.9517904329923</v>
      </c>
      <c r="F168" s="12" t="s">
        <v>155</v>
      </c>
      <c r="G168" s="11" t="str">
        <f t="shared" si="16"/>
        <v>17462.351</v>
      </c>
      <c r="H168" s="36">
        <f t="shared" si="17"/>
        <v>-5382</v>
      </c>
      <c r="I168" s="54" t="s">
        <v>320</v>
      </c>
      <c r="J168" s="55" t="s">
        <v>321</v>
      </c>
      <c r="K168" s="54">
        <v>-5382</v>
      </c>
      <c r="L168" s="54" t="s">
        <v>309</v>
      </c>
      <c r="M168" s="55" t="s">
        <v>167</v>
      </c>
      <c r="N168" s="55"/>
      <c r="O168" s="56" t="s">
        <v>270</v>
      </c>
      <c r="P168" s="56" t="s">
        <v>278</v>
      </c>
    </row>
    <row r="169" spans="1:16" ht="12.75" customHeight="1" thickBot="1" x14ac:dyDescent="0.25">
      <c r="A169" s="36" t="str">
        <f t="shared" si="12"/>
        <v> MHAM 11.28 </v>
      </c>
      <c r="B169" s="12" t="str">
        <f t="shared" si="13"/>
        <v>I</v>
      </c>
      <c r="C169" s="36">
        <f t="shared" si="14"/>
        <v>17707.444</v>
      </c>
      <c r="D169" s="11" t="str">
        <f t="shared" si="15"/>
        <v>vis</v>
      </c>
      <c r="E169" s="53">
        <f>VLOOKUP(C169,Active!C$21:E$971,3,FALSE)</f>
        <v>-5330.9555564803068</v>
      </c>
      <c r="F169" s="12" t="s">
        <v>155</v>
      </c>
      <c r="G169" s="11" t="str">
        <f t="shared" si="16"/>
        <v>17707.444</v>
      </c>
      <c r="H169" s="36">
        <f t="shared" si="17"/>
        <v>-5331</v>
      </c>
      <c r="I169" s="54" t="s">
        <v>322</v>
      </c>
      <c r="J169" s="55" t="s">
        <v>323</v>
      </c>
      <c r="K169" s="54">
        <v>-5331</v>
      </c>
      <c r="L169" s="54" t="s">
        <v>324</v>
      </c>
      <c r="M169" s="55" t="s">
        <v>167</v>
      </c>
      <c r="N169" s="55"/>
      <c r="O169" s="56" t="s">
        <v>270</v>
      </c>
      <c r="P169" s="56" t="s">
        <v>278</v>
      </c>
    </row>
    <row r="170" spans="1:16" ht="12.75" customHeight="1" thickBot="1" x14ac:dyDescent="0.25">
      <c r="A170" s="36" t="str">
        <f t="shared" si="12"/>
        <v> AN 231.207 </v>
      </c>
      <c r="B170" s="12" t="str">
        <f t="shared" si="13"/>
        <v>I</v>
      </c>
      <c r="C170" s="36">
        <f t="shared" si="14"/>
        <v>17707.45</v>
      </c>
      <c r="D170" s="11" t="str">
        <f t="shared" si="15"/>
        <v>vis</v>
      </c>
      <c r="E170" s="53">
        <f>VLOOKUP(C170,Active!C$21:E$971,3,FALSE)</f>
        <v>-5330.9543080668318</v>
      </c>
      <c r="F170" s="12" t="s">
        <v>155</v>
      </c>
      <c r="G170" s="11" t="str">
        <f t="shared" si="16"/>
        <v>17707.450</v>
      </c>
      <c r="H170" s="36">
        <f t="shared" si="17"/>
        <v>-5331</v>
      </c>
      <c r="I170" s="54" t="s">
        <v>325</v>
      </c>
      <c r="J170" s="55" t="s">
        <v>326</v>
      </c>
      <c r="K170" s="54">
        <v>-5331</v>
      </c>
      <c r="L170" s="54" t="s">
        <v>262</v>
      </c>
      <c r="M170" s="55" t="s">
        <v>167</v>
      </c>
      <c r="N170" s="55"/>
      <c r="O170" s="56" t="s">
        <v>295</v>
      </c>
      <c r="P170" s="56" t="s">
        <v>316</v>
      </c>
    </row>
    <row r="171" spans="1:16" ht="12.75" customHeight="1" thickBot="1" x14ac:dyDescent="0.25">
      <c r="A171" s="36" t="str">
        <f t="shared" si="12"/>
        <v> MHAM 11.28 </v>
      </c>
      <c r="B171" s="12" t="str">
        <f t="shared" si="13"/>
        <v>I</v>
      </c>
      <c r="C171" s="36">
        <f t="shared" si="14"/>
        <v>17832.411</v>
      </c>
      <c r="D171" s="11" t="str">
        <f t="shared" si="15"/>
        <v>vis</v>
      </c>
      <c r="E171" s="53">
        <f>VLOOKUP(C171,Active!C$21:E$971,3,FALSE)</f>
        <v>-5304.9538087014425</v>
      </c>
      <c r="F171" s="12" t="s">
        <v>155</v>
      </c>
      <c r="G171" s="11" t="str">
        <f t="shared" si="16"/>
        <v>17832.411</v>
      </c>
      <c r="H171" s="36">
        <f t="shared" si="17"/>
        <v>-5305</v>
      </c>
      <c r="I171" s="54" t="s">
        <v>327</v>
      </c>
      <c r="J171" s="55" t="s">
        <v>328</v>
      </c>
      <c r="K171" s="54">
        <v>-5305</v>
      </c>
      <c r="L171" s="54" t="s">
        <v>329</v>
      </c>
      <c r="M171" s="55" t="s">
        <v>167</v>
      </c>
      <c r="N171" s="55"/>
      <c r="O171" s="56" t="s">
        <v>270</v>
      </c>
      <c r="P171" s="56" t="s">
        <v>278</v>
      </c>
    </row>
    <row r="172" spans="1:16" ht="12.75" customHeight="1" thickBot="1" x14ac:dyDescent="0.25">
      <c r="A172" s="36" t="str">
        <f t="shared" si="12"/>
        <v> AN 231.207 </v>
      </c>
      <c r="B172" s="12" t="str">
        <f t="shared" si="13"/>
        <v>I</v>
      </c>
      <c r="C172" s="36">
        <f t="shared" si="14"/>
        <v>17861.253000000001</v>
      </c>
      <c r="D172" s="11" t="str">
        <f t="shared" si="15"/>
        <v>vis</v>
      </c>
      <c r="E172" s="53">
        <f>VLOOKUP(C172,Active!C$21:E$971,3,FALSE)</f>
        <v>-5298.9526851293149</v>
      </c>
      <c r="F172" s="12" t="s">
        <v>155</v>
      </c>
      <c r="G172" s="11" t="str">
        <f t="shared" si="16"/>
        <v>17861.253</v>
      </c>
      <c r="H172" s="36">
        <f t="shared" si="17"/>
        <v>-5299</v>
      </c>
      <c r="I172" s="54" t="s">
        <v>330</v>
      </c>
      <c r="J172" s="55" t="s">
        <v>331</v>
      </c>
      <c r="K172" s="54">
        <v>-5299</v>
      </c>
      <c r="L172" s="54" t="s">
        <v>294</v>
      </c>
      <c r="M172" s="55" t="s">
        <v>167</v>
      </c>
      <c r="N172" s="55"/>
      <c r="O172" s="56" t="s">
        <v>295</v>
      </c>
      <c r="P172" s="56" t="s">
        <v>316</v>
      </c>
    </row>
    <row r="173" spans="1:16" ht="12.75" customHeight="1" thickBot="1" x14ac:dyDescent="0.25">
      <c r="A173" s="36" t="str">
        <f t="shared" si="12"/>
        <v> PZ 11.431 </v>
      </c>
      <c r="B173" s="12" t="str">
        <f t="shared" si="13"/>
        <v>I</v>
      </c>
      <c r="C173" s="36">
        <f t="shared" si="14"/>
        <v>17875.656999999999</v>
      </c>
      <c r="D173" s="11" t="str">
        <f t="shared" si="15"/>
        <v>vis</v>
      </c>
      <c r="E173" s="53">
        <f>VLOOKUP(C173,Active!C$21:E$971,3,FALSE)</f>
        <v>-5295.9556605147627</v>
      </c>
      <c r="F173" s="12" t="s">
        <v>155</v>
      </c>
      <c r="G173" s="11" t="str">
        <f t="shared" si="16"/>
        <v>17875.657</v>
      </c>
      <c r="H173" s="36">
        <f t="shared" si="17"/>
        <v>-5296</v>
      </c>
      <c r="I173" s="54" t="s">
        <v>332</v>
      </c>
      <c r="J173" s="55" t="s">
        <v>333</v>
      </c>
      <c r="K173" s="54">
        <v>-5296</v>
      </c>
      <c r="L173" s="54" t="s">
        <v>256</v>
      </c>
      <c r="M173" s="55" t="s">
        <v>167</v>
      </c>
      <c r="N173" s="55"/>
      <c r="O173" s="56" t="s">
        <v>178</v>
      </c>
      <c r="P173" s="56" t="s">
        <v>203</v>
      </c>
    </row>
    <row r="174" spans="1:16" ht="12.75" customHeight="1" thickBot="1" x14ac:dyDescent="0.25">
      <c r="A174" s="36" t="str">
        <f t="shared" si="12"/>
        <v> PZ 11.431 </v>
      </c>
      <c r="B174" s="12" t="str">
        <f t="shared" si="13"/>
        <v>I</v>
      </c>
      <c r="C174" s="36">
        <f t="shared" si="14"/>
        <v>17880.453000000001</v>
      </c>
      <c r="D174" s="11" t="str">
        <f t="shared" si="15"/>
        <v>vis</v>
      </c>
      <c r="E174" s="53">
        <f>VLOOKUP(C174,Active!C$21:E$971,3,FALSE)</f>
        <v>-5294.9577620107784</v>
      </c>
      <c r="F174" s="12" t="s">
        <v>155</v>
      </c>
      <c r="G174" s="11" t="str">
        <f t="shared" si="16"/>
        <v>17880.453</v>
      </c>
      <c r="H174" s="36">
        <f t="shared" si="17"/>
        <v>-5295</v>
      </c>
      <c r="I174" s="54" t="s">
        <v>334</v>
      </c>
      <c r="J174" s="55" t="s">
        <v>335</v>
      </c>
      <c r="K174" s="54">
        <v>-5295</v>
      </c>
      <c r="L174" s="54" t="s">
        <v>186</v>
      </c>
      <c r="M174" s="55" t="s">
        <v>167</v>
      </c>
      <c r="N174" s="55"/>
      <c r="O174" s="56" t="s">
        <v>178</v>
      </c>
      <c r="P174" s="56" t="s">
        <v>203</v>
      </c>
    </row>
    <row r="175" spans="1:16" ht="12.75" customHeight="1" thickBot="1" x14ac:dyDescent="0.25">
      <c r="A175" s="36" t="str">
        <f t="shared" si="12"/>
        <v> AN 231.207 </v>
      </c>
      <c r="B175" s="12" t="str">
        <f t="shared" si="13"/>
        <v>I</v>
      </c>
      <c r="C175" s="36">
        <f t="shared" si="14"/>
        <v>18048.679</v>
      </c>
      <c r="D175" s="11" t="str">
        <f t="shared" si="15"/>
        <v>vis</v>
      </c>
      <c r="E175" s="53">
        <f>VLOOKUP(C175,Active!C$21:E$971,3,FALSE)</f>
        <v>-5259.9551611493735</v>
      </c>
      <c r="F175" s="12" t="s">
        <v>155</v>
      </c>
      <c r="G175" s="11" t="str">
        <f t="shared" si="16"/>
        <v>18048.679</v>
      </c>
      <c r="H175" s="36">
        <f t="shared" si="17"/>
        <v>-5260</v>
      </c>
      <c r="I175" s="54" t="s">
        <v>336</v>
      </c>
      <c r="J175" s="55" t="s">
        <v>337</v>
      </c>
      <c r="K175" s="54">
        <v>-5260</v>
      </c>
      <c r="L175" s="54" t="s">
        <v>259</v>
      </c>
      <c r="M175" s="55" t="s">
        <v>167</v>
      </c>
      <c r="N175" s="55"/>
      <c r="O175" s="56" t="s">
        <v>295</v>
      </c>
      <c r="P175" s="56" t="s">
        <v>316</v>
      </c>
    </row>
    <row r="176" spans="1:16" ht="12.75" customHeight="1" thickBot="1" x14ac:dyDescent="0.25">
      <c r="A176" s="36" t="str">
        <f t="shared" si="12"/>
        <v> AN 231.207 </v>
      </c>
      <c r="B176" s="12" t="str">
        <f t="shared" si="13"/>
        <v>I</v>
      </c>
      <c r="C176" s="36">
        <f t="shared" si="14"/>
        <v>18053.486000000001</v>
      </c>
      <c r="D176" s="11" t="str">
        <f t="shared" si="15"/>
        <v>vis</v>
      </c>
      <c r="E176" s="53">
        <f>VLOOKUP(C176,Active!C$21:E$971,3,FALSE)</f>
        <v>-5258.954973887352</v>
      </c>
      <c r="F176" s="12" t="s">
        <v>155</v>
      </c>
      <c r="G176" s="11" t="str">
        <f t="shared" si="16"/>
        <v>18053.486</v>
      </c>
      <c r="H176" s="36">
        <f t="shared" si="17"/>
        <v>-5259</v>
      </c>
      <c r="I176" s="54" t="s">
        <v>338</v>
      </c>
      <c r="J176" s="55" t="s">
        <v>339</v>
      </c>
      <c r="K176" s="54">
        <v>-5259</v>
      </c>
      <c r="L176" s="54" t="s">
        <v>259</v>
      </c>
      <c r="M176" s="55" t="s">
        <v>167</v>
      </c>
      <c r="N176" s="55"/>
      <c r="O176" s="56" t="s">
        <v>295</v>
      </c>
      <c r="P176" s="56" t="s">
        <v>316</v>
      </c>
    </row>
    <row r="177" spans="1:16" ht="12.75" customHeight="1" thickBot="1" x14ac:dyDescent="0.25">
      <c r="A177" s="36" t="str">
        <f t="shared" si="12"/>
        <v> AN 231.207 </v>
      </c>
      <c r="B177" s="12" t="str">
        <f t="shared" si="13"/>
        <v>I</v>
      </c>
      <c r="C177" s="36">
        <f t="shared" si="14"/>
        <v>18082.312999999998</v>
      </c>
      <c r="D177" s="11" t="str">
        <f t="shared" si="15"/>
        <v>vis</v>
      </c>
      <c r="E177" s="53">
        <f>VLOOKUP(C177,Active!C$21:E$971,3,FALSE)</f>
        <v>-5252.9569713489118</v>
      </c>
      <c r="F177" s="12" t="s">
        <v>155</v>
      </c>
      <c r="G177" s="11" t="str">
        <f t="shared" si="16"/>
        <v>18082.313</v>
      </c>
      <c r="H177" s="36">
        <f t="shared" si="17"/>
        <v>-5253</v>
      </c>
      <c r="I177" s="54" t="s">
        <v>340</v>
      </c>
      <c r="J177" s="55" t="s">
        <v>341</v>
      </c>
      <c r="K177" s="54">
        <v>-5253</v>
      </c>
      <c r="L177" s="54" t="s">
        <v>224</v>
      </c>
      <c r="M177" s="55" t="s">
        <v>167</v>
      </c>
      <c r="N177" s="55"/>
      <c r="O177" s="56" t="s">
        <v>295</v>
      </c>
      <c r="P177" s="56" t="s">
        <v>316</v>
      </c>
    </row>
    <row r="178" spans="1:16" ht="12.75" customHeight="1" thickBot="1" x14ac:dyDescent="0.25">
      <c r="A178" s="36" t="str">
        <f t="shared" si="12"/>
        <v> AN 231.207 </v>
      </c>
      <c r="B178" s="12" t="str">
        <f t="shared" si="13"/>
        <v>I</v>
      </c>
      <c r="C178" s="36">
        <f t="shared" si="14"/>
        <v>18149.589</v>
      </c>
      <c r="D178" s="11" t="str">
        <f t="shared" si="15"/>
        <v>vis</v>
      </c>
      <c r="E178" s="53">
        <f>VLOOKUP(C178,Active!C$21:E$971,3,FALSE)</f>
        <v>-5238.9589271966879</v>
      </c>
      <c r="F178" s="12" t="s">
        <v>155</v>
      </c>
      <c r="G178" s="11" t="str">
        <f t="shared" si="16"/>
        <v>18149.589</v>
      </c>
      <c r="H178" s="36">
        <f t="shared" si="17"/>
        <v>-5239</v>
      </c>
      <c r="I178" s="54" t="s">
        <v>342</v>
      </c>
      <c r="J178" s="55" t="s">
        <v>343</v>
      </c>
      <c r="K178" s="54">
        <v>-5239</v>
      </c>
      <c r="L178" s="54" t="s">
        <v>344</v>
      </c>
      <c r="M178" s="55" t="s">
        <v>167</v>
      </c>
      <c r="N178" s="55"/>
      <c r="O178" s="56" t="s">
        <v>295</v>
      </c>
      <c r="P178" s="56" t="s">
        <v>316</v>
      </c>
    </row>
    <row r="179" spans="1:16" ht="12.75" customHeight="1" thickBot="1" x14ac:dyDescent="0.25">
      <c r="A179" s="36" t="str">
        <f t="shared" si="12"/>
        <v> AN 231.207 </v>
      </c>
      <c r="B179" s="12" t="str">
        <f t="shared" si="13"/>
        <v>I</v>
      </c>
      <c r="C179" s="36">
        <f t="shared" si="14"/>
        <v>18154.41</v>
      </c>
      <c r="D179" s="11" t="str">
        <f t="shared" si="15"/>
        <v>vis</v>
      </c>
      <c r="E179" s="53">
        <f>VLOOKUP(C179,Active!C$21:E$971,3,FALSE)</f>
        <v>-5237.9558269698928</v>
      </c>
      <c r="F179" s="12" t="s">
        <v>155</v>
      </c>
      <c r="G179" s="11" t="str">
        <f t="shared" si="16"/>
        <v>18154.410</v>
      </c>
      <c r="H179" s="36">
        <f t="shared" si="17"/>
        <v>-5238</v>
      </c>
      <c r="I179" s="54" t="s">
        <v>345</v>
      </c>
      <c r="J179" s="55" t="s">
        <v>346</v>
      </c>
      <c r="K179" s="54">
        <v>-5238</v>
      </c>
      <c r="L179" s="54" t="s">
        <v>245</v>
      </c>
      <c r="M179" s="55" t="s">
        <v>167</v>
      </c>
      <c r="N179" s="55"/>
      <c r="O179" s="56" t="s">
        <v>295</v>
      </c>
      <c r="P179" s="56" t="s">
        <v>316</v>
      </c>
    </row>
    <row r="180" spans="1:16" ht="12.75" customHeight="1" thickBot="1" x14ac:dyDescent="0.25">
      <c r="A180" s="36" t="str">
        <f t="shared" si="12"/>
        <v> AN 231.207 </v>
      </c>
      <c r="B180" s="12" t="str">
        <f t="shared" si="13"/>
        <v>I</v>
      </c>
      <c r="C180" s="36">
        <f t="shared" si="14"/>
        <v>18173.631000000001</v>
      </c>
      <c r="D180" s="11" t="str">
        <f t="shared" si="15"/>
        <v>vis</v>
      </c>
      <c r="E180" s="53">
        <f>VLOOKUP(C180,Active!C$21:E$971,3,FALSE)</f>
        <v>-5233.9565344041948</v>
      </c>
      <c r="F180" s="12" t="s">
        <v>155</v>
      </c>
      <c r="G180" s="11" t="str">
        <f t="shared" si="16"/>
        <v>18173.631</v>
      </c>
      <c r="H180" s="36">
        <f t="shared" si="17"/>
        <v>-5234</v>
      </c>
      <c r="I180" s="54" t="s">
        <v>347</v>
      </c>
      <c r="J180" s="55" t="s">
        <v>348</v>
      </c>
      <c r="K180" s="54">
        <v>-5234</v>
      </c>
      <c r="L180" s="54" t="s">
        <v>177</v>
      </c>
      <c r="M180" s="55" t="s">
        <v>167</v>
      </c>
      <c r="N180" s="55"/>
      <c r="O180" s="56" t="s">
        <v>295</v>
      </c>
      <c r="P180" s="56" t="s">
        <v>316</v>
      </c>
    </row>
    <row r="181" spans="1:16" ht="12.75" customHeight="1" thickBot="1" x14ac:dyDescent="0.25">
      <c r="A181" s="36" t="str">
        <f t="shared" si="12"/>
        <v> AN 231.207 </v>
      </c>
      <c r="B181" s="12" t="str">
        <f t="shared" si="13"/>
        <v>I</v>
      </c>
      <c r="C181" s="36">
        <f t="shared" si="14"/>
        <v>18178.439999999999</v>
      </c>
      <c r="D181" s="11" t="str">
        <f t="shared" si="15"/>
        <v>vis</v>
      </c>
      <c r="E181" s="53">
        <f>VLOOKUP(C181,Active!C$21:E$971,3,FALSE)</f>
        <v>-5232.9559310043496</v>
      </c>
      <c r="F181" s="12" t="str">
        <f>LEFT(M181,1)</f>
        <v>V</v>
      </c>
      <c r="G181" s="11" t="str">
        <f t="shared" si="16"/>
        <v>18178.440</v>
      </c>
      <c r="H181" s="36">
        <f t="shared" si="17"/>
        <v>-5233</v>
      </c>
      <c r="I181" s="54" t="s">
        <v>349</v>
      </c>
      <c r="J181" s="55" t="s">
        <v>350</v>
      </c>
      <c r="K181" s="54">
        <v>-5233</v>
      </c>
      <c r="L181" s="54" t="s">
        <v>245</v>
      </c>
      <c r="M181" s="55" t="s">
        <v>167</v>
      </c>
      <c r="N181" s="55"/>
      <c r="O181" s="56" t="s">
        <v>295</v>
      </c>
      <c r="P181" s="56" t="s">
        <v>316</v>
      </c>
    </row>
    <row r="182" spans="1:16" ht="12.75" customHeight="1" thickBot="1" x14ac:dyDescent="0.25">
      <c r="A182" s="36" t="str">
        <f t="shared" si="12"/>
        <v> AN 231.207 </v>
      </c>
      <c r="B182" s="12" t="str">
        <f t="shared" si="13"/>
        <v>I</v>
      </c>
      <c r="C182" s="36">
        <f t="shared" si="14"/>
        <v>18183.237000000001</v>
      </c>
      <c r="D182" s="11" t="str">
        <f t="shared" si="15"/>
        <v>vis</v>
      </c>
      <c r="E182" s="53">
        <f>VLOOKUP(C182,Active!C$21:E$971,3,FALSE)</f>
        <v>-5231.9578244314516</v>
      </c>
      <c r="F182" s="12" t="str">
        <f>LEFT(M182,1)</f>
        <v>V</v>
      </c>
      <c r="G182" s="11" t="str">
        <f t="shared" si="16"/>
        <v>18183.237</v>
      </c>
      <c r="H182" s="36">
        <f t="shared" si="17"/>
        <v>-5232</v>
      </c>
      <c r="I182" s="54" t="s">
        <v>351</v>
      </c>
      <c r="J182" s="55" t="s">
        <v>352</v>
      </c>
      <c r="K182" s="54">
        <v>-5232</v>
      </c>
      <c r="L182" s="54" t="s">
        <v>186</v>
      </c>
      <c r="M182" s="55" t="s">
        <v>167</v>
      </c>
      <c r="N182" s="55"/>
      <c r="O182" s="56" t="s">
        <v>295</v>
      </c>
      <c r="P182" s="56" t="s">
        <v>316</v>
      </c>
    </row>
    <row r="183" spans="1:16" ht="12.75" customHeight="1" thickBot="1" x14ac:dyDescent="0.25">
      <c r="A183" s="36" t="str">
        <f t="shared" si="12"/>
        <v> AN 231.207 </v>
      </c>
      <c r="B183" s="12" t="str">
        <f t="shared" si="13"/>
        <v>I</v>
      </c>
      <c r="C183" s="36">
        <f t="shared" si="14"/>
        <v>18202.469000000001</v>
      </c>
      <c r="D183" s="11" t="str">
        <f t="shared" si="15"/>
        <v>vis</v>
      </c>
      <c r="E183" s="53">
        <f>VLOOKUP(C183,Active!C$21:E$971,3,FALSE)</f>
        <v>-5227.9562431077175</v>
      </c>
      <c r="F183" s="12" t="str">
        <f>LEFT(M183,1)</f>
        <v>V</v>
      </c>
      <c r="G183" s="11" t="str">
        <f t="shared" si="16"/>
        <v>18202.469</v>
      </c>
      <c r="H183" s="36">
        <f t="shared" si="17"/>
        <v>-5228</v>
      </c>
      <c r="I183" s="54" t="s">
        <v>353</v>
      </c>
      <c r="J183" s="55" t="s">
        <v>354</v>
      </c>
      <c r="K183" s="54">
        <v>-5228</v>
      </c>
      <c r="L183" s="54" t="s">
        <v>355</v>
      </c>
      <c r="M183" s="55" t="s">
        <v>167</v>
      </c>
      <c r="N183" s="55"/>
      <c r="O183" s="56" t="s">
        <v>295</v>
      </c>
      <c r="P183" s="56" t="s">
        <v>316</v>
      </c>
    </row>
    <row r="184" spans="1:16" ht="12.75" customHeight="1" thickBot="1" x14ac:dyDescent="0.25">
      <c r="A184" s="36" t="str">
        <f t="shared" si="12"/>
        <v> PZ 11.431 </v>
      </c>
      <c r="B184" s="12" t="str">
        <f t="shared" si="13"/>
        <v>I</v>
      </c>
      <c r="C184" s="36">
        <f t="shared" si="14"/>
        <v>18245.718000000001</v>
      </c>
      <c r="D184" s="11" t="str">
        <f t="shared" si="15"/>
        <v>vis</v>
      </c>
      <c r="E184" s="53">
        <f>VLOOKUP(C184,Active!C$21:E$971,3,FALSE)</f>
        <v>-5218.9574707143011</v>
      </c>
      <c r="F184" s="12" t="str">
        <f>LEFT(M184,1)</f>
        <v>V</v>
      </c>
      <c r="G184" s="11" t="str">
        <f t="shared" si="16"/>
        <v>18245.718</v>
      </c>
      <c r="H184" s="36">
        <f t="shared" si="17"/>
        <v>-5219</v>
      </c>
      <c r="I184" s="54" t="s">
        <v>356</v>
      </c>
      <c r="J184" s="55" t="s">
        <v>357</v>
      </c>
      <c r="K184" s="54">
        <v>-5219</v>
      </c>
      <c r="L184" s="54" t="s">
        <v>358</v>
      </c>
      <c r="M184" s="55" t="s">
        <v>167</v>
      </c>
      <c r="N184" s="55"/>
      <c r="O184" s="56" t="s">
        <v>178</v>
      </c>
      <c r="P184" s="56" t="s">
        <v>203</v>
      </c>
    </row>
    <row r="185" spans="1:16" ht="12.75" customHeight="1" thickBot="1" x14ac:dyDescent="0.25">
      <c r="A185" s="36" t="str">
        <f t="shared" si="12"/>
        <v> AN 231.207 </v>
      </c>
      <c r="B185" s="12" t="str">
        <f t="shared" si="13"/>
        <v>I</v>
      </c>
      <c r="C185" s="36">
        <f t="shared" si="14"/>
        <v>18255.335999999999</v>
      </c>
      <c r="D185" s="11" t="str">
        <f t="shared" si="15"/>
        <v>vis</v>
      </c>
      <c r="E185" s="53">
        <f>VLOOKUP(C185,Active!C$21:E$971,3,FALSE)</f>
        <v>-5216.9562639146088</v>
      </c>
      <c r="F185" s="12" t="str">
        <f>LEFT(M185,1)</f>
        <v>V</v>
      </c>
      <c r="G185" s="11" t="str">
        <f t="shared" si="16"/>
        <v>18255.336</v>
      </c>
      <c r="H185" s="36">
        <f t="shared" si="17"/>
        <v>-5217</v>
      </c>
      <c r="I185" s="54" t="s">
        <v>359</v>
      </c>
      <c r="J185" s="55" t="s">
        <v>360</v>
      </c>
      <c r="K185" s="54">
        <v>-5217</v>
      </c>
      <c r="L185" s="54" t="s">
        <v>355</v>
      </c>
      <c r="M185" s="55" t="s">
        <v>167</v>
      </c>
      <c r="N185" s="55"/>
      <c r="O185" s="56" t="s">
        <v>295</v>
      </c>
      <c r="P185" s="56" t="s">
        <v>316</v>
      </c>
    </row>
    <row r="186" spans="1:16" ht="12.75" customHeight="1" thickBot="1" x14ac:dyDescent="0.25">
      <c r="A186" s="36" t="str">
        <f t="shared" si="12"/>
        <v> AN 231.207 </v>
      </c>
      <c r="B186" s="12" t="str">
        <f t="shared" si="13"/>
        <v>I</v>
      </c>
      <c r="C186" s="36">
        <f t="shared" si="14"/>
        <v>18447.582999999999</v>
      </c>
      <c r="D186" s="11" t="str">
        <f t="shared" si="15"/>
        <v>vis</v>
      </c>
      <c r="E186" s="53">
        <f>VLOOKUP(C186,Active!C$21:E$971,3,FALSE)</f>
        <v>-5176.9556397078723</v>
      </c>
      <c r="F186" s="12" t="s">
        <v>155</v>
      </c>
      <c r="G186" s="11" t="str">
        <f t="shared" si="16"/>
        <v>18447.583</v>
      </c>
      <c r="H186" s="36">
        <f t="shared" si="17"/>
        <v>-5177</v>
      </c>
      <c r="I186" s="54" t="s">
        <v>361</v>
      </c>
      <c r="J186" s="55" t="s">
        <v>362</v>
      </c>
      <c r="K186" s="54">
        <v>-5177</v>
      </c>
      <c r="L186" s="54" t="s">
        <v>256</v>
      </c>
      <c r="M186" s="55" t="s">
        <v>167</v>
      </c>
      <c r="N186" s="55"/>
      <c r="O186" s="56" t="s">
        <v>295</v>
      </c>
      <c r="P186" s="56" t="s">
        <v>316</v>
      </c>
    </row>
    <row r="187" spans="1:16" ht="12.75" customHeight="1" thickBot="1" x14ac:dyDescent="0.25">
      <c r="A187" s="36" t="str">
        <f t="shared" si="12"/>
        <v> AN 231.207 </v>
      </c>
      <c r="B187" s="12" t="str">
        <f t="shared" si="13"/>
        <v>I</v>
      </c>
      <c r="C187" s="36">
        <f t="shared" si="14"/>
        <v>18524.462</v>
      </c>
      <c r="D187" s="11" t="str">
        <f t="shared" si="15"/>
        <v>vis</v>
      </c>
      <c r="E187" s="53">
        <f>VLOOKUP(C187,Active!C$21:E$971,3,FALSE)</f>
        <v>-5160.9595097896427</v>
      </c>
      <c r="F187" s="12" t="s">
        <v>155</v>
      </c>
      <c r="G187" s="11" t="str">
        <f t="shared" si="16"/>
        <v>18524.462</v>
      </c>
      <c r="H187" s="36">
        <f t="shared" si="17"/>
        <v>-5161</v>
      </c>
      <c r="I187" s="54" t="s">
        <v>363</v>
      </c>
      <c r="J187" s="55" t="s">
        <v>364</v>
      </c>
      <c r="K187" s="54">
        <v>-5161</v>
      </c>
      <c r="L187" s="54" t="s">
        <v>365</v>
      </c>
      <c r="M187" s="55" t="s">
        <v>167</v>
      </c>
      <c r="N187" s="55"/>
      <c r="O187" s="56" t="s">
        <v>295</v>
      </c>
      <c r="P187" s="56" t="s">
        <v>316</v>
      </c>
    </row>
    <row r="188" spans="1:16" ht="12.75" customHeight="1" thickBot="1" x14ac:dyDescent="0.25">
      <c r="A188" s="36" t="str">
        <f t="shared" si="12"/>
        <v> AN 231.207 </v>
      </c>
      <c r="B188" s="12" t="str">
        <f t="shared" si="13"/>
        <v>I</v>
      </c>
      <c r="C188" s="36">
        <f t="shared" si="14"/>
        <v>18529.282999999999</v>
      </c>
      <c r="D188" s="11" t="str">
        <f t="shared" si="15"/>
        <v>vis</v>
      </c>
      <c r="E188" s="53">
        <f>VLOOKUP(C188,Active!C$21:E$971,3,FALSE)</f>
        <v>-5159.9564095628475</v>
      </c>
      <c r="F188" s="12" t="s">
        <v>155</v>
      </c>
      <c r="G188" s="11" t="str">
        <f t="shared" si="16"/>
        <v>18529.283</v>
      </c>
      <c r="H188" s="36">
        <f t="shared" si="17"/>
        <v>-5160</v>
      </c>
      <c r="I188" s="54" t="s">
        <v>366</v>
      </c>
      <c r="J188" s="55" t="s">
        <v>367</v>
      </c>
      <c r="K188" s="54">
        <v>-5160</v>
      </c>
      <c r="L188" s="54" t="s">
        <v>355</v>
      </c>
      <c r="M188" s="55" t="s">
        <v>167</v>
      </c>
      <c r="N188" s="55"/>
      <c r="O188" s="56" t="s">
        <v>295</v>
      </c>
      <c r="P188" s="56" t="s">
        <v>316</v>
      </c>
    </row>
    <row r="189" spans="1:16" ht="13.5" thickBot="1" x14ac:dyDescent="0.25">
      <c r="A189" s="36" t="str">
        <f t="shared" si="12"/>
        <v> AN 231.207 </v>
      </c>
      <c r="B189" s="12" t="str">
        <f t="shared" si="13"/>
        <v>I</v>
      </c>
      <c r="C189" s="36">
        <f t="shared" si="14"/>
        <v>18553.307000000001</v>
      </c>
      <c r="D189" s="11" t="str">
        <f t="shared" si="15"/>
        <v>vis</v>
      </c>
      <c r="E189" s="53">
        <f>VLOOKUP(C189,Active!C$21:E$971,3,FALSE)</f>
        <v>-5154.9577620107784</v>
      </c>
      <c r="F189" s="12" t="s">
        <v>155</v>
      </c>
      <c r="G189" s="11" t="str">
        <f t="shared" si="16"/>
        <v>18553.307</v>
      </c>
      <c r="H189" s="36">
        <f t="shared" si="17"/>
        <v>-5155</v>
      </c>
      <c r="I189" s="54" t="s">
        <v>368</v>
      </c>
      <c r="J189" s="55" t="s">
        <v>369</v>
      </c>
      <c r="K189" s="54">
        <v>-5155</v>
      </c>
      <c r="L189" s="54" t="s">
        <v>186</v>
      </c>
      <c r="M189" s="55" t="s">
        <v>167</v>
      </c>
      <c r="N189" s="55"/>
      <c r="O189" s="56" t="s">
        <v>295</v>
      </c>
      <c r="P189" s="56" t="s">
        <v>316</v>
      </c>
    </row>
    <row r="190" spans="1:16" ht="13.5" thickBot="1" x14ac:dyDescent="0.25">
      <c r="A190" s="36" t="str">
        <f t="shared" si="12"/>
        <v> AN 231.207 </v>
      </c>
      <c r="B190" s="12" t="str">
        <f t="shared" si="13"/>
        <v>I</v>
      </c>
      <c r="C190" s="36">
        <f t="shared" si="14"/>
        <v>18572.526000000002</v>
      </c>
      <c r="D190" s="11" t="str">
        <f t="shared" si="15"/>
        <v>vis</v>
      </c>
      <c r="E190" s="53">
        <f>VLOOKUP(C190,Active!C$21:E$971,3,FALSE)</f>
        <v>-5150.9588855829052</v>
      </c>
      <c r="F190" s="12" t="s">
        <v>155</v>
      </c>
      <c r="G190" s="11" t="str">
        <f t="shared" si="16"/>
        <v>18572.526</v>
      </c>
      <c r="H190" s="36">
        <f t="shared" si="17"/>
        <v>-5151</v>
      </c>
      <c r="I190" s="54" t="s">
        <v>370</v>
      </c>
      <c r="J190" s="55" t="s">
        <v>371</v>
      </c>
      <c r="K190" s="54">
        <v>-5151</v>
      </c>
      <c r="L190" s="54" t="s">
        <v>250</v>
      </c>
      <c r="M190" s="55" t="s">
        <v>167</v>
      </c>
      <c r="N190" s="55"/>
      <c r="O190" s="56" t="s">
        <v>295</v>
      </c>
      <c r="P190" s="56" t="s">
        <v>316</v>
      </c>
    </row>
    <row r="191" spans="1:16" ht="13.5" thickBot="1" x14ac:dyDescent="0.25">
      <c r="A191" s="36" t="str">
        <f t="shared" si="12"/>
        <v> PZ 11.431 </v>
      </c>
      <c r="B191" s="12" t="str">
        <f t="shared" si="13"/>
        <v>I</v>
      </c>
      <c r="C191" s="36">
        <f t="shared" si="14"/>
        <v>18596.552</v>
      </c>
      <c r="D191" s="11" t="str">
        <f t="shared" si="15"/>
        <v>vis</v>
      </c>
      <c r="E191" s="53">
        <f>VLOOKUP(C191,Active!C$21:E$971,3,FALSE)</f>
        <v>-5145.9598218930114</v>
      </c>
      <c r="F191" s="12" t="s">
        <v>155</v>
      </c>
      <c r="G191" s="11" t="str">
        <f t="shared" si="16"/>
        <v>18596.552</v>
      </c>
      <c r="H191" s="36">
        <f t="shared" si="17"/>
        <v>-5146</v>
      </c>
      <c r="I191" s="54" t="s">
        <v>372</v>
      </c>
      <c r="J191" s="55" t="s">
        <v>373</v>
      </c>
      <c r="K191" s="54">
        <v>-5146</v>
      </c>
      <c r="L191" s="54" t="s">
        <v>374</v>
      </c>
      <c r="M191" s="55" t="s">
        <v>167</v>
      </c>
      <c r="N191" s="55"/>
      <c r="O191" s="56" t="s">
        <v>178</v>
      </c>
      <c r="P191" s="56" t="s">
        <v>203</v>
      </c>
    </row>
    <row r="192" spans="1:16" ht="13.5" thickBot="1" x14ac:dyDescent="0.25">
      <c r="A192" s="36" t="str">
        <f t="shared" si="12"/>
        <v> AN 231.207 </v>
      </c>
      <c r="B192" s="12" t="str">
        <f t="shared" si="13"/>
        <v>I</v>
      </c>
      <c r="C192" s="36">
        <f t="shared" si="14"/>
        <v>18625.396000000001</v>
      </c>
      <c r="D192" s="11" t="str">
        <f t="shared" si="15"/>
        <v>vis</v>
      </c>
      <c r="E192" s="53">
        <f>VLOOKUP(C192,Active!C$21:E$971,3,FALSE)</f>
        <v>-5139.9582821830591</v>
      </c>
      <c r="F192" s="12" t="s">
        <v>155</v>
      </c>
      <c r="G192" s="11" t="str">
        <f t="shared" si="16"/>
        <v>18625.396</v>
      </c>
      <c r="H192" s="36">
        <f t="shared" si="17"/>
        <v>-5140</v>
      </c>
      <c r="I192" s="54" t="s">
        <v>375</v>
      </c>
      <c r="J192" s="55" t="s">
        <v>376</v>
      </c>
      <c r="K192" s="54">
        <v>-5140</v>
      </c>
      <c r="L192" s="54" t="s">
        <v>377</v>
      </c>
      <c r="M192" s="55" t="s">
        <v>167</v>
      </c>
      <c r="N192" s="55"/>
      <c r="O192" s="56" t="s">
        <v>295</v>
      </c>
      <c r="P192" s="56" t="s">
        <v>316</v>
      </c>
    </row>
    <row r="193" spans="1:16" ht="13.5" thickBot="1" x14ac:dyDescent="0.25">
      <c r="A193" s="36" t="str">
        <f t="shared" si="12"/>
        <v> AN 231.207 </v>
      </c>
      <c r="B193" s="12" t="str">
        <f t="shared" si="13"/>
        <v>I</v>
      </c>
      <c r="C193" s="36">
        <f t="shared" si="14"/>
        <v>18649.420999999998</v>
      </c>
      <c r="D193" s="11" t="str">
        <f t="shared" si="15"/>
        <v>vis</v>
      </c>
      <c r="E193" s="53">
        <f>VLOOKUP(C193,Active!C$21:E$971,3,FALSE)</f>
        <v>-5134.9594265620781</v>
      </c>
      <c r="F193" s="12" t="s">
        <v>155</v>
      </c>
      <c r="G193" s="11" t="str">
        <f t="shared" si="16"/>
        <v>18649.421</v>
      </c>
      <c r="H193" s="36">
        <f t="shared" si="17"/>
        <v>-5135</v>
      </c>
      <c r="I193" s="54" t="s">
        <v>378</v>
      </c>
      <c r="J193" s="55" t="s">
        <v>379</v>
      </c>
      <c r="K193" s="54">
        <v>-5135</v>
      </c>
      <c r="L193" s="54" t="s">
        <v>365</v>
      </c>
      <c r="M193" s="55" t="s">
        <v>167</v>
      </c>
      <c r="N193" s="55"/>
      <c r="O193" s="56" t="s">
        <v>295</v>
      </c>
      <c r="P193" s="56" t="s">
        <v>316</v>
      </c>
    </row>
    <row r="194" spans="1:16" ht="13.5" thickBot="1" x14ac:dyDescent="0.25">
      <c r="A194" s="36" t="str">
        <f t="shared" si="12"/>
        <v> AN 231.207 </v>
      </c>
      <c r="B194" s="12" t="str">
        <f t="shared" si="13"/>
        <v>I</v>
      </c>
      <c r="C194" s="36">
        <f t="shared" si="14"/>
        <v>18894.532999999999</v>
      </c>
      <c r="D194" s="11" t="str">
        <f t="shared" si="15"/>
        <v>vis</v>
      </c>
      <c r="E194" s="53">
        <f>VLOOKUP(C194,Active!C$21:E$971,3,FALSE)</f>
        <v>-5083.9592393000567</v>
      </c>
      <c r="F194" s="12" t="s">
        <v>155</v>
      </c>
      <c r="G194" s="11" t="str">
        <f t="shared" si="16"/>
        <v>18894.533</v>
      </c>
      <c r="H194" s="36">
        <f t="shared" si="17"/>
        <v>-5084</v>
      </c>
      <c r="I194" s="54" t="s">
        <v>380</v>
      </c>
      <c r="J194" s="55" t="s">
        <v>381</v>
      </c>
      <c r="K194" s="54">
        <v>-5084</v>
      </c>
      <c r="L194" s="54" t="s">
        <v>194</v>
      </c>
      <c r="M194" s="55" t="s">
        <v>167</v>
      </c>
      <c r="N194" s="55"/>
      <c r="O194" s="56" t="s">
        <v>295</v>
      </c>
      <c r="P194" s="56" t="s">
        <v>316</v>
      </c>
    </row>
    <row r="195" spans="1:16" ht="13.5" thickBot="1" x14ac:dyDescent="0.25">
      <c r="A195" s="36" t="str">
        <f t="shared" si="12"/>
        <v> AN 231.207 </v>
      </c>
      <c r="B195" s="12" t="str">
        <f t="shared" si="13"/>
        <v>I</v>
      </c>
      <c r="C195" s="36">
        <f t="shared" si="14"/>
        <v>18947.402999999998</v>
      </c>
      <c r="D195" s="11" t="str">
        <f t="shared" si="15"/>
        <v>vis</v>
      </c>
      <c r="E195" s="53">
        <f>VLOOKUP(C195,Active!C$21:E$971,3,FALSE)</f>
        <v>-5072.9586359002105</v>
      </c>
      <c r="F195" s="12" t="s">
        <v>155</v>
      </c>
      <c r="G195" s="11" t="str">
        <f t="shared" si="16"/>
        <v>18947.403</v>
      </c>
      <c r="H195" s="36">
        <f t="shared" si="17"/>
        <v>-5073</v>
      </c>
      <c r="I195" s="54" t="s">
        <v>382</v>
      </c>
      <c r="J195" s="55" t="s">
        <v>383</v>
      </c>
      <c r="K195" s="54">
        <v>-5073</v>
      </c>
      <c r="L195" s="54" t="s">
        <v>172</v>
      </c>
      <c r="M195" s="55" t="s">
        <v>167</v>
      </c>
      <c r="N195" s="55"/>
      <c r="O195" s="56" t="s">
        <v>295</v>
      </c>
      <c r="P195" s="56" t="s">
        <v>316</v>
      </c>
    </row>
    <row r="196" spans="1:16" ht="13.5" thickBot="1" x14ac:dyDescent="0.25">
      <c r="A196" s="36" t="str">
        <f t="shared" si="12"/>
        <v> AN 231.207 </v>
      </c>
      <c r="B196" s="12" t="str">
        <f t="shared" si="13"/>
        <v>I</v>
      </c>
      <c r="C196" s="36">
        <f t="shared" si="14"/>
        <v>18952.207999999999</v>
      </c>
      <c r="D196" s="11" t="str">
        <f t="shared" si="15"/>
        <v>vis</v>
      </c>
      <c r="E196" s="53">
        <f>VLOOKUP(C196,Active!C$21:E$971,3,FALSE)</f>
        <v>-5071.9588647760147</v>
      </c>
      <c r="F196" s="12" t="s">
        <v>155</v>
      </c>
      <c r="G196" s="11" t="str">
        <f t="shared" si="16"/>
        <v>18952.208</v>
      </c>
      <c r="H196" s="36">
        <f t="shared" si="17"/>
        <v>-5072</v>
      </c>
      <c r="I196" s="54" t="s">
        <v>384</v>
      </c>
      <c r="J196" s="55" t="s">
        <v>385</v>
      </c>
      <c r="K196" s="54">
        <v>-5072</v>
      </c>
      <c r="L196" s="54" t="s">
        <v>250</v>
      </c>
      <c r="M196" s="55" t="s">
        <v>167</v>
      </c>
      <c r="N196" s="55"/>
      <c r="O196" s="56" t="s">
        <v>295</v>
      </c>
      <c r="P196" s="56" t="s">
        <v>316</v>
      </c>
    </row>
    <row r="197" spans="1:16" ht="13.5" thickBot="1" x14ac:dyDescent="0.25">
      <c r="A197" s="36" t="str">
        <f t="shared" si="12"/>
        <v> PZ 11.431 </v>
      </c>
      <c r="B197" s="12" t="str">
        <f t="shared" si="13"/>
        <v>I</v>
      </c>
      <c r="C197" s="36">
        <f t="shared" si="14"/>
        <v>18971.423999999999</v>
      </c>
      <c r="D197" s="11" t="str">
        <f t="shared" si="15"/>
        <v>vis</v>
      </c>
      <c r="E197" s="53">
        <f>VLOOKUP(C197,Active!C$21:E$971,3,FALSE)</f>
        <v>-5067.9606125548789</v>
      </c>
      <c r="F197" s="12" t="s">
        <v>155</v>
      </c>
      <c r="G197" s="11" t="str">
        <f t="shared" si="16"/>
        <v>18971.424</v>
      </c>
      <c r="H197" s="36">
        <f t="shared" si="17"/>
        <v>-5068</v>
      </c>
      <c r="I197" s="54" t="s">
        <v>386</v>
      </c>
      <c r="J197" s="55" t="s">
        <v>387</v>
      </c>
      <c r="K197" s="54">
        <v>-5068</v>
      </c>
      <c r="L197" s="54" t="s">
        <v>388</v>
      </c>
      <c r="M197" s="55" t="s">
        <v>167</v>
      </c>
      <c r="N197" s="55"/>
      <c r="O197" s="56" t="s">
        <v>178</v>
      </c>
      <c r="P197" s="56" t="s">
        <v>203</v>
      </c>
    </row>
    <row r="198" spans="1:16" ht="13.5" thickBot="1" x14ac:dyDescent="0.25">
      <c r="A198" s="36" t="str">
        <f t="shared" si="12"/>
        <v> AN 231.207 </v>
      </c>
      <c r="B198" s="12" t="str">
        <f t="shared" si="13"/>
        <v>I</v>
      </c>
      <c r="C198" s="36">
        <f t="shared" si="14"/>
        <v>18971.432000000001</v>
      </c>
      <c r="D198" s="11" t="str">
        <f t="shared" si="15"/>
        <v>vis</v>
      </c>
      <c r="E198" s="53">
        <f>VLOOKUP(C198,Active!C$21:E$971,3,FALSE)</f>
        <v>-5067.9589480035793</v>
      </c>
      <c r="F198" s="12" t="s">
        <v>155</v>
      </c>
      <c r="G198" s="11" t="str">
        <f t="shared" si="16"/>
        <v>18971.432</v>
      </c>
      <c r="H198" s="36">
        <f t="shared" si="17"/>
        <v>-5068</v>
      </c>
      <c r="I198" s="54" t="s">
        <v>389</v>
      </c>
      <c r="J198" s="55" t="s">
        <v>390</v>
      </c>
      <c r="K198" s="54">
        <v>-5068</v>
      </c>
      <c r="L198" s="54" t="s">
        <v>344</v>
      </c>
      <c r="M198" s="55" t="s">
        <v>167</v>
      </c>
      <c r="N198" s="55"/>
      <c r="O198" s="56" t="s">
        <v>295</v>
      </c>
      <c r="P198" s="56" t="s">
        <v>316</v>
      </c>
    </row>
    <row r="199" spans="1:16" ht="13.5" thickBot="1" x14ac:dyDescent="0.25">
      <c r="A199" s="36" t="str">
        <f t="shared" si="12"/>
        <v> GUL 1.2.280 </v>
      </c>
      <c r="B199" s="12" t="str">
        <f t="shared" si="13"/>
        <v>I</v>
      </c>
      <c r="C199" s="36">
        <f t="shared" si="14"/>
        <v>19293.413</v>
      </c>
      <c r="D199" s="11" t="str">
        <f t="shared" si="15"/>
        <v>vis</v>
      </c>
      <c r="E199" s="53">
        <f>VLOOKUP(C199,Active!C$21:E$971,3,FALSE)</f>
        <v>-5000.9647115124535</v>
      </c>
      <c r="F199" s="12" t="s">
        <v>155</v>
      </c>
      <c r="G199" s="11" t="str">
        <f t="shared" si="16"/>
        <v>19293.413</v>
      </c>
      <c r="H199" s="36">
        <f t="shared" si="17"/>
        <v>-5001</v>
      </c>
      <c r="I199" s="54" t="s">
        <v>391</v>
      </c>
      <c r="J199" s="55" t="s">
        <v>392</v>
      </c>
      <c r="K199" s="54">
        <v>-5001</v>
      </c>
      <c r="L199" s="54" t="s">
        <v>393</v>
      </c>
      <c r="M199" s="55" t="s">
        <v>167</v>
      </c>
      <c r="N199" s="55"/>
      <c r="O199" s="56" t="s">
        <v>182</v>
      </c>
      <c r="P199" s="56" t="s">
        <v>183</v>
      </c>
    </row>
    <row r="200" spans="1:16" ht="13.5" thickBot="1" x14ac:dyDescent="0.25">
      <c r="A200" s="36" t="str">
        <f t="shared" si="12"/>
        <v> PZ 11.431 </v>
      </c>
      <c r="B200" s="12" t="str">
        <f t="shared" si="13"/>
        <v>I</v>
      </c>
      <c r="C200" s="36">
        <f t="shared" si="14"/>
        <v>20009.534</v>
      </c>
      <c r="D200" s="11" t="str">
        <f t="shared" si="15"/>
        <v>vis</v>
      </c>
      <c r="E200" s="53">
        <f>VLOOKUP(C200,Active!C$21:E$971,3,FALSE)</f>
        <v>-4851.9621938786131</v>
      </c>
      <c r="F200" s="12" t="s">
        <v>155</v>
      </c>
      <c r="G200" s="11" t="str">
        <f t="shared" si="16"/>
        <v>20009.534</v>
      </c>
      <c r="H200" s="36">
        <f t="shared" si="17"/>
        <v>-4852</v>
      </c>
      <c r="I200" s="54" t="s">
        <v>394</v>
      </c>
      <c r="J200" s="55" t="s">
        <v>395</v>
      </c>
      <c r="K200" s="54">
        <v>-4852</v>
      </c>
      <c r="L200" s="54" t="s">
        <v>396</v>
      </c>
      <c r="M200" s="55" t="s">
        <v>167</v>
      </c>
      <c r="N200" s="55"/>
      <c r="O200" s="56" t="s">
        <v>270</v>
      </c>
      <c r="P200" s="56" t="s">
        <v>203</v>
      </c>
    </row>
    <row r="201" spans="1:16" ht="13.5" thickBot="1" x14ac:dyDescent="0.25">
      <c r="A201" s="36" t="str">
        <f t="shared" si="12"/>
        <v> PZ 11.431 </v>
      </c>
      <c r="B201" s="12" t="str">
        <f t="shared" si="13"/>
        <v>I</v>
      </c>
      <c r="C201" s="36">
        <f t="shared" si="14"/>
        <v>20038.366999999998</v>
      </c>
      <c r="D201" s="11" t="str">
        <f t="shared" si="15"/>
        <v>vis</v>
      </c>
      <c r="E201" s="53">
        <f>VLOOKUP(C201,Active!C$21:E$971,3,FALSE)</f>
        <v>-4845.9629429266979</v>
      </c>
      <c r="F201" s="12" t="s">
        <v>155</v>
      </c>
      <c r="G201" s="11" t="str">
        <f t="shared" si="16"/>
        <v>20038.367</v>
      </c>
      <c r="H201" s="36">
        <f t="shared" si="17"/>
        <v>-4846</v>
      </c>
      <c r="I201" s="54" t="s">
        <v>397</v>
      </c>
      <c r="J201" s="55" t="s">
        <v>398</v>
      </c>
      <c r="K201" s="54">
        <v>-4846</v>
      </c>
      <c r="L201" s="54" t="s">
        <v>399</v>
      </c>
      <c r="M201" s="55" t="s">
        <v>167</v>
      </c>
      <c r="N201" s="55"/>
      <c r="O201" s="56" t="s">
        <v>270</v>
      </c>
      <c r="P201" s="56" t="s">
        <v>203</v>
      </c>
    </row>
    <row r="202" spans="1:16" ht="13.5" thickBot="1" x14ac:dyDescent="0.25">
      <c r="A202" s="36" t="str">
        <f t="shared" si="12"/>
        <v> PZ 11.431 </v>
      </c>
      <c r="B202" s="12" t="str">
        <f t="shared" si="13"/>
        <v>I</v>
      </c>
      <c r="C202" s="36">
        <f t="shared" si="14"/>
        <v>22619.185000000001</v>
      </c>
      <c r="D202" s="11" t="str">
        <f t="shared" si="15"/>
        <v>vis</v>
      </c>
      <c r="E202" s="53">
        <f>VLOOKUP(C202,Active!C$21:E$971,3,FALSE)</f>
        <v>-4308.9749485029442</v>
      </c>
      <c r="F202" s="12" t="s">
        <v>155</v>
      </c>
      <c r="G202" s="11" t="str">
        <f t="shared" si="16"/>
        <v>22619.185</v>
      </c>
      <c r="H202" s="36">
        <f t="shared" si="17"/>
        <v>-4309</v>
      </c>
      <c r="I202" s="54" t="s">
        <v>400</v>
      </c>
      <c r="J202" s="55" t="s">
        <v>401</v>
      </c>
      <c r="K202" s="54">
        <v>-4309</v>
      </c>
      <c r="L202" s="54" t="s">
        <v>402</v>
      </c>
      <c r="M202" s="55" t="s">
        <v>167</v>
      </c>
      <c r="N202" s="55"/>
      <c r="O202" s="56" t="s">
        <v>270</v>
      </c>
      <c r="P202" s="56" t="s">
        <v>203</v>
      </c>
    </row>
    <row r="203" spans="1:16" ht="13.5" thickBot="1" x14ac:dyDescent="0.25">
      <c r="A203" s="36" t="str">
        <f t="shared" ref="A203:A266" si="18">P203</f>
        <v> PZ 11.431 </v>
      </c>
      <c r="B203" s="12" t="str">
        <f t="shared" ref="B203:B266" si="19">IF(H203=INT(H203),"I","II")</f>
        <v>I</v>
      </c>
      <c r="C203" s="36">
        <f t="shared" ref="C203:C266" si="20">1*G203</f>
        <v>22960.403999999999</v>
      </c>
      <c r="D203" s="11" t="str">
        <f t="shared" ref="D203:D266" si="21">VLOOKUP(F203,I$1:J$5,2,FALSE)</f>
        <v>vis</v>
      </c>
      <c r="E203" s="53">
        <f>VLOOKUP(C203,Active!C$21:E$971,3,FALSE)</f>
        <v>-4237.9778822746102</v>
      </c>
      <c r="F203" s="12" t="s">
        <v>155</v>
      </c>
      <c r="G203" s="11" t="str">
        <f t="shared" ref="G203:G266" si="22">MID(I203,3,LEN(I203)-3)</f>
        <v>22960.404</v>
      </c>
      <c r="H203" s="36">
        <f t="shared" ref="H203:H266" si="23">1*K203</f>
        <v>-4238</v>
      </c>
      <c r="I203" s="54" t="s">
        <v>403</v>
      </c>
      <c r="J203" s="55" t="s">
        <v>404</v>
      </c>
      <c r="K203" s="54">
        <v>-4238</v>
      </c>
      <c r="L203" s="54" t="s">
        <v>405</v>
      </c>
      <c r="M203" s="55" t="s">
        <v>167</v>
      </c>
      <c r="N203" s="55"/>
      <c r="O203" s="56" t="s">
        <v>270</v>
      </c>
      <c r="P203" s="56" t="s">
        <v>203</v>
      </c>
    </row>
    <row r="204" spans="1:16" ht="13.5" thickBot="1" x14ac:dyDescent="0.25">
      <c r="A204" s="36" t="str">
        <f t="shared" si="18"/>
        <v> PZ 11.431 </v>
      </c>
      <c r="B204" s="12" t="str">
        <f t="shared" si="19"/>
        <v>I</v>
      </c>
      <c r="C204" s="36">
        <f t="shared" si="20"/>
        <v>23037.298999999999</v>
      </c>
      <c r="D204" s="11" t="str">
        <f t="shared" si="21"/>
        <v>vis</v>
      </c>
      <c r="E204" s="53">
        <f>VLOOKUP(C204,Active!C$21:E$971,3,FALSE)</f>
        <v>-4221.9784232537822</v>
      </c>
      <c r="F204" s="12" t="s">
        <v>155</v>
      </c>
      <c r="G204" s="11" t="str">
        <f t="shared" si="22"/>
        <v>23037.299</v>
      </c>
      <c r="H204" s="36">
        <f t="shared" si="23"/>
        <v>-4222</v>
      </c>
      <c r="I204" s="54" t="s">
        <v>406</v>
      </c>
      <c r="J204" s="55" t="s">
        <v>407</v>
      </c>
      <c r="K204" s="54">
        <v>-4222</v>
      </c>
      <c r="L204" s="54" t="s">
        <v>166</v>
      </c>
      <c r="M204" s="55" t="s">
        <v>167</v>
      </c>
      <c r="N204" s="55"/>
      <c r="O204" s="56" t="s">
        <v>270</v>
      </c>
      <c r="P204" s="56" t="s">
        <v>203</v>
      </c>
    </row>
    <row r="205" spans="1:16" ht="13.5" thickBot="1" x14ac:dyDescent="0.25">
      <c r="A205" s="36" t="str">
        <f t="shared" si="18"/>
        <v> PZ 11.431 </v>
      </c>
      <c r="B205" s="12" t="str">
        <f t="shared" si="19"/>
        <v>I</v>
      </c>
      <c r="C205" s="36">
        <f t="shared" si="20"/>
        <v>23921.587</v>
      </c>
      <c r="D205" s="11" t="str">
        <f t="shared" si="21"/>
        <v>vis</v>
      </c>
      <c r="E205" s="53">
        <f>VLOOKUP(C205,Active!C$21:E$971,3,FALSE)</f>
        <v>-4037.9855808243697</v>
      </c>
      <c r="F205" s="12" t="s">
        <v>155</v>
      </c>
      <c r="G205" s="11" t="str">
        <f t="shared" si="22"/>
        <v>23921.587</v>
      </c>
      <c r="H205" s="36">
        <f t="shared" si="23"/>
        <v>-4038</v>
      </c>
      <c r="I205" s="54" t="s">
        <v>408</v>
      </c>
      <c r="J205" s="55" t="s">
        <v>409</v>
      </c>
      <c r="K205" s="54">
        <v>-4038</v>
      </c>
      <c r="L205" s="54" t="s">
        <v>410</v>
      </c>
      <c r="M205" s="55" t="s">
        <v>167</v>
      </c>
      <c r="N205" s="55"/>
      <c r="O205" s="56" t="s">
        <v>270</v>
      </c>
      <c r="P205" s="56" t="s">
        <v>203</v>
      </c>
    </row>
    <row r="206" spans="1:16" ht="13.5" thickBot="1" x14ac:dyDescent="0.25">
      <c r="A206" s="36" t="str">
        <f t="shared" si="18"/>
        <v> PZ 11.431 </v>
      </c>
      <c r="B206" s="12" t="str">
        <f t="shared" si="19"/>
        <v>I</v>
      </c>
      <c r="C206" s="36">
        <f t="shared" si="20"/>
        <v>24099.411</v>
      </c>
      <c r="D206" s="11" t="str">
        <f t="shared" si="21"/>
        <v>vis</v>
      </c>
      <c r="E206" s="53">
        <f>VLOOKUP(C206,Active!C$21:E$971,3,FALSE)</f>
        <v>-4000.9859345415207</v>
      </c>
      <c r="F206" s="12" t="s">
        <v>155</v>
      </c>
      <c r="G206" s="11" t="str">
        <f t="shared" si="22"/>
        <v>24099.411</v>
      </c>
      <c r="H206" s="36">
        <f t="shared" si="23"/>
        <v>-4001</v>
      </c>
      <c r="I206" s="54" t="s">
        <v>411</v>
      </c>
      <c r="J206" s="55" t="s">
        <v>412</v>
      </c>
      <c r="K206" s="54">
        <v>-4001</v>
      </c>
      <c r="L206" s="54" t="s">
        <v>413</v>
      </c>
      <c r="M206" s="55" t="s">
        <v>167</v>
      </c>
      <c r="N206" s="55"/>
      <c r="O206" s="56" t="s">
        <v>270</v>
      </c>
      <c r="P206" s="56" t="s">
        <v>203</v>
      </c>
    </row>
    <row r="207" spans="1:16" ht="13.5" thickBot="1" x14ac:dyDescent="0.25">
      <c r="A207" s="36" t="str">
        <f t="shared" si="18"/>
        <v> PZ 11.431 </v>
      </c>
      <c r="B207" s="12" t="str">
        <f t="shared" si="19"/>
        <v>I</v>
      </c>
      <c r="C207" s="36">
        <f t="shared" si="20"/>
        <v>24104.224999999999</v>
      </c>
      <c r="D207" s="11" t="str">
        <f t="shared" si="21"/>
        <v>vis</v>
      </c>
      <c r="E207" s="53">
        <f>VLOOKUP(C207,Active!C$21:E$971,3,FALSE)</f>
        <v>-3999.9842907971129</v>
      </c>
      <c r="F207" s="12" t="s">
        <v>155</v>
      </c>
      <c r="G207" s="11" t="str">
        <f t="shared" si="22"/>
        <v>24104.225</v>
      </c>
      <c r="H207" s="36">
        <f t="shared" si="23"/>
        <v>-4000</v>
      </c>
      <c r="I207" s="54" t="s">
        <v>414</v>
      </c>
      <c r="J207" s="55" t="s">
        <v>415</v>
      </c>
      <c r="K207" s="54">
        <v>-4000</v>
      </c>
      <c r="L207" s="54" t="s">
        <v>416</v>
      </c>
      <c r="M207" s="55" t="s">
        <v>167</v>
      </c>
      <c r="N207" s="55"/>
      <c r="O207" s="56" t="s">
        <v>270</v>
      </c>
      <c r="P207" s="56" t="s">
        <v>203</v>
      </c>
    </row>
    <row r="208" spans="1:16" ht="13.5" thickBot="1" x14ac:dyDescent="0.25">
      <c r="A208" s="36" t="str">
        <f t="shared" si="18"/>
        <v> BZ 9.87 </v>
      </c>
      <c r="B208" s="12" t="str">
        <f t="shared" si="19"/>
        <v>I</v>
      </c>
      <c r="C208" s="36">
        <f t="shared" si="20"/>
        <v>25219.207999999999</v>
      </c>
      <c r="D208" s="11" t="str">
        <f t="shared" si="21"/>
        <v>vis</v>
      </c>
      <c r="E208" s="53">
        <f>VLOOKUP(C208,Active!C$21:E$971,3,FALSE)</f>
        <v>-3767.9909906160929</v>
      </c>
      <c r="F208" s="12" t="s">
        <v>155</v>
      </c>
      <c r="G208" s="11" t="str">
        <f t="shared" si="22"/>
        <v>25219.208</v>
      </c>
      <c r="H208" s="36">
        <f t="shared" si="23"/>
        <v>-3768</v>
      </c>
      <c r="I208" s="54" t="s">
        <v>417</v>
      </c>
      <c r="J208" s="55" t="s">
        <v>418</v>
      </c>
      <c r="K208" s="54">
        <v>-3768</v>
      </c>
      <c r="L208" s="54" t="s">
        <v>419</v>
      </c>
      <c r="M208" s="55" t="s">
        <v>167</v>
      </c>
      <c r="N208" s="55"/>
      <c r="O208" s="56" t="s">
        <v>270</v>
      </c>
      <c r="P208" s="56" t="s">
        <v>420</v>
      </c>
    </row>
    <row r="209" spans="1:16" ht="13.5" thickBot="1" x14ac:dyDescent="0.25">
      <c r="A209" s="36" t="str">
        <f t="shared" si="18"/>
        <v> BZ 12.62 </v>
      </c>
      <c r="B209" s="12" t="str">
        <f t="shared" si="19"/>
        <v>I</v>
      </c>
      <c r="C209" s="36">
        <f t="shared" si="20"/>
        <v>26151.557000000001</v>
      </c>
      <c r="D209" s="11" t="str">
        <f t="shared" si="21"/>
        <v>vis</v>
      </c>
      <c r="E209" s="53">
        <f>VLOOKUP(C209,Active!C$21:E$971,3,FALSE)</f>
        <v>-3573.9981481866798</v>
      </c>
      <c r="F209" s="12" t="s">
        <v>155</v>
      </c>
      <c r="G209" s="11" t="str">
        <f t="shared" si="22"/>
        <v>26151.557</v>
      </c>
      <c r="H209" s="36">
        <f t="shared" si="23"/>
        <v>-3574</v>
      </c>
      <c r="I209" s="54" t="s">
        <v>421</v>
      </c>
      <c r="J209" s="55" t="s">
        <v>422</v>
      </c>
      <c r="K209" s="54">
        <v>-3574</v>
      </c>
      <c r="L209" s="54" t="s">
        <v>423</v>
      </c>
      <c r="M209" s="55" t="s">
        <v>167</v>
      </c>
      <c r="N209" s="55"/>
      <c r="O209" s="56" t="s">
        <v>270</v>
      </c>
      <c r="P209" s="56" t="s">
        <v>424</v>
      </c>
    </row>
    <row r="210" spans="1:16" ht="13.5" thickBot="1" x14ac:dyDescent="0.25">
      <c r="A210" s="36" t="str">
        <f t="shared" si="18"/>
        <v> AAC 2.61 </v>
      </c>
      <c r="B210" s="12" t="str">
        <f t="shared" si="19"/>
        <v>I</v>
      </c>
      <c r="C210" s="36">
        <f t="shared" si="20"/>
        <v>27271.360000000001</v>
      </c>
      <c r="D210" s="11" t="str">
        <f t="shared" si="21"/>
        <v>vis</v>
      </c>
      <c r="E210" s="53">
        <f>VLOOKUP(C210,Active!C$21:E$971,3,FALSE)</f>
        <v>-3341.001955847777</v>
      </c>
      <c r="F210" s="12" t="s">
        <v>155</v>
      </c>
      <c r="G210" s="11" t="str">
        <f t="shared" si="22"/>
        <v>27271.360</v>
      </c>
      <c r="H210" s="36">
        <f t="shared" si="23"/>
        <v>-3341</v>
      </c>
      <c r="I210" s="54" t="s">
        <v>425</v>
      </c>
      <c r="J210" s="55" t="s">
        <v>426</v>
      </c>
      <c r="K210" s="54">
        <v>-3341</v>
      </c>
      <c r="L210" s="54" t="s">
        <v>427</v>
      </c>
      <c r="M210" s="55" t="s">
        <v>167</v>
      </c>
      <c r="N210" s="55"/>
      <c r="O210" s="56" t="s">
        <v>428</v>
      </c>
      <c r="P210" s="56" t="s">
        <v>429</v>
      </c>
    </row>
    <row r="211" spans="1:16" ht="13.5" thickBot="1" x14ac:dyDescent="0.25">
      <c r="A211" s="36" t="str">
        <f t="shared" si="18"/>
        <v> AAC 2.77 </v>
      </c>
      <c r="B211" s="12" t="str">
        <f t="shared" si="19"/>
        <v>I</v>
      </c>
      <c r="C211" s="36">
        <f t="shared" si="20"/>
        <v>27670.260999999999</v>
      </c>
      <c r="D211" s="11" t="str">
        <f t="shared" si="21"/>
        <v>vis</v>
      </c>
      <c r="E211" s="53">
        <f>VLOOKUP(C211,Active!C$21:E$971,3,FALSE)</f>
        <v>-3258.0030586130133</v>
      </c>
      <c r="F211" s="12" t="s">
        <v>155</v>
      </c>
      <c r="G211" s="11" t="str">
        <f t="shared" si="22"/>
        <v>27670.261</v>
      </c>
      <c r="H211" s="36">
        <f t="shared" si="23"/>
        <v>-3258</v>
      </c>
      <c r="I211" s="54" t="s">
        <v>430</v>
      </c>
      <c r="J211" s="55" t="s">
        <v>431</v>
      </c>
      <c r="K211" s="54">
        <v>-3258</v>
      </c>
      <c r="L211" s="54" t="s">
        <v>432</v>
      </c>
      <c r="M211" s="55" t="s">
        <v>167</v>
      </c>
      <c r="N211" s="55"/>
      <c r="O211" s="56" t="s">
        <v>428</v>
      </c>
      <c r="P211" s="56" t="s">
        <v>433</v>
      </c>
    </row>
    <row r="212" spans="1:16" ht="13.5" thickBot="1" x14ac:dyDescent="0.25">
      <c r="A212" s="36" t="str">
        <f t="shared" si="18"/>
        <v> AAC 4.121 </v>
      </c>
      <c r="B212" s="12" t="str">
        <f t="shared" si="19"/>
        <v>I</v>
      </c>
      <c r="C212" s="36">
        <f t="shared" si="20"/>
        <v>28732.401000000002</v>
      </c>
      <c r="D212" s="11" t="str">
        <f t="shared" si="21"/>
        <v>vis</v>
      </c>
      <c r="E212" s="53">
        <f>VLOOKUP(C212,Active!C$21:E$971,3,FALSE)</f>
        <v>-3037.0047439712034</v>
      </c>
      <c r="F212" s="12" t="s">
        <v>155</v>
      </c>
      <c r="G212" s="11" t="str">
        <f t="shared" si="22"/>
        <v>28732.401</v>
      </c>
      <c r="H212" s="36">
        <f t="shared" si="23"/>
        <v>-3037</v>
      </c>
      <c r="I212" s="54" t="s">
        <v>434</v>
      </c>
      <c r="J212" s="55" t="s">
        <v>435</v>
      </c>
      <c r="K212" s="54">
        <v>-3037</v>
      </c>
      <c r="L212" s="54" t="s">
        <v>436</v>
      </c>
      <c r="M212" s="55" t="s">
        <v>167</v>
      </c>
      <c r="N212" s="55"/>
      <c r="O212" s="56" t="s">
        <v>428</v>
      </c>
      <c r="P212" s="56" t="s">
        <v>437</v>
      </c>
    </row>
    <row r="213" spans="1:16" ht="13.5" thickBot="1" x14ac:dyDescent="0.25">
      <c r="A213" s="36" t="str">
        <f t="shared" si="18"/>
        <v> AC 20 </v>
      </c>
      <c r="B213" s="12" t="str">
        <f t="shared" si="19"/>
        <v>I</v>
      </c>
      <c r="C213" s="36">
        <f t="shared" si="20"/>
        <v>28756.418000000001</v>
      </c>
      <c r="D213" s="11" t="str">
        <f t="shared" si="21"/>
        <v>vis</v>
      </c>
      <c r="E213" s="53">
        <f>VLOOKUP(C213,Active!C$21:E$971,3,FALSE)</f>
        <v>-3032.0075529015212</v>
      </c>
      <c r="F213" s="12" t="s">
        <v>155</v>
      </c>
      <c r="G213" s="11" t="str">
        <f t="shared" si="22"/>
        <v>28756.418</v>
      </c>
      <c r="H213" s="36">
        <f t="shared" si="23"/>
        <v>-3032</v>
      </c>
      <c r="I213" s="54" t="s">
        <v>438</v>
      </c>
      <c r="J213" s="55" t="s">
        <v>439</v>
      </c>
      <c r="K213" s="54">
        <v>-3032</v>
      </c>
      <c r="L213" s="54" t="s">
        <v>440</v>
      </c>
      <c r="M213" s="55" t="s">
        <v>167</v>
      </c>
      <c r="N213" s="55"/>
      <c r="O213" s="56" t="s">
        <v>441</v>
      </c>
      <c r="P213" s="56" t="s">
        <v>442</v>
      </c>
    </row>
    <row r="214" spans="1:16" ht="13.5" thickBot="1" x14ac:dyDescent="0.25">
      <c r="A214" s="36" t="str">
        <f t="shared" si="18"/>
        <v> HA 113.73 </v>
      </c>
      <c r="B214" s="12" t="str">
        <f t="shared" si="19"/>
        <v>I</v>
      </c>
      <c r="C214" s="36">
        <f t="shared" si="20"/>
        <v>29963.221000000001</v>
      </c>
      <c r="D214" s="11" t="str">
        <f t="shared" si="21"/>
        <v>vis</v>
      </c>
      <c r="E214" s="53">
        <f>VLOOKUP(C214,Active!C$21:E$971,3,FALSE)</f>
        <v>-2780.9093651817484</v>
      </c>
      <c r="F214" s="12" t="s">
        <v>155</v>
      </c>
      <c r="G214" s="11" t="str">
        <f t="shared" si="22"/>
        <v>29963.221</v>
      </c>
      <c r="H214" s="36">
        <f t="shared" si="23"/>
        <v>-2781</v>
      </c>
      <c r="I214" s="54" t="s">
        <v>443</v>
      </c>
      <c r="J214" s="55" t="s">
        <v>444</v>
      </c>
      <c r="K214" s="54">
        <v>-2781</v>
      </c>
      <c r="L214" s="54" t="s">
        <v>445</v>
      </c>
      <c r="M214" s="55" t="s">
        <v>157</v>
      </c>
      <c r="N214" s="55"/>
      <c r="O214" s="56" t="s">
        <v>446</v>
      </c>
      <c r="P214" s="56" t="s">
        <v>447</v>
      </c>
    </row>
    <row r="215" spans="1:16" ht="13.5" thickBot="1" x14ac:dyDescent="0.25">
      <c r="A215" s="36" t="str">
        <f t="shared" si="18"/>
        <v> AC 175.18 </v>
      </c>
      <c r="B215" s="12" t="str">
        <f t="shared" si="19"/>
        <v>I</v>
      </c>
      <c r="C215" s="36">
        <f t="shared" si="20"/>
        <v>30991.266</v>
      </c>
      <c r="D215" s="11" t="str">
        <f t="shared" si="21"/>
        <v>vis</v>
      </c>
      <c r="E215" s="53">
        <f>VLOOKUP(C215,Active!C$21:E$971,3,FALSE)</f>
        <v>-2567.0051601090286</v>
      </c>
      <c r="F215" s="12" t="s">
        <v>155</v>
      </c>
      <c r="G215" s="11" t="str">
        <f t="shared" si="22"/>
        <v>30991.266</v>
      </c>
      <c r="H215" s="36">
        <f t="shared" si="23"/>
        <v>-2567</v>
      </c>
      <c r="I215" s="54" t="s">
        <v>448</v>
      </c>
      <c r="J215" s="55" t="s">
        <v>449</v>
      </c>
      <c r="K215" s="54">
        <v>-2567</v>
      </c>
      <c r="L215" s="54" t="s">
        <v>450</v>
      </c>
      <c r="M215" s="55" t="s">
        <v>167</v>
      </c>
      <c r="N215" s="55"/>
      <c r="O215" s="56" t="s">
        <v>441</v>
      </c>
      <c r="P215" s="56" t="s">
        <v>451</v>
      </c>
    </row>
    <row r="216" spans="1:16" ht="13.5" thickBot="1" x14ac:dyDescent="0.25">
      <c r="A216" s="36" t="str">
        <f t="shared" si="18"/>
        <v> AAC 4.121 </v>
      </c>
      <c r="B216" s="12" t="str">
        <f t="shared" si="19"/>
        <v>I</v>
      </c>
      <c r="C216" s="36">
        <f t="shared" si="20"/>
        <v>31760.246999999999</v>
      </c>
      <c r="D216" s="11" t="str">
        <f t="shared" si="21"/>
        <v>vis</v>
      </c>
      <c r="E216" s="53">
        <f>VLOOKUP(C216,Active!C$21:E$971,3,FALSE)</f>
        <v>-2407.0041197644664</v>
      </c>
      <c r="F216" s="12" t="s">
        <v>155</v>
      </c>
      <c r="G216" s="11" t="str">
        <f t="shared" si="22"/>
        <v>31760.247</v>
      </c>
      <c r="H216" s="36">
        <f t="shared" si="23"/>
        <v>-2407</v>
      </c>
      <c r="I216" s="54" t="s">
        <v>452</v>
      </c>
      <c r="J216" s="55" t="s">
        <v>453</v>
      </c>
      <c r="K216" s="54">
        <v>-2407</v>
      </c>
      <c r="L216" s="54" t="s">
        <v>454</v>
      </c>
      <c r="M216" s="55" t="s">
        <v>167</v>
      </c>
      <c r="N216" s="55"/>
      <c r="O216" s="56" t="s">
        <v>428</v>
      </c>
      <c r="P216" s="56" t="s">
        <v>437</v>
      </c>
    </row>
    <row r="217" spans="1:16" ht="13.5" thickBot="1" x14ac:dyDescent="0.25">
      <c r="A217" s="36" t="str">
        <f t="shared" si="18"/>
        <v> APJ 104.253 </v>
      </c>
      <c r="B217" s="12" t="str">
        <f t="shared" si="19"/>
        <v>I</v>
      </c>
      <c r="C217" s="36">
        <f t="shared" si="20"/>
        <v>31774.663</v>
      </c>
      <c r="D217" s="11" t="str">
        <f t="shared" si="21"/>
        <v>vis</v>
      </c>
      <c r="E217" s="53">
        <f>VLOOKUP(C217,Active!C$21:E$971,3,FALSE)</f>
        <v>-2404.0045983229647</v>
      </c>
      <c r="F217" s="12" t="s">
        <v>155</v>
      </c>
      <c r="G217" s="11" t="str">
        <f t="shared" si="22"/>
        <v>31774.663</v>
      </c>
      <c r="H217" s="36">
        <f t="shared" si="23"/>
        <v>-2404</v>
      </c>
      <c r="I217" s="54" t="s">
        <v>455</v>
      </c>
      <c r="J217" s="55" t="s">
        <v>456</v>
      </c>
      <c r="K217" s="54">
        <v>-2404</v>
      </c>
      <c r="L217" s="54" t="s">
        <v>457</v>
      </c>
      <c r="M217" s="55" t="s">
        <v>167</v>
      </c>
      <c r="N217" s="55"/>
      <c r="O217" s="56" t="s">
        <v>458</v>
      </c>
      <c r="P217" s="56" t="s">
        <v>459</v>
      </c>
    </row>
    <row r="218" spans="1:16" ht="13.5" thickBot="1" x14ac:dyDescent="0.25">
      <c r="A218" s="36" t="str">
        <f t="shared" si="18"/>
        <v> AJ 55.231 </v>
      </c>
      <c r="B218" s="12" t="str">
        <f t="shared" si="19"/>
        <v>I</v>
      </c>
      <c r="C218" s="36">
        <f t="shared" si="20"/>
        <v>32096.68</v>
      </c>
      <c r="D218" s="11" t="str">
        <f t="shared" si="21"/>
        <v>vis</v>
      </c>
      <c r="E218" s="53">
        <f>VLOOKUP(C218,Active!C$21:E$971,3,FALSE)</f>
        <v>-2337.0028713509919</v>
      </c>
      <c r="F218" s="12" t="s">
        <v>155</v>
      </c>
      <c r="G218" s="11" t="str">
        <f t="shared" si="22"/>
        <v>32096.680</v>
      </c>
      <c r="H218" s="36">
        <f t="shared" si="23"/>
        <v>-2337</v>
      </c>
      <c r="I218" s="54" t="s">
        <v>460</v>
      </c>
      <c r="J218" s="55" t="s">
        <v>461</v>
      </c>
      <c r="K218" s="54">
        <v>-2337</v>
      </c>
      <c r="L218" s="54" t="s">
        <v>462</v>
      </c>
      <c r="M218" s="55" t="s">
        <v>157</v>
      </c>
      <c r="N218" s="55"/>
      <c r="O218" s="56" t="s">
        <v>463</v>
      </c>
      <c r="P218" s="56" t="s">
        <v>464</v>
      </c>
    </row>
    <row r="219" spans="1:16" ht="13.5" thickBot="1" x14ac:dyDescent="0.25">
      <c r="A219" s="36" t="str">
        <f t="shared" si="18"/>
        <v> AJ 55.231 </v>
      </c>
      <c r="B219" s="12" t="str">
        <f t="shared" si="19"/>
        <v>I</v>
      </c>
      <c r="C219" s="36">
        <f t="shared" si="20"/>
        <v>32115.883000000002</v>
      </c>
      <c r="D219" s="11" t="str">
        <f t="shared" si="21"/>
        <v>vis</v>
      </c>
      <c r="E219" s="53">
        <f>VLOOKUP(C219,Active!C$21:E$971,3,FALSE)</f>
        <v>-2333.0073240257175</v>
      </c>
      <c r="F219" s="12" t="s">
        <v>155</v>
      </c>
      <c r="G219" s="11" t="str">
        <f t="shared" si="22"/>
        <v>32115.883</v>
      </c>
      <c r="H219" s="36">
        <f t="shared" si="23"/>
        <v>-2333</v>
      </c>
      <c r="I219" s="54" t="s">
        <v>465</v>
      </c>
      <c r="J219" s="55" t="s">
        <v>466</v>
      </c>
      <c r="K219" s="54">
        <v>-2333</v>
      </c>
      <c r="L219" s="54" t="s">
        <v>467</v>
      </c>
      <c r="M219" s="55" t="s">
        <v>157</v>
      </c>
      <c r="N219" s="55"/>
      <c r="O219" s="56" t="s">
        <v>463</v>
      </c>
      <c r="P219" s="56" t="s">
        <v>464</v>
      </c>
    </row>
    <row r="220" spans="1:16" ht="13.5" thickBot="1" x14ac:dyDescent="0.25">
      <c r="A220" s="36" t="str">
        <f t="shared" si="18"/>
        <v> AAC 4.114 </v>
      </c>
      <c r="B220" s="12" t="str">
        <f t="shared" si="19"/>
        <v>I</v>
      </c>
      <c r="C220" s="36">
        <f t="shared" si="20"/>
        <v>32793.569000000003</v>
      </c>
      <c r="D220" s="11" t="str">
        <f t="shared" si="21"/>
        <v>vis</v>
      </c>
      <c r="E220" s="53">
        <f>VLOOKUP(C220,Active!C$21:E$971,3,FALSE)</f>
        <v>-2192.0019350408852</v>
      </c>
      <c r="F220" s="12" t="s">
        <v>155</v>
      </c>
      <c r="G220" s="11" t="str">
        <f t="shared" si="22"/>
        <v>32793.569</v>
      </c>
      <c r="H220" s="36">
        <f t="shared" si="23"/>
        <v>-2192</v>
      </c>
      <c r="I220" s="54" t="s">
        <v>468</v>
      </c>
      <c r="J220" s="55" t="s">
        <v>469</v>
      </c>
      <c r="K220" s="54">
        <v>-2192</v>
      </c>
      <c r="L220" s="54" t="s">
        <v>427</v>
      </c>
      <c r="M220" s="55" t="s">
        <v>167</v>
      </c>
      <c r="N220" s="55"/>
      <c r="O220" s="56" t="s">
        <v>470</v>
      </c>
      <c r="P220" s="56" t="s">
        <v>471</v>
      </c>
    </row>
    <row r="221" spans="1:16" ht="13.5" thickBot="1" x14ac:dyDescent="0.25">
      <c r="A221" s="36" t="str">
        <f t="shared" si="18"/>
        <v> AAC 5.6 </v>
      </c>
      <c r="B221" s="12" t="str">
        <f t="shared" si="19"/>
        <v>I</v>
      </c>
      <c r="C221" s="36">
        <f t="shared" si="20"/>
        <v>33067.525999999998</v>
      </c>
      <c r="D221" s="11" t="str">
        <f t="shared" si="21"/>
        <v>vis</v>
      </c>
      <c r="E221" s="53">
        <f>VLOOKUP(C221,Active!C$21:E$971,3,FALSE)</f>
        <v>-2135.0000000000009</v>
      </c>
      <c r="F221" s="12" t="s">
        <v>155</v>
      </c>
      <c r="G221" s="11" t="str">
        <f t="shared" si="22"/>
        <v>33067.526</v>
      </c>
      <c r="H221" s="36">
        <f t="shared" si="23"/>
        <v>-2135</v>
      </c>
      <c r="I221" s="54" t="s">
        <v>472</v>
      </c>
      <c r="J221" s="55" t="s">
        <v>473</v>
      </c>
      <c r="K221" s="54">
        <v>-2135</v>
      </c>
      <c r="L221" s="54" t="s">
        <v>474</v>
      </c>
      <c r="M221" s="55" t="s">
        <v>167</v>
      </c>
      <c r="N221" s="55"/>
      <c r="O221" s="56" t="s">
        <v>470</v>
      </c>
      <c r="P221" s="56" t="s">
        <v>475</v>
      </c>
    </row>
    <row r="222" spans="1:16" ht="13.5" thickBot="1" x14ac:dyDescent="0.25">
      <c r="A222" s="36" t="str">
        <f t="shared" si="18"/>
        <v> AJ 55.231 </v>
      </c>
      <c r="B222" s="12" t="str">
        <f t="shared" si="19"/>
        <v>I</v>
      </c>
      <c r="C222" s="36">
        <f t="shared" si="20"/>
        <v>33115.586000000003</v>
      </c>
      <c r="D222" s="11" t="str">
        <f t="shared" si="21"/>
        <v>vis</v>
      </c>
      <c r="E222" s="53">
        <f>VLOOKUP(C222,Active!C$21:E$971,3,FALSE)</f>
        <v>-2125.0002080689119</v>
      </c>
      <c r="F222" s="12" t="s">
        <v>155</v>
      </c>
      <c r="G222" s="11" t="str">
        <f t="shared" si="22"/>
        <v>33115.586</v>
      </c>
      <c r="H222" s="36">
        <f t="shared" si="23"/>
        <v>-2125</v>
      </c>
      <c r="I222" s="54" t="s">
        <v>476</v>
      </c>
      <c r="J222" s="55" t="s">
        <v>477</v>
      </c>
      <c r="K222" s="54">
        <v>-2125</v>
      </c>
      <c r="L222" s="54" t="s">
        <v>478</v>
      </c>
      <c r="M222" s="55" t="s">
        <v>157</v>
      </c>
      <c r="N222" s="55"/>
      <c r="O222" s="56" t="s">
        <v>463</v>
      </c>
      <c r="P222" s="56" t="s">
        <v>464</v>
      </c>
    </row>
    <row r="223" spans="1:16" ht="13.5" thickBot="1" x14ac:dyDescent="0.25">
      <c r="A223" s="36" t="str">
        <f t="shared" si="18"/>
        <v> AJ 59.455 </v>
      </c>
      <c r="B223" s="12" t="str">
        <f t="shared" si="19"/>
        <v>I</v>
      </c>
      <c r="C223" s="36">
        <f t="shared" si="20"/>
        <v>33562.555999999997</v>
      </c>
      <c r="D223" s="11" t="str">
        <f t="shared" si="21"/>
        <v>vis</v>
      </c>
      <c r="E223" s="53">
        <f>VLOOKUP(C223,Active!C$21:E$971,3,FALSE)</f>
        <v>-2031.9996462828499</v>
      </c>
      <c r="F223" s="12" t="s">
        <v>155</v>
      </c>
      <c r="G223" s="11" t="str">
        <f t="shared" si="22"/>
        <v>33562.556</v>
      </c>
      <c r="H223" s="36">
        <f t="shared" si="23"/>
        <v>-2032</v>
      </c>
      <c r="I223" s="54" t="s">
        <v>479</v>
      </c>
      <c r="J223" s="55" t="s">
        <v>480</v>
      </c>
      <c r="K223" s="54">
        <v>-2032</v>
      </c>
      <c r="L223" s="54" t="s">
        <v>481</v>
      </c>
      <c r="M223" s="55" t="s">
        <v>157</v>
      </c>
      <c r="N223" s="55"/>
      <c r="O223" s="56" t="s">
        <v>463</v>
      </c>
      <c r="P223" s="56" t="s">
        <v>482</v>
      </c>
    </row>
    <row r="224" spans="1:16" ht="13.5" thickBot="1" x14ac:dyDescent="0.25">
      <c r="A224" s="36" t="str">
        <f t="shared" si="18"/>
        <v> AJ 59.455 </v>
      </c>
      <c r="B224" s="12" t="str">
        <f t="shared" si="19"/>
        <v>I</v>
      </c>
      <c r="C224" s="36">
        <f t="shared" si="20"/>
        <v>33855.724000000002</v>
      </c>
      <c r="D224" s="11" t="str">
        <f t="shared" si="21"/>
        <v>vis</v>
      </c>
      <c r="E224" s="53">
        <f>VLOOKUP(C224,Active!C$21:E$971,3,FALSE)</f>
        <v>-1971.0004993653897</v>
      </c>
      <c r="F224" s="12" t="s">
        <v>155</v>
      </c>
      <c r="G224" s="11" t="str">
        <f t="shared" si="22"/>
        <v>33855.724</v>
      </c>
      <c r="H224" s="36">
        <f t="shared" si="23"/>
        <v>-1971</v>
      </c>
      <c r="I224" s="54" t="s">
        <v>483</v>
      </c>
      <c r="J224" s="55" t="s">
        <v>484</v>
      </c>
      <c r="K224" s="54">
        <v>-1971</v>
      </c>
      <c r="L224" s="54" t="s">
        <v>485</v>
      </c>
      <c r="M224" s="55" t="s">
        <v>157</v>
      </c>
      <c r="N224" s="55"/>
      <c r="O224" s="56" t="s">
        <v>463</v>
      </c>
      <c r="P224" s="56" t="s">
        <v>482</v>
      </c>
    </row>
    <row r="225" spans="1:16" ht="13.5" thickBot="1" x14ac:dyDescent="0.25">
      <c r="A225" s="36" t="str">
        <f t="shared" si="18"/>
        <v> AJ 59.455 </v>
      </c>
      <c r="B225" s="12" t="str">
        <f t="shared" si="19"/>
        <v>I</v>
      </c>
      <c r="C225" s="36">
        <f t="shared" si="20"/>
        <v>33879.756000000001</v>
      </c>
      <c r="D225" s="11" t="str">
        <f t="shared" si="21"/>
        <v>vis</v>
      </c>
      <c r="E225" s="53">
        <f>VLOOKUP(C225,Active!C$21:E$971,3,FALSE)</f>
        <v>-1966.0001872620212</v>
      </c>
      <c r="F225" s="12" t="s">
        <v>155</v>
      </c>
      <c r="G225" s="11" t="str">
        <f t="shared" si="22"/>
        <v>33879.756</v>
      </c>
      <c r="H225" s="36">
        <f t="shared" si="23"/>
        <v>-1966</v>
      </c>
      <c r="I225" s="54" t="s">
        <v>486</v>
      </c>
      <c r="J225" s="55" t="s">
        <v>487</v>
      </c>
      <c r="K225" s="54">
        <v>-1966</v>
      </c>
      <c r="L225" s="54" t="s">
        <v>478</v>
      </c>
      <c r="M225" s="55" t="s">
        <v>157</v>
      </c>
      <c r="N225" s="55"/>
      <c r="O225" s="56" t="s">
        <v>463</v>
      </c>
      <c r="P225" s="56" t="s">
        <v>482</v>
      </c>
    </row>
    <row r="226" spans="1:16" ht="13.5" thickBot="1" x14ac:dyDescent="0.25">
      <c r="A226" s="36" t="str">
        <f t="shared" si="18"/>
        <v> AAC 5.11 </v>
      </c>
      <c r="B226" s="12" t="str">
        <f t="shared" si="19"/>
        <v>I</v>
      </c>
      <c r="C226" s="36">
        <f t="shared" si="20"/>
        <v>33889.375</v>
      </c>
      <c r="D226" s="11" t="str">
        <f t="shared" si="21"/>
        <v>vis</v>
      </c>
      <c r="E226" s="53">
        <f>VLOOKUP(C226,Active!C$21:E$971,3,FALSE)</f>
        <v>-1963.9987723934171</v>
      </c>
      <c r="F226" s="12" t="s">
        <v>155</v>
      </c>
      <c r="G226" s="11" t="str">
        <f t="shared" si="22"/>
        <v>33889.375</v>
      </c>
      <c r="H226" s="36">
        <f t="shared" si="23"/>
        <v>-1964</v>
      </c>
      <c r="I226" s="54" t="s">
        <v>488</v>
      </c>
      <c r="J226" s="55" t="s">
        <v>489</v>
      </c>
      <c r="K226" s="54">
        <v>-1964</v>
      </c>
      <c r="L226" s="54" t="s">
        <v>490</v>
      </c>
      <c r="M226" s="55" t="s">
        <v>167</v>
      </c>
      <c r="N226" s="55"/>
      <c r="O226" s="56" t="s">
        <v>470</v>
      </c>
      <c r="P226" s="56" t="s">
        <v>491</v>
      </c>
    </row>
    <row r="227" spans="1:16" ht="13.5" thickBot="1" x14ac:dyDescent="0.25">
      <c r="A227" s="36" t="str">
        <f t="shared" si="18"/>
        <v> AAC 5.190 </v>
      </c>
      <c r="B227" s="12" t="str">
        <f t="shared" si="19"/>
        <v>I</v>
      </c>
      <c r="C227" s="36">
        <f t="shared" si="20"/>
        <v>34254.618999999999</v>
      </c>
      <c r="D227" s="11" t="str">
        <f t="shared" si="21"/>
        <v>vis</v>
      </c>
      <c r="E227" s="53">
        <f>VLOOKUP(C227,Active!C$21:E$971,3,FALSE)</f>
        <v>-1888.0028505441007</v>
      </c>
      <c r="F227" s="12" t="s">
        <v>155</v>
      </c>
      <c r="G227" s="11" t="str">
        <f t="shared" si="22"/>
        <v>34254.619</v>
      </c>
      <c r="H227" s="36">
        <f t="shared" si="23"/>
        <v>-1888</v>
      </c>
      <c r="I227" s="54" t="s">
        <v>492</v>
      </c>
      <c r="J227" s="55" t="s">
        <v>493</v>
      </c>
      <c r="K227" s="54">
        <v>-1888</v>
      </c>
      <c r="L227" s="54" t="s">
        <v>462</v>
      </c>
      <c r="M227" s="55" t="s">
        <v>167</v>
      </c>
      <c r="N227" s="55"/>
      <c r="O227" s="56" t="s">
        <v>470</v>
      </c>
      <c r="P227" s="56" t="s">
        <v>494</v>
      </c>
    </row>
    <row r="228" spans="1:16" ht="13.5" thickBot="1" x14ac:dyDescent="0.25">
      <c r="A228" s="36" t="str">
        <f t="shared" si="18"/>
        <v> AJ 59.455 </v>
      </c>
      <c r="B228" s="12" t="str">
        <f t="shared" si="19"/>
        <v>I</v>
      </c>
      <c r="C228" s="36">
        <f t="shared" si="20"/>
        <v>34302.694000000003</v>
      </c>
      <c r="D228" s="11" t="str">
        <f t="shared" si="21"/>
        <v>vis</v>
      </c>
      <c r="E228" s="53">
        <f>VLOOKUP(C228,Active!C$21:E$971,3,FALSE)</f>
        <v>-1877.9999375793259</v>
      </c>
      <c r="F228" s="12" t="s">
        <v>155</v>
      </c>
      <c r="G228" s="11" t="str">
        <f t="shared" si="22"/>
        <v>34302.694</v>
      </c>
      <c r="H228" s="36">
        <f t="shared" si="23"/>
        <v>-1878</v>
      </c>
      <c r="I228" s="54" t="s">
        <v>495</v>
      </c>
      <c r="J228" s="55" t="s">
        <v>496</v>
      </c>
      <c r="K228" s="54">
        <v>-1878</v>
      </c>
      <c r="L228" s="54" t="s">
        <v>474</v>
      </c>
      <c r="M228" s="55" t="s">
        <v>157</v>
      </c>
      <c r="N228" s="55"/>
      <c r="O228" s="56" t="s">
        <v>463</v>
      </c>
      <c r="P228" s="56" t="s">
        <v>482</v>
      </c>
    </row>
    <row r="229" spans="1:16" ht="13.5" thickBot="1" x14ac:dyDescent="0.25">
      <c r="A229" s="36" t="str">
        <f t="shared" si="18"/>
        <v> AJ 59.455 </v>
      </c>
      <c r="B229" s="12" t="str">
        <f t="shared" si="19"/>
        <v>I</v>
      </c>
      <c r="C229" s="36">
        <f t="shared" si="20"/>
        <v>34331.525999999998</v>
      </c>
      <c r="D229" s="11" t="str">
        <f t="shared" si="21"/>
        <v>vis</v>
      </c>
      <c r="E229" s="53">
        <f>VLOOKUP(C229,Active!C$21:E$971,3,FALSE)</f>
        <v>-1872.0008946963242</v>
      </c>
      <c r="F229" s="12" t="s">
        <v>155</v>
      </c>
      <c r="G229" s="11" t="str">
        <f t="shared" si="22"/>
        <v>34331.526</v>
      </c>
      <c r="H229" s="36">
        <f t="shared" si="23"/>
        <v>-1872</v>
      </c>
      <c r="I229" s="54" t="s">
        <v>497</v>
      </c>
      <c r="J229" s="55" t="s">
        <v>498</v>
      </c>
      <c r="K229" s="54">
        <v>-1872</v>
      </c>
      <c r="L229" s="54" t="s">
        <v>499</v>
      </c>
      <c r="M229" s="55" t="s">
        <v>157</v>
      </c>
      <c r="N229" s="55"/>
      <c r="O229" s="56" t="s">
        <v>463</v>
      </c>
      <c r="P229" s="56" t="s">
        <v>482</v>
      </c>
    </row>
    <row r="230" spans="1:16" ht="13.5" thickBot="1" x14ac:dyDescent="0.25">
      <c r="A230" s="36" t="str">
        <f t="shared" si="18"/>
        <v> AAC 5.190 </v>
      </c>
      <c r="B230" s="12" t="str">
        <f t="shared" si="19"/>
        <v>I</v>
      </c>
      <c r="C230" s="36">
        <f t="shared" si="20"/>
        <v>34605.466</v>
      </c>
      <c r="D230" s="11" t="str">
        <f t="shared" si="21"/>
        <v>vis</v>
      </c>
      <c r="E230" s="53">
        <f>VLOOKUP(C230,Active!C$21:E$971,3,FALSE)</f>
        <v>-1815.0024968269493</v>
      </c>
      <c r="F230" s="12" t="s">
        <v>155</v>
      </c>
      <c r="G230" s="11" t="str">
        <f t="shared" si="22"/>
        <v>34605.466</v>
      </c>
      <c r="H230" s="36">
        <f t="shared" si="23"/>
        <v>-1815</v>
      </c>
      <c r="I230" s="54" t="s">
        <v>500</v>
      </c>
      <c r="J230" s="55" t="s">
        <v>501</v>
      </c>
      <c r="K230" s="54">
        <v>-1815</v>
      </c>
      <c r="L230" s="54" t="s">
        <v>502</v>
      </c>
      <c r="M230" s="55" t="s">
        <v>167</v>
      </c>
      <c r="N230" s="55"/>
      <c r="O230" s="56" t="s">
        <v>470</v>
      </c>
      <c r="P230" s="56" t="s">
        <v>494</v>
      </c>
    </row>
    <row r="231" spans="1:16" ht="13.5" thickBot="1" x14ac:dyDescent="0.25">
      <c r="A231" s="36" t="str">
        <f t="shared" si="18"/>
        <v> AJ 62.373 </v>
      </c>
      <c r="B231" s="12" t="str">
        <f t="shared" si="19"/>
        <v>I</v>
      </c>
      <c r="C231" s="36">
        <f t="shared" si="20"/>
        <v>34648.74</v>
      </c>
      <c r="D231" s="11" t="str">
        <f t="shared" si="21"/>
        <v>vis</v>
      </c>
      <c r="E231" s="53">
        <f>VLOOKUP(C231,Active!C$21:E$971,3,FALSE)</f>
        <v>-1805.9985227107225</v>
      </c>
      <c r="F231" s="12" t="s">
        <v>155</v>
      </c>
      <c r="G231" s="11" t="str">
        <f t="shared" si="22"/>
        <v>34648.740</v>
      </c>
      <c r="H231" s="36">
        <f t="shared" si="23"/>
        <v>-1806</v>
      </c>
      <c r="I231" s="54" t="s">
        <v>503</v>
      </c>
      <c r="J231" s="55" t="s">
        <v>504</v>
      </c>
      <c r="K231" s="54">
        <v>-1806</v>
      </c>
      <c r="L231" s="54" t="s">
        <v>505</v>
      </c>
      <c r="M231" s="55" t="s">
        <v>157</v>
      </c>
      <c r="N231" s="55"/>
      <c r="O231" s="56" t="s">
        <v>463</v>
      </c>
      <c r="P231" s="56" t="s">
        <v>506</v>
      </c>
    </row>
    <row r="232" spans="1:16" ht="13.5" thickBot="1" x14ac:dyDescent="0.25">
      <c r="A232" s="36" t="str">
        <f t="shared" si="18"/>
        <v> AJ 62.373 </v>
      </c>
      <c r="B232" s="12" t="str">
        <f t="shared" si="19"/>
        <v>I</v>
      </c>
      <c r="C232" s="36">
        <f t="shared" si="20"/>
        <v>34653.531000000003</v>
      </c>
      <c r="D232" s="11" t="str">
        <f t="shared" si="21"/>
        <v>vis</v>
      </c>
      <c r="E232" s="53">
        <f>VLOOKUP(C232,Active!C$21:E$971,3,FALSE)</f>
        <v>-1805.0016645512992</v>
      </c>
      <c r="F232" s="12" t="s">
        <v>155</v>
      </c>
      <c r="G232" s="11" t="str">
        <f t="shared" si="22"/>
        <v>34653.531</v>
      </c>
      <c r="H232" s="36">
        <f t="shared" si="23"/>
        <v>-1805</v>
      </c>
      <c r="I232" s="54" t="s">
        <v>507</v>
      </c>
      <c r="J232" s="55" t="s">
        <v>508</v>
      </c>
      <c r="K232" s="54">
        <v>-1805</v>
      </c>
      <c r="L232" s="54" t="s">
        <v>509</v>
      </c>
      <c r="M232" s="55" t="s">
        <v>157</v>
      </c>
      <c r="N232" s="55"/>
      <c r="O232" s="56" t="s">
        <v>463</v>
      </c>
      <c r="P232" s="56" t="s">
        <v>506</v>
      </c>
    </row>
    <row r="233" spans="1:16" ht="13.5" thickBot="1" x14ac:dyDescent="0.25">
      <c r="A233" s="36" t="str">
        <f t="shared" si="18"/>
        <v> AJ 62.373 </v>
      </c>
      <c r="B233" s="12" t="str">
        <f t="shared" si="19"/>
        <v>I</v>
      </c>
      <c r="C233" s="36">
        <f t="shared" si="20"/>
        <v>34922.678</v>
      </c>
      <c r="D233" s="11" t="str">
        <f t="shared" si="21"/>
        <v>vis</v>
      </c>
      <c r="E233" s="53">
        <f>VLOOKUP(C233,Active!C$21:E$971,3,FALSE)</f>
        <v>-1749.0005409791727</v>
      </c>
      <c r="F233" s="12" t="s">
        <v>155</v>
      </c>
      <c r="G233" s="11" t="str">
        <f t="shared" si="22"/>
        <v>34922.678</v>
      </c>
      <c r="H233" s="36">
        <f t="shared" si="23"/>
        <v>-1749</v>
      </c>
      <c r="I233" s="54" t="s">
        <v>510</v>
      </c>
      <c r="J233" s="55" t="s">
        <v>511</v>
      </c>
      <c r="K233" s="54">
        <v>-1749</v>
      </c>
      <c r="L233" s="54" t="s">
        <v>156</v>
      </c>
      <c r="M233" s="55" t="s">
        <v>157</v>
      </c>
      <c r="N233" s="55"/>
      <c r="O233" s="56" t="s">
        <v>463</v>
      </c>
      <c r="P233" s="56" t="s">
        <v>506</v>
      </c>
    </row>
    <row r="234" spans="1:16" ht="13.5" thickBot="1" x14ac:dyDescent="0.25">
      <c r="A234" s="36" t="str">
        <f t="shared" si="18"/>
        <v> AJ 62.373 </v>
      </c>
      <c r="B234" s="12" t="str">
        <f t="shared" si="19"/>
        <v>I</v>
      </c>
      <c r="C234" s="36">
        <f t="shared" si="20"/>
        <v>35076.468000000001</v>
      </c>
      <c r="D234" s="11" t="str">
        <f t="shared" si="21"/>
        <v>vis</v>
      </c>
      <c r="E234" s="53">
        <f>VLOOKUP(C234,Active!C$21:E$971,3,FALSE)</f>
        <v>-1717.0016229375169</v>
      </c>
      <c r="F234" s="12" t="s">
        <v>155</v>
      </c>
      <c r="G234" s="11" t="str">
        <f t="shared" si="22"/>
        <v>35076.468</v>
      </c>
      <c r="H234" s="36">
        <f t="shared" si="23"/>
        <v>-1717</v>
      </c>
      <c r="I234" s="54" t="s">
        <v>512</v>
      </c>
      <c r="J234" s="55" t="s">
        <v>513</v>
      </c>
      <c r="K234" s="54">
        <v>-1717</v>
      </c>
      <c r="L234" s="54" t="s">
        <v>509</v>
      </c>
      <c r="M234" s="55" t="s">
        <v>157</v>
      </c>
      <c r="N234" s="55"/>
      <c r="O234" s="56" t="s">
        <v>463</v>
      </c>
      <c r="P234" s="56" t="s">
        <v>506</v>
      </c>
    </row>
    <row r="235" spans="1:16" ht="13.5" thickBot="1" x14ac:dyDescent="0.25">
      <c r="A235" s="36" t="str">
        <f t="shared" si="18"/>
        <v> AJ 62.373 </v>
      </c>
      <c r="B235" s="12" t="str">
        <f t="shared" si="19"/>
        <v>I</v>
      </c>
      <c r="C235" s="36">
        <f t="shared" si="20"/>
        <v>35292.748</v>
      </c>
      <c r="D235" s="11" t="str">
        <f t="shared" si="21"/>
        <v>vis</v>
      </c>
      <c r="E235" s="53">
        <f>VLOOKUP(C235,Active!C$21:E$971,3,FALSE)</f>
        <v>-1672.000478558499</v>
      </c>
      <c r="F235" s="12" t="s">
        <v>155</v>
      </c>
      <c r="G235" s="11" t="str">
        <f t="shared" si="22"/>
        <v>35292.748</v>
      </c>
      <c r="H235" s="36">
        <f t="shared" si="23"/>
        <v>-1672</v>
      </c>
      <c r="I235" s="54" t="s">
        <v>514</v>
      </c>
      <c r="J235" s="55" t="s">
        <v>515</v>
      </c>
      <c r="K235" s="54">
        <v>-1672</v>
      </c>
      <c r="L235" s="54" t="s">
        <v>485</v>
      </c>
      <c r="M235" s="55" t="s">
        <v>157</v>
      </c>
      <c r="N235" s="55"/>
      <c r="O235" s="56" t="s">
        <v>463</v>
      </c>
      <c r="P235" s="56" t="s">
        <v>506</v>
      </c>
    </row>
    <row r="236" spans="1:16" ht="13.5" thickBot="1" x14ac:dyDescent="0.25">
      <c r="A236" s="36" t="str">
        <f t="shared" si="18"/>
        <v> AJ 62.373 </v>
      </c>
      <c r="B236" s="12" t="str">
        <f t="shared" si="19"/>
        <v>I</v>
      </c>
      <c r="C236" s="36">
        <f t="shared" si="20"/>
        <v>35340.803</v>
      </c>
      <c r="D236" s="11" t="str">
        <f t="shared" si="21"/>
        <v>vis</v>
      </c>
      <c r="E236" s="53">
        <f>VLOOKUP(C236,Active!C$21:E$971,3,FALSE)</f>
        <v>-1662.0017269719733</v>
      </c>
      <c r="F236" s="12" t="s">
        <v>155</v>
      </c>
      <c r="G236" s="11" t="str">
        <f t="shared" si="22"/>
        <v>35340.803</v>
      </c>
      <c r="H236" s="36">
        <f t="shared" si="23"/>
        <v>-1662</v>
      </c>
      <c r="I236" s="54" t="s">
        <v>516</v>
      </c>
      <c r="J236" s="55" t="s">
        <v>517</v>
      </c>
      <c r="K236" s="54">
        <v>-1662</v>
      </c>
      <c r="L236" s="54" t="s">
        <v>509</v>
      </c>
      <c r="M236" s="55" t="s">
        <v>157</v>
      </c>
      <c r="N236" s="55"/>
      <c r="O236" s="56" t="s">
        <v>463</v>
      </c>
      <c r="P236" s="56" t="s">
        <v>506</v>
      </c>
    </row>
    <row r="237" spans="1:16" ht="13.5" thickBot="1" x14ac:dyDescent="0.25">
      <c r="A237" s="36" t="str">
        <f t="shared" si="18"/>
        <v> AJ 62.373 </v>
      </c>
      <c r="B237" s="12" t="str">
        <f t="shared" si="19"/>
        <v>I</v>
      </c>
      <c r="C237" s="36">
        <f t="shared" si="20"/>
        <v>35345.61</v>
      </c>
      <c r="D237" s="11" t="str">
        <f t="shared" si="21"/>
        <v>vis</v>
      </c>
      <c r="E237" s="53">
        <f>VLOOKUP(C237,Active!C$21:E$971,3,FALSE)</f>
        <v>-1661.0015397099521</v>
      </c>
      <c r="F237" s="12" t="s">
        <v>155</v>
      </c>
      <c r="G237" s="11" t="str">
        <f t="shared" si="22"/>
        <v>35345.610</v>
      </c>
      <c r="H237" s="36">
        <f t="shared" si="23"/>
        <v>-1661</v>
      </c>
      <c r="I237" s="54" t="s">
        <v>518</v>
      </c>
      <c r="J237" s="55" t="s">
        <v>519</v>
      </c>
      <c r="K237" s="54">
        <v>-1661</v>
      </c>
      <c r="L237" s="54" t="s">
        <v>520</v>
      </c>
      <c r="M237" s="55" t="s">
        <v>157</v>
      </c>
      <c r="N237" s="55"/>
      <c r="O237" s="56" t="s">
        <v>463</v>
      </c>
      <c r="P237" s="56" t="s">
        <v>506</v>
      </c>
    </row>
    <row r="238" spans="1:16" ht="13.5" thickBot="1" x14ac:dyDescent="0.25">
      <c r="A238" s="36" t="str">
        <f t="shared" si="18"/>
        <v> AA 6.142 </v>
      </c>
      <c r="B238" s="12" t="str">
        <f t="shared" si="19"/>
        <v>I</v>
      </c>
      <c r="C238" s="36">
        <f t="shared" si="20"/>
        <v>35345.612999999998</v>
      </c>
      <c r="D238" s="11" t="str">
        <f t="shared" si="21"/>
        <v>vis</v>
      </c>
      <c r="E238" s="53">
        <f>VLOOKUP(C238,Active!C$21:E$971,3,FALSE)</f>
        <v>-1661.0009155032155</v>
      </c>
      <c r="F238" s="12" t="s">
        <v>155</v>
      </c>
      <c r="G238" s="11" t="str">
        <f t="shared" si="22"/>
        <v>35345.613</v>
      </c>
      <c r="H238" s="36">
        <f t="shared" si="23"/>
        <v>-1661</v>
      </c>
      <c r="I238" s="54" t="s">
        <v>521</v>
      </c>
      <c r="J238" s="55" t="s">
        <v>522</v>
      </c>
      <c r="K238" s="54">
        <v>-1661</v>
      </c>
      <c r="L238" s="54" t="s">
        <v>499</v>
      </c>
      <c r="M238" s="55" t="s">
        <v>167</v>
      </c>
      <c r="N238" s="55"/>
      <c r="O238" s="56" t="s">
        <v>470</v>
      </c>
      <c r="P238" s="56" t="s">
        <v>523</v>
      </c>
    </row>
    <row r="239" spans="1:16" ht="13.5" thickBot="1" x14ac:dyDescent="0.25">
      <c r="A239" s="36" t="str">
        <f t="shared" si="18"/>
        <v> AJ 62.373 </v>
      </c>
      <c r="B239" s="12" t="str">
        <f t="shared" si="19"/>
        <v>I</v>
      </c>
      <c r="C239" s="36">
        <f t="shared" si="20"/>
        <v>35393.675999999999</v>
      </c>
      <c r="D239" s="11" t="str">
        <f t="shared" si="21"/>
        <v>vis</v>
      </c>
      <c r="E239" s="53">
        <f>VLOOKUP(C239,Active!C$21:E$971,3,FALSE)</f>
        <v>-1651.0004993653902</v>
      </c>
      <c r="F239" s="12" t="s">
        <v>155</v>
      </c>
      <c r="G239" s="11" t="str">
        <f t="shared" si="22"/>
        <v>35393.676</v>
      </c>
      <c r="H239" s="36">
        <f t="shared" si="23"/>
        <v>-1651</v>
      </c>
      <c r="I239" s="54" t="s">
        <v>524</v>
      </c>
      <c r="J239" s="55" t="s">
        <v>525</v>
      </c>
      <c r="K239" s="54">
        <v>-1651</v>
      </c>
      <c r="L239" s="54" t="s">
        <v>485</v>
      </c>
      <c r="M239" s="55" t="s">
        <v>157</v>
      </c>
      <c r="N239" s="55"/>
      <c r="O239" s="56" t="s">
        <v>463</v>
      </c>
      <c r="P239" s="56" t="s">
        <v>506</v>
      </c>
    </row>
    <row r="240" spans="1:16" ht="13.5" thickBot="1" x14ac:dyDescent="0.25">
      <c r="A240" s="36" t="str">
        <f t="shared" si="18"/>
        <v> AJ 62.373 </v>
      </c>
      <c r="B240" s="12" t="str">
        <f t="shared" si="19"/>
        <v>I</v>
      </c>
      <c r="C240" s="36">
        <f t="shared" si="20"/>
        <v>35691.646000000001</v>
      </c>
      <c r="D240" s="11" t="str">
        <f t="shared" si="21"/>
        <v>vis</v>
      </c>
      <c r="E240" s="53">
        <f>VLOOKUP(C240,Active!C$21:E$971,3,FALSE)</f>
        <v>-1589.0022055304719</v>
      </c>
      <c r="F240" s="12" t="s">
        <v>155</v>
      </c>
      <c r="G240" s="11" t="str">
        <f t="shared" si="22"/>
        <v>35691.646</v>
      </c>
      <c r="H240" s="36">
        <f t="shared" si="23"/>
        <v>-1589</v>
      </c>
      <c r="I240" s="54" t="s">
        <v>526</v>
      </c>
      <c r="J240" s="55" t="s">
        <v>527</v>
      </c>
      <c r="K240" s="54">
        <v>-1589</v>
      </c>
      <c r="L240" s="54" t="s">
        <v>528</v>
      </c>
      <c r="M240" s="55" t="s">
        <v>157</v>
      </c>
      <c r="N240" s="55"/>
      <c r="O240" s="56" t="s">
        <v>463</v>
      </c>
      <c r="P240" s="56" t="s">
        <v>506</v>
      </c>
    </row>
    <row r="241" spans="1:16" ht="13.5" thickBot="1" x14ac:dyDescent="0.25">
      <c r="A241" s="36" t="str">
        <f t="shared" si="18"/>
        <v> AJ 62.373 </v>
      </c>
      <c r="B241" s="12" t="str">
        <f t="shared" si="19"/>
        <v>I</v>
      </c>
      <c r="C241" s="36">
        <f t="shared" si="20"/>
        <v>35715.68</v>
      </c>
      <c r="D241" s="11" t="str">
        <f t="shared" si="21"/>
        <v>vis</v>
      </c>
      <c r="E241" s="53">
        <f>VLOOKUP(C241,Active!C$21:E$971,3,FALSE)</f>
        <v>-1584.0014772892785</v>
      </c>
      <c r="F241" s="12" t="s">
        <v>155</v>
      </c>
      <c r="G241" s="11" t="str">
        <f t="shared" si="22"/>
        <v>35715.680</v>
      </c>
      <c r="H241" s="36">
        <f t="shared" si="23"/>
        <v>-1584</v>
      </c>
      <c r="I241" s="54" t="s">
        <v>529</v>
      </c>
      <c r="J241" s="55" t="s">
        <v>530</v>
      </c>
      <c r="K241" s="54">
        <v>-1584</v>
      </c>
      <c r="L241" s="54" t="s">
        <v>520</v>
      </c>
      <c r="M241" s="55" t="s">
        <v>157</v>
      </c>
      <c r="N241" s="55"/>
      <c r="O241" s="56" t="s">
        <v>463</v>
      </c>
      <c r="P241" s="56" t="s">
        <v>506</v>
      </c>
    </row>
    <row r="242" spans="1:16" ht="13.5" thickBot="1" x14ac:dyDescent="0.25">
      <c r="A242" s="36" t="str">
        <f t="shared" si="18"/>
        <v> AJ 62.373 </v>
      </c>
      <c r="B242" s="12" t="str">
        <f t="shared" si="19"/>
        <v>I</v>
      </c>
      <c r="C242" s="36">
        <f t="shared" si="20"/>
        <v>35739.72</v>
      </c>
      <c r="D242" s="11" t="str">
        <f t="shared" si="21"/>
        <v>vis</v>
      </c>
      <c r="E242" s="53">
        <f>VLOOKUP(C242,Active!C$21:E$971,3,FALSE)</f>
        <v>-1578.9995006346103</v>
      </c>
      <c r="F242" s="12" t="s">
        <v>155</v>
      </c>
      <c r="G242" s="11" t="str">
        <f t="shared" si="22"/>
        <v>35739.720</v>
      </c>
      <c r="H242" s="36">
        <f t="shared" si="23"/>
        <v>-1579</v>
      </c>
      <c r="I242" s="54" t="s">
        <v>531</v>
      </c>
      <c r="J242" s="55" t="s">
        <v>532</v>
      </c>
      <c r="K242" s="54">
        <v>-1579</v>
      </c>
      <c r="L242" s="54" t="s">
        <v>481</v>
      </c>
      <c r="M242" s="55" t="s">
        <v>157</v>
      </c>
      <c r="N242" s="55"/>
      <c r="O242" s="56" t="s">
        <v>463</v>
      </c>
      <c r="P242" s="56" t="s">
        <v>506</v>
      </c>
    </row>
    <row r="243" spans="1:16" ht="13.5" thickBot="1" x14ac:dyDescent="0.25">
      <c r="A243" s="36" t="str">
        <f t="shared" si="18"/>
        <v> AC 175.18 </v>
      </c>
      <c r="B243" s="12" t="str">
        <f t="shared" si="19"/>
        <v>I</v>
      </c>
      <c r="C243" s="36">
        <f t="shared" si="20"/>
        <v>35749.322</v>
      </c>
      <c r="D243" s="11" t="str">
        <f t="shared" si="21"/>
        <v>vis</v>
      </c>
      <c r="E243" s="53">
        <f>VLOOKUP(C243,Active!C$21:E$971,3,FALSE)</f>
        <v>-1577.0016229375171</v>
      </c>
      <c r="F243" s="12" t="s">
        <v>155</v>
      </c>
      <c r="G243" s="11" t="str">
        <f t="shared" si="22"/>
        <v>35749.322</v>
      </c>
      <c r="H243" s="36">
        <f t="shared" si="23"/>
        <v>-1577</v>
      </c>
      <c r="I243" s="54" t="s">
        <v>533</v>
      </c>
      <c r="J243" s="55" t="s">
        <v>534</v>
      </c>
      <c r="K243" s="54">
        <v>-1577</v>
      </c>
      <c r="L243" s="54" t="s">
        <v>509</v>
      </c>
      <c r="M243" s="55" t="s">
        <v>167</v>
      </c>
      <c r="N243" s="55"/>
      <c r="O243" s="56" t="s">
        <v>441</v>
      </c>
      <c r="P243" s="56" t="s">
        <v>451</v>
      </c>
    </row>
    <row r="244" spans="1:16" ht="13.5" thickBot="1" x14ac:dyDescent="0.25">
      <c r="A244" s="36" t="str">
        <f t="shared" si="18"/>
        <v> AC 174.17 </v>
      </c>
      <c r="B244" s="12" t="str">
        <f t="shared" si="19"/>
        <v>I</v>
      </c>
      <c r="C244" s="36">
        <f t="shared" si="20"/>
        <v>35749.326000000001</v>
      </c>
      <c r="D244" s="11" t="str">
        <f t="shared" si="21"/>
        <v>vis</v>
      </c>
      <c r="E244" s="53">
        <f>VLOOKUP(C244,Active!C$21:E$971,3,FALSE)</f>
        <v>-1577.0007906618673</v>
      </c>
      <c r="F244" s="12" t="s">
        <v>155</v>
      </c>
      <c r="G244" s="11" t="str">
        <f t="shared" si="22"/>
        <v>35749.326</v>
      </c>
      <c r="H244" s="36">
        <f t="shared" si="23"/>
        <v>-1577</v>
      </c>
      <c r="I244" s="54" t="s">
        <v>535</v>
      </c>
      <c r="J244" s="55" t="s">
        <v>536</v>
      </c>
      <c r="K244" s="54">
        <v>-1577</v>
      </c>
      <c r="L244" s="54" t="s">
        <v>499</v>
      </c>
      <c r="M244" s="55" t="s">
        <v>167</v>
      </c>
      <c r="N244" s="55"/>
      <c r="O244" s="56" t="s">
        <v>537</v>
      </c>
      <c r="P244" s="56" t="s">
        <v>538</v>
      </c>
    </row>
    <row r="245" spans="1:16" ht="13.5" thickBot="1" x14ac:dyDescent="0.25">
      <c r="A245" s="36" t="str">
        <f t="shared" si="18"/>
        <v> AJ 62.373 </v>
      </c>
      <c r="B245" s="12" t="str">
        <f t="shared" si="19"/>
        <v>I</v>
      </c>
      <c r="C245" s="36">
        <f t="shared" si="20"/>
        <v>35768.542999999998</v>
      </c>
      <c r="D245" s="11" t="str">
        <f t="shared" si="21"/>
        <v>vis</v>
      </c>
      <c r="E245" s="53">
        <f>VLOOKUP(C245,Active!C$21:E$971,3,FALSE)</f>
        <v>-1573.0023303718199</v>
      </c>
      <c r="F245" s="12" t="s">
        <v>155</v>
      </c>
      <c r="G245" s="11" t="str">
        <f t="shared" si="22"/>
        <v>35768.543</v>
      </c>
      <c r="H245" s="36">
        <f t="shared" si="23"/>
        <v>-1573</v>
      </c>
      <c r="I245" s="54" t="s">
        <v>539</v>
      </c>
      <c r="J245" s="55" t="s">
        <v>540</v>
      </c>
      <c r="K245" s="54">
        <v>-1573</v>
      </c>
      <c r="L245" s="54" t="s">
        <v>528</v>
      </c>
      <c r="M245" s="55" t="s">
        <v>157</v>
      </c>
      <c r="N245" s="55"/>
      <c r="O245" s="56" t="s">
        <v>463</v>
      </c>
      <c r="P245" s="56" t="s">
        <v>506</v>
      </c>
    </row>
    <row r="246" spans="1:16" ht="13.5" thickBot="1" x14ac:dyDescent="0.25">
      <c r="A246" s="36" t="str">
        <f t="shared" si="18"/>
        <v> MVS 3.120 </v>
      </c>
      <c r="B246" s="12" t="str">
        <f t="shared" si="19"/>
        <v>I</v>
      </c>
      <c r="C246" s="36">
        <f t="shared" si="20"/>
        <v>35802.252999999997</v>
      </c>
      <c r="D246" s="11" t="str">
        <f t="shared" si="21"/>
        <v>vis</v>
      </c>
      <c r="E246" s="53">
        <f>VLOOKUP(C246,Active!C$21:E$971,3,FALSE)</f>
        <v>-1565.988327334014</v>
      </c>
      <c r="F246" s="12" t="s">
        <v>155</v>
      </c>
      <c r="G246" s="11" t="str">
        <f t="shared" si="22"/>
        <v>35802.253</v>
      </c>
      <c r="H246" s="36">
        <f t="shared" si="23"/>
        <v>-1566</v>
      </c>
      <c r="I246" s="54" t="s">
        <v>541</v>
      </c>
      <c r="J246" s="55" t="s">
        <v>542</v>
      </c>
      <c r="K246" s="54">
        <v>-1566</v>
      </c>
      <c r="L246" s="54" t="s">
        <v>543</v>
      </c>
      <c r="M246" s="55" t="s">
        <v>161</v>
      </c>
      <c r="N246" s="55"/>
      <c r="O246" s="56" t="s">
        <v>544</v>
      </c>
      <c r="P246" s="56" t="s">
        <v>545</v>
      </c>
    </row>
    <row r="247" spans="1:16" ht="13.5" thickBot="1" x14ac:dyDescent="0.25">
      <c r="A247" s="36" t="str">
        <f t="shared" si="18"/>
        <v> AA 8.190 </v>
      </c>
      <c r="B247" s="12" t="str">
        <f t="shared" si="19"/>
        <v>I</v>
      </c>
      <c r="C247" s="36">
        <f t="shared" si="20"/>
        <v>35989.623</v>
      </c>
      <c r="D247" s="11" t="str">
        <f t="shared" si="21"/>
        <v>vis</v>
      </c>
      <c r="E247" s="53">
        <f>VLOOKUP(C247,Active!C$21:E$971,3,FALSE)</f>
        <v>-1527.002455213167</v>
      </c>
      <c r="F247" s="12" t="s">
        <v>155</v>
      </c>
      <c r="G247" s="11" t="str">
        <f t="shared" si="22"/>
        <v>35989.623</v>
      </c>
      <c r="H247" s="36">
        <f t="shared" si="23"/>
        <v>-1527</v>
      </c>
      <c r="I247" s="54" t="s">
        <v>546</v>
      </c>
      <c r="J247" s="55" t="s">
        <v>547</v>
      </c>
      <c r="K247" s="54">
        <v>-1527</v>
      </c>
      <c r="L247" s="54" t="s">
        <v>502</v>
      </c>
      <c r="M247" s="55" t="s">
        <v>167</v>
      </c>
      <c r="N247" s="55"/>
      <c r="O247" s="56" t="s">
        <v>470</v>
      </c>
      <c r="P247" s="56" t="s">
        <v>548</v>
      </c>
    </row>
    <row r="248" spans="1:16" ht="13.5" thickBot="1" x14ac:dyDescent="0.25">
      <c r="A248" s="36" t="str">
        <f t="shared" si="18"/>
        <v> AC 190.24 </v>
      </c>
      <c r="B248" s="12" t="str">
        <f t="shared" si="19"/>
        <v>I</v>
      </c>
      <c r="C248" s="36">
        <f t="shared" si="20"/>
        <v>36071.332000000002</v>
      </c>
      <c r="D248" s="11" t="str">
        <f t="shared" si="21"/>
        <v>vis</v>
      </c>
      <c r="E248" s="53">
        <f>VLOOKUP(C248,Active!C$21:E$971,3,FALSE)</f>
        <v>-1510.0013524479305</v>
      </c>
      <c r="F248" s="12" t="s">
        <v>155</v>
      </c>
      <c r="G248" s="11" t="str">
        <f t="shared" si="22"/>
        <v>36071.332</v>
      </c>
      <c r="H248" s="36">
        <f t="shared" si="23"/>
        <v>-1510</v>
      </c>
      <c r="I248" s="54" t="s">
        <v>549</v>
      </c>
      <c r="J248" s="55" t="s">
        <v>550</v>
      </c>
      <c r="K248" s="54">
        <v>-1510</v>
      </c>
      <c r="L248" s="54" t="s">
        <v>520</v>
      </c>
      <c r="M248" s="55" t="s">
        <v>167</v>
      </c>
      <c r="N248" s="55"/>
      <c r="O248" s="56" t="s">
        <v>441</v>
      </c>
      <c r="P248" s="56" t="s">
        <v>551</v>
      </c>
    </row>
    <row r="249" spans="1:16" ht="13.5" thickBot="1" x14ac:dyDescent="0.25">
      <c r="A249" s="36" t="str">
        <f t="shared" si="18"/>
        <v> AA 9.49 </v>
      </c>
      <c r="B249" s="12" t="str">
        <f t="shared" si="19"/>
        <v>I</v>
      </c>
      <c r="C249" s="36">
        <f t="shared" si="20"/>
        <v>36489.459000000003</v>
      </c>
      <c r="D249" s="11" t="str">
        <f t="shared" si="21"/>
        <v>vis</v>
      </c>
      <c r="E249" s="53">
        <f>VLOOKUP(C249,Active!C$21:E$971,3,FALSE)</f>
        <v>-1423.0021223029064</v>
      </c>
      <c r="F249" s="12" t="s">
        <v>155</v>
      </c>
      <c r="G249" s="11" t="str">
        <f t="shared" si="22"/>
        <v>36489.459</v>
      </c>
      <c r="H249" s="36">
        <f t="shared" si="23"/>
        <v>-1423</v>
      </c>
      <c r="I249" s="54" t="s">
        <v>552</v>
      </c>
      <c r="J249" s="55" t="s">
        <v>553</v>
      </c>
      <c r="K249" s="54">
        <v>-1423</v>
      </c>
      <c r="L249" s="54" t="s">
        <v>554</v>
      </c>
      <c r="M249" s="55" t="s">
        <v>167</v>
      </c>
      <c r="N249" s="55"/>
      <c r="O249" s="56" t="s">
        <v>470</v>
      </c>
      <c r="P249" s="56" t="s">
        <v>555</v>
      </c>
    </row>
    <row r="250" spans="1:16" ht="13.5" thickBot="1" x14ac:dyDescent="0.25">
      <c r="A250" s="36" t="str">
        <f t="shared" si="18"/>
        <v> MVS 3.120 </v>
      </c>
      <c r="B250" s="12" t="str">
        <f t="shared" si="19"/>
        <v>I</v>
      </c>
      <c r="C250" s="36">
        <f t="shared" si="20"/>
        <v>36542.296999999999</v>
      </c>
      <c r="D250" s="11" t="str">
        <f t="shared" si="21"/>
        <v>vis</v>
      </c>
      <c r="E250" s="53">
        <f>VLOOKUP(C250,Active!C$21:E$971,3,FALSE)</f>
        <v>-1412.0081771082589</v>
      </c>
      <c r="F250" s="12" t="s">
        <v>155</v>
      </c>
      <c r="G250" s="11" t="str">
        <f t="shared" si="22"/>
        <v>36542.297</v>
      </c>
      <c r="H250" s="36">
        <f t="shared" si="23"/>
        <v>-1412</v>
      </c>
      <c r="I250" s="54" t="s">
        <v>556</v>
      </c>
      <c r="J250" s="55" t="s">
        <v>557</v>
      </c>
      <c r="K250" s="54">
        <v>-1412</v>
      </c>
      <c r="L250" s="54" t="s">
        <v>558</v>
      </c>
      <c r="M250" s="55" t="s">
        <v>161</v>
      </c>
      <c r="N250" s="55"/>
      <c r="O250" s="56" t="s">
        <v>544</v>
      </c>
      <c r="P250" s="56" t="s">
        <v>545</v>
      </c>
    </row>
    <row r="251" spans="1:16" ht="13.5" thickBot="1" x14ac:dyDescent="0.25">
      <c r="A251" s="36" t="str">
        <f t="shared" si="18"/>
        <v> HABZ 7 </v>
      </c>
      <c r="B251" s="12" t="str">
        <f t="shared" si="19"/>
        <v>I</v>
      </c>
      <c r="C251" s="36">
        <f t="shared" si="20"/>
        <v>36840.334999999999</v>
      </c>
      <c r="D251" s="11" t="str">
        <f t="shared" si="21"/>
        <v>vis</v>
      </c>
      <c r="E251" s="53">
        <f>VLOOKUP(C251,Active!C$21:E$971,3,FALSE)</f>
        <v>-1349.9957345872958</v>
      </c>
      <c r="F251" s="12" t="s">
        <v>155</v>
      </c>
      <c r="G251" s="11" t="str">
        <f t="shared" si="22"/>
        <v>36840.335</v>
      </c>
      <c r="H251" s="36">
        <f t="shared" si="23"/>
        <v>-1350</v>
      </c>
      <c r="I251" s="54" t="s">
        <v>559</v>
      </c>
      <c r="J251" s="55" t="s">
        <v>560</v>
      </c>
      <c r="K251" s="54">
        <v>-1350</v>
      </c>
      <c r="L251" s="54" t="s">
        <v>561</v>
      </c>
      <c r="M251" s="55" t="s">
        <v>161</v>
      </c>
      <c r="N251" s="55"/>
      <c r="O251" s="56" t="s">
        <v>562</v>
      </c>
      <c r="P251" s="56" t="s">
        <v>563</v>
      </c>
    </row>
    <row r="252" spans="1:16" ht="13.5" thickBot="1" x14ac:dyDescent="0.25">
      <c r="A252" s="36" t="str">
        <f t="shared" si="18"/>
        <v> HABZ 7 </v>
      </c>
      <c r="B252" s="12" t="str">
        <f t="shared" si="19"/>
        <v>I</v>
      </c>
      <c r="C252" s="36">
        <f t="shared" si="20"/>
        <v>36840.374000000003</v>
      </c>
      <c r="D252" s="11" t="str">
        <f t="shared" si="21"/>
        <v>vis</v>
      </c>
      <c r="E252" s="53">
        <f>VLOOKUP(C252,Active!C$21:E$971,3,FALSE)</f>
        <v>-1349.9876198997104</v>
      </c>
      <c r="F252" s="12" t="s">
        <v>155</v>
      </c>
      <c r="G252" s="11" t="str">
        <f t="shared" si="22"/>
        <v>36840.374</v>
      </c>
      <c r="H252" s="36">
        <f t="shared" si="23"/>
        <v>-1350</v>
      </c>
      <c r="I252" s="54" t="s">
        <v>564</v>
      </c>
      <c r="J252" s="55" t="s">
        <v>565</v>
      </c>
      <c r="K252" s="54">
        <v>-1350</v>
      </c>
      <c r="L252" s="54" t="s">
        <v>566</v>
      </c>
      <c r="M252" s="55" t="s">
        <v>161</v>
      </c>
      <c r="N252" s="55"/>
      <c r="O252" s="56" t="s">
        <v>562</v>
      </c>
      <c r="P252" s="56" t="s">
        <v>563</v>
      </c>
    </row>
    <row r="253" spans="1:16" ht="13.5" thickBot="1" x14ac:dyDescent="0.25">
      <c r="A253" s="36" t="str">
        <f t="shared" si="18"/>
        <v> MVS 3.120 </v>
      </c>
      <c r="B253" s="12" t="str">
        <f t="shared" si="19"/>
        <v>I</v>
      </c>
      <c r="C253" s="36">
        <f t="shared" si="20"/>
        <v>36893.271000000001</v>
      </c>
      <c r="D253" s="11" t="str">
        <f t="shared" si="21"/>
        <v>vis</v>
      </c>
      <c r="E253" s="53">
        <f>VLOOKUP(C253,Active!C$21:E$971,3,FALSE)</f>
        <v>-1338.9813986392294</v>
      </c>
      <c r="F253" s="12" t="s">
        <v>155</v>
      </c>
      <c r="G253" s="11" t="str">
        <f t="shared" si="22"/>
        <v>36893.271</v>
      </c>
      <c r="H253" s="36">
        <f t="shared" si="23"/>
        <v>-1339</v>
      </c>
      <c r="I253" s="54" t="s">
        <v>567</v>
      </c>
      <c r="J253" s="55" t="s">
        <v>568</v>
      </c>
      <c r="K253" s="54">
        <v>-1339</v>
      </c>
      <c r="L253" s="54" t="s">
        <v>569</v>
      </c>
      <c r="M253" s="55" t="s">
        <v>161</v>
      </c>
      <c r="N253" s="55"/>
      <c r="O253" s="56" t="s">
        <v>544</v>
      </c>
      <c r="P253" s="56" t="s">
        <v>545</v>
      </c>
    </row>
    <row r="254" spans="1:16" ht="13.5" thickBot="1" x14ac:dyDescent="0.25">
      <c r="A254" s="36" t="str">
        <f t="shared" si="18"/>
        <v> MVS 3.120 </v>
      </c>
      <c r="B254" s="12" t="str">
        <f t="shared" si="19"/>
        <v>I</v>
      </c>
      <c r="C254" s="36">
        <f t="shared" si="20"/>
        <v>37854.489000000001</v>
      </c>
      <c r="D254" s="11" t="str">
        <f t="shared" si="21"/>
        <v>vis</v>
      </c>
      <c r="E254" s="53">
        <f>VLOOKUP(C254,Active!C$21:E$971,3,FALSE)</f>
        <v>-1138.9818147770541</v>
      </c>
      <c r="F254" s="12" t="s">
        <v>155</v>
      </c>
      <c r="G254" s="11" t="str">
        <f t="shared" si="22"/>
        <v>37854.489</v>
      </c>
      <c r="H254" s="36">
        <f t="shared" si="23"/>
        <v>-1139</v>
      </c>
      <c r="I254" s="54" t="s">
        <v>570</v>
      </c>
      <c r="J254" s="55" t="s">
        <v>571</v>
      </c>
      <c r="K254" s="54">
        <v>-1139</v>
      </c>
      <c r="L254" s="54" t="s">
        <v>572</v>
      </c>
      <c r="M254" s="55" t="s">
        <v>161</v>
      </c>
      <c r="N254" s="55"/>
      <c r="O254" s="56" t="s">
        <v>544</v>
      </c>
      <c r="P254" s="56" t="s">
        <v>545</v>
      </c>
    </row>
    <row r="255" spans="1:16" ht="13.5" thickBot="1" x14ac:dyDescent="0.25">
      <c r="A255" s="36" t="str">
        <f t="shared" si="18"/>
        <v> MVS 3.120 </v>
      </c>
      <c r="B255" s="12" t="str">
        <f t="shared" si="19"/>
        <v>I</v>
      </c>
      <c r="C255" s="36">
        <f t="shared" si="20"/>
        <v>37878.516000000003</v>
      </c>
      <c r="D255" s="11" t="str">
        <f t="shared" si="21"/>
        <v>vis</v>
      </c>
      <c r="E255" s="53">
        <f>VLOOKUP(C255,Active!C$21:E$971,3,FALSE)</f>
        <v>-1133.9825430182473</v>
      </c>
      <c r="F255" s="12" t="s">
        <v>155</v>
      </c>
      <c r="G255" s="11" t="str">
        <f t="shared" si="22"/>
        <v>37878.516</v>
      </c>
      <c r="H255" s="36">
        <f t="shared" si="23"/>
        <v>-1134</v>
      </c>
      <c r="I255" s="54" t="s">
        <v>573</v>
      </c>
      <c r="J255" s="55" t="s">
        <v>574</v>
      </c>
      <c r="K255" s="54">
        <v>-1134</v>
      </c>
      <c r="L255" s="54" t="s">
        <v>575</v>
      </c>
      <c r="M255" s="55" t="s">
        <v>161</v>
      </c>
      <c r="N255" s="55"/>
      <c r="O255" s="56" t="s">
        <v>544</v>
      </c>
      <c r="P255" s="56" t="s">
        <v>545</v>
      </c>
    </row>
    <row r="256" spans="1:16" ht="13.5" thickBot="1" x14ac:dyDescent="0.25">
      <c r="A256" s="36" t="str">
        <f t="shared" si="18"/>
        <v> MVS 3.120 </v>
      </c>
      <c r="B256" s="12" t="str">
        <f t="shared" si="19"/>
        <v>I</v>
      </c>
      <c r="C256" s="36">
        <f t="shared" si="20"/>
        <v>38594.476999999999</v>
      </c>
      <c r="D256" s="11" t="str">
        <f t="shared" si="21"/>
        <v>vis</v>
      </c>
      <c r="E256" s="53">
        <f>VLOOKUP(C256,Active!C$21:E$971,3,FALSE)</f>
        <v>-985.01331641039553</v>
      </c>
      <c r="F256" s="12" t="s">
        <v>155</v>
      </c>
      <c r="G256" s="11" t="str">
        <f t="shared" si="22"/>
        <v>38594.477</v>
      </c>
      <c r="H256" s="36">
        <f t="shared" si="23"/>
        <v>-985</v>
      </c>
      <c r="I256" s="54" t="s">
        <v>581</v>
      </c>
      <c r="J256" s="55" t="s">
        <v>582</v>
      </c>
      <c r="K256" s="54">
        <v>-985</v>
      </c>
      <c r="L256" s="54" t="s">
        <v>583</v>
      </c>
      <c r="M256" s="55" t="s">
        <v>161</v>
      </c>
      <c r="N256" s="55"/>
      <c r="O256" s="56" t="s">
        <v>544</v>
      </c>
      <c r="P256" s="56" t="s">
        <v>545</v>
      </c>
    </row>
    <row r="257" spans="1:16" ht="13.5" thickBot="1" x14ac:dyDescent="0.25">
      <c r="A257" s="36" t="str">
        <f t="shared" si="18"/>
        <v> AN 292.145 </v>
      </c>
      <c r="B257" s="12" t="str">
        <f t="shared" si="19"/>
        <v>I</v>
      </c>
      <c r="C257" s="36">
        <f t="shared" si="20"/>
        <v>38618.557399999998</v>
      </c>
      <c r="D257" s="11" t="str">
        <f t="shared" si="21"/>
        <v>vis</v>
      </c>
      <c r="E257" s="53">
        <f>VLOOKUP(C257,Active!C$21:E$971,3,FALSE)</f>
        <v>-980.00293377166588</v>
      </c>
      <c r="F257" s="12" t="s">
        <v>155</v>
      </c>
      <c r="G257" s="11" t="str">
        <f t="shared" si="22"/>
        <v>38618.5574</v>
      </c>
      <c r="H257" s="36">
        <f t="shared" si="23"/>
        <v>-980</v>
      </c>
      <c r="I257" s="54" t="s">
        <v>584</v>
      </c>
      <c r="J257" s="55" t="s">
        <v>585</v>
      </c>
      <c r="K257" s="54">
        <v>-980</v>
      </c>
      <c r="L257" s="54" t="s">
        <v>586</v>
      </c>
      <c r="M257" s="55" t="s">
        <v>587</v>
      </c>
      <c r="N257" s="55" t="s">
        <v>588</v>
      </c>
      <c r="O257" s="56" t="s">
        <v>589</v>
      </c>
      <c r="P257" s="56" t="s">
        <v>590</v>
      </c>
    </row>
    <row r="258" spans="1:16" ht="13.5" thickBot="1" x14ac:dyDescent="0.25">
      <c r="A258" s="36" t="str">
        <f t="shared" si="18"/>
        <v> MVS 3.120 </v>
      </c>
      <c r="B258" s="12" t="str">
        <f t="shared" si="19"/>
        <v>I</v>
      </c>
      <c r="C258" s="36">
        <f t="shared" si="20"/>
        <v>38671.366000000002</v>
      </c>
      <c r="D258" s="11" t="str">
        <f t="shared" si="21"/>
        <v>vis</v>
      </c>
      <c r="E258" s="53">
        <f>VLOOKUP(C258,Active!C$21:E$971,3,FALSE)</f>
        <v>-969.01510580304182</v>
      </c>
      <c r="F258" s="12" t="s">
        <v>155</v>
      </c>
      <c r="G258" s="11" t="str">
        <f t="shared" si="22"/>
        <v>38671.366</v>
      </c>
      <c r="H258" s="36">
        <f t="shared" si="23"/>
        <v>-969</v>
      </c>
      <c r="I258" s="54" t="s">
        <v>591</v>
      </c>
      <c r="J258" s="55" t="s">
        <v>592</v>
      </c>
      <c r="K258" s="54">
        <v>-969</v>
      </c>
      <c r="L258" s="54" t="s">
        <v>593</v>
      </c>
      <c r="M258" s="55" t="s">
        <v>161</v>
      </c>
      <c r="N258" s="55"/>
      <c r="O258" s="56" t="s">
        <v>544</v>
      </c>
      <c r="P258" s="56" t="s">
        <v>545</v>
      </c>
    </row>
    <row r="259" spans="1:16" ht="13.5" thickBot="1" x14ac:dyDescent="0.25">
      <c r="A259" s="36" t="str">
        <f t="shared" si="18"/>
        <v> AVSJ 2.20 </v>
      </c>
      <c r="B259" s="12" t="str">
        <f t="shared" si="19"/>
        <v>I</v>
      </c>
      <c r="C259" s="36">
        <f t="shared" si="20"/>
        <v>39051.078999999998</v>
      </c>
      <c r="D259" s="11" t="str">
        <f t="shared" si="21"/>
        <v>vis</v>
      </c>
      <c r="E259" s="53">
        <f>VLOOKUP(C259,Active!C$21:E$971,3,FALSE)</f>
        <v>-890.00863485986622</v>
      </c>
      <c r="F259" s="12" t="s">
        <v>155</v>
      </c>
      <c r="G259" s="11" t="str">
        <f t="shared" si="22"/>
        <v>39051.079</v>
      </c>
      <c r="H259" s="36">
        <f t="shared" si="23"/>
        <v>-890</v>
      </c>
      <c r="I259" s="54" t="s">
        <v>594</v>
      </c>
      <c r="J259" s="55" t="s">
        <v>595</v>
      </c>
      <c r="K259" s="54">
        <v>-890</v>
      </c>
      <c r="L259" s="54" t="s">
        <v>596</v>
      </c>
      <c r="M259" s="55" t="s">
        <v>587</v>
      </c>
      <c r="N259" s="55" t="s">
        <v>588</v>
      </c>
      <c r="O259" s="56" t="s">
        <v>597</v>
      </c>
      <c r="P259" s="56" t="s">
        <v>598</v>
      </c>
    </row>
    <row r="260" spans="1:16" ht="13.5" thickBot="1" x14ac:dyDescent="0.25">
      <c r="A260" s="36" t="str">
        <f t="shared" si="18"/>
        <v> AC 1162.5 </v>
      </c>
      <c r="B260" s="12" t="str">
        <f t="shared" si="19"/>
        <v>I</v>
      </c>
      <c r="C260" s="36">
        <f t="shared" si="20"/>
        <v>40281.464</v>
      </c>
      <c r="D260" s="11" t="str">
        <f t="shared" si="21"/>
        <v>vis</v>
      </c>
      <c r="E260" s="53">
        <f>VLOOKUP(C260,Active!C$21:E$971,3,FALSE)</f>
        <v>-634.00376604731514</v>
      </c>
      <c r="F260" s="12" t="s">
        <v>155</v>
      </c>
      <c r="G260" s="11" t="str">
        <f t="shared" si="22"/>
        <v>40281.464</v>
      </c>
      <c r="H260" s="36">
        <f t="shared" si="23"/>
        <v>-634</v>
      </c>
      <c r="I260" s="54" t="s">
        <v>624</v>
      </c>
      <c r="J260" s="55" t="s">
        <v>625</v>
      </c>
      <c r="K260" s="54">
        <v>-634</v>
      </c>
      <c r="L260" s="54" t="s">
        <v>626</v>
      </c>
      <c r="M260" s="55" t="s">
        <v>157</v>
      </c>
      <c r="N260" s="55"/>
      <c r="O260" s="56" t="s">
        <v>627</v>
      </c>
      <c r="P260" s="56" t="s">
        <v>628</v>
      </c>
    </row>
    <row r="261" spans="1:16" ht="13.5" thickBot="1" x14ac:dyDescent="0.25">
      <c r="A261" s="36" t="str">
        <f t="shared" si="18"/>
        <v> BRNO 12 </v>
      </c>
      <c r="B261" s="12" t="str">
        <f t="shared" si="19"/>
        <v>I</v>
      </c>
      <c r="C261" s="36">
        <f t="shared" si="20"/>
        <v>40752.470999999998</v>
      </c>
      <c r="D261" s="11" t="str">
        <f t="shared" si="21"/>
        <v>vis</v>
      </c>
      <c r="E261" s="53">
        <f>VLOOKUP(C261,Active!C$21:E$971,3,FALSE)</f>
        <v>-536.00185181332131</v>
      </c>
      <c r="F261" s="12" t="s">
        <v>155</v>
      </c>
      <c r="G261" s="11" t="str">
        <f t="shared" si="22"/>
        <v>40752.471</v>
      </c>
      <c r="H261" s="36">
        <f t="shared" si="23"/>
        <v>-536</v>
      </c>
      <c r="I261" s="54" t="s">
        <v>633</v>
      </c>
      <c r="J261" s="55" t="s">
        <v>634</v>
      </c>
      <c r="K261" s="54">
        <v>-536</v>
      </c>
      <c r="L261" s="54" t="s">
        <v>427</v>
      </c>
      <c r="M261" s="55" t="s">
        <v>167</v>
      </c>
      <c r="N261" s="55"/>
      <c r="O261" s="56" t="s">
        <v>635</v>
      </c>
      <c r="P261" s="56" t="s">
        <v>636</v>
      </c>
    </row>
    <row r="262" spans="1:16" ht="13.5" thickBot="1" x14ac:dyDescent="0.25">
      <c r="A262" s="36" t="str">
        <f t="shared" si="18"/>
        <v> BRNO 12 </v>
      </c>
      <c r="B262" s="12" t="str">
        <f t="shared" si="19"/>
        <v>I</v>
      </c>
      <c r="C262" s="36">
        <f t="shared" si="20"/>
        <v>40752.472000000002</v>
      </c>
      <c r="D262" s="11" t="str">
        <f t="shared" si="21"/>
        <v>vis</v>
      </c>
      <c r="E262" s="53">
        <f>VLOOKUP(C262,Active!C$21:E$971,3,FALSE)</f>
        <v>-536.00164374440806</v>
      </c>
      <c r="F262" s="12" t="s">
        <v>155</v>
      </c>
      <c r="G262" s="11" t="str">
        <f t="shared" si="22"/>
        <v>40752.472</v>
      </c>
      <c r="H262" s="36">
        <f t="shared" si="23"/>
        <v>-536</v>
      </c>
      <c r="I262" s="54" t="s">
        <v>637</v>
      </c>
      <c r="J262" s="55" t="s">
        <v>638</v>
      </c>
      <c r="K262" s="54">
        <v>-536</v>
      </c>
      <c r="L262" s="54" t="s">
        <v>509</v>
      </c>
      <c r="M262" s="55" t="s">
        <v>167</v>
      </c>
      <c r="N262" s="55"/>
      <c r="O262" s="56" t="s">
        <v>639</v>
      </c>
      <c r="P262" s="56" t="s">
        <v>636</v>
      </c>
    </row>
    <row r="263" spans="1:16" ht="13.5" thickBot="1" x14ac:dyDescent="0.25">
      <c r="A263" s="36" t="str">
        <f t="shared" si="18"/>
        <v> BBS 79 </v>
      </c>
      <c r="B263" s="12" t="str">
        <f t="shared" si="19"/>
        <v>I</v>
      </c>
      <c r="C263" s="36">
        <f t="shared" si="20"/>
        <v>46356.373</v>
      </c>
      <c r="D263" s="11" t="str">
        <f t="shared" si="21"/>
        <v>vis</v>
      </c>
      <c r="E263" s="53">
        <f>VLOOKUP(C263,Active!C$21:E$971,3,FALSE)</f>
        <v>629.99594265620749</v>
      </c>
      <c r="F263" s="12" t="s">
        <v>155</v>
      </c>
      <c r="G263" s="11" t="str">
        <f t="shared" si="22"/>
        <v>46356.373</v>
      </c>
      <c r="H263" s="36">
        <f t="shared" si="23"/>
        <v>630</v>
      </c>
      <c r="I263" s="54" t="s">
        <v>807</v>
      </c>
      <c r="J263" s="55" t="s">
        <v>808</v>
      </c>
      <c r="K263" s="54">
        <v>630</v>
      </c>
      <c r="L263" s="54" t="s">
        <v>647</v>
      </c>
      <c r="M263" s="55" t="s">
        <v>167</v>
      </c>
      <c r="N263" s="55"/>
      <c r="O263" s="56" t="s">
        <v>809</v>
      </c>
      <c r="P263" s="56" t="s">
        <v>810</v>
      </c>
    </row>
    <row r="264" spans="1:16" ht="13.5" thickBot="1" x14ac:dyDescent="0.25">
      <c r="A264" s="36" t="str">
        <f t="shared" si="18"/>
        <v>VSB 47 </v>
      </c>
      <c r="B264" s="12" t="str">
        <f t="shared" si="19"/>
        <v>I</v>
      </c>
      <c r="C264" s="36">
        <f t="shared" si="20"/>
        <v>47034.014000000003</v>
      </c>
      <c r="D264" s="11" t="str">
        <f t="shared" si="21"/>
        <v>vis</v>
      </c>
      <c r="E264" s="53">
        <f>VLOOKUP(C264,Active!C$21:E$971,3,FALSE)</f>
        <v>770.9919685399808</v>
      </c>
      <c r="F264" s="12" t="s">
        <v>155</v>
      </c>
      <c r="G264" s="11" t="str">
        <f t="shared" si="22"/>
        <v>47034.014</v>
      </c>
      <c r="H264" s="36">
        <f t="shared" si="23"/>
        <v>771</v>
      </c>
      <c r="I264" s="54" t="s">
        <v>817</v>
      </c>
      <c r="J264" s="55" t="s">
        <v>818</v>
      </c>
      <c r="K264" s="54">
        <v>771</v>
      </c>
      <c r="L264" s="54" t="s">
        <v>558</v>
      </c>
      <c r="M264" s="55" t="s">
        <v>167</v>
      </c>
      <c r="N264" s="55"/>
      <c r="O264" s="56" t="s">
        <v>819</v>
      </c>
      <c r="P264" s="57" t="s">
        <v>820</v>
      </c>
    </row>
    <row r="265" spans="1:16" ht="13.5" thickBot="1" x14ac:dyDescent="0.25">
      <c r="A265" s="36" t="str">
        <f t="shared" si="18"/>
        <v> AOEB 12 </v>
      </c>
      <c r="B265" s="12" t="str">
        <f t="shared" si="19"/>
        <v>I</v>
      </c>
      <c r="C265" s="36">
        <f t="shared" si="20"/>
        <v>50340.610999999997</v>
      </c>
      <c r="D265" s="11" t="str">
        <f t="shared" si="21"/>
        <v>vis</v>
      </c>
      <c r="E265" s="53">
        <f>VLOOKUP(C265,Active!C$21:E$971,3,FALSE)</f>
        <v>1458.9920101537623</v>
      </c>
      <c r="F265" s="12" t="s">
        <v>155</v>
      </c>
      <c r="G265" s="11" t="str">
        <f t="shared" si="22"/>
        <v>50340.611</v>
      </c>
      <c r="H265" s="36">
        <f t="shared" si="23"/>
        <v>1459</v>
      </c>
      <c r="I265" s="54" t="s">
        <v>899</v>
      </c>
      <c r="J265" s="55" t="s">
        <v>900</v>
      </c>
      <c r="K265" s="54">
        <v>1459</v>
      </c>
      <c r="L265" s="54" t="s">
        <v>901</v>
      </c>
      <c r="M265" s="55" t="s">
        <v>167</v>
      </c>
      <c r="N265" s="55"/>
      <c r="O265" s="56" t="s">
        <v>631</v>
      </c>
      <c r="P265" s="56" t="s">
        <v>902</v>
      </c>
    </row>
    <row r="266" spans="1:16" ht="13.5" thickBot="1" x14ac:dyDescent="0.25">
      <c r="A266" s="36" t="str">
        <f t="shared" si="18"/>
        <v> AOEB 12 </v>
      </c>
      <c r="B266" s="12" t="str">
        <f t="shared" si="19"/>
        <v>I</v>
      </c>
      <c r="C266" s="36">
        <f t="shared" si="20"/>
        <v>50364.675000000003</v>
      </c>
      <c r="D266" s="11" t="str">
        <f t="shared" si="21"/>
        <v>vis</v>
      </c>
      <c r="E266" s="53">
        <f>VLOOKUP(C266,Active!C$21:E$971,3,FALSE)</f>
        <v>1463.9989804623297</v>
      </c>
      <c r="F266" s="12" t="s">
        <v>155</v>
      </c>
      <c r="G266" s="11" t="str">
        <f t="shared" si="22"/>
        <v>50364.675</v>
      </c>
      <c r="H266" s="36">
        <f t="shared" si="23"/>
        <v>1464</v>
      </c>
      <c r="I266" s="54" t="s">
        <v>903</v>
      </c>
      <c r="J266" s="55" t="s">
        <v>904</v>
      </c>
      <c r="K266" s="54">
        <v>1464</v>
      </c>
      <c r="L266" s="54" t="s">
        <v>712</v>
      </c>
      <c r="M266" s="55" t="s">
        <v>167</v>
      </c>
      <c r="N266" s="55"/>
      <c r="O266" s="56" t="s">
        <v>631</v>
      </c>
      <c r="P266" s="56" t="s">
        <v>902</v>
      </c>
    </row>
    <row r="267" spans="1:16" ht="13.5" thickBot="1" x14ac:dyDescent="0.25">
      <c r="A267" s="36" t="str">
        <f t="shared" ref="A267:A273" si="24">P267</f>
        <v> AOEB 12 </v>
      </c>
      <c r="B267" s="12" t="str">
        <f t="shared" ref="B267:B273" si="25">IF(H267=INT(H267),"I","II")</f>
        <v>I</v>
      </c>
      <c r="C267" s="36">
        <f t="shared" ref="C267:C273" si="26">1*G267</f>
        <v>50686.690999999999</v>
      </c>
      <c r="D267" s="11" t="str">
        <f t="shared" ref="D267:D273" si="27">VLOOKUP(F267,I$1:J$5,2,FALSE)</f>
        <v>vis</v>
      </c>
      <c r="E267" s="53">
        <f>VLOOKUP(C267,Active!C$21:E$971,3,FALSE)</f>
        <v>1531.0004993653895</v>
      </c>
      <c r="F267" s="12" t="s">
        <v>155</v>
      </c>
      <c r="G267" s="11" t="str">
        <f t="shared" ref="G267:G273" si="28">MID(I267,3,LEN(I267)-3)</f>
        <v>50686.691</v>
      </c>
      <c r="H267" s="36">
        <f t="shared" ref="H267:H273" si="29">1*K267</f>
        <v>1531</v>
      </c>
      <c r="I267" s="54" t="s">
        <v>905</v>
      </c>
      <c r="J267" s="55" t="s">
        <v>906</v>
      </c>
      <c r="K267" s="54">
        <v>1531</v>
      </c>
      <c r="L267" s="54" t="s">
        <v>481</v>
      </c>
      <c r="M267" s="55" t="s">
        <v>167</v>
      </c>
      <c r="N267" s="55"/>
      <c r="O267" s="56" t="s">
        <v>631</v>
      </c>
      <c r="P267" s="56" t="s">
        <v>902</v>
      </c>
    </row>
    <row r="268" spans="1:16" ht="13.5" thickBot="1" x14ac:dyDescent="0.25">
      <c r="A268" s="36" t="str">
        <f t="shared" si="24"/>
        <v> AOEB 12 </v>
      </c>
      <c r="B268" s="12" t="str">
        <f t="shared" si="25"/>
        <v>I</v>
      </c>
      <c r="C268" s="36">
        <f t="shared" si="26"/>
        <v>51109.623</v>
      </c>
      <c r="D268" s="11" t="str">
        <f t="shared" si="27"/>
        <v>vis</v>
      </c>
      <c r="E268" s="53">
        <f>VLOOKUP(C268,Active!C$21:E$971,3,FALSE)</f>
        <v>1618.9995006346101</v>
      </c>
      <c r="F268" s="12" t="s">
        <v>155</v>
      </c>
      <c r="G268" s="11" t="str">
        <f t="shared" si="28"/>
        <v>51109.623</v>
      </c>
      <c r="H268" s="36">
        <f t="shared" si="29"/>
        <v>1619</v>
      </c>
      <c r="I268" s="54" t="s">
        <v>910</v>
      </c>
      <c r="J268" s="55" t="s">
        <v>911</v>
      </c>
      <c r="K268" s="54">
        <v>1619</v>
      </c>
      <c r="L268" s="54" t="s">
        <v>485</v>
      </c>
      <c r="M268" s="55" t="s">
        <v>167</v>
      </c>
      <c r="N268" s="55"/>
      <c r="O268" s="56" t="s">
        <v>631</v>
      </c>
      <c r="P268" s="56" t="s">
        <v>902</v>
      </c>
    </row>
    <row r="269" spans="1:16" ht="13.5" thickBot="1" x14ac:dyDescent="0.25">
      <c r="A269" s="36" t="str">
        <f t="shared" si="24"/>
        <v> BBS 121 </v>
      </c>
      <c r="B269" s="12" t="str">
        <f t="shared" si="25"/>
        <v>I</v>
      </c>
      <c r="C269" s="36">
        <f t="shared" si="26"/>
        <v>51436.43</v>
      </c>
      <c r="D269" s="11" t="str">
        <f t="shared" si="27"/>
        <v>vis</v>
      </c>
      <c r="E269" s="53">
        <f>VLOOKUP(C269,Active!C$21:E$971,3,FALSE)</f>
        <v>1686.9978776970931</v>
      </c>
      <c r="F269" s="12" t="s">
        <v>155</v>
      </c>
      <c r="G269" s="11" t="str">
        <f t="shared" si="28"/>
        <v>51436.430</v>
      </c>
      <c r="H269" s="36">
        <f t="shared" si="29"/>
        <v>1687</v>
      </c>
      <c r="I269" s="54" t="s">
        <v>912</v>
      </c>
      <c r="J269" s="55" t="s">
        <v>913</v>
      </c>
      <c r="K269" s="54">
        <v>1687</v>
      </c>
      <c r="L269" s="54" t="s">
        <v>554</v>
      </c>
      <c r="M269" s="55" t="s">
        <v>167</v>
      </c>
      <c r="N269" s="55"/>
      <c r="O269" s="56" t="s">
        <v>643</v>
      </c>
      <c r="P269" s="56" t="s">
        <v>914</v>
      </c>
    </row>
    <row r="270" spans="1:16" ht="13.5" thickBot="1" x14ac:dyDescent="0.25">
      <c r="A270" s="36" t="str">
        <f t="shared" si="24"/>
        <v> BBS 123 </v>
      </c>
      <c r="B270" s="12" t="str">
        <f t="shared" si="25"/>
        <v>I</v>
      </c>
      <c r="C270" s="36">
        <f t="shared" si="26"/>
        <v>51758.46</v>
      </c>
      <c r="D270" s="11" t="str">
        <f t="shared" si="27"/>
        <v>vis</v>
      </c>
      <c r="E270" s="53">
        <f>VLOOKUP(C270,Active!C$21:E$971,3,FALSE)</f>
        <v>1754.0023095649276</v>
      </c>
      <c r="F270" s="12" t="s">
        <v>155</v>
      </c>
      <c r="G270" s="11" t="str">
        <f t="shared" si="28"/>
        <v>51758.460</v>
      </c>
      <c r="H270" s="36">
        <f t="shared" si="29"/>
        <v>1754</v>
      </c>
      <c r="I270" s="54" t="s">
        <v>915</v>
      </c>
      <c r="J270" s="55" t="s">
        <v>916</v>
      </c>
      <c r="K270" s="54">
        <v>1754</v>
      </c>
      <c r="L270" s="54" t="s">
        <v>655</v>
      </c>
      <c r="M270" s="55" t="s">
        <v>167</v>
      </c>
      <c r="N270" s="55"/>
      <c r="O270" s="56" t="s">
        <v>643</v>
      </c>
      <c r="P270" s="56" t="s">
        <v>917</v>
      </c>
    </row>
    <row r="271" spans="1:16" ht="13.5" thickBot="1" x14ac:dyDescent="0.25">
      <c r="A271" s="36" t="str">
        <f t="shared" si="24"/>
        <v> BBS 124 </v>
      </c>
      <c r="B271" s="12" t="str">
        <f t="shared" si="25"/>
        <v>I</v>
      </c>
      <c r="C271" s="36">
        <f t="shared" si="26"/>
        <v>51811.334000000003</v>
      </c>
      <c r="D271" s="11" t="str">
        <f t="shared" si="27"/>
        <v>vis</v>
      </c>
      <c r="E271" s="53">
        <f>VLOOKUP(C271,Active!C$21:E$971,3,FALSE)</f>
        <v>1765.003745240424</v>
      </c>
      <c r="F271" s="12" t="s">
        <v>155</v>
      </c>
      <c r="G271" s="11" t="str">
        <f t="shared" si="28"/>
        <v>51811.334</v>
      </c>
      <c r="H271" s="36">
        <f t="shared" si="29"/>
        <v>1765</v>
      </c>
      <c r="I271" s="54" t="s">
        <v>918</v>
      </c>
      <c r="J271" s="55" t="s">
        <v>919</v>
      </c>
      <c r="K271" s="54">
        <v>1765</v>
      </c>
      <c r="L271" s="54" t="s">
        <v>920</v>
      </c>
      <c r="M271" s="55" t="s">
        <v>167</v>
      </c>
      <c r="N271" s="55"/>
      <c r="O271" s="56" t="s">
        <v>894</v>
      </c>
      <c r="P271" s="56" t="s">
        <v>921</v>
      </c>
    </row>
    <row r="272" spans="1:16" ht="13.5" thickBot="1" x14ac:dyDescent="0.25">
      <c r="A272" s="36" t="str">
        <f t="shared" si="24"/>
        <v> AOEB 12 </v>
      </c>
      <c r="B272" s="12" t="str">
        <f t="shared" si="25"/>
        <v>I</v>
      </c>
      <c r="C272" s="36">
        <f t="shared" si="26"/>
        <v>52469.773000000001</v>
      </c>
      <c r="D272" s="11" t="str">
        <f t="shared" si="27"/>
        <v>vis</v>
      </c>
      <c r="E272" s="53">
        <f>VLOOKUP(C272,Active!C$21:E$971,3,FALSE)</f>
        <v>1902.0044318678347</v>
      </c>
      <c r="F272" s="12" t="s">
        <v>155</v>
      </c>
      <c r="G272" s="11" t="str">
        <f t="shared" si="28"/>
        <v>52469.773</v>
      </c>
      <c r="H272" s="36">
        <f t="shared" si="29"/>
        <v>1902</v>
      </c>
      <c r="I272" s="54" t="s">
        <v>922</v>
      </c>
      <c r="J272" s="55" t="s">
        <v>923</v>
      </c>
      <c r="K272" s="54">
        <v>1902</v>
      </c>
      <c r="L272" s="54" t="s">
        <v>924</v>
      </c>
      <c r="M272" s="55" t="s">
        <v>167</v>
      </c>
      <c r="N272" s="55"/>
      <c r="O272" s="56" t="s">
        <v>688</v>
      </c>
      <c r="P272" s="56" t="s">
        <v>902</v>
      </c>
    </row>
    <row r="273" spans="1:16" ht="13.5" thickBot="1" x14ac:dyDescent="0.25">
      <c r="A273" s="36" t="str">
        <f t="shared" si="24"/>
        <v> AOEB 12 </v>
      </c>
      <c r="B273" s="12" t="str">
        <f t="shared" si="25"/>
        <v>I</v>
      </c>
      <c r="C273" s="36">
        <f t="shared" si="26"/>
        <v>53315.64</v>
      </c>
      <c r="D273" s="11" t="str">
        <f t="shared" si="27"/>
        <v>vis</v>
      </c>
      <c r="E273" s="53">
        <f>VLOOKUP(C273,Active!C$21:E$971,3,FALSE)</f>
        <v>2078.0030586130124</v>
      </c>
      <c r="F273" s="12" t="s">
        <v>155</v>
      </c>
      <c r="G273" s="11" t="str">
        <f t="shared" si="28"/>
        <v>53315.640</v>
      </c>
      <c r="H273" s="36">
        <f t="shared" si="29"/>
        <v>2078</v>
      </c>
      <c r="I273" s="54" t="s">
        <v>929</v>
      </c>
      <c r="J273" s="55" t="s">
        <v>930</v>
      </c>
      <c r="K273" s="54">
        <v>2078</v>
      </c>
      <c r="L273" s="54" t="s">
        <v>931</v>
      </c>
      <c r="M273" s="55" t="s">
        <v>932</v>
      </c>
      <c r="N273" s="55" t="s">
        <v>933</v>
      </c>
      <c r="O273" s="56" t="s">
        <v>934</v>
      </c>
      <c r="P273" s="56" t="s">
        <v>902</v>
      </c>
    </row>
    <row r="274" spans="1:16" x14ac:dyDescent="0.2">
      <c r="B274" s="12"/>
      <c r="E274" s="53"/>
      <c r="F274" s="12"/>
    </row>
    <row r="275" spans="1:16" x14ac:dyDescent="0.2">
      <c r="B275" s="12"/>
      <c r="E275" s="53"/>
      <c r="F275" s="12"/>
    </row>
    <row r="276" spans="1:16" x14ac:dyDescent="0.2">
      <c r="B276" s="12"/>
      <c r="E276" s="53"/>
      <c r="F276" s="12"/>
    </row>
    <row r="277" spans="1:16" x14ac:dyDescent="0.2">
      <c r="B277" s="12"/>
      <c r="E277" s="53"/>
      <c r="F277" s="12"/>
    </row>
    <row r="278" spans="1:16" x14ac:dyDescent="0.2">
      <c r="B278" s="12"/>
      <c r="E278" s="53"/>
      <c r="F278" s="12"/>
    </row>
    <row r="279" spans="1:16" x14ac:dyDescent="0.2">
      <c r="B279" s="12"/>
      <c r="E279" s="53"/>
      <c r="F279" s="12"/>
    </row>
    <row r="280" spans="1:16" x14ac:dyDescent="0.2">
      <c r="B280" s="12"/>
      <c r="E280" s="53"/>
      <c r="F280" s="12"/>
    </row>
    <row r="281" spans="1:16" x14ac:dyDescent="0.2">
      <c r="B281" s="12"/>
      <c r="E281" s="53"/>
      <c r="F281" s="12"/>
    </row>
    <row r="282" spans="1:16" x14ac:dyDescent="0.2">
      <c r="B282" s="12"/>
      <c r="E282" s="53"/>
      <c r="F282" s="12"/>
    </row>
    <row r="283" spans="1:16" x14ac:dyDescent="0.2">
      <c r="B283" s="12"/>
      <c r="E283" s="53"/>
      <c r="F283" s="12"/>
    </row>
    <row r="284" spans="1:16" x14ac:dyDescent="0.2">
      <c r="B284" s="12"/>
      <c r="E284" s="53"/>
      <c r="F284" s="12"/>
    </row>
    <row r="285" spans="1:16" x14ac:dyDescent="0.2">
      <c r="B285" s="12"/>
      <c r="E285" s="53"/>
      <c r="F285" s="12"/>
    </row>
    <row r="286" spans="1:16" x14ac:dyDescent="0.2">
      <c r="B286" s="12"/>
      <c r="E286" s="53"/>
      <c r="F286" s="12"/>
    </row>
    <row r="287" spans="1:16" x14ac:dyDescent="0.2">
      <c r="B287" s="12"/>
      <c r="E287" s="53"/>
      <c r="F287" s="12"/>
    </row>
    <row r="288" spans="1:16" x14ac:dyDescent="0.2">
      <c r="B288" s="12"/>
      <c r="E288" s="53"/>
      <c r="F288" s="12"/>
    </row>
    <row r="289" spans="2:6" x14ac:dyDescent="0.2">
      <c r="B289" s="12"/>
      <c r="E289" s="53"/>
      <c r="F289" s="12"/>
    </row>
    <row r="290" spans="2:6" x14ac:dyDescent="0.2">
      <c r="B290" s="12"/>
      <c r="E290" s="53"/>
      <c r="F290" s="12"/>
    </row>
    <row r="291" spans="2:6" x14ac:dyDescent="0.2">
      <c r="B291" s="12"/>
      <c r="E291" s="53"/>
      <c r="F291" s="12"/>
    </row>
    <row r="292" spans="2:6" x14ac:dyDescent="0.2">
      <c r="B292" s="12"/>
      <c r="E292" s="53"/>
      <c r="F292" s="12"/>
    </row>
    <row r="293" spans="2:6" x14ac:dyDescent="0.2">
      <c r="B293" s="12"/>
      <c r="E293" s="53"/>
      <c r="F293" s="12"/>
    </row>
    <row r="294" spans="2:6" x14ac:dyDescent="0.2">
      <c r="B294" s="12"/>
      <c r="E294" s="53"/>
      <c r="F294" s="12"/>
    </row>
    <row r="295" spans="2:6" x14ac:dyDescent="0.2">
      <c r="B295" s="12"/>
      <c r="E295" s="53"/>
      <c r="F295" s="12"/>
    </row>
    <row r="296" spans="2:6" x14ac:dyDescent="0.2">
      <c r="B296" s="12"/>
      <c r="E296" s="53"/>
      <c r="F296" s="12"/>
    </row>
    <row r="297" spans="2:6" x14ac:dyDescent="0.2">
      <c r="B297" s="12"/>
      <c r="E297" s="53"/>
      <c r="F297" s="12"/>
    </row>
    <row r="298" spans="2:6" x14ac:dyDescent="0.2">
      <c r="B298" s="12"/>
      <c r="E298" s="53"/>
      <c r="F298" s="12"/>
    </row>
    <row r="299" spans="2:6" x14ac:dyDescent="0.2">
      <c r="B299" s="12"/>
      <c r="E299" s="53"/>
      <c r="F299" s="12"/>
    </row>
    <row r="300" spans="2:6" x14ac:dyDescent="0.2">
      <c r="B300" s="12"/>
      <c r="E300" s="53"/>
      <c r="F300" s="12"/>
    </row>
    <row r="301" spans="2:6" x14ac:dyDescent="0.2">
      <c r="B301" s="12"/>
      <c r="E301" s="53"/>
      <c r="F301" s="12"/>
    </row>
    <row r="302" spans="2:6" x14ac:dyDescent="0.2">
      <c r="B302" s="12"/>
      <c r="E302" s="53"/>
      <c r="F302" s="12"/>
    </row>
    <row r="303" spans="2:6" x14ac:dyDescent="0.2">
      <c r="B303" s="12"/>
      <c r="E303" s="53"/>
      <c r="F303" s="12"/>
    </row>
    <row r="304" spans="2:6" x14ac:dyDescent="0.2">
      <c r="B304" s="12"/>
      <c r="E304" s="53"/>
      <c r="F304" s="12"/>
    </row>
    <row r="305" spans="2:6" x14ac:dyDescent="0.2">
      <c r="B305" s="12"/>
      <c r="E305" s="53"/>
      <c r="F305" s="12"/>
    </row>
    <row r="306" spans="2:6" x14ac:dyDescent="0.2">
      <c r="B306" s="12"/>
      <c r="E306" s="53"/>
      <c r="F306" s="12"/>
    </row>
    <row r="307" spans="2:6" x14ac:dyDescent="0.2">
      <c r="B307" s="12"/>
      <c r="E307" s="53"/>
      <c r="F307" s="12"/>
    </row>
    <row r="308" spans="2:6" x14ac:dyDescent="0.2">
      <c r="B308" s="12"/>
      <c r="E308" s="53"/>
      <c r="F308" s="12"/>
    </row>
    <row r="309" spans="2:6" x14ac:dyDescent="0.2">
      <c r="B309" s="12"/>
      <c r="E309" s="53"/>
      <c r="F309" s="12"/>
    </row>
    <row r="310" spans="2:6" x14ac:dyDescent="0.2">
      <c r="B310" s="12"/>
      <c r="E310" s="53"/>
      <c r="F310" s="12"/>
    </row>
    <row r="311" spans="2:6" x14ac:dyDescent="0.2">
      <c r="B311" s="12"/>
      <c r="E311" s="53"/>
      <c r="F311" s="12"/>
    </row>
    <row r="312" spans="2:6" x14ac:dyDescent="0.2">
      <c r="B312" s="12"/>
      <c r="E312" s="53"/>
      <c r="F312" s="12"/>
    </row>
    <row r="313" spans="2:6" x14ac:dyDescent="0.2">
      <c r="B313" s="12"/>
      <c r="E313" s="53"/>
      <c r="F313" s="12"/>
    </row>
    <row r="314" spans="2:6" x14ac:dyDescent="0.2">
      <c r="B314" s="12"/>
      <c r="E314" s="53"/>
      <c r="F314" s="12"/>
    </row>
    <row r="315" spans="2:6" x14ac:dyDescent="0.2">
      <c r="B315" s="12"/>
      <c r="E315" s="53"/>
      <c r="F315" s="12"/>
    </row>
    <row r="316" spans="2:6" x14ac:dyDescent="0.2">
      <c r="B316" s="12"/>
      <c r="E316" s="53"/>
      <c r="F316" s="12"/>
    </row>
    <row r="317" spans="2:6" x14ac:dyDescent="0.2">
      <c r="B317" s="12"/>
      <c r="E317" s="53"/>
      <c r="F317" s="12"/>
    </row>
    <row r="318" spans="2:6" x14ac:dyDescent="0.2">
      <c r="B318" s="12"/>
      <c r="E318" s="53"/>
      <c r="F318" s="12"/>
    </row>
    <row r="319" spans="2:6" x14ac:dyDescent="0.2">
      <c r="B319" s="12"/>
      <c r="E319" s="53"/>
      <c r="F319" s="12"/>
    </row>
    <row r="320" spans="2:6" x14ac:dyDescent="0.2">
      <c r="B320" s="12"/>
      <c r="E320" s="53"/>
      <c r="F320" s="12"/>
    </row>
    <row r="321" spans="2:6" x14ac:dyDescent="0.2">
      <c r="B321" s="12"/>
      <c r="E321" s="53"/>
      <c r="F321" s="12"/>
    </row>
    <row r="322" spans="2:6" x14ac:dyDescent="0.2">
      <c r="B322" s="12"/>
      <c r="E322" s="53"/>
      <c r="F322" s="12"/>
    </row>
    <row r="323" spans="2:6" x14ac:dyDescent="0.2">
      <c r="B323" s="12"/>
      <c r="E323" s="53"/>
      <c r="F323" s="12"/>
    </row>
    <row r="324" spans="2:6" x14ac:dyDescent="0.2">
      <c r="B324" s="12"/>
      <c r="E324" s="53"/>
      <c r="F324" s="12"/>
    </row>
    <row r="325" spans="2:6" x14ac:dyDescent="0.2">
      <c r="B325" s="12"/>
      <c r="E325" s="53"/>
      <c r="F325" s="12"/>
    </row>
    <row r="326" spans="2:6" x14ac:dyDescent="0.2">
      <c r="B326" s="12"/>
      <c r="E326" s="53"/>
      <c r="F326" s="12"/>
    </row>
    <row r="327" spans="2:6" x14ac:dyDescent="0.2">
      <c r="B327" s="12"/>
      <c r="E327" s="53"/>
      <c r="F327" s="12"/>
    </row>
    <row r="328" spans="2:6" x14ac:dyDescent="0.2">
      <c r="B328" s="12"/>
      <c r="E328" s="53"/>
      <c r="F328" s="12"/>
    </row>
    <row r="329" spans="2:6" x14ac:dyDescent="0.2">
      <c r="B329" s="12"/>
      <c r="E329" s="53"/>
      <c r="F329" s="12"/>
    </row>
    <row r="330" spans="2:6" x14ac:dyDescent="0.2">
      <c r="B330" s="12"/>
      <c r="E330" s="53"/>
      <c r="F330" s="12"/>
    </row>
    <row r="331" spans="2:6" x14ac:dyDescent="0.2">
      <c r="B331" s="12"/>
      <c r="E331" s="53"/>
      <c r="F331" s="12"/>
    </row>
    <row r="332" spans="2:6" x14ac:dyDescent="0.2">
      <c r="B332" s="12"/>
      <c r="E332" s="53"/>
      <c r="F332" s="12"/>
    </row>
    <row r="333" spans="2:6" x14ac:dyDescent="0.2">
      <c r="B333" s="12"/>
      <c r="E333" s="53"/>
      <c r="F333" s="12"/>
    </row>
    <row r="334" spans="2:6" x14ac:dyDescent="0.2">
      <c r="B334" s="12"/>
      <c r="E334" s="53"/>
      <c r="F334" s="12"/>
    </row>
    <row r="335" spans="2:6" x14ac:dyDescent="0.2">
      <c r="B335" s="12"/>
      <c r="E335" s="53"/>
      <c r="F335" s="12"/>
    </row>
    <row r="336" spans="2:6" x14ac:dyDescent="0.2">
      <c r="B336" s="12"/>
      <c r="E336" s="53"/>
      <c r="F336" s="12"/>
    </row>
    <row r="337" spans="2:6" x14ac:dyDescent="0.2">
      <c r="B337" s="12"/>
      <c r="E337" s="53"/>
      <c r="F337" s="12"/>
    </row>
    <row r="338" spans="2:6" x14ac:dyDescent="0.2">
      <c r="B338" s="12"/>
      <c r="E338" s="53"/>
      <c r="F338" s="12"/>
    </row>
    <row r="339" spans="2:6" x14ac:dyDescent="0.2">
      <c r="B339" s="12"/>
      <c r="E339" s="53"/>
      <c r="F339" s="12"/>
    </row>
    <row r="340" spans="2:6" x14ac:dyDescent="0.2">
      <c r="B340" s="12"/>
      <c r="E340" s="53"/>
      <c r="F340" s="12"/>
    </row>
    <row r="341" spans="2:6" x14ac:dyDescent="0.2">
      <c r="B341" s="12"/>
      <c r="E341" s="53"/>
      <c r="F341" s="12"/>
    </row>
    <row r="342" spans="2:6" x14ac:dyDescent="0.2">
      <c r="B342" s="12"/>
      <c r="E342" s="53"/>
      <c r="F342" s="12"/>
    </row>
    <row r="343" spans="2:6" x14ac:dyDescent="0.2">
      <c r="B343" s="12"/>
      <c r="E343" s="53"/>
      <c r="F343" s="12"/>
    </row>
    <row r="344" spans="2:6" x14ac:dyDescent="0.2">
      <c r="B344" s="12"/>
      <c r="E344" s="53"/>
      <c r="F344" s="12"/>
    </row>
    <row r="345" spans="2:6" x14ac:dyDescent="0.2">
      <c r="B345" s="12"/>
      <c r="E345" s="53"/>
      <c r="F345" s="12"/>
    </row>
    <row r="346" spans="2:6" x14ac:dyDescent="0.2">
      <c r="B346" s="12"/>
      <c r="E346" s="53"/>
      <c r="F346" s="12"/>
    </row>
    <row r="347" spans="2:6" x14ac:dyDescent="0.2">
      <c r="B347" s="12"/>
      <c r="E347" s="53"/>
      <c r="F347" s="12"/>
    </row>
    <row r="348" spans="2:6" x14ac:dyDescent="0.2">
      <c r="B348" s="12"/>
      <c r="E348" s="53"/>
      <c r="F348" s="12"/>
    </row>
    <row r="349" spans="2:6" x14ac:dyDescent="0.2">
      <c r="B349" s="12"/>
      <c r="E349" s="53"/>
      <c r="F349" s="12"/>
    </row>
    <row r="350" spans="2:6" x14ac:dyDescent="0.2">
      <c r="B350" s="12"/>
      <c r="E350" s="53"/>
      <c r="F350" s="12"/>
    </row>
    <row r="351" spans="2:6" x14ac:dyDescent="0.2">
      <c r="B351" s="12"/>
      <c r="E351" s="53"/>
      <c r="F351" s="12"/>
    </row>
    <row r="352" spans="2:6" x14ac:dyDescent="0.2">
      <c r="B352" s="12"/>
      <c r="F352" s="12"/>
    </row>
    <row r="353" spans="2:6" x14ac:dyDescent="0.2">
      <c r="B353" s="12"/>
      <c r="F353" s="12"/>
    </row>
    <row r="354" spans="2:6" x14ac:dyDescent="0.2">
      <c r="B354" s="12"/>
      <c r="F354" s="12"/>
    </row>
    <row r="355" spans="2:6" x14ac:dyDescent="0.2">
      <c r="B355" s="12"/>
      <c r="F355" s="12"/>
    </row>
    <row r="356" spans="2:6" x14ac:dyDescent="0.2">
      <c r="B356" s="12"/>
      <c r="F356" s="12"/>
    </row>
    <row r="357" spans="2:6" x14ac:dyDescent="0.2">
      <c r="B357" s="12"/>
      <c r="F357" s="12"/>
    </row>
    <row r="358" spans="2:6" x14ac:dyDescent="0.2">
      <c r="B358" s="12"/>
      <c r="F358" s="12"/>
    </row>
    <row r="359" spans="2:6" x14ac:dyDescent="0.2">
      <c r="B359" s="12"/>
      <c r="F359" s="12"/>
    </row>
    <row r="360" spans="2:6" x14ac:dyDescent="0.2">
      <c r="B360" s="12"/>
      <c r="F360" s="12"/>
    </row>
    <row r="361" spans="2:6" x14ac:dyDescent="0.2">
      <c r="B361" s="12"/>
      <c r="F361" s="12"/>
    </row>
    <row r="362" spans="2:6" x14ac:dyDescent="0.2">
      <c r="B362" s="12"/>
      <c r="F362" s="12"/>
    </row>
    <row r="363" spans="2:6" x14ac:dyDescent="0.2">
      <c r="B363" s="12"/>
      <c r="F363" s="12"/>
    </row>
    <row r="364" spans="2:6" x14ac:dyDescent="0.2">
      <c r="B364" s="12"/>
      <c r="F364" s="12"/>
    </row>
    <row r="365" spans="2:6" x14ac:dyDescent="0.2">
      <c r="B365" s="12"/>
      <c r="F365" s="12"/>
    </row>
    <row r="366" spans="2:6" x14ac:dyDescent="0.2">
      <c r="B366" s="12"/>
      <c r="F366" s="12"/>
    </row>
    <row r="367" spans="2:6" x14ac:dyDescent="0.2">
      <c r="B367" s="12"/>
      <c r="F367" s="12"/>
    </row>
    <row r="368" spans="2:6" x14ac:dyDescent="0.2">
      <c r="B368" s="12"/>
      <c r="F368" s="12"/>
    </row>
    <row r="369" spans="2:6" x14ac:dyDescent="0.2">
      <c r="B369" s="12"/>
      <c r="F369" s="12"/>
    </row>
    <row r="370" spans="2:6" x14ac:dyDescent="0.2">
      <c r="B370" s="12"/>
      <c r="F370" s="12"/>
    </row>
    <row r="371" spans="2:6" x14ac:dyDescent="0.2">
      <c r="B371" s="12"/>
      <c r="F371" s="12"/>
    </row>
    <row r="372" spans="2:6" x14ac:dyDescent="0.2">
      <c r="B372" s="12"/>
      <c r="F372" s="12"/>
    </row>
    <row r="373" spans="2:6" x14ac:dyDescent="0.2">
      <c r="B373" s="12"/>
      <c r="F373" s="12"/>
    </row>
    <row r="374" spans="2:6" x14ac:dyDescent="0.2">
      <c r="B374" s="12"/>
      <c r="F374" s="12"/>
    </row>
    <row r="375" spans="2:6" x14ac:dyDescent="0.2">
      <c r="B375" s="12"/>
      <c r="F375" s="12"/>
    </row>
    <row r="376" spans="2:6" x14ac:dyDescent="0.2">
      <c r="B376" s="12"/>
      <c r="F376" s="12"/>
    </row>
    <row r="377" spans="2:6" x14ac:dyDescent="0.2">
      <c r="B377" s="12"/>
      <c r="F377" s="12"/>
    </row>
    <row r="378" spans="2:6" x14ac:dyDescent="0.2">
      <c r="B378" s="12"/>
      <c r="F378" s="12"/>
    </row>
    <row r="379" spans="2:6" x14ac:dyDescent="0.2">
      <c r="B379" s="12"/>
      <c r="F379" s="12"/>
    </row>
    <row r="380" spans="2:6" x14ac:dyDescent="0.2">
      <c r="B380" s="12"/>
      <c r="F380" s="12"/>
    </row>
    <row r="381" spans="2:6" x14ac:dyDescent="0.2">
      <c r="B381" s="12"/>
      <c r="F381" s="12"/>
    </row>
    <row r="382" spans="2:6" x14ac:dyDescent="0.2">
      <c r="B382" s="12"/>
      <c r="F382" s="12"/>
    </row>
    <row r="383" spans="2:6" x14ac:dyDescent="0.2">
      <c r="B383" s="12"/>
      <c r="F383" s="12"/>
    </row>
    <row r="384" spans="2:6" x14ac:dyDescent="0.2">
      <c r="B384" s="12"/>
      <c r="F384" s="12"/>
    </row>
    <row r="385" spans="2:6" x14ac:dyDescent="0.2">
      <c r="B385" s="12"/>
      <c r="F385" s="12"/>
    </row>
    <row r="386" spans="2:6" x14ac:dyDescent="0.2">
      <c r="B386" s="12"/>
      <c r="F386" s="12"/>
    </row>
    <row r="387" spans="2:6" x14ac:dyDescent="0.2">
      <c r="B387" s="12"/>
      <c r="F387" s="12"/>
    </row>
    <row r="388" spans="2:6" x14ac:dyDescent="0.2">
      <c r="B388" s="12"/>
      <c r="F388" s="12"/>
    </row>
    <row r="389" spans="2:6" x14ac:dyDescent="0.2">
      <c r="B389" s="12"/>
      <c r="F389" s="12"/>
    </row>
    <row r="390" spans="2:6" x14ac:dyDescent="0.2">
      <c r="B390" s="12"/>
      <c r="F390" s="12"/>
    </row>
    <row r="391" spans="2:6" x14ac:dyDescent="0.2">
      <c r="B391" s="12"/>
      <c r="F391" s="12"/>
    </row>
    <row r="392" spans="2:6" x14ac:dyDescent="0.2">
      <c r="B392" s="12"/>
      <c r="F392" s="12"/>
    </row>
    <row r="393" spans="2:6" x14ac:dyDescent="0.2">
      <c r="B393" s="12"/>
      <c r="F393" s="12"/>
    </row>
    <row r="394" spans="2:6" x14ac:dyDescent="0.2">
      <c r="B394" s="12"/>
      <c r="F394" s="12"/>
    </row>
    <row r="395" spans="2:6" x14ac:dyDescent="0.2">
      <c r="B395" s="12"/>
      <c r="F395" s="12"/>
    </row>
    <row r="396" spans="2:6" x14ac:dyDescent="0.2">
      <c r="B396" s="12"/>
      <c r="F396" s="12"/>
    </row>
    <row r="397" spans="2:6" x14ac:dyDescent="0.2">
      <c r="B397" s="12"/>
      <c r="F397" s="12"/>
    </row>
    <row r="398" spans="2:6" x14ac:dyDescent="0.2">
      <c r="B398" s="12"/>
      <c r="F398" s="12"/>
    </row>
    <row r="399" spans="2:6" x14ac:dyDescent="0.2">
      <c r="B399" s="12"/>
      <c r="F399" s="12"/>
    </row>
    <row r="400" spans="2:6" x14ac:dyDescent="0.2">
      <c r="B400" s="12"/>
      <c r="F400" s="12"/>
    </row>
    <row r="401" spans="2:6" x14ac:dyDescent="0.2">
      <c r="B401" s="12"/>
      <c r="F401" s="12"/>
    </row>
    <row r="402" spans="2:6" x14ac:dyDescent="0.2">
      <c r="B402" s="12"/>
      <c r="F402" s="12"/>
    </row>
    <row r="403" spans="2:6" x14ac:dyDescent="0.2">
      <c r="B403" s="12"/>
      <c r="F403" s="12"/>
    </row>
    <row r="404" spans="2:6" x14ac:dyDescent="0.2">
      <c r="B404" s="12"/>
      <c r="F404" s="12"/>
    </row>
    <row r="405" spans="2:6" x14ac:dyDescent="0.2">
      <c r="B405" s="12"/>
      <c r="F405" s="12"/>
    </row>
    <row r="406" spans="2:6" x14ac:dyDescent="0.2">
      <c r="B406" s="12"/>
      <c r="F406" s="12"/>
    </row>
    <row r="407" spans="2:6" x14ac:dyDescent="0.2">
      <c r="B407" s="12"/>
      <c r="F407" s="12"/>
    </row>
    <row r="408" spans="2:6" x14ac:dyDescent="0.2">
      <c r="B408" s="12"/>
      <c r="F408" s="12"/>
    </row>
    <row r="409" spans="2:6" x14ac:dyDescent="0.2">
      <c r="B409" s="12"/>
      <c r="F409" s="12"/>
    </row>
    <row r="410" spans="2:6" x14ac:dyDescent="0.2">
      <c r="B410" s="12"/>
      <c r="F410" s="12"/>
    </row>
    <row r="411" spans="2:6" x14ac:dyDescent="0.2">
      <c r="B411" s="12"/>
      <c r="F411" s="12"/>
    </row>
    <row r="412" spans="2:6" x14ac:dyDescent="0.2">
      <c r="B412" s="12"/>
      <c r="F412" s="12"/>
    </row>
    <row r="413" spans="2:6" x14ac:dyDescent="0.2">
      <c r="B413" s="12"/>
      <c r="F413" s="12"/>
    </row>
    <row r="414" spans="2:6" x14ac:dyDescent="0.2">
      <c r="B414" s="12"/>
      <c r="F414" s="12"/>
    </row>
    <row r="415" spans="2:6" x14ac:dyDescent="0.2">
      <c r="B415" s="12"/>
      <c r="F415" s="12"/>
    </row>
    <row r="416" spans="2:6" x14ac:dyDescent="0.2">
      <c r="B416" s="12"/>
      <c r="F416" s="12"/>
    </row>
    <row r="417" spans="2:6" x14ac:dyDescent="0.2">
      <c r="B417" s="12"/>
      <c r="F417" s="12"/>
    </row>
    <row r="418" spans="2:6" x14ac:dyDescent="0.2">
      <c r="B418" s="12"/>
      <c r="F418" s="12"/>
    </row>
    <row r="419" spans="2:6" x14ac:dyDescent="0.2">
      <c r="B419" s="12"/>
      <c r="F419" s="12"/>
    </row>
    <row r="420" spans="2:6" x14ac:dyDescent="0.2">
      <c r="B420" s="12"/>
      <c r="F420" s="12"/>
    </row>
    <row r="421" spans="2:6" x14ac:dyDescent="0.2">
      <c r="B421" s="12"/>
      <c r="F421" s="12"/>
    </row>
    <row r="422" spans="2:6" x14ac:dyDescent="0.2">
      <c r="B422" s="12"/>
      <c r="F422" s="12"/>
    </row>
    <row r="423" spans="2:6" x14ac:dyDescent="0.2">
      <c r="B423" s="12"/>
      <c r="F423" s="12"/>
    </row>
    <row r="424" spans="2:6" x14ac:dyDescent="0.2">
      <c r="B424" s="12"/>
      <c r="F424" s="12"/>
    </row>
    <row r="425" spans="2:6" x14ac:dyDescent="0.2">
      <c r="B425" s="12"/>
      <c r="F425" s="12"/>
    </row>
    <row r="426" spans="2:6" x14ac:dyDescent="0.2">
      <c r="B426" s="12"/>
      <c r="F426" s="12"/>
    </row>
    <row r="427" spans="2:6" x14ac:dyDescent="0.2">
      <c r="B427" s="12"/>
      <c r="F427" s="12"/>
    </row>
    <row r="428" spans="2:6" x14ac:dyDescent="0.2">
      <c r="B428" s="12"/>
      <c r="F428" s="12"/>
    </row>
    <row r="429" spans="2:6" x14ac:dyDescent="0.2">
      <c r="B429" s="12"/>
      <c r="F429" s="12"/>
    </row>
    <row r="430" spans="2:6" x14ac:dyDescent="0.2">
      <c r="B430" s="12"/>
      <c r="F430" s="12"/>
    </row>
    <row r="431" spans="2:6" x14ac:dyDescent="0.2">
      <c r="B431" s="12"/>
      <c r="F431" s="12"/>
    </row>
    <row r="432" spans="2:6" x14ac:dyDescent="0.2">
      <c r="B432" s="12"/>
      <c r="F432" s="12"/>
    </row>
    <row r="433" spans="2:6" x14ac:dyDescent="0.2">
      <c r="B433" s="12"/>
      <c r="F433" s="12"/>
    </row>
    <row r="434" spans="2:6" x14ac:dyDescent="0.2">
      <c r="B434" s="12"/>
      <c r="F434" s="12"/>
    </row>
    <row r="435" spans="2:6" x14ac:dyDescent="0.2">
      <c r="B435" s="12"/>
      <c r="F435" s="12"/>
    </row>
    <row r="436" spans="2:6" x14ac:dyDescent="0.2">
      <c r="B436" s="12"/>
      <c r="F436" s="12"/>
    </row>
    <row r="437" spans="2:6" x14ac:dyDescent="0.2">
      <c r="B437" s="12"/>
      <c r="F437" s="12"/>
    </row>
    <row r="438" spans="2:6" x14ac:dyDescent="0.2">
      <c r="B438" s="12"/>
      <c r="F438" s="12"/>
    </row>
    <row r="439" spans="2:6" x14ac:dyDescent="0.2">
      <c r="B439" s="12"/>
      <c r="F439" s="12"/>
    </row>
    <row r="440" spans="2:6" x14ac:dyDescent="0.2">
      <c r="B440" s="12"/>
      <c r="F440" s="12"/>
    </row>
    <row r="441" spans="2:6" x14ac:dyDescent="0.2">
      <c r="B441" s="12"/>
      <c r="F441" s="12"/>
    </row>
    <row r="442" spans="2:6" x14ac:dyDescent="0.2">
      <c r="B442" s="12"/>
      <c r="F442" s="12"/>
    </row>
    <row r="443" spans="2:6" x14ac:dyDescent="0.2">
      <c r="B443" s="12"/>
      <c r="F443" s="12"/>
    </row>
    <row r="444" spans="2:6" x14ac:dyDescent="0.2">
      <c r="B444" s="12"/>
      <c r="F444" s="12"/>
    </row>
    <row r="445" spans="2:6" x14ac:dyDescent="0.2">
      <c r="B445" s="12"/>
      <c r="F445" s="12"/>
    </row>
    <row r="446" spans="2:6" x14ac:dyDescent="0.2">
      <c r="B446" s="12"/>
      <c r="F446" s="12"/>
    </row>
    <row r="447" spans="2:6" x14ac:dyDescent="0.2">
      <c r="B447" s="12"/>
      <c r="F447" s="12"/>
    </row>
    <row r="448" spans="2:6" x14ac:dyDescent="0.2">
      <c r="B448" s="12"/>
      <c r="F448" s="12"/>
    </row>
    <row r="449" spans="2:6" x14ac:dyDescent="0.2">
      <c r="B449" s="12"/>
      <c r="F449" s="12"/>
    </row>
    <row r="450" spans="2:6" x14ac:dyDescent="0.2">
      <c r="B450" s="12"/>
      <c r="F450" s="12"/>
    </row>
    <row r="451" spans="2:6" x14ac:dyDescent="0.2">
      <c r="B451" s="12"/>
      <c r="F451" s="12"/>
    </row>
    <row r="452" spans="2:6" x14ac:dyDescent="0.2">
      <c r="B452" s="12"/>
      <c r="F452" s="12"/>
    </row>
    <row r="453" spans="2:6" x14ac:dyDescent="0.2">
      <c r="B453" s="12"/>
      <c r="F453" s="12"/>
    </row>
    <row r="454" spans="2:6" x14ac:dyDescent="0.2">
      <c r="B454" s="12"/>
      <c r="F454" s="12"/>
    </row>
    <row r="455" spans="2:6" x14ac:dyDescent="0.2">
      <c r="B455" s="12"/>
      <c r="F455" s="12"/>
    </row>
    <row r="456" spans="2:6" x14ac:dyDescent="0.2">
      <c r="B456" s="12"/>
      <c r="F456" s="12"/>
    </row>
    <row r="457" spans="2:6" x14ac:dyDescent="0.2">
      <c r="B457" s="12"/>
      <c r="F457" s="12"/>
    </row>
    <row r="458" spans="2:6" x14ac:dyDescent="0.2">
      <c r="B458" s="12"/>
      <c r="F458" s="12"/>
    </row>
    <row r="459" spans="2:6" x14ac:dyDescent="0.2">
      <c r="B459" s="12"/>
      <c r="F459" s="12"/>
    </row>
    <row r="460" spans="2:6" x14ac:dyDescent="0.2">
      <c r="B460" s="12"/>
      <c r="F460" s="12"/>
    </row>
    <row r="461" spans="2:6" x14ac:dyDescent="0.2">
      <c r="B461" s="12"/>
      <c r="F461" s="12"/>
    </row>
    <row r="462" spans="2:6" x14ac:dyDescent="0.2">
      <c r="B462" s="12"/>
      <c r="F462" s="12"/>
    </row>
    <row r="463" spans="2:6" x14ac:dyDescent="0.2">
      <c r="B463" s="12"/>
      <c r="F463" s="12"/>
    </row>
    <row r="464" spans="2:6" x14ac:dyDescent="0.2">
      <c r="B464" s="12"/>
      <c r="F464" s="12"/>
    </row>
    <row r="465" spans="2:6" x14ac:dyDescent="0.2">
      <c r="B465" s="12"/>
      <c r="F465" s="12"/>
    </row>
    <row r="466" spans="2:6" x14ac:dyDescent="0.2">
      <c r="B466" s="12"/>
      <c r="F466" s="12"/>
    </row>
    <row r="467" spans="2:6" x14ac:dyDescent="0.2">
      <c r="B467" s="12"/>
      <c r="F467" s="12"/>
    </row>
    <row r="468" spans="2:6" x14ac:dyDescent="0.2">
      <c r="B468" s="12"/>
      <c r="F468" s="12"/>
    </row>
    <row r="469" spans="2:6" x14ac:dyDescent="0.2">
      <c r="B469" s="12"/>
      <c r="F469" s="12"/>
    </row>
    <row r="470" spans="2:6" x14ac:dyDescent="0.2">
      <c r="B470" s="12"/>
      <c r="F470" s="12"/>
    </row>
    <row r="471" spans="2:6" x14ac:dyDescent="0.2">
      <c r="B471" s="12"/>
      <c r="F471" s="12"/>
    </row>
    <row r="472" spans="2:6" x14ac:dyDescent="0.2">
      <c r="B472" s="12"/>
      <c r="F472" s="12"/>
    </row>
    <row r="473" spans="2:6" x14ac:dyDescent="0.2">
      <c r="B473" s="12"/>
      <c r="F473" s="12"/>
    </row>
    <row r="474" spans="2:6" x14ac:dyDescent="0.2">
      <c r="B474" s="12"/>
      <c r="F474" s="12"/>
    </row>
    <row r="475" spans="2:6" x14ac:dyDescent="0.2">
      <c r="B475" s="12"/>
      <c r="F475" s="12"/>
    </row>
    <row r="476" spans="2:6" x14ac:dyDescent="0.2">
      <c r="B476" s="12"/>
      <c r="F476" s="12"/>
    </row>
    <row r="477" spans="2:6" x14ac:dyDescent="0.2">
      <c r="B477" s="12"/>
      <c r="F477" s="12"/>
    </row>
    <row r="478" spans="2:6" x14ac:dyDescent="0.2">
      <c r="B478" s="12"/>
      <c r="F478" s="12"/>
    </row>
    <row r="479" spans="2:6" x14ac:dyDescent="0.2">
      <c r="B479" s="12"/>
      <c r="F479" s="12"/>
    </row>
    <row r="480" spans="2:6" x14ac:dyDescent="0.2">
      <c r="B480" s="12"/>
      <c r="F480" s="12"/>
    </row>
    <row r="481" spans="2:6" x14ac:dyDescent="0.2">
      <c r="B481" s="12"/>
      <c r="F481" s="12"/>
    </row>
    <row r="482" spans="2:6" x14ac:dyDescent="0.2">
      <c r="B482" s="12"/>
      <c r="F482" s="12"/>
    </row>
    <row r="483" spans="2:6" x14ac:dyDescent="0.2">
      <c r="B483" s="12"/>
      <c r="F483" s="12"/>
    </row>
    <row r="484" spans="2:6" x14ac:dyDescent="0.2">
      <c r="B484" s="12"/>
      <c r="F484" s="12"/>
    </row>
    <row r="485" spans="2:6" x14ac:dyDescent="0.2">
      <c r="B485" s="12"/>
      <c r="F485" s="12"/>
    </row>
    <row r="486" spans="2:6" x14ac:dyDescent="0.2">
      <c r="B486" s="12"/>
      <c r="F486" s="12"/>
    </row>
    <row r="487" spans="2:6" x14ac:dyDescent="0.2">
      <c r="B487" s="12"/>
      <c r="F487" s="12"/>
    </row>
    <row r="488" spans="2:6" x14ac:dyDescent="0.2">
      <c r="B488" s="12"/>
      <c r="F488" s="12"/>
    </row>
    <row r="489" spans="2:6" x14ac:dyDescent="0.2">
      <c r="B489" s="12"/>
      <c r="F489" s="12"/>
    </row>
    <row r="490" spans="2:6" x14ac:dyDescent="0.2">
      <c r="B490" s="12"/>
      <c r="F490" s="12"/>
    </row>
    <row r="491" spans="2:6" x14ac:dyDescent="0.2">
      <c r="B491" s="12"/>
      <c r="F491" s="12"/>
    </row>
    <row r="492" spans="2:6" x14ac:dyDescent="0.2">
      <c r="B492" s="12"/>
      <c r="F492" s="12"/>
    </row>
    <row r="493" spans="2:6" x14ac:dyDescent="0.2">
      <c r="B493" s="12"/>
      <c r="F493" s="12"/>
    </row>
    <row r="494" spans="2:6" x14ac:dyDescent="0.2">
      <c r="B494" s="12"/>
      <c r="F494" s="12"/>
    </row>
    <row r="495" spans="2:6" x14ac:dyDescent="0.2">
      <c r="B495" s="12"/>
      <c r="F495" s="12"/>
    </row>
    <row r="496" spans="2:6" x14ac:dyDescent="0.2">
      <c r="B496" s="12"/>
      <c r="F496" s="12"/>
    </row>
    <row r="497" spans="2:6" x14ac:dyDescent="0.2">
      <c r="B497" s="12"/>
      <c r="F497" s="12"/>
    </row>
    <row r="498" spans="2:6" x14ac:dyDescent="0.2">
      <c r="B498" s="12"/>
      <c r="F498" s="12"/>
    </row>
    <row r="499" spans="2:6" x14ac:dyDescent="0.2">
      <c r="B499" s="12"/>
      <c r="F499" s="12"/>
    </row>
    <row r="500" spans="2:6" x14ac:dyDescent="0.2">
      <c r="B500" s="12"/>
      <c r="F500" s="12"/>
    </row>
    <row r="501" spans="2:6" x14ac:dyDescent="0.2">
      <c r="B501" s="12"/>
      <c r="F501" s="12"/>
    </row>
    <row r="502" spans="2:6" x14ac:dyDescent="0.2">
      <c r="B502" s="12"/>
      <c r="F502" s="12"/>
    </row>
    <row r="503" spans="2:6" x14ac:dyDescent="0.2">
      <c r="B503" s="12"/>
      <c r="F503" s="12"/>
    </row>
    <row r="504" spans="2:6" x14ac:dyDescent="0.2">
      <c r="B504" s="12"/>
      <c r="F504" s="12"/>
    </row>
    <row r="505" spans="2:6" x14ac:dyDescent="0.2">
      <c r="B505" s="12"/>
      <c r="F505" s="12"/>
    </row>
    <row r="506" spans="2:6" x14ac:dyDescent="0.2">
      <c r="B506" s="12"/>
      <c r="F506" s="12"/>
    </row>
    <row r="507" spans="2:6" x14ac:dyDescent="0.2">
      <c r="B507" s="12"/>
      <c r="F507" s="12"/>
    </row>
    <row r="508" spans="2:6" x14ac:dyDescent="0.2">
      <c r="B508" s="12"/>
      <c r="F508" s="12"/>
    </row>
    <row r="509" spans="2:6" x14ac:dyDescent="0.2">
      <c r="B509" s="12"/>
      <c r="F509" s="12"/>
    </row>
    <row r="510" spans="2:6" x14ac:dyDescent="0.2">
      <c r="B510" s="12"/>
      <c r="F510" s="12"/>
    </row>
    <row r="511" spans="2:6" x14ac:dyDescent="0.2">
      <c r="B511" s="12"/>
      <c r="F511" s="12"/>
    </row>
    <row r="512" spans="2:6" x14ac:dyDescent="0.2">
      <c r="B512" s="12"/>
      <c r="F512" s="12"/>
    </row>
    <row r="513" spans="2:6" x14ac:dyDescent="0.2">
      <c r="B513" s="12"/>
      <c r="F513" s="12"/>
    </row>
    <row r="514" spans="2:6" x14ac:dyDescent="0.2">
      <c r="B514" s="12"/>
      <c r="F514" s="12"/>
    </row>
    <row r="515" spans="2:6" x14ac:dyDescent="0.2">
      <c r="B515" s="12"/>
      <c r="F515" s="12"/>
    </row>
    <row r="516" spans="2:6" x14ac:dyDescent="0.2">
      <c r="B516" s="12"/>
      <c r="F516" s="12"/>
    </row>
    <row r="517" spans="2:6" x14ac:dyDescent="0.2">
      <c r="B517" s="12"/>
      <c r="F517" s="12"/>
    </row>
    <row r="518" spans="2:6" x14ac:dyDescent="0.2">
      <c r="B518" s="12"/>
      <c r="F518" s="12"/>
    </row>
    <row r="519" spans="2:6" x14ac:dyDescent="0.2">
      <c r="B519" s="12"/>
      <c r="F519" s="12"/>
    </row>
    <row r="520" spans="2:6" x14ac:dyDescent="0.2">
      <c r="B520" s="12"/>
      <c r="F520" s="12"/>
    </row>
    <row r="521" spans="2:6" x14ac:dyDescent="0.2">
      <c r="B521" s="12"/>
      <c r="F521" s="12"/>
    </row>
    <row r="522" spans="2:6" x14ac:dyDescent="0.2">
      <c r="B522" s="12"/>
      <c r="F522" s="12"/>
    </row>
    <row r="523" spans="2:6" x14ac:dyDescent="0.2">
      <c r="B523" s="12"/>
      <c r="F523" s="12"/>
    </row>
    <row r="524" spans="2:6" x14ac:dyDescent="0.2">
      <c r="B524" s="12"/>
      <c r="F524" s="12"/>
    </row>
    <row r="525" spans="2:6" x14ac:dyDescent="0.2">
      <c r="B525" s="12"/>
      <c r="F525" s="12"/>
    </row>
    <row r="526" spans="2:6" x14ac:dyDescent="0.2">
      <c r="B526" s="12"/>
      <c r="F526" s="12"/>
    </row>
    <row r="527" spans="2:6" x14ac:dyDescent="0.2">
      <c r="B527" s="12"/>
      <c r="F527" s="12"/>
    </row>
    <row r="528" spans="2:6" x14ac:dyDescent="0.2">
      <c r="B528" s="12"/>
      <c r="F528" s="12"/>
    </row>
    <row r="529" spans="2:6" x14ac:dyDescent="0.2">
      <c r="B529" s="12"/>
      <c r="F529" s="12"/>
    </row>
    <row r="530" spans="2:6" x14ac:dyDescent="0.2">
      <c r="B530" s="12"/>
      <c r="F530" s="12"/>
    </row>
    <row r="531" spans="2:6" x14ac:dyDescent="0.2">
      <c r="B531" s="12"/>
      <c r="F531" s="12"/>
    </row>
    <row r="532" spans="2:6" x14ac:dyDescent="0.2">
      <c r="B532" s="12"/>
      <c r="F532" s="12"/>
    </row>
    <row r="533" spans="2:6" x14ac:dyDescent="0.2">
      <c r="B533" s="12"/>
      <c r="F533" s="12"/>
    </row>
    <row r="534" spans="2:6" x14ac:dyDescent="0.2">
      <c r="B534" s="12"/>
      <c r="F534" s="12"/>
    </row>
    <row r="535" spans="2:6" x14ac:dyDescent="0.2">
      <c r="B535" s="12"/>
      <c r="F535" s="12"/>
    </row>
    <row r="536" spans="2:6" x14ac:dyDescent="0.2">
      <c r="B536" s="12"/>
      <c r="F536" s="12"/>
    </row>
    <row r="537" spans="2:6" x14ac:dyDescent="0.2">
      <c r="B537" s="12"/>
      <c r="F537" s="12"/>
    </row>
    <row r="538" spans="2:6" x14ac:dyDescent="0.2">
      <c r="B538" s="12"/>
      <c r="F538" s="12"/>
    </row>
    <row r="539" spans="2:6" x14ac:dyDescent="0.2">
      <c r="B539" s="12"/>
      <c r="F539" s="12"/>
    </row>
    <row r="540" spans="2:6" x14ac:dyDescent="0.2">
      <c r="B540" s="12"/>
      <c r="F540" s="12"/>
    </row>
    <row r="541" spans="2:6" x14ac:dyDescent="0.2">
      <c r="B541" s="12"/>
      <c r="F541" s="12"/>
    </row>
    <row r="542" spans="2:6" x14ac:dyDescent="0.2">
      <c r="B542" s="12"/>
      <c r="F542" s="12"/>
    </row>
    <row r="543" spans="2:6" x14ac:dyDescent="0.2">
      <c r="B543" s="12"/>
      <c r="F543" s="12"/>
    </row>
    <row r="544" spans="2:6" x14ac:dyDescent="0.2">
      <c r="B544" s="12"/>
      <c r="F544" s="12"/>
    </row>
    <row r="545" spans="2:6" x14ac:dyDescent="0.2">
      <c r="B545" s="12"/>
      <c r="F545" s="12"/>
    </row>
    <row r="546" spans="2:6" x14ac:dyDescent="0.2">
      <c r="B546" s="12"/>
      <c r="F546" s="12"/>
    </row>
    <row r="547" spans="2:6" x14ac:dyDescent="0.2">
      <c r="B547" s="12"/>
      <c r="F547" s="12"/>
    </row>
    <row r="548" spans="2:6" x14ac:dyDescent="0.2">
      <c r="B548" s="12"/>
      <c r="F548" s="12"/>
    </row>
    <row r="549" spans="2:6" x14ac:dyDescent="0.2">
      <c r="B549" s="12"/>
      <c r="F549" s="12"/>
    </row>
    <row r="550" spans="2:6" x14ac:dyDescent="0.2">
      <c r="B550" s="12"/>
      <c r="F550" s="12"/>
    </row>
    <row r="551" spans="2:6" x14ac:dyDescent="0.2">
      <c r="B551" s="12"/>
      <c r="F551" s="12"/>
    </row>
    <row r="552" spans="2:6" x14ac:dyDescent="0.2">
      <c r="B552" s="12"/>
      <c r="F552" s="12"/>
    </row>
    <row r="553" spans="2:6" x14ac:dyDescent="0.2">
      <c r="B553" s="12"/>
      <c r="F553" s="12"/>
    </row>
    <row r="554" spans="2:6" x14ac:dyDescent="0.2">
      <c r="B554" s="12"/>
      <c r="F554" s="12"/>
    </row>
    <row r="555" spans="2:6" x14ac:dyDescent="0.2">
      <c r="B555" s="12"/>
      <c r="F555" s="12"/>
    </row>
    <row r="556" spans="2:6" x14ac:dyDescent="0.2">
      <c r="B556" s="12"/>
      <c r="F556" s="12"/>
    </row>
    <row r="557" spans="2:6" x14ac:dyDescent="0.2">
      <c r="B557" s="12"/>
      <c r="F557" s="12"/>
    </row>
    <row r="558" spans="2:6" x14ac:dyDescent="0.2">
      <c r="B558" s="12"/>
      <c r="F558" s="12"/>
    </row>
    <row r="559" spans="2:6" x14ac:dyDescent="0.2">
      <c r="B559" s="12"/>
      <c r="F559" s="12"/>
    </row>
    <row r="560" spans="2:6" x14ac:dyDescent="0.2">
      <c r="B560" s="12"/>
      <c r="F560" s="12"/>
    </row>
    <row r="561" spans="2:6" x14ac:dyDescent="0.2">
      <c r="B561" s="12"/>
      <c r="F561" s="12"/>
    </row>
    <row r="562" spans="2:6" x14ac:dyDescent="0.2">
      <c r="B562" s="12"/>
      <c r="F562" s="12"/>
    </row>
    <row r="563" spans="2:6" x14ac:dyDescent="0.2">
      <c r="B563" s="12"/>
      <c r="F563" s="12"/>
    </row>
    <row r="564" spans="2:6" x14ac:dyDescent="0.2">
      <c r="B564" s="12"/>
      <c r="F564" s="12"/>
    </row>
    <row r="565" spans="2:6" x14ac:dyDescent="0.2">
      <c r="B565" s="12"/>
      <c r="F565" s="12"/>
    </row>
    <row r="566" spans="2:6" x14ac:dyDescent="0.2">
      <c r="B566" s="12"/>
      <c r="F566" s="12"/>
    </row>
    <row r="567" spans="2:6" x14ac:dyDescent="0.2">
      <c r="B567" s="12"/>
      <c r="F567" s="12"/>
    </row>
    <row r="568" spans="2:6" x14ac:dyDescent="0.2">
      <c r="B568" s="12"/>
      <c r="F568" s="12"/>
    </row>
    <row r="569" spans="2:6" x14ac:dyDescent="0.2">
      <c r="B569" s="12"/>
      <c r="F569" s="12"/>
    </row>
    <row r="570" spans="2:6" x14ac:dyDescent="0.2">
      <c r="B570" s="12"/>
      <c r="F570" s="12"/>
    </row>
    <row r="571" spans="2:6" x14ac:dyDescent="0.2">
      <c r="B571" s="12"/>
      <c r="F571" s="12"/>
    </row>
    <row r="572" spans="2:6" x14ac:dyDescent="0.2">
      <c r="B572" s="12"/>
      <c r="F572" s="12"/>
    </row>
    <row r="573" spans="2:6" x14ac:dyDescent="0.2">
      <c r="B573" s="12"/>
      <c r="F573" s="12"/>
    </row>
    <row r="574" spans="2:6" x14ac:dyDescent="0.2">
      <c r="B574" s="12"/>
      <c r="F574" s="12"/>
    </row>
    <row r="575" spans="2:6" x14ac:dyDescent="0.2">
      <c r="B575" s="12"/>
      <c r="F575" s="12"/>
    </row>
    <row r="576" spans="2:6" x14ac:dyDescent="0.2">
      <c r="B576" s="12"/>
      <c r="F576" s="12"/>
    </row>
    <row r="577" spans="2:6" x14ac:dyDescent="0.2">
      <c r="B577" s="12"/>
      <c r="F577" s="12"/>
    </row>
    <row r="578" spans="2:6" x14ac:dyDescent="0.2">
      <c r="B578" s="12"/>
      <c r="F578" s="12"/>
    </row>
    <row r="579" spans="2:6" x14ac:dyDescent="0.2">
      <c r="B579" s="12"/>
      <c r="F579" s="12"/>
    </row>
    <row r="580" spans="2:6" x14ac:dyDescent="0.2">
      <c r="B580" s="12"/>
      <c r="F580" s="12"/>
    </row>
    <row r="581" spans="2:6" x14ac:dyDescent="0.2">
      <c r="B581" s="12"/>
      <c r="F581" s="12"/>
    </row>
    <row r="582" spans="2:6" x14ac:dyDescent="0.2">
      <c r="B582" s="12"/>
      <c r="F582" s="12"/>
    </row>
    <row r="583" spans="2:6" x14ac:dyDescent="0.2">
      <c r="B583" s="12"/>
      <c r="F583" s="12"/>
    </row>
    <row r="584" spans="2:6" x14ac:dyDescent="0.2">
      <c r="B584" s="12"/>
      <c r="F584" s="12"/>
    </row>
    <row r="585" spans="2:6" x14ac:dyDescent="0.2">
      <c r="B585" s="12"/>
      <c r="F585" s="12"/>
    </row>
    <row r="586" spans="2:6" x14ac:dyDescent="0.2">
      <c r="B586" s="12"/>
      <c r="F586" s="12"/>
    </row>
    <row r="587" spans="2:6" x14ac:dyDescent="0.2">
      <c r="B587" s="12"/>
      <c r="F587" s="12"/>
    </row>
    <row r="588" spans="2:6" x14ac:dyDescent="0.2">
      <c r="B588" s="12"/>
      <c r="F588" s="12"/>
    </row>
    <row r="589" spans="2:6" x14ac:dyDescent="0.2">
      <c r="B589" s="12"/>
      <c r="F589" s="12"/>
    </row>
    <row r="590" spans="2:6" x14ac:dyDescent="0.2">
      <c r="B590" s="12"/>
      <c r="F590" s="12"/>
    </row>
    <row r="591" spans="2:6" x14ac:dyDescent="0.2">
      <c r="B591" s="12"/>
      <c r="F591" s="12"/>
    </row>
    <row r="592" spans="2:6" x14ac:dyDescent="0.2">
      <c r="B592" s="12"/>
      <c r="F592" s="12"/>
    </row>
    <row r="593" spans="2:6" x14ac:dyDescent="0.2">
      <c r="B593" s="12"/>
      <c r="F593" s="12"/>
    </row>
    <row r="594" spans="2:6" x14ac:dyDescent="0.2">
      <c r="B594" s="12"/>
      <c r="F594" s="12"/>
    </row>
    <row r="595" spans="2:6" x14ac:dyDescent="0.2">
      <c r="B595" s="12"/>
      <c r="F595" s="12"/>
    </row>
    <row r="596" spans="2:6" x14ac:dyDescent="0.2">
      <c r="B596" s="12"/>
      <c r="F596" s="12"/>
    </row>
    <row r="597" spans="2:6" x14ac:dyDescent="0.2">
      <c r="B597" s="12"/>
      <c r="F597" s="12"/>
    </row>
    <row r="598" spans="2:6" x14ac:dyDescent="0.2">
      <c r="B598" s="12"/>
      <c r="F598" s="12"/>
    </row>
    <row r="599" spans="2:6" x14ac:dyDescent="0.2">
      <c r="B599" s="12"/>
      <c r="F599" s="12"/>
    </row>
    <row r="600" spans="2:6" x14ac:dyDescent="0.2">
      <c r="B600" s="12"/>
      <c r="F600" s="12"/>
    </row>
    <row r="601" spans="2:6" x14ac:dyDescent="0.2">
      <c r="B601" s="12"/>
      <c r="F601" s="12"/>
    </row>
    <row r="602" spans="2:6" x14ac:dyDescent="0.2">
      <c r="B602" s="12"/>
      <c r="F602" s="12"/>
    </row>
    <row r="603" spans="2:6" x14ac:dyDescent="0.2">
      <c r="B603" s="12"/>
      <c r="F603" s="12"/>
    </row>
    <row r="604" spans="2:6" x14ac:dyDescent="0.2">
      <c r="B604" s="12"/>
      <c r="F604" s="12"/>
    </row>
    <row r="605" spans="2:6" x14ac:dyDescent="0.2">
      <c r="B605" s="12"/>
      <c r="F605" s="12"/>
    </row>
    <row r="606" spans="2:6" x14ac:dyDescent="0.2">
      <c r="B606" s="12"/>
      <c r="F606" s="12"/>
    </row>
    <row r="607" spans="2:6" x14ac:dyDescent="0.2">
      <c r="B607" s="12"/>
      <c r="F607" s="12"/>
    </row>
    <row r="608" spans="2:6" x14ac:dyDescent="0.2">
      <c r="B608" s="12"/>
      <c r="F608" s="12"/>
    </row>
    <row r="609" spans="2:6" x14ac:dyDescent="0.2">
      <c r="B609" s="12"/>
      <c r="F609" s="12"/>
    </row>
    <row r="610" spans="2:6" x14ac:dyDescent="0.2">
      <c r="B610" s="12"/>
      <c r="F610" s="12"/>
    </row>
    <row r="611" spans="2:6" x14ac:dyDescent="0.2">
      <c r="B611" s="12"/>
      <c r="F611" s="12"/>
    </row>
    <row r="612" spans="2:6" x14ac:dyDescent="0.2">
      <c r="B612" s="12"/>
      <c r="F612" s="12"/>
    </row>
    <row r="613" spans="2:6" x14ac:dyDescent="0.2">
      <c r="B613" s="12"/>
      <c r="F613" s="12"/>
    </row>
    <row r="614" spans="2:6" x14ac:dyDescent="0.2">
      <c r="B614" s="12"/>
      <c r="F614" s="12"/>
    </row>
    <row r="615" spans="2:6" x14ac:dyDescent="0.2">
      <c r="B615" s="12"/>
      <c r="F615" s="12"/>
    </row>
    <row r="616" spans="2:6" x14ac:dyDescent="0.2">
      <c r="B616" s="12"/>
      <c r="F616" s="12"/>
    </row>
    <row r="617" spans="2:6" x14ac:dyDescent="0.2">
      <c r="B617" s="12"/>
      <c r="F617" s="12"/>
    </row>
    <row r="618" spans="2:6" x14ac:dyDescent="0.2">
      <c r="B618" s="12"/>
      <c r="F618" s="12"/>
    </row>
    <row r="619" spans="2:6" x14ac:dyDescent="0.2">
      <c r="B619" s="12"/>
      <c r="F619" s="12"/>
    </row>
    <row r="620" spans="2:6" x14ac:dyDescent="0.2">
      <c r="B620" s="12"/>
      <c r="F620" s="12"/>
    </row>
    <row r="621" spans="2:6" x14ac:dyDescent="0.2">
      <c r="B621" s="12"/>
      <c r="F621" s="12"/>
    </row>
    <row r="622" spans="2:6" x14ac:dyDescent="0.2">
      <c r="B622" s="12"/>
      <c r="F622" s="12"/>
    </row>
    <row r="623" spans="2:6" x14ac:dyDescent="0.2">
      <c r="B623" s="12"/>
      <c r="F623" s="12"/>
    </row>
    <row r="624" spans="2:6" x14ac:dyDescent="0.2">
      <c r="B624" s="12"/>
      <c r="F624" s="12"/>
    </row>
    <row r="625" spans="2:6" x14ac:dyDescent="0.2">
      <c r="B625" s="12"/>
      <c r="F625" s="12"/>
    </row>
    <row r="626" spans="2:6" x14ac:dyDescent="0.2">
      <c r="B626" s="12"/>
      <c r="F626" s="12"/>
    </row>
    <row r="627" spans="2:6" x14ac:dyDescent="0.2">
      <c r="B627" s="12"/>
      <c r="F627" s="12"/>
    </row>
    <row r="628" spans="2:6" x14ac:dyDescent="0.2">
      <c r="B628" s="12"/>
      <c r="F628" s="12"/>
    </row>
    <row r="629" spans="2:6" x14ac:dyDescent="0.2">
      <c r="B629" s="12"/>
      <c r="F629" s="12"/>
    </row>
    <row r="630" spans="2:6" x14ac:dyDescent="0.2">
      <c r="B630" s="12"/>
      <c r="F630" s="12"/>
    </row>
    <row r="631" spans="2:6" x14ac:dyDescent="0.2">
      <c r="B631" s="12"/>
      <c r="F631" s="12"/>
    </row>
    <row r="632" spans="2:6" x14ac:dyDescent="0.2">
      <c r="B632" s="12"/>
      <c r="F632" s="12"/>
    </row>
    <row r="633" spans="2:6" x14ac:dyDescent="0.2">
      <c r="B633" s="12"/>
      <c r="F633" s="12"/>
    </row>
    <row r="634" spans="2:6" x14ac:dyDescent="0.2">
      <c r="B634" s="12"/>
      <c r="F634" s="12"/>
    </row>
    <row r="635" spans="2:6" x14ac:dyDescent="0.2">
      <c r="B635" s="12"/>
      <c r="F635" s="12"/>
    </row>
    <row r="636" spans="2:6" x14ac:dyDescent="0.2">
      <c r="B636" s="12"/>
      <c r="F636" s="12"/>
    </row>
    <row r="637" spans="2:6" x14ac:dyDescent="0.2">
      <c r="B637" s="12"/>
      <c r="F637" s="12"/>
    </row>
    <row r="638" spans="2:6" x14ac:dyDescent="0.2">
      <c r="B638" s="12"/>
      <c r="F638" s="12"/>
    </row>
    <row r="639" spans="2:6" x14ac:dyDescent="0.2">
      <c r="B639" s="12"/>
      <c r="F639" s="12"/>
    </row>
    <row r="640" spans="2:6" x14ac:dyDescent="0.2">
      <c r="B640" s="12"/>
      <c r="F640" s="12"/>
    </row>
    <row r="641" spans="2:6" x14ac:dyDescent="0.2">
      <c r="B641" s="12"/>
      <c r="F641" s="12"/>
    </row>
    <row r="642" spans="2:6" x14ac:dyDescent="0.2">
      <c r="B642" s="12"/>
      <c r="F642" s="12"/>
    </row>
    <row r="643" spans="2:6" x14ac:dyDescent="0.2">
      <c r="B643" s="12"/>
      <c r="F643" s="12"/>
    </row>
    <row r="644" spans="2:6" x14ac:dyDescent="0.2">
      <c r="B644" s="12"/>
      <c r="F644" s="12"/>
    </row>
    <row r="645" spans="2:6" x14ac:dyDescent="0.2">
      <c r="B645" s="12"/>
      <c r="F645" s="12"/>
    </row>
    <row r="646" spans="2:6" x14ac:dyDescent="0.2">
      <c r="B646" s="12"/>
      <c r="F646" s="12"/>
    </row>
    <row r="647" spans="2:6" x14ac:dyDescent="0.2">
      <c r="B647" s="12"/>
      <c r="F647" s="12"/>
    </row>
    <row r="648" spans="2:6" x14ac:dyDescent="0.2">
      <c r="B648" s="12"/>
      <c r="F648" s="12"/>
    </row>
    <row r="649" spans="2:6" x14ac:dyDescent="0.2">
      <c r="B649" s="12"/>
      <c r="F649" s="12"/>
    </row>
    <row r="650" spans="2:6" x14ac:dyDescent="0.2">
      <c r="B650" s="12"/>
      <c r="F650" s="12"/>
    </row>
    <row r="651" spans="2:6" x14ac:dyDescent="0.2">
      <c r="B651" s="12"/>
      <c r="F651" s="12"/>
    </row>
    <row r="652" spans="2:6" x14ac:dyDescent="0.2">
      <c r="B652" s="12"/>
      <c r="F652" s="12"/>
    </row>
    <row r="653" spans="2:6" x14ac:dyDescent="0.2">
      <c r="B653" s="12"/>
      <c r="F653" s="12"/>
    </row>
    <row r="654" spans="2:6" x14ac:dyDescent="0.2">
      <c r="B654" s="12"/>
      <c r="F654" s="12"/>
    </row>
    <row r="655" spans="2:6" x14ac:dyDescent="0.2">
      <c r="B655" s="12"/>
      <c r="F655" s="12"/>
    </row>
    <row r="656" spans="2:6" x14ac:dyDescent="0.2">
      <c r="B656" s="12"/>
      <c r="F656" s="12"/>
    </row>
    <row r="657" spans="2:6" x14ac:dyDescent="0.2">
      <c r="B657" s="12"/>
      <c r="F657" s="12"/>
    </row>
    <row r="658" spans="2:6" x14ac:dyDescent="0.2">
      <c r="B658" s="12"/>
      <c r="F658" s="12"/>
    </row>
    <row r="659" spans="2:6" x14ac:dyDescent="0.2">
      <c r="B659" s="12"/>
      <c r="F659" s="12"/>
    </row>
    <row r="660" spans="2:6" x14ac:dyDescent="0.2">
      <c r="B660" s="12"/>
      <c r="F660" s="12"/>
    </row>
    <row r="661" spans="2:6" x14ac:dyDescent="0.2">
      <c r="B661" s="12"/>
      <c r="F661" s="12"/>
    </row>
    <row r="662" spans="2:6" x14ac:dyDescent="0.2">
      <c r="B662" s="12"/>
      <c r="F662" s="12"/>
    </row>
    <row r="663" spans="2:6" x14ac:dyDescent="0.2">
      <c r="B663" s="12"/>
      <c r="F663" s="12"/>
    </row>
    <row r="664" spans="2:6" x14ac:dyDescent="0.2">
      <c r="B664" s="12"/>
      <c r="F664" s="12"/>
    </row>
    <row r="665" spans="2:6" x14ac:dyDescent="0.2">
      <c r="B665" s="12"/>
      <c r="F665" s="12"/>
    </row>
    <row r="666" spans="2:6" x14ac:dyDescent="0.2">
      <c r="B666" s="12"/>
      <c r="F666" s="12"/>
    </row>
    <row r="667" spans="2:6" x14ac:dyDescent="0.2">
      <c r="B667" s="12"/>
      <c r="F667" s="12"/>
    </row>
    <row r="668" spans="2:6" x14ac:dyDescent="0.2">
      <c r="B668" s="12"/>
      <c r="F668" s="12"/>
    </row>
    <row r="669" spans="2:6" x14ac:dyDescent="0.2">
      <c r="B669" s="12"/>
      <c r="F669" s="12"/>
    </row>
    <row r="670" spans="2:6" x14ac:dyDescent="0.2">
      <c r="B670" s="12"/>
      <c r="F670" s="12"/>
    </row>
    <row r="671" spans="2:6" x14ac:dyDescent="0.2">
      <c r="B671" s="12"/>
      <c r="F671" s="12"/>
    </row>
    <row r="672" spans="2:6" x14ac:dyDescent="0.2">
      <c r="B672" s="12"/>
      <c r="F672" s="12"/>
    </row>
    <row r="673" spans="2:6" x14ac:dyDescent="0.2">
      <c r="B673" s="12"/>
      <c r="F673" s="12"/>
    </row>
    <row r="674" spans="2:6" x14ac:dyDescent="0.2">
      <c r="B674" s="12"/>
      <c r="F674" s="12"/>
    </row>
    <row r="675" spans="2:6" x14ac:dyDescent="0.2">
      <c r="B675" s="12"/>
      <c r="F675" s="12"/>
    </row>
    <row r="676" spans="2:6" x14ac:dyDescent="0.2">
      <c r="B676" s="12"/>
      <c r="F676" s="12"/>
    </row>
    <row r="677" spans="2:6" x14ac:dyDescent="0.2">
      <c r="B677" s="12"/>
      <c r="F677" s="12"/>
    </row>
    <row r="678" spans="2:6" x14ac:dyDescent="0.2">
      <c r="B678" s="12"/>
      <c r="F678" s="12"/>
    </row>
    <row r="679" spans="2:6" x14ac:dyDescent="0.2">
      <c r="B679" s="12"/>
      <c r="F679" s="12"/>
    </row>
    <row r="680" spans="2:6" x14ac:dyDescent="0.2">
      <c r="B680" s="12"/>
      <c r="F680" s="12"/>
    </row>
    <row r="681" spans="2:6" x14ac:dyDescent="0.2">
      <c r="B681" s="12"/>
      <c r="F681" s="12"/>
    </row>
    <row r="682" spans="2:6" x14ac:dyDescent="0.2">
      <c r="B682" s="12"/>
      <c r="F682" s="12"/>
    </row>
    <row r="683" spans="2:6" x14ac:dyDescent="0.2">
      <c r="B683" s="12"/>
      <c r="F683" s="12"/>
    </row>
    <row r="684" spans="2:6" x14ac:dyDescent="0.2">
      <c r="B684" s="12"/>
      <c r="F684" s="12"/>
    </row>
    <row r="685" spans="2:6" x14ac:dyDescent="0.2">
      <c r="B685" s="12"/>
      <c r="F685" s="12"/>
    </row>
    <row r="686" spans="2:6" x14ac:dyDescent="0.2">
      <c r="B686" s="12"/>
      <c r="F686" s="12"/>
    </row>
    <row r="687" spans="2:6" x14ac:dyDescent="0.2">
      <c r="B687" s="12"/>
      <c r="F687" s="12"/>
    </row>
    <row r="688" spans="2:6" x14ac:dyDescent="0.2">
      <c r="B688" s="12"/>
      <c r="F688" s="12"/>
    </row>
    <row r="689" spans="2:6" x14ac:dyDescent="0.2">
      <c r="B689" s="12"/>
      <c r="F689" s="12"/>
    </row>
    <row r="690" spans="2:6" x14ac:dyDescent="0.2">
      <c r="B690" s="12"/>
      <c r="F690" s="12"/>
    </row>
    <row r="691" spans="2:6" x14ac:dyDescent="0.2">
      <c r="B691" s="12"/>
      <c r="F691" s="12"/>
    </row>
    <row r="692" spans="2:6" x14ac:dyDescent="0.2">
      <c r="B692" s="12"/>
      <c r="F692" s="12"/>
    </row>
    <row r="693" spans="2:6" x14ac:dyDescent="0.2">
      <c r="B693" s="12"/>
      <c r="F693" s="12"/>
    </row>
    <row r="694" spans="2:6" x14ac:dyDescent="0.2">
      <c r="B694" s="12"/>
      <c r="F694" s="12"/>
    </row>
    <row r="695" spans="2:6" x14ac:dyDescent="0.2">
      <c r="B695" s="12"/>
      <c r="F695" s="12"/>
    </row>
    <row r="696" spans="2:6" x14ac:dyDescent="0.2">
      <c r="B696" s="12"/>
      <c r="F696" s="12"/>
    </row>
    <row r="697" spans="2:6" x14ac:dyDescent="0.2">
      <c r="B697" s="12"/>
      <c r="F697" s="12"/>
    </row>
    <row r="698" spans="2:6" x14ac:dyDescent="0.2">
      <c r="B698" s="12"/>
      <c r="F698" s="12"/>
    </row>
    <row r="699" spans="2:6" x14ac:dyDescent="0.2">
      <c r="B699" s="12"/>
      <c r="F699" s="12"/>
    </row>
    <row r="700" spans="2:6" x14ac:dyDescent="0.2">
      <c r="B700" s="12"/>
      <c r="F700" s="12"/>
    </row>
    <row r="701" spans="2:6" x14ac:dyDescent="0.2">
      <c r="B701" s="12"/>
      <c r="F701" s="12"/>
    </row>
    <row r="702" spans="2:6" x14ac:dyDescent="0.2">
      <c r="B702" s="12"/>
      <c r="F702" s="12"/>
    </row>
    <row r="703" spans="2:6" x14ac:dyDescent="0.2">
      <c r="B703" s="12"/>
      <c r="F703" s="12"/>
    </row>
    <row r="704" spans="2:6" x14ac:dyDescent="0.2">
      <c r="B704" s="12"/>
      <c r="F704" s="12"/>
    </row>
    <row r="705" spans="2:6" x14ac:dyDescent="0.2">
      <c r="B705" s="12"/>
      <c r="F705" s="12"/>
    </row>
    <row r="706" spans="2:6" x14ac:dyDescent="0.2">
      <c r="B706" s="12"/>
      <c r="F706" s="12"/>
    </row>
    <row r="707" spans="2:6" x14ac:dyDescent="0.2">
      <c r="B707" s="12"/>
      <c r="F707" s="12"/>
    </row>
    <row r="708" spans="2:6" x14ac:dyDescent="0.2">
      <c r="B708" s="12"/>
      <c r="F708" s="12"/>
    </row>
    <row r="709" spans="2:6" x14ac:dyDescent="0.2">
      <c r="B709" s="12"/>
      <c r="F709" s="12"/>
    </row>
    <row r="710" spans="2:6" x14ac:dyDescent="0.2">
      <c r="B710" s="12"/>
      <c r="F710" s="12"/>
    </row>
    <row r="711" spans="2:6" x14ac:dyDescent="0.2">
      <c r="B711" s="12"/>
      <c r="F711" s="12"/>
    </row>
    <row r="712" spans="2:6" x14ac:dyDescent="0.2">
      <c r="B712" s="12"/>
      <c r="F712" s="12"/>
    </row>
    <row r="713" spans="2:6" x14ac:dyDescent="0.2">
      <c r="B713" s="12"/>
      <c r="F713" s="12"/>
    </row>
    <row r="714" spans="2:6" x14ac:dyDescent="0.2">
      <c r="B714" s="12"/>
      <c r="F714" s="12"/>
    </row>
    <row r="715" spans="2:6" x14ac:dyDescent="0.2">
      <c r="B715" s="12"/>
      <c r="F715" s="12"/>
    </row>
    <row r="716" spans="2:6" x14ac:dyDescent="0.2">
      <c r="B716" s="12"/>
      <c r="F716" s="12"/>
    </row>
    <row r="717" spans="2:6" x14ac:dyDescent="0.2">
      <c r="B717" s="12"/>
      <c r="F717" s="12"/>
    </row>
    <row r="718" spans="2:6" x14ac:dyDescent="0.2">
      <c r="B718" s="12"/>
      <c r="F718" s="12"/>
    </row>
    <row r="719" spans="2:6" x14ac:dyDescent="0.2">
      <c r="B719" s="12"/>
      <c r="F719" s="12"/>
    </row>
    <row r="720" spans="2:6" x14ac:dyDescent="0.2">
      <c r="B720" s="12"/>
      <c r="F720" s="12"/>
    </row>
    <row r="721" spans="2:6" x14ac:dyDescent="0.2">
      <c r="B721" s="12"/>
      <c r="F721" s="12"/>
    </row>
    <row r="722" spans="2:6" x14ac:dyDescent="0.2">
      <c r="B722" s="12"/>
      <c r="F722" s="12"/>
    </row>
    <row r="723" spans="2:6" x14ac:dyDescent="0.2">
      <c r="B723" s="12"/>
      <c r="F723" s="12"/>
    </row>
    <row r="724" spans="2:6" x14ac:dyDescent="0.2">
      <c r="B724" s="12"/>
      <c r="F724" s="12"/>
    </row>
    <row r="725" spans="2:6" x14ac:dyDescent="0.2">
      <c r="B725" s="12"/>
      <c r="F725" s="12"/>
    </row>
    <row r="726" spans="2:6" x14ac:dyDescent="0.2">
      <c r="B726" s="12"/>
      <c r="F726" s="12"/>
    </row>
    <row r="727" spans="2:6" x14ac:dyDescent="0.2">
      <c r="B727" s="12"/>
      <c r="F727" s="12"/>
    </row>
    <row r="728" spans="2:6" x14ac:dyDescent="0.2">
      <c r="B728" s="12"/>
      <c r="F728" s="12"/>
    </row>
    <row r="729" spans="2:6" x14ac:dyDescent="0.2">
      <c r="B729" s="12"/>
      <c r="F729" s="12"/>
    </row>
    <row r="730" spans="2:6" x14ac:dyDescent="0.2">
      <c r="B730" s="12"/>
      <c r="F730" s="12"/>
    </row>
    <row r="731" spans="2:6" x14ac:dyDescent="0.2">
      <c r="B731" s="12"/>
      <c r="F731" s="12"/>
    </row>
    <row r="732" spans="2:6" x14ac:dyDescent="0.2">
      <c r="B732" s="12"/>
      <c r="F732" s="12"/>
    </row>
    <row r="733" spans="2:6" x14ac:dyDescent="0.2">
      <c r="B733" s="12"/>
      <c r="F733" s="12"/>
    </row>
    <row r="734" spans="2:6" x14ac:dyDescent="0.2">
      <c r="B734" s="12"/>
      <c r="F734" s="12"/>
    </row>
    <row r="735" spans="2:6" x14ac:dyDescent="0.2">
      <c r="B735" s="12"/>
      <c r="F735" s="12"/>
    </row>
    <row r="736" spans="2:6" x14ac:dyDescent="0.2">
      <c r="B736" s="12"/>
      <c r="F736" s="12"/>
    </row>
    <row r="737" spans="2:6" x14ac:dyDescent="0.2">
      <c r="B737" s="12"/>
      <c r="F737" s="12"/>
    </row>
    <row r="738" spans="2:6" x14ac:dyDescent="0.2">
      <c r="B738" s="12"/>
      <c r="F738" s="12"/>
    </row>
    <row r="739" spans="2:6" x14ac:dyDescent="0.2">
      <c r="B739" s="12"/>
      <c r="F739" s="12"/>
    </row>
    <row r="740" spans="2:6" x14ac:dyDescent="0.2">
      <c r="B740" s="12"/>
      <c r="F740" s="12"/>
    </row>
    <row r="741" spans="2:6" x14ac:dyDescent="0.2">
      <c r="B741" s="12"/>
      <c r="F741" s="12"/>
    </row>
    <row r="742" spans="2:6" x14ac:dyDescent="0.2">
      <c r="B742" s="12"/>
      <c r="F742" s="12"/>
    </row>
    <row r="743" spans="2:6" x14ac:dyDescent="0.2">
      <c r="B743" s="12"/>
      <c r="F743" s="12"/>
    </row>
    <row r="744" spans="2:6" x14ac:dyDescent="0.2">
      <c r="B744" s="12"/>
      <c r="F744" s="12"/>
    </row>
    <row r="745" spans="2:6" x14ac:dyDescent="0.2">
      <c r="B745" s="12"/>
      <c r="F745" s="12"/>
    </row>
    <row r="746" spans="2:6" x14ac:dyDescent="0.2">
      <c r="B746" s="12"/>
      <c r="F746" s="12"/>
    </row>
    <row r="747" spans="2:6" x14ac:dyDescent="0.2">
      <c r="B747" s="12"/>
      <c r="F747" s="12"/>
    </row>
    <row r="748" spans="2:6" x14ac:dyDescent="0.2">
      <c r="B748" s="12"/>
      <c r="F748" s="12"/>
    </row>
    <row r="749" spans="2:6" x14ac:dyDescent="0.2">
      <c r="B749" s="12"/>
      <c r="F749" s="12"/>
    </row>
    <row r="750" spans="2:6" x14ac:dyDescent="0.2">
      <c r="B750" s="12"/>
      <c r="F750" s="12"/>
    </row>
    <row r="751" spans="2:6" x14ac:dyDescent="0.2">
      <c r="B751" s="12"/>
      <c r="F751" s="12"/>
    </row>
    <row r="752" spans="2:6" x14ac:dyDescent="0.2">
      <c r="B752" s="12"/>
      <c r="F752" s="12"/>
    </row>
    <row r="753" spans="2:6" x14ac:dyDescent="0.2">
      <c r="B753" s="12"/>
      <c r="F753" s="12"/>
    </row>
    <row r="754" spans="2:6" x14ac:dyDescent="0.2">
      <c r="B754" s="12"/>
      <c r="F754" s="12"/>
    </row>
    <row r="755" spans="2:6" x14ac:dyDescent="0.2">
      <c r="B755" s="12"/>
      <c r="F755" s="12"/>
    </row>
    <row r="756" spans="2:6" x14ac:dyDescent="0.2">
      <c r="B756" s="12"/>
      <c r="F756" s="12"/>
    </row>
    <row r="757" spans="2:6" x14ac:dyDescent="0.2">
      <c r="B757" s="12"/>
      <c r="F757" s="12"/>
    </row>
    <row r="758" spans="2:6" x14ac:dyDescent="0.2">
      <c r="B758" s="12"/>
      <c r="F758" s="12"/>
    </row>
    <row r="759" spans="2:6" x14ac:dyDescent="0.2">
      <c r="B759" s="12"/>
      <c r="F759" s="12"/>
    </row>
    <row r="760" spans="2:6" x14ac:dyDescent="0.2">
      <c r="B760" s="12"/>
      <c r="F760" s="12"/>
    </row>
    <row r="761" spans="2:6" x14ac:dyDescent="0.2">
      <c r="B761" s="12"/>
      <c r="F761" s="12"/>
    </row>
    <row r="762" spans="2:6" x14ac:dyDescent="0.2">
      <c r="B762" s="12"/>
      <c r="F762" s="12"/>
    </row>
    <row r="763" spans="2:6" x14ac:dyDescent="0.2">
      <c r="B763" s="12"/>
      <c r="F763" s="12"/>
    </row>
    <row r="764" spans="2:6" x14ac:dyDescent="0.2">
      <c r="B764" s="12"/>
      <c r="F764" s="12"/>
    </row>
    <row r="765" spans="2:6" x14ac:dyDescent="0.2">
      <c r="B765" s="12"/>
      <c r="F765" s="12"/>
    </row>
    <row r="766" spans="2:6" x14ac:dyDescent="0.2">
      <c r="B766" s="12"/>
      <c r="F766" s="12"/>
    </row>
    <row r="767" spans="2:6" x14ac:dyDescent="0.2">
      <c r="B767" s="12"/>
      <c r="F767" s="12"/>
    </row>
    <row r="768" spans="2:6" x14ac:dyDescent="0.2">
      <c r="B768" s="12"/>
      <c r="F768" s="12"/>
    </row>
    <row r="769" spans="2:6" x14ac:dyDescent="0.2">
      <c r="B769" s="12"/>
      <c r="F769" s="12"/>
    </row>
    <row r="770" spans="2:6" x14ac:dyDescent="0.2">
      <c r="B770" s="12"/>
      <c r="F770" s="12"/>
    </row>
    <row r="771" spans="2:6" x14ac:dyDescent="0.2">
      <c r="B771" s="12"/>
      <c r="F771" s="12"/>
    </row>
    <row r="772" spans="2:6" x14ac:dyDescent="0.2">
      <c r="B772" s="12"/>
      <c r="F772" s="12"/>
    </row>
    <row r="773" spans="2:6" x14ac:dyDescent="0.2">
      <c r="B773" s="12"/>
      <c r="F773" s="12"/>
    </row>
    <row r="774" spans="2:6" x14ac:dyDescent="0.2">
      <c r="B774" s="12"/>
      <c r="F774" s="12"/>
    </row>
    <row r="775" spans="2:6" x14ac:dyDescent="0.2">
      <c r="B775" s="12"/>
      <c r="F775" s="12"/>
    </row>
    <row r="776" spans="2:6" x14ac:dyDescent="0.2">
      <c r="B776" s="12"/>
      <c r="F776" s="12"/>
    </row>
    <row r="777" spans="2:6" x14ac:dyDescent="0.2">
      <c r="B777" s="12"/>
      <c r="F777" s="12"/>
    </row>
    <row r="778" spans="2:6" x14ac:dyDescent="0.2">
      <c r="B778" s="12"/>
      <c r="F778" s="12"/>
    </row>
    <row r="779" spans="2:6" x14ac:dyDescent="0.2">
      <c r="B779" s="12"/>
      <c r="F779" s="12"/>
    </row>
    <row r="780" spans="2:6" x14ac:dyDescent="0.2">
      <c r="B780" s="12"/>
      <c r="F780" s="12"/>
    </row>
    <row r="781" spans="2:6" x14ac:dyDescent="0.2">
      <c r="B781" s="12"/>
      <c r="F781" s="12"/>
    </row>
    <row r="782" spans="2:6" x14ac:dyDescent="0.2">
      <c r="B782" s="12"/>
      <c r="F782" s="12"/>
    </row>
    <row r="783" spans="2:6" x14ac:dyDescent="0.2">
      <c r="B783" s="12"/>
      <c r="F783" s="12"/>
    </row>
    <row r="784" spans="2:6" x14ac:dyDescent="0.2">
      <c r="B784" s="12"/>
      <c r="F784" s="12"/>
    </row>
    <row r="785" spans="2:6" x14ac:dyDescent="0.2">
      <c r="B785" s="12"/>
      <c r="F785" s="12"/>
    </row>
    <row r="786" spans="2:6" x14ac:dyDescent="0.2">
      <c r="B786" s="12"/>
      <c r="F786" s="12"/>
    </row>
    <row r="787" spans="2:6" x14ac:dyDescent="0.2">
      <c r="B787" s="12"/>
      <c r="F787" s="12"/>
    </row>
    <row r="788" spans="2:6" x14ac:dyDescent="0.2">
      <c r="B788" s="12"/>
      <c r="F788" s="12"/>
    </row>
    <row r="789" spans="2:6" x14ac:dyDescent="0.2">
      <c r="B789" s="12"/>
      <c r="F789" s="12"/>
    </row>
    <row r="790" spans="2:6" x14ac:dyDescent="0.2">
      <c r="B790" s="12"/>
      <c r="F790" s="12"/>
    </row>
    <row r="791" spans="2:6" x14ac:dyDescent="0.2">
      <c r="B791" s="12"/>
      <c r="F791" s="12"/>
    </row>
    <row r="792" spans="2:6" x14ac:dyDescent="0.2">
      <c r="B792" s="12"/>
      <c r="F792" s="12"/>
    </row>
    <row r="793" spans="2:6" x14ac:dyDescent="0.2">
      <c r="B793" s="12"/>
      <c r="F793" s="12"/>
    </row>
    <row r="794" spans="2:6" x14ac:dyDescent="0.2">
      <c r="B794" s="12"/>
      <c r="F794" s="12"/>
    </row>
    <row r="795" spans="2:6" x14ac:dyDescent="0.2">
      <c r="B795" s="12"/>
      <c r="F795" s="12"/>
    </row>
    <row r="796" spans="2:6" x14ac:dyDescent="0.2">
      <c r="B796" s="12"/>
      <c r="F796" s="12"/>
    </row>
    <row r="797" spans="2:6" x14ac:dyDescent="0.2">
      <c r="B797" s="12"/>
      <c r="F797" s="12"/>
    </row>
    <row r="798" spans="2:6" x14ac:dyDescent="0.2">
      <c r="B798" s="12"/>
      <c r="F798" s="12"/>
    </row>
    <row r="799" spans="2:6" x14ac:dyDescent="0.2">
      <c r="B799" s="12"/>
      <c r="F799" s="12"/>
    </row>
    <row r="800" spans="2:6" x14ac:dyDescent="0.2">
      <c r="B800" s="12"/>
      <c r="F800" s="12"/>
    </row>
    <row r="801" spans="2:6" x14ac:dyDescent="0.2">
      <c r="B801" s="12"/>
      <c r="F801" s="12"/>
    </row>
    <row r="802" spans="2:6" x14ac:dyDescent="0.2">
      <c r="B802" s="12"/>
      <c r="F802" s="12"/>
    </row>
    <row r="803" spans="2:6" x14ac:dyDescent="0.2">
      <c r="B803" s="12"/>
      <c r="F803" s="12"/>
    </row>
    <row r="804" spans="2:6" x14ac:dyDescent="0.2">
      <c r="B804" s="12"/>
      <c r="F804" s="12"/>
    </row>
    <row r="805" spans="2:6" x14ac:dyDescent="0.2">
      <c r="B805" s="12"/>
      <c r="F805" s="12"/>
    </row>
    <row r="806" spans="2:6" x14ac:dyDescent="0.2">
      <c r="B806" s="12"/>
      <c r="F806" s="12"/>
    </row>
    <row r="807" spans="2:6" x14ac:dyDescent="0.2">
      <c r="B807" s="12"/>
      <c r="F807" s="12"/>
    </row>
    <row r="808" spans="2:6" x14ac:dyDescent="0.2">
      <c r="B808" s="12"/>
      <c r="F808" s="12"/>
    </row>
    <row r="809" spans="2:6" x14ac:dyDescent="0.2">
      <c r="B809" s="12"/>
      <c r="F809" s="12"/>
    </row>
    <row r="810" spans="2:6" x14ac:dyDescent="0.2">
      <c r="B810" s="12"/>
      <c r="F810" s="12"/>
    </row>
    <row r="811" spans="2:6" x14ac:dyDescent="0.2">
      <c r="B811" s="12"/>
      <c r="F811" s="12"/>
    </row>
    <row r="812" spans="2:6" x14ac:dyDescent="0.2">
      <c r="B812" s="12"/>
      <c r="F812" s="12"/>
    </row>
    <row r="813" spans="2:6" x14ac:dyDescent="0.2">
      <c r="B813" s="12"/>
      <c r="F813" s="12"/>
    </row>
    <row r="814" spans="2:6" x14ac:dyDescent="0.2">
      <c r="B814" s="12"/>
      <c r="F814" s="12"/>
    </row>
    <row r="815" spans="2:6" x14ac:dyDescent="0.2">
      <c r="B815" s="12"/>
      <c r="F815" s="12"/>
    </row>
    <row r="816" spans="2:6" x14ac:dyDescent="0.2">
      <c r="B816" s="12"/>
      <c r="F816" s="12"/>
    </row>
    <row r="817" spans="2:6" x14ac:dyDescent="0.2">
      <c r="B817" s="12"/>
      <c r="F817" s="12"/>
    </row>
    <row r="818" spans="2:6" x14ac:dyDescent="0.2">
      <c r="B818" s="12"/>
      <c r="F818" s="12"/>
    </row>
    <row r="819" spans="2:6" x14ac:dyDescent="0.2">
      <c r="B819" s="12"/>
      <c r="F819" s="12"/>
    </row>
    <row r="820" spans="2:6" x14ac:dyDescent="0.2">
      <c r="B820" s="12"/>
      <c r="F820" s="12"/>
    </row>
    <row r="821" spans="2:6" x14ac:dyDescent="0.2">
      <c r="B821" s="12"/>
      <c r="F821" s="12"/>
    </row>
    <row r="822" spans="2:6" x14ac:dyDescent="0.2">
      <c r="B822" s="12"/>
      <c r="F822" s="12"/>
    </row>
    <row r="823" spans="2:6" x14ac:dyDescent="0.2">
      <c r="B823" s="12"/>
      <c r="F823" s="12"/>
    </row>
    <row r="824" spans="2:6" x14ac:dyDescent="0.2">
      <c r="B824" s="12"/>
      <c r="F824" s="12"/>
    </row>
    <row r="825" spans="2:6" x14ac:dyDescent="0.2">
      <c r="B825" s="12"/>
      <c r="F825" s="12"/>
    </row>
    <row r="826" spans="2:6" x14ac:dyDescent="0.2">
      <c r="B826" s="12"/>
      <c r="F826" s="12"/>
    </row>
    <row r="827" spans="2:6" x14ac:dyDescent="0.2">
      <c r="B827" s="12"/>
      <c r="F827" s="12"/>
    </row>
    <row r="828" spans="2:6" x14ac:dyDescent="0.2">
      <c r="B828" s="12"/>
      <c r="F828" s="12"/>
    </row>
    <row r="829" spans="2:6" x14ac:dyDescent="0.2">
      <c r="B829" s="12"/>
      <c r="F829" s="12"/>
    </row>
    <row r="830" spans="2:6" x14ac:dyDescent="0.2">
      <c r="B830" s="12"/>
      <c r="F830" s="12"/>
    </row>
    <row r="831" spans="2:6" x14ac:dyDescent="0.2">
      <c r="B831" s="12"/>
      <c r="F831" s="12"/>
    </row>
    <row r="832" spans="2:6" x14ac:dyDescent="0.2">
      <c r="B832" s="12"/>
      <c r="F832" s="12"/>
    </row>
    <row r="833" spans="2:6" x14ac:dyDescent="0.2">
      <c r="B833" s="12"/>
      <c r="F833" s="12"/>
    </row>
    <row r="834" spans="2:6" x14ac:dyDescent="0.2">
      <c r="B834" s="12"/>
      <c r="F834" s="12"/>
    </row>
    <row r="835" spans="2:6" x14ac:dyDescent="0.2">
      <c r="B835" s="12"/>
      <c r="F835" s="12"/>
    </row>
    <row r="836" spans="2:6" x14ac:dyDescent="0.2">
      <c r="B836" s="12"/>
      <c r="F836" s="12"/>
    </row>
    <row r="837" spans="2:6" x14ac:dyDescent="0.2">
      <c r="B837" s="12"/>
      <c r="F837" s="12"/>
    </row>
    <row r="838" spans="2:6" x14ac:dyDescent="0.2">
      <c r="B838" s="12"/>
      <c r="F838" s="12"/>
    </row>
    <row r="839" spans="2:6" x14ac:dyDescent="0.2">
      <c r="B839" s="12"/>
      <c r="F839" s="12"/>
    </row>
    <row r="840" spans="2:6" x14ac:dyDescent="0.2">
      <c r="B840" s="12"/>
      <c r="F840" s="12"/>
    </row>
    <row r="841" spans="2:6" x14ac:dyDescent="0.2">
      <c r="B841" s="12"/>
      <c r="F841" s="12"/>
    </row>
    <row r="842" spans="2:6" x14ac:dyDescent="0.2">
      <c r="B842" s="12"/>
      <c r="F842" s="12"/>
    </row>
    <row r="843" spans="2:6" x14ac:dyDescent="0.2">
      <c r="B843" s="12"/>
      <c r="F843" s="12"/>
    </row>
    <row r="844" spans="2:6" x14ac:dyDescent="0.2">
      <c r="B844" s="12"/>
      <c r="F844" s="12"/>
    </row>
    <row r="845" spans="2:6" x14ac:dyDescent="0.2">
      <c r="B845" s="12"/>
      <c r="F845" s="12"/>
    </row>
    <row r="846" spans="2:6" x14ac:dyDescent="0.2">
      <c r="B846" s="12"/>
      <c r="F846" s="12"/>
    </row>
    <row r="847" spans="2:6" x14ac:dyDescent="0.2">
      <c r="B847" s="12"/>
      <c r="F847" s="12"/>
    </row>
    <row r="848" spans="2:6" x14ac:dyDescent="0.2">
      <c r="B848" s="12"/>
      <c r="F848" s="12"/>
    </row>
    <row r="849" spans="2:6" x14ac:dyDescent="0.2">
      <c r="B849" s="12"/>
      <c r="F849" s="12"/>
    </row>
    <row r="850" spans="2:6" x14ac:dyDescent="0.2">
      <c r="B850" s="12"/>
      <c r="F850" s="12"/>
    </row>
    <row r="851" spans="2:6" x14ac:dyDescent="0.2">
      <c r="B851" s="12"/>
      <c r="F851" s="12"/>
    </row>
    <row r="852" spans="2:6" x14ac:dyDescent="0.2">
      <c r="B852" s="12"/>
      <c r="F852" s="12"/>
    </row>
    <row r="853" spans="2:6" x14ac:dyDescent="0.2">
      <c r="B853" s="12"/>
      <c r="F853" s="12"/>
    </row>
    <row r="854" spans="2:6" x14ac:dyDescent="0.2">
      <c r="B854" s="12"/>
      <c r="F854" s="12"/>
    </row>
    <row r="855" spans="2:6" x14ac:dyDescent="0.2">
      <c r="B855" s="12"/>
      <c r="F855" s="12"/>
    </row>
    <row r="856" spans="2:6" x14ac:dyDescent="0.2">
      <c r="B856" s="12"/>
      <c r="F856" s="12"/>
    </row>
    <row r="857" spans="2:6" x14ac:dyDescent="0.2">
      <c r="B857" s="12"/>
      <c r="F857" s="12"/>
    </row>
    <row r="858" spans="2:6" x14ac:dyDescent="0.2">
      <c r="B858" s="12"/>
      <c r="F858" s="12"/>
    </row>
    <row r="859" spans="2:6" x14ac:dyDescent="0.2">
      <c r="B859" s="12"/>
      <c r="F859" s="12"/>
    </row>
    <row r="860" spans="2:6" x14ac:dyDescent="0.2">
      <c r="B860" s="12"/>
      <c r="F860" s="12"/>
    </row>
    <row r="861" spans="2:6" x14ac:dyDescent="0.2">
      <c r="B861" s="12"/>
      <c r="F861" s="12"/>
    </row>
    <row r="862" spans="2:6" x14ac:dyDescent="0.2">
      <c r="B862" s="12"/>
      <c r="F862" s="12"/>
    </row>
    <row r="863" spans="2:6" x14ac:dyDescent="0.2">
      <c r="B863" s="12"/>
      <c r="F863" s="12"/>
    </row>
    <row r="864" spans="2:6" x14ac:dyDescent="0.2">
      <c r="B864" s="12"/>
      <c r="F864" s="12"/>
    </row>
    <row r="865" spans="2:6" x14ac:dyDescent="0.2">
      <c r="B865" s="12"/>
      <c r="F865" s="12"/>
    </row>
    <row r="866" spans="2:6" x14ac:dyDescent="0.2">
      <c r="B866" s="12"/>
      <c r="F866" s="12"/>
    </row>
    <row r="867" spans="2:6" x14ac:dyDescent="0.2">
      <c r="B867" s="12"/>
      <c r="F867" s="12"/>
    </row>
    <row r="868" spans="2:6" x14ac:dyDescent="0.2">
      <c r="B868" s="12"/>
      <c r="F868" s="12"/>
    </row>
    <row r="869" spans="2:6" x14ac:dyDescent="0.2">
      <c r="B869" s="12"/>
      <c r="F869" s="12"/>
    </row>
    <row r="870" spans="2:6" x14ac:dyDescent="0.2">
      <c r="B870" s="12"/>
      <c r="F870" s="12"/>
    </row>
    <row r="871" spans="2:6" x14ac:dyDescent="0.2">
      <c r="B871" s="12"/>
      <c r="F871" s="12"/>
    </row>
    <row r="872" spans="2:6" x14ac:dyDescent="0.2">
      <c r="B872" s="12"/>
      <c r="F872" s="12"/>
    </row>
    <row r="873" spans="2:6" x14ac:dyDescent="0.2">
      <c r="B873" s="12"/>
      <c r="F873" s="12"/>
    </row>
    <row r="874" spans="2:6" x14ac:dyDescent="0.2">
      <c r="B874" s="12"/>
      <c r="F874" s="12"/>
    </row>
    <row r="875" spans="2:6" x14ac:dyDescent="0.2">
      <c r="B875" s="12"/>
      <c r="F875" s="12"/>
    </row>
    <row r="876" spans="2:6" x14ac:dyDescent="0.2">
      <c r="B876" s="12"/>
      <c r="F876" s="12"/>
    </row>
    <row r="877" spans="2:6" x14ac:dyDescent="0.2">
      <c r="B877" s="12"/>
      <c r="F877" s="12"/>
    </row>
    <row r="878" spans="2:6" x14ac:dyDescent="0.2">
      <c r="B878" s="12"/>
      <c r="F878" s="12"/>
    </row>
    <row r="879" spans="2:6" x14ac:dyDescent="0.2">
      <c r="B879" s="12"/>
      <c r="F879" s="12"/>
    </row>
    <row r="880" spans="2:6" x14ac:dyDescent="0.2">
      <c r="B880" s="12"/>
      <c r="F880" s="12"/>
    </row>
    <row r="881" spans="2:6" x14ac:dyDescent="0.2">
      <c r="B881" s="12"/>
      <c r="F881" s="12"/>
    </row>
    <row r="882" spans="2:6" x14ac:dyDescent="0.2">
      <c r="B882" s="12"/>
      <c r="F882" s="12"/>
    </row>
    <row r="883" spans="2:6" x14ac:dyDescent="0.2">
      <c r="B883" s="12"/>
      <c r="F883" s="12"/>
    </row>
    <row r="884" spans="2:6" x14ac:dyDescent="0.2">
      <c r="B884" s="12"/>
      <c r="F884" s="12"/>
    </row>
    <row r="885" spans="2:6" x14ac:dyDescent="0.2">
      <c r="B885" s="12"/>
      <c r="F885" s="12"/>
    </row>
    <row r="886" spans="2:6" x14ac:dyDescent="0.2">
      <c r="B886" s="12"/>
      <c r="F886" s="12"/>
    </row>
    <row r="887" spans="2:6" x14ac:dyDescent="0.2">
      <c r="B887" s="12"/>
      <c r="F887" s="12"/>
    </row>
    <row r="888" spans="2:6" x14ac:dyDescent="0.2">
      <c r="B888" s="12"/>
      <c r="F888" s="12"/>
    </row>
    <row r="889" spans="2:6" x14ac:dyDescent="0.2">
      <c r="B889" s="12"/>
      <c r="F889" s="12"/>
    </row>
    <row r="890" spans="2:6" x14ac:dyDescent="0.2">
      <c r="B890" s="12"/>
      <c r="F890" s="12"/>
    </row>
    <row r="891" spans="2:6" x14ac:dyDescent="0.2">
      <c r="B891" s="12"/>
      <c r="F891" s="12"/>
    </row>
    <row r="892" spans="2:6" x14ac:dyDescent="0.2">
      <c r="B892" s="12"/>
      <c r="F892" s="12"/>
    </row>
    <row r="893" spans="2:6" x14ac:dyDescent="0.2">
      <c r="B893" s="12"/>
      <c r="F893" s="12"/>
    </row>
    <row r="894" spans="2:6" x14ac:dyDescent="0.2">
      <c r="B894" s="12"/>
      <c r="F894" s="12"/>
    </row>
    <row r="895" spans="2:6" x14ac:dyDescent="0.2">
      <c r="B895" s="12"/>
      <c r="F895" s="12"/>
    </row>
    <row r="896" spans="2:6" x14ac:dyDescent="0.2">
      <c r="B896" s="12"/>
      <c r="F896" s="12"/>
    </row>
    <row r="897" spans="2:6" x14ac:dyDescent="0.2">
      <c r="B897" s="12"/>
      <c r="F897" s="12"/>
    </row>
    <row r="898" spans="2:6" x14ac:dyDescent="0.2">
      <c r="B898" s="12"/>
      <c r="F898" s="12"/>
    </row>
    <row r="899" spans="2:6" x14ac:dyDescent="0.2">
      <c r="B899" s="12"/>
      <c r="F899" s="12"/>
    </row>
    <row r="900" spans="2:6" x14ac:dyDescent="0.2">
      <c r="B900" s="12"/>
      <c r="F900" s="12"/>
    </row>
    <row r="901" spans="2:6" x14ac:dyDescent="0.2">
      <c r="B901" s="12"/>
      <c r="F901" s="12"/>
    </row>
    <row r="902" spans="2:6" x14ac:dyDescent="0.2">
      <c r="B902" s="12"/>
      <c r="F902" s="12"/>
    </row>
    <row r="903" spans="2:6" x14ac:dyDescent="0.2">
      <c r="B903" s="12"/>
      <c r="F903" s="12"/>
    </row>
    <row r="904" spans="2:6" x14ac:dyDescent="0.2">
      <c r="B904" s="12"/>
      <c r="F904" s="12"/>
    </row>
    <row r="905" spans="2:6" x14ac:dyDescent="0.2">
      <c r="B905" s="12"/>
      <c r="F905" s="12"/>
    </row>
    <row r="906" spans="2:6" x14ac:dyDescent="0.2">
      <c r="B906" s="12"/>
      <c r="F906" s="12"/>
    </row>
    <row r="907" spans="2:6" x14ac:dyDescent="0.2">
      <c r="B907" s="12"/>
      <c r="F907" s="12"/>
    </row>
    <row r="908" spans="2:6" x14ac:dyDescent="0.2">
      <c r="B908" s="12"/>
      <c r="F908" s="12"/>
    </row>
    <row r="909" spans="2:6" x14ac:dyDescent="0.2">
      <c r="B909" s="12"/>
      <c r="F909" s="12"/>
    </row>
    <row r="910" spans="2:6" x14ac:dyDescent="0.2">
      <c r="B910" s="12"/>
      <c r="F910" s="12"/>
    </row>
    <row r="911" spans="2:6" x14ac:dyDescent="0.2">
      <c r="B911" s="12"/>
      <c r="F911" s="12"/>
    </row>
    <row r="912" spans="2:6" x14ac:dyDescent="0.2">
      <c r="B912" s="12"/>
      <c r="F912" s="12"/>
    </row>
    <row r="913" spans="2:6" x14ac:dyDescent="0.2">
      <c r="B913" s="12"/>
      <c r="F913" s="12"/>
    </row>
    <row r="914" spans="2:6" x14ac:dyDescent="0.2">
      <c r="B914" s="12"/>
      <c r="F914" s="12"/>
    </row>
    <row r="915" spans="2:6" x14ac:dyDescent="0.2">
      <c r="B915" s="12"/>
      <c r="F915" s="12"/>
    </row>
    <row r="916" spans="2:6" x14ac:dyDescent="0.2">
      <c r="B916" s="12"/>
      <c r="F916" s="12"/>
    </row>
    <row r="917" spans="2:6" x14ac:dyDescent="0.2">
      <c r="B917" s="12"/>
      <c r="F917" s="12"/>
    </row>
    <row r="918" spans="2:6" x14ac:dyDescent="0.2">
      <c r="B918" s="12"/>
      <c r="F918" s="12"/>
    </row>
    <row r="919" spans="2:6" x14ac:dyDescent="0.2">
      <c r="B919" s="12"/>
      <c r="F919" s="12"/>
    </row>
    <row r="920" spans="2:6" x14ac:dyDescent="0.2">
      <c r="B920" s="12"/>
      <c r="F920" s="12"/>
    </row>
    <row r="921" spans="2:6" x14ac:dyDescent="0.2">
      <c r="B921" s="12"/>
      <c r="F921" s="12"/>
    </row>
    <row r="922" spans="2:6" x14ac:dyDescent="0.2">
      <c r="B922" s="12"/>
      <c r="F922" s="12"/>
    </row>
    <row r="923" spans="2:6" x14ac:dyDescent="0.2">
      <c r="B923" s="12"/>
      <c r="F923" s="12"/>
    </row>
    <row r="924" spans="2:6" x14ac:dyDescent="0.2">
      <c r="B924" s="12"/>
      <c r="F924" s="12"/>
    </row>
    <row r="925" spans="2:6" x14ac:dyDescent="0.2">
      <c r="B925" s="12"/>
      <c r="F925" s="12"/>
    </row>
    <row r="926" spans="2:6" x14ac:dyDescent="0.2">
      <c r="B926" s="12"/>
      <c r="F926" s="12"/>
    </row>
    <row r="927" spans="2:6" x14ac:dyDescent="0.2">
      <c r="B927" s="12"/>
      <c r="F927" s="12"/>
    </row>
    <row r="928" spans="2:6" x14ac:dyDescent="0.2">
      <c r="B928" s="12"/>
      <c r="F928" s="12"/>
    </row>
    <row r="929" spans="2:6" x14ac:dyDescent="0.2">
      <c r="B929" s="12"/>
      <c r="F929" s="12"/>
    </row>
    <row r="930" spans="2:6" x14ac:dyDescent="0.2">
      <c r="B930" s="12"/>
      <c r="F930" s="12"/>
    </row>
    <row r="931" spans="2:6" x14ac:dyDescent="0.2">
      <c r="B931" s="12"/>
      <c r="F931" s="12"/>
    </row>
    <row r="932" spans="2:6" x14ac:dyDescent="0.2">
      <c r="B932" s="12"/>
      <c r="F932" s="12"/>
    </row>
    <row r="933" spans="2:6" x14ac:dyDescent="0.2">
      <c r="B933" s="12"/>
      <c r="F933" s="12"/>
    </row>
    <row r="934" spans="2:6" x14ac:dyDescent="0.2">
      <c r="B934" s="12"/>
      <c r="F934" s="12"/>
    </row>
    <row r="935" spans="2:6" x14ac:dyDescent="0.2">
      <c r="B935" s="12"/>
      <c r="F935" s="12"/>
    </row>
    <row r="936" spans="2:6" x14ac:dyDescent="0.2">
      <c r="B936" s="12"/>
      <c r="F936" s="12"/>
    </row>
    <row r="937" spans="2:6" x14ac:dyDescent="0.2">
      <c r="B937" s="12"/>
      <c r="F937" s="12"/>
    </row>
    <row r="938" spans="2:6" x14ac:dyDescent="0.2">
      <c r="B938" s="12"/>
      <c r="F938" s="12"/>
    </row>
    <row r="939" spans="2:6" x14ac:dyDescent="0.2">
      <c r="B939" s="12"/>
      <c r="F939" s="12"/>
    </row>
    <row r="940" spans="2:6" x14ac:dyDescent="0.2">
      <c r="B940" s="12"/>
      <c r="F940" s="12"/>
    </row>
    <row r="941" spans="2:6" x14ac:dyDescent="0.2">
      <c r="B941" s="12"/>
      <c r="F941" s="12"/>
    </row>
    <row r="942" spans="2:6" x14ac:dyDescent="0.2">
      <c r="B942" s="12"/>
      <c r="F942" s="12"/>
    </row>
    <row r="943" spans="2:6" x14ac:dyDescent="0.2">
      <c r="B943" s="12"/>
      <c r="F943" s="12"/>
    </row>
    <row r="944" spans="2:6" x14ac:dyDescent="0.2">
      <c r="B944" s="12"/>
      <c r="F944" s="12"/>
    </row>
    <row r="945" spans="2:6" x14ac:dyDescent="0.2">
      <c r="B945" s="12"/>
      <c r="F945" s="12"/>
    </row>
    <row r="946" spans="2:6" x14ac:dyDescent="0.2">
      <c r="B946" s="12"/>
      <c r="F946" s="12"/>
    </row>
    <row r="947" spans="2:6" x14ac:dyDescent="0.2">
      <c r="B947" s="12"/>
      <c r="F947" s="12"/>
    </row>
    <row r="948" spans="2:6" x14ac:dyDescent="0.2">
      <c r="B948" s="12"/>
      <c r="F948" s="12"/>
    </row>
    <row r="949" spans="2:6" x14ac:dyDescent="0.2">
      <c r="B949" s="12"/>
      <c r="F949" s="12"/>
    </row>
    <row r="950" spans="2:6" x14ac:dyDescent="0.2">
      <c r="B950" s="12"/>
      <c r="F950" s="12"/>
    </row>
    <row r="951" spans="2:6" x14ac:dyDescent="0.2">
      <c r="B951" s="12"/>
      <c r="F951" s="12"/>
    </row>
    <row r="952" spans="2:6" x14ac:dyDescent="0.2">
      <c r="B952" s="12"/>
      <c r="F952" s="12"/>
    </row>
    <row r="953" spans="2:6" x14ac:dyDescent="0.2">
      <c r="B953" s="12"/>
      <c r="F953" s="12"/>
    </row>
    <row r="954" spans="2:6" x14ac:dyDescent="0.2">
      <c r="B954" s="12"/>
      <c r="F954" s="12"/>
    </row>
    <row r="955" spans="2:6" x14ac:dyDescent="0.2">
      <c r="B955" s="12"/>
      <c r="F955" s="12"/>
    </row>
    <row r="956" spans="2:6" x14ac:dyDescent="0.2">
      <c r="B956" s="12"/>
      <c r="F956" s="12"/>
    </row>
    <row r="957" spans="2:6" x14ac:dyDescent="0.2">
      <c r="B957" s="12"/>
      <c r="F957" s="12"/>
    </row>
    <row r="958" spans="2:6" x14ac:dyDescent="0.2">
      <c r="B958" s="12"/>
      <c r="F958" s="12"/>
    </row>
    <row r="959" spans="2:6" x14ac:dyDescent="0.2">
      <c r="B959" s="12"/>
      <c r="F959" s="12"/>
    </row>
    <row r="960" spans="2:6" x14ac:dyDescent="0.2">
      <c r="B960" s="12"/>
      <c r="F960" s="12"/>
    </row>
    <row r="961" spans="2:6" x14ac:dyDescent="0.2">
      <c r="B961" s="12"/>
      <c r="F961" s="12"/>
    </row>
    <row r="962" spans="2:6" x14ac:dyDescent="0.2">
      <c r="B962" s="12"/>
      <c r="F962" s="12"/>
    </row>
    <row r="963" spans="2:6" x14ac:dyDescent="0.2">
      <c r="B963" s="12"/>
      <c r="F963" s="12"/>
    </row>
    <row r="964" spans="2:6" x14ac:dyDescent="0.2">
      <c r="B964" s="12"/>
      <c r="F964" s="12"/>
    </row>
    <row r="965" spans="2:6" x14ac:dyDescent="0.2">
      <c r="B965" s="12"/>
      <c r="F965" s="12"/>
    </row>
    <row r="966" spans="2:6" x14ac:dyDescent="0.2">
      <c r="B966" s="12"/>
      <c r="F966" s="12"/>
    </row>
    <row r="967" spans="2:6" x14ac:dyDescent="0.2">
      <c r="B967" s="12"/>
      <c r="F967" s="12"/>
    </row>
    <row r="968" spans="2:6" x14ac:dyDescent="0.2">
      <c r="B968" s="12"/>
      <c r="F968" s="12"/>
    </row>
    <row r="969" spans="2:6" x14ac:dyDescent="0.2">
      <c r="B969" s="12"/>
      <c r="F969" s="12"/>
    </row>
    <row r="970" spans="2:6" x14ac:dyDescent="0.2">
      <c r="B970" s="12"/>
      <c r="F970" s="12"/>
    </row>
    <row r="971" spans="2:6" x14ac:dyDescent="0.2">
      <c r="B971" s="12"/>
      <c r="F971" s="12"/>
    </row>
    <row r="972" spans="2:6" x14ac:dyDescent="0.2">
      <c r="B972" s="12"/>
      <c r="F972" s="12"/>
    </row>
    <row r="973" spans="2:6" x14ac:dyDescent="0.2">
      <c r="B973" s="12"/>
      <c r="F973" s="12"/>
    </row>
    <row r="974" spans="2:6" x14ac:dyDescent="0.2">
      <c r="B974" s="12"/>
      <c r="F974" s="12"/>
    </row>
    <row r="975" spans="2:6" x14ac:dyDescent="0.2">
      <c r="B975" s="12"/>
      <c r="F975" s="12"/>
    </row>
    <row r="976" spans="2:6" x14ac:dyDescent="0.2">
      <c r="B976" s="12"/>
      <c r="F976" s="12"/>
    </row>
    <row r="977" spans="2:6" x14ac:dyDescent="0.2">
      <c r="B977" s="12"/>
      <c r="F977" s="12"/>
    </row>
    <row r="978" spans="2:6" x14ac:dyDescent="0.2">
      <c r="B978" s="12"/>
      <c r="F978" s="12"/>
    </row>
    <row r="979" spans="2:6" x14ac:dyDescent="0.2">
      <c r="B979" s="12"/>
      <c r="F979" s="12"/>
    </row>
    <row r="980" spans="2:6" x14ac:dyDescent="0.2">
      <c r="B980" s="12"/>
      <c r="F980" s="12"/>
    </row>
    <row r="981" spans="2:6" x14ac:dyDescent="0.2">
      <c r="B981" s="12"/>
      <c r="F981" s="12"/>
    </row>
    <row r="982" spans="2:6" x14ac:dyDescent="0.2">
      <c r="B982" s="12"/>
      <c r="F982" s="12"/>
    </row>
    <row r="983" spans="2:6" x14ac:dyDescent="0.2">
      <c r="B983" s="12"/>
      <c r="F983" s="12"/>
    </row>
    <row r="984" spans="2:6" x14ac:dyDescent="0.2">
      <c r="B984" s="12"/>
      <c r="F984" s="12"/>
    </row>
    <row r="985" spans="2:6" x14ac:dyDescent="0.2">
      <c r="B985" s="12"/>
      <c r="F985" s="12"/>
    </row>
    <row r="986" spans="2:6" x14ac:dyDescent="0.2">
      <c r="B986" s="12"/>
      <c r="F986" s="12"/>
    </row>
    <row r="987" spans="2:6" x14ac:dyDescent="0.2">
      <c r="B987" s="12"/>
      <c r="F987" s="12"/>
    </row>
    <row r="988" spans="2:6" x14ac:dyDescent="0.2">
      <c r="B988" s="12"/>
      <c r="F988" s="12"/>
    </row>
    <row r="989" spans="2:6" x14ac:dyDescent="0.2">
      <c r="B989" s="12"/>
      <c r="F989" s="12"/>
    </row>
    <row r="990" spans="2:6" x14ac:dyDescent="0.2">
      <c r="B990" s="12"/>
      <c r="F990" s="12"/>
    </row>
    <row r="991" spans="2:6" x14ac:dyDescent="0.2">
      <c r="B991" s="12"/>
      <c r="F991" s="12"/>
    </row>
    <row r="992" spans="2:6" x14ac:dyDescent="0.2">
      <c r="B992" s="12"/>
      <c r="F992" s="12"/>
    </row>
    <row r="993" spans="2:6" x14ac:dyDescent="0.2">
      <c r="B993" s="12"/>
      <c r="F993" s="12"/>
    </row>
    <row r="994" spans="2:6" x14ac:dyDescent="0.2">
      <c r="B994" s="12"/>
      <c r="F994" s="12"/>
    </row>
    <row r="995" spans="2:6" x14ac:dyDescent="0.2">
      <c r="B995" s="12"/>
      <c r="F995" s="12"/>
    </row>
    <row r="996" spans="2:6" x14ac:dyDescent="0.2">
      <c r="B996" s="12"/>
      <c r="F996" s="12"/>
    </row>
    <row r="997" spans="2:6" x14ac:dyDescent="0.2">
      <c r="B997" s="12"/>
      <c r="F997" s="12"/>
    </row>
    <row r="998" spans="2:6" x14ac:dyDescent="0.2">
      <c r="B998" s="12"/>
      <c r="F998" s="12"/>
    </row>
    <row r="999" spans="2:6" x14ac:dyDescent="0.2">
      <c r="B999" s="12"/>
      <c r="F999" s="12"/>
    </row>
    <row r="1000" spans="2:6" x14ac:dyDescent="0.2">
      <c r="B1000" s="12"/>
      <c r="F1000" s="12"/>
    </row>
    <row r="1001" spans="2:6" x14ac:dyDescent="0.2">
      <c r="B1001" s="12"/>
      <c r="F1001" s="12"/>
    </row>
    <row r="1002" spans="2:6" x14ac:dyDescent="0.2">
      <c r="B1002" s="12"/>
      <c r="F1002" s="12"/>
    </row>
    <row r="1003" spans="2:6" x14ac:dyDescent="0.2">
      <c r="B1003" s="12"/>
      <c r="F1003" s="12"/>
    </row>
    <row r="1004" spans="2:6" x14ac:dyDescent="0.2">
      <c r="B1004" s="12"/>
      <c r="F1004" s="12"/>
    </row>
    <row r="1005" spans="2:6" x14ac:dyDescent="0.2">
      <c r="B1005" s="12"/>
      <c r="F1005" s="12"/>
    </row>
    <row r="1006" spans="2:6" x14ac:dyDescent="0.2">
      <c r="B1006" s="12"/>
      <c r="F1006" s="12"/>
    </row>
    <row r="1007" spans="2:6" x14ac:dyDescent="0.2">
      <c r="B1007" s="12"/>
      <c r="F1007" s="12"/>
    </row>
    <row r="1008" spans="2:6" x14ac:dyDescent="0.2">
      <c r="B1008" s="12"/>
      <c r="F1008" s="12"/>
    </row>
    <row r="1009" spans="2:6" x14ac:dyDescent="0.2">
      <c r="B1009" s="12"/>
      <c r="F1009" s="12"/>
    </row>
    <row r="1010" spans="2:6" x14ac:dyDescent="0.2">
      <c r="B1010" s="12"/>
      <c r="F1010" s="12"/>
    </row>
    <row r="1011" spans="2:6" x14ac:dyDescent="0.2">
      <c r="B1011" s="12"/>
      <c r="F1011" s="12"/>
    </row>
    <row r="1012" spans="2:6" x14ac:dyDescent="0.2">
      <c r="B1012" s="12"/>
      <c r="F1012" s="12"/>
    </row>
    <row r="1013" spans="2:6" x14ac:dyDescent="0.2">
      <c r="B1013" s="12"/>
      <c r="F1013" s="12"/>
    </row>
    <row r="1014" spans="2:6" x14ac:dyDescent="0.2">
      <c r="B1014" s="12"/>
      <c r="F1014" s="12"/>
    </row>
    <row r="1015" spans="2:6" x14ac:dyDescent="0.2">
      <c r="B1015" s="12"/>
      <c r="F1015" s="12"/>
    </row>
    <row r="1016" spans="2:6" x14ac:dyDescent="0.2">
      <c r="B1016" s="12"/>
      <c r="F1016" s="12"/>
    </row>
    <row r="1017" spans="2:6" x14ac:dyDescent="0.2">
      <c r="B1017" s="12"/>
      <c r="F1017" s="12"/>
    </row>
    <row r="1018" spans="2:6" x14ac:dyDescent="0.2">
      <c r="B1018" s="12"/>
      <c r="F1018" s="12"/>
    </row>
    <row r="1019" spans="2:6" x14ac:dyDescent="0.2">
      <c r="B1019" s="12"/>
      <c r="F1019" s="12"/>
    </row>
    <row r="1020" spans="2:6" x14ac:dyDescent="0.2">
      <c r="B1020" s="12"/>
      <c r="F1020" s="12"/>
    </row>
    <row r="1021" spans="2:6" x14ac:dyDescent="0.2">
      <c r="B1021" s="12"/>
      <c r="F1021" s="12"/>
    </row>
    <row r="1022" spans="2:6" x14ac:dyDescent="0.2">
      <c r="B1022" s="12"/>
      <c r="F1022" s="12"/>
    </row>
    <row r="1023" spans="2:6" x14ac:dyDescent="0.2">
      <c r="B1023" s="12"/>
      <c r="F1023" s="12"/>
    </row>
    <row r="1024" spans="2:6" x14ac:dyDescent="0.2">
      <c r="B1024" s="12"/>
      <c r="F1024" s="12"/>
    </row>
    <row r="1025" spans="2:6" x14ac:dyDescent="0.2">
      <c r="B1025" s="12"/>
      <c r="F1025" s="12"/>
    </row>
    <row r="1026" spans="2:6" x14ac:dyDescent="0.2">
      <c r="B1026" s="12"/>
      <c r="F1026" s="12"/>
    </row>
    <row r="1027" spans="2:6" x14ac:dyDescent="0.2">
      <c r="B1027" s="12"/>
      <c r="F1027" s="12"/>
    </row>
    <row r="1028" spans="2:6" x14ac:dyDescent="0.2">
      <c r="B1028" s="12"/>
      <c r="F1028" s="12"/>
    </row>
    <row r="1029" spans="2:6" x14ac:dyDescent="0.2">
      <c r="B1029" s="12"/>
      <c r="F1029" s="12"/>
    </row>
    <row r="1030" spans="2:6" x14ac:dyDescent="0.2">
      <c r="B1030" s="12"/>
      <c r="F1030" s="12"/>
    </row>
    <row r="1031" spans="2:6" x14ac:dyDescent="0.2">
      <c r="B1031" s="12"/>
      <c r="F1031" s="12"/>
    </row>
    <row r="1032" spans="2:6" x14ac:dyDescent="0.2">
      <c r="B1032" s="12"/>
      <c r="F1032" s="12"/>
    </row>
    <row r="1033" spans="2:6" x14ac:dyDescent="0.2">
      <c r="B1033" s="12"/>
      <c r="F1033" s="12"/>
    </row>
    <row r="1034" spans="2:6" x14ac:dyDescent="0.2">
      <c r="B1034" s="12"/>
      <c r="F1034" s="12"/>
    </row>
    <row r="1035" spans="2:6" x14ac:dyDescent="0.2">
      <c r="B1035" s="12"/>
      <c r="F1035" s="12"/>
    </row>
    <row r="1036" spans="2:6" x14ac:dyDescent="0.2">
      <c r="B1036" s="12"/>
      <c r="F1036" s="12"/>
    </row>
    <row r="1037" spans="2:6" x14ac:dyDescent="0.2">
      <c r="B1037" s="12"/>
      <c r="F1037" s="12"/>
    </row>
    <row r="1038" spans="2:6" x14ac:dyDescent="0.2">
      <c r="B1038" s="12"/>
      <c r="F1038" s="12"/>
    </row>
    <row r="1039" spans="2:6" x14ac:dyDescent="0.2">
      <c r="B1039" s="12"/>
      <c r="F1039" s="12"/>
    </row>
    <row r="1040" spans="2:6" x14ac:dyDescent="0.2">
      <c r="B1040" s="12"/>
      <c r="F1040" s="12"/>
    </row>
    <row r="1041" spans="2:6" x14ac:dyDescent="0.2">
      <c r="B1041" s="12"/>
      <c r="F1041" s="12"/>
    </row>
    <row r="1042" spans="2:6" x14ac:dyDescent="0.2">
      <c r="B1042" s="12"/>
      <c r="F1042" s="12"/>
    </row>
    <row r="1043" spans="2:6" x14ac:dyDescent="0.2">
      <c r="B1043" s="12"/>
      <c r="F1043" s="12"/>
    </row>
    <row r="1044" spans="2:6" x14ac:dyDescent="0.2">
      <c r="B1044" s="12"/>
      <c r="F1044" s="12"/>
    </row>
    <row r="1045" spans="2:6" x14ac:dyDescent="0.2">
      <c r="B1045" s="12"/>
      <c r="F1045" s="12"/>
    </row>
    <row r="1046" spans="2:6" x14ac:dyDescent="0.2">
      <c r="B1046" s="12"/>
      <c r="F1046" s="12"/>
    </row>
    <row r="1047" spans="2:6" x14ac:dyDescent="0.2">
      <c r="B1047" s="12"/>
      <c r="F1047" s="12"/>
    </row>
    <row r="1048" spans="2:6" x14ac:dyDescent="0.2">
      <c r="B1048" s="12"/>
      <c r="F1048" s="12"/>
    </row>
    <row r="1049" spans="2:6" x14ac:dyDescent="0.2">
      <c r="B1049" s="12"/>
      <c r="F1049" s="12"/>
    </row>
    <row r="1050" spans="2:6" x14ac:dyDescent="0.2">
      <c r="B1050" s="12"/>
      <c r="F1050" s="12"/>
    </row>
    <row r="1051" spans="2:6" x14ac:dyDescent="0.2">
      <c r="B1051" s="12"/>
      <c r="F1051" s="12"/>
    </row>
    <row r="1052" spans="2:6" x14ac:dyDescent="0.2">
      <c r="B1052" s="12"/>
      <c r="F1052" s="12"/>
    </row>
    <row r="1053" spans="2:6" x14ac:dyDescent="0.2">
      <c r="B1053" s="12"/>
      <c r="F1053" s="12"/>
    </row>
    <row r="1054" spans="2:6" x14ac:dyDescent="0.2">
      <c r="B1054" s="12"/>
      <c r="F1054" s="12"/>
    </row>
    <row r="1055" spans="2:6" x14ac:dyDescent="0.2">
      <c r="B1055" s="12"/>
      <c r="F1055" s="12"/>
    </row>
    <row r="1056" spans="2:6" x14ac:dyDescent="0.2">
      <c r="B1056" s="12"/>
      <c r="F1056" s="12"/>
    </row>
    <row r="1057" spans="2:6" x14ac:dyDescent="0.2">
      <c r="B1057" s="12"/>
      <c r="F1057" s="12"/>
    </row>
    <row r="1058" spans="2:6" x14ac:dyDescent="0.2">
      <c r="B1058" s="12"/>
      <c r="F1058" s="12"/>
    </row>
    <row r="1059" spans="2:6" x14ac:dyDescent="0.2">
      <c r="B1059" s="12"/>
      <c r="F1059" s="12"/>
    </row>
    <row r="1060" spans="2:6" x14ac:dyDescent="0.2">
      <c r="B1060" s="12"/>
      <c r="F1060" s="12"/>
    </row>
    <row r="1061" spans="2:6" x14ac:dyDescent="0.2">
      <c r="B1061" s="12"/>
      <c r="F1061" s="12"/>
    </row>
    <row r="1062" spans="2:6" x14ac:dyDescent="0.2">
      <c r="B1062" s="12"/>
      <c r="F1062" s="12"/>
    </row>
    <row r="1063" spans="2:6" x14ac:dyDescent="0.2">
      <c r="B1063" s="12"/>
      <c r="F1063" s="12"/>
    </row>
    <row r="1064" spans="2:6" x14ac:dyDescent="0.2">
      <c r="B1064" s="12"/>
      <c r="F1064" s="12"/>
    </row>
    <row r="1065" spans="2:6" x14ac:dyDescent="0.2">
      <c r="B1065" s="12"/>
      <c r="F1065" s="12"/>
    </row>
    <row r="1066" spans="2:6" x14ac:dyDescent="0.2">
      <c r="B1066" s="12"/>
      <c r="F1066" s="12"/>
    </row>
    <row r="1067" spans="2:6" x14ac:dyDescent="0.2">
      <c r="B1067" s="12"/>
      <c r="F1067" s="12"/>
    </row>
    <row r="1068" spans="2:6" x14ac:dyDescent="0.2">
      <c r="B1068" s="12"/>
      <c r="F1068" s="12"/>
    </row>
    <row r="1069" spans="2:6" x14ac:dyDescent="0.2">
      <c r="B1069" s="12"/>
      <c r="F1069" s="12"/>
    </row>
    <row r="1070" spans="2:6" x14ac:dyDescent="0.2">
      <c r="B1070" s="12"/>
      <c r="F1070" s="12"/>
    </row>
    <row r="1071" spans="2:6" x14ac:dyDescent="0.2">
      <c r="B1071" s="12"/>
      <c r="F1071" s="12"/>
    </row>
    <row r="1072" spans="2:6" x14ac:dyDescent="0.2">
      <c r="B1072" s="12"/>
      <c r="F1072" s="12"/>
    </row>
    <row r="1073" spans="2:6" x14ac:dyDescent="0.2">
      <c r="B1073" s="12"/>
      <c r="F1073" s="12"/>
    </row>
    <row r="1074" spans="2:6" x14ac:dyDescent="0.2">
      <c r="B1074" s="12"/>
      <c r="F1074" s="12"/>
    </row>
    <row r="1075" spans="2:6" x14ac:dyDescent="0.2">
      <c r="B1075" s="12"/>
      <c r="F1075" s="12"/>
    </row>
    <row r="1076" spans="2:6" x14ac:dyDescent="0.2">
      <c r="B1076" s="12"/>
      <c r="F1076" s="12"/>
    </row>
    <row r="1077" spans="2:6" x14ac:dyDescent="0.2">
      <c r="B1077" s="12"/>
      <c r="F1077" s="12"/>
    </row>
    <row r="1078" spans="2:6" x14ac:dyDescent="0.2">
      <c r="B1078" s="12"/>
      <c r="F1078" s="12"/>
    </row>
    <row r="1079" spans="2:6" x14ac:dyDescent="0.2">
      <c r="B1079" s="12"/>
      <c r="F1079" s="12"/>
    </row>
    <row r="1080" spans="2:6" x14ac:dyDescent="0.2">
      <c r="B1080" s="12"/>
      <c r="F1080" s="12"/>
    </row>
    <row r="1081" spans="2:6" x14ac:dyDescent="0.2">
      <c r="B1081" s="12"/>
      <c r="F1081" s="12"/>
    </row>
    <row r="1082" spans="2:6" x14ac:dyDescent="0.2">
      <c r="B1082" s="12"/>
      <c r="F1082" s="12"/>
    </row>
    <row r="1083" spans="2:6" x14ac:dyDescent="0.2">
      <c r="B1083" s="12"/>
      <c r="F1083" s="12"/>
    </row>
    <row r="1084" spans="2:6" x14ac:dyDescent="0.2">
      <c r="B1084" s="12"/>
      <c r="F1084" s="12"/>
    </row>
    <row r="1085" spans="2:6" x14ac:dyDescent="0.2">
      <c r="B1085" s="12"/>
      <c r="F1085" s="12"/>
    </row>
    <row r="1086" spans="2:6" x14ac:dyDescent="0.2">
      <c r="B1086" s="12"/>
      <c r="F1086" s="12"/>
    </row>
    <row r="1087" spans="2:6" x14ac:dyDescent="0.2">
      <c r="B1087" s="12"/>
      <c r="F1087" s="12"/>
    </row>
    <row r="1088" spans="2:6" x14ac:dyDescent="0.2">
      <c r="B1088" s="12"/>
      <c r="F1088" s="12"/>
    </row>
    <row r="1089" spans="2:6" x14ac:dyDescent="0.2">
      <c r="B1089" s="12"/>
      <c r="F1089" s="12"/>
    </row>
    <row r="1090" spans="2:6" x14ac:dyDescent="0.2">
      <c r="B1090" s="12"/>
      <c r="F1090" s="12"/>
    </row>
    <row r="1091" spans="2:6" x14ac:dyDescent="0.2">
      <c r="B1091" s="12"/>
      <c r="F1091" s="12"/>
    </row>
    <row r="1092" spans="2:6" x14ac:dyDescent="0.2">
      <c r="B1092" s="12"/>
      <c r="F1092" s="12"/>
    </row>
    <row r="1093" spans="2:6" x14ac:dyDescent="0.2">
      <c r="B1093" s="12"/>
      <c r="F1093" s="12"/>
    </row>
    <row r="1094" spans="2:6" x14ac:dyDescent="0.2">
      <c r="B1094" s="12"/>
      <c r="F1094" s="12"/>
    </row>
    <row r="1095" spans="2:6" x14ac:dyDescent="0.2">
      <c r="B1095" s="12"/>
      <c r="F1095" s="12"/>
    </row>
    <row r="1096" spans="2:6" x14ac:dyDescent="0.2">
      <c r="B1096" s="12"/>
      <c r="F1096" s="12"/>
    </row>
    <row r="1097" spans="2:6" x14ac:dyDescent="0.2">
      <c r="B1097" s="12"/>
      <c r="F1097" s="12"/>
    </row>
    <row r="1098" spans="2:6" x14ac:dyDescent="0.2">
      <c r="B1098" s="12"/>
      <c r="F1098" s="12"/>
    </row>
    <row r="1099" spans="2:6" x14ac:dyDescent="0.2">
      <c r="B1099" s="12"/>
      <c r="F1099" s="12"/>
    </row>
    <row r="1100" spans="2:6" x14ac:dyDescent="0.2">
      <c r="B1100" s="12"/>
      <c r="F1100" s="12"/>
    </row>
    <row r="1101" spans="2:6" x14ac:dyDescent="0.2">
      <c r="B1101" s="12"/>
      <c r="F1101" s="12"/>
    </row>
    <row r="1102" spans="2:6" x14ac:dyDescent="0.2">
      <c r="B1102" s="12"/>
      <c r="F1102" s="12"/>
    </row>
    <row r="1103" spans="2:6" x14ac:dyDescent="0.2">
      <c r="B1103" s="12"/>
      <c r="F1103" s="12"/>
    </row>
    <row r="1104" spans="2:6" x14ac:dyDescent="0.2">
      <c r="B1104" s="12"/>
      <c r="F1104" s="12"/>
    </row>
    <row r="1105" spans="2:6" x14ac:dyDescent="0.2">
      <c r="B1105" s="12"/>
      <c r="F1105" s="12"/>
    </row>
    <row r="1106" spans="2:6" x14ac:dyDescent="0.2">
      <c r="B1106" s="12"/>
      <c r="F1106" s="12"/>
    </row>
    <row r="1107" spans="2:6" x14ac:dyDescent="0.2">
      <c r="B1107" s="12"/>
      <c r="F1107" s="12"/>
    </row>
    <row r="1108" spans="2:6" x14ac:dyDescent="0.2">
      <c r="B1108" s="12"/>
      <c r="F1108" s="12"/>
    </row>
    <row r="1109" spans="2:6" x14ac:dyDescent="0.2">
      <c r="B1109" s="12"/>
      <c r="F1109" s="12"/>
    </row>
    <row r="1110" spans="2:6" x14ac:dyDescent="0.2">
      <c r="B1110" s="12"/>
      <c r="F1110" s="12"/>
    </row>
    <row r="1111" spans="2:6" x14ac:dyDescent="0.2">
      <c r="B1111" s="12"/>
      <c r="F1111" s="12"/>
    </row>
    <row r="1112" spans="2:6" x14ac:dyDescent="0.2">
      <c r="B1112" s="12"/>
      <c r="F1112" s="12"/>
    </row>
    <row r="1113" spans="2:6" x14ac:dyDescent="0.2">
      <c r="B1113" s="12"/>
      <c r="F1113" s="12"/>
    </row>
    <row r="1114" spans="2:6" x14ac:dyDescent="0.2">
      <c r="B1114" s="12"/>
      <c r="F1114" s="12"/>
    </row>
    <row r="1115" spans="2:6" x14ac:dyDescent="0.2">
      <c r="B1115" s="12"/>
      <c r="F1115" s="12"/>
    </row>
    <row r="1116" spans="2:6" x14ac:dyDescent="0.2">
      <c r="B1116" s="12"/>
      <c r="F1116" s="12"/>
    </row>
    <row r="1117" spans="2:6" x14ac:dyDescent="0.2">
      <c r="B1117" s="12"/>
      <c r="F1117" s="12"/>
    </row>
    <row r="1118" spans="2:6" x14ac:dyDescent="0.2">
      <c r="B1118" s="12"/>
      <c r="F1118" s="12"/>
    </row>
    <row r="1119" spans="2:6" x14ac:dyDescent="0.2">
      <c r="B1119" s="12"/>
      <c r="F1119" s="12"/>
    </row>
    <row r="1120" spans="2:6" x14ac:dyDescent="0.2">
      <c r="B1120" s="12"/>
      <c r="F1120" s="12"/>
    </row>
    <row r="1121" spans="2:6" x14ac:dyDescent="0.2">
      <c r="B1121" s="12"/>
      <c r="F1121" s="12"/>
    </row>
    <row r="1122" spans="2:6" x14ac:dyDescent="0.2">
      <c r="B1122" s="12"/>
      <c r="F1122" s="12"/>
    </row>
    <row r="1123" spans="2:6" x14ac:dyDescent="0.2">
      <c r="B1123" s="12"/>
      <c r="F1123" s="12"/>
    </row>
    <row r="1124" spans="2:6" x14ac:dyDescent="0.2">
      <c r="B1124" s="12"/>
      <c r="F1124" s="12"/>
    </row>
    <row r="1125" spans="2:6" x14ac:dyDescent="0.2">
      <c r="B1125" s="12"/>
      <c r="F1125" s="12"/>
    </row>
    <row r="1126" spans="2:6" x14ac:dyDescent="0.2">
      <c r="B1126" s="12"/>
      <c r="F1126" s="12"/>
    </row>
    <row r="1127" spans="2:6" x14ac:dyDescent="0.2">
      <c r="B1127" s="12"/>
      <c r="F1127" s="12"/>
    </row>
    <row r="1128" spans="2:6" x14ac:dyDescent="0.2">
      <c r="B1128" s="12"/>
      <c r="F1128" s="12"/>
    </row>
    <row r="1129" spans="2:6" x14ac:dyDescent="0.2">
      <c r="B1129" s="12"/>
      <c r="F1129" s="12"/>
    </row>
    <row r="1130" spans="2:6" x14ac:dyDescent="0.2">
      <c r="B1130" s="12"/>
      <c r="F1130" s="12"/>
    </row>
    <row r="1131" spans="2:6" x14ac:dyDescent="0.2">
      <c r="B1131" s="12"/>
      <c r="F1131" s="12"/>
    </row>
    <row r="1132" spans="2:6" x14ac:dyDescent="0.2">
      <c r="B1132" s="12"/>
      <c r="F1132" s="12"/>
    </row>
    <row r="1133" spans="2:6" x14ac:dyDescent="0.2">
      <c r="B1133" s="12"/>
      <c r="F1133" s="12"/>
    </row>
    <row r="1134" spans="2:6" x14ac:dyDescent="0.2">
      <c r="B1134" s="12"/>
      <c r="F1134" s="12"/>
    </row>
    <row r="1135" spans="2:6" x14ac:dyDescent="0.2">
      <c r="B1135" s="12"/>
      <c r="F1135" s="12"/>
    </row>
    <row r="1136" spans="2:6" x14ac:dyDescent="0.2">
      <c r="B1136" s="12"/>
      <c r="F1136" s="12"/>
    </row>
    <row r="1137" spans="2:6" x14ac:dyDescent="0.2">
      <c r="B1137" s="12"/>
      <c r="F1137" s="12"/>
    </row>
    <row r="1138" spans="2:6" x14ac:dyDescent="0.2">
      <c r="B1138" s="12"/>
      <c r="F1138" s="12"/>
    </row>
    <row r="1139" spans="2:6" x14ac:dyDescent="0.2">
      <c r="B1139" s="12"/>
      <c r="F1139" s="12"/>
    </row>
  </sheetData>
  <phoneticPr fontId="10" type="noConversion"/>
  <hyperlinks>
    <hyperlink ref="P11" r:id="rId1" display="http://www.konkoly.hu/cgi-bin/IBVS?35"/>
    <hyperlink ref="P12" r:id="rId2" display="http://www.konkoly.hu/cgi-bin/IBVS?180"/>
    <hyperlink ref="P13" r:id="rId3" display="http://www.konkoly.hu/cgi-bin/IBVS?775"/>
    <hyperlink ref="P14" r:id="rId4" display="http://www.konkoly.hu/cgi-bin/IBVS?775"/>
    <hyperlink ref="P15" r:id="rId5" display="http://www.konkoly.hu/cgi-bin/IBVS?775"/>
    <hyperlink ref="P16" r:id="rId6" display="http://www.konkoly.hu/cgi-bin/IBVS?775"/>
    <hyperlink ref="P17" r:id="rId7" display="http://www.konkoly.hu/cgi-bin/IBVS?775"/>
    <hyperlink ref="P18" r:id="rId8" display="http://www.konkoly.hu/cgi-bin/IBVS?775"/>
    <hyperlink ref="P19" r:id="rId9" display="http://www.konkoly.hu/cgi-bin/IBVS?775"/>
    <hyperlink ref="P20" r:id="rId10" display="http://www.konkoly.hu/cgi-bin/IBVS?795"/>
    <hyperlink ref="P25" r:id="rId11" display="http://www.konkoly.hu/cgi-bin/IBVS?779"/>
    <hyperlink ref="P47" r:id="rId12" display="http://www.konkoly.hu/cgi-bin/IBVS?1938"/>
    <hyperlink ref="P49" r:id="rId13" display="http://www.konkoly.hu/cgi-bin/IBVS?1938"/>
    <hyperlink ref="P62" r:id="rId14" display="http://www.konkoly.hu/cgi-bin/IBVS?5675"/>
    <hyperlink ref="P264" r:id="rId15" display="http://vsolj.cetus-net.org/no47.pdf"/>
    <hyperlink ref="P96" r:id="rId16" display="http://var.astro.cz/oejv/issues/oejv0060.pdf"/>
    <hyperlink ref="P105" r:id="rId17" display="http://var.astro.cz/oejv/issues/oejv0003.pdf"/>
    <hyperlink ref="P106" r:id="rId18" display="http://www.konkoly.hu/cgi-bin/IBVS?5636"/>
    <hyperlink ref="P107" r:id="rId19" display="http://www.aavso.org/sites/default/files/jaavso/v36n2/186.pdf"/>
    <hyperlink ref="P110" r:id="rId20" display="http://www.bav-astro.de/sfs/BAVM_link.php?BAVMnr=214"/>
    <hyperlink ref="P113" r:id="rId21" display="http://www.bav-astro.de/sfs/BAVM_link.php?BAVMnr=238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23"/>
  <sheetViews>
    <sheetView workbookViewId="0">
      <selection activeCell="B44" sqref="B44"/>
    </sheetView>
  </sheetViews>
  <sheetFormatPr defaultRowHeight="12.75" x14ac:dyDescent="0.2"/>
  <sheetData>
    <row r="1" spans="1:7" x14ac:dyDescent="0.2">
      <c r="A1">
        <v>43347.769</v>
      </c>
      <c r="C1">
        <v>4</v>
      </c>
      <c r="D1">
        <v>-5.0000000000000001E-3</v>
      </c>
      <c r="E1">
        <v>10</v>
      </c>
      <c r="F1" t="s">
        <v>42</v>
      </c>
      <c r="G1" t="s">
        <v>43</v>
      </c>
    </row>
    <row r="2" spans="1:7" x14ac:dyDescent="0.2">
      <c r="A2">
        <v>43347.769</v>
      </c>
      <c r="C2">
        <v>4</v>
      </c>
      <c r="D2">
        <v>-5.0000000000000001E-3</v>
      </c>
      <c r="E2">
        <v>21</v>
      </c>
      <c r="F2" t="s">
        <v>44</v>
      </c>
      <c r="G2" t="s">
        <v>45</v>
      </c>
    </row>
    <row r="3" spans="1:7" x14ac:dyDescent="0.2">
      <c r="A3">
        <v>43693.811999999998</v>
      </c>
      <c r="C3">
        <v>76</v>
      </c>
      <c r="D3">
        <v>-1E-3</v>
      </c>
      <c r="E3">
        <v>19</v>
      </c>
      <c r="F3" t="s">
        <v>44</v>
      </c>
      <c r="G3" t="s">
        <v>46</v>
      </c>
    </row>
    <row r="4" spans="1:7" x14ac:dyDescent="0.2">
      <c r="A4">
        <v>44092.7</v>
      </c>
      <c r="C4">
        <v>159</v>
      </c>
      <c r="D4">
        <v>-1.9E-2</v>
      </c>
      <c r="E4">
        <v>18</v>
      </c>
      <c r="F4" t="s">
        <v>47</v>
      </c>
      <c r="G4" t="s">
        <v>48</v>
      </c>
    </row>
    <row r="5" spans="1:7" x14ac:dyDescent="0.2">
      <c r="A5">
        <v>44462.762999999999</v>
      </c>
      <c r="B5" t="s">
        <v>49</v>
      </c>
      <c r="C5">
        <v>236</v>
      </c>
      <c r="D5">
        <v>-2.5999999999999999E-2</v>
      </c>
      <c r="E5">
        <v>23</v>
      </c>
      <c r="F5" t="s">
        <v>44</v>
      </c>
      <c r="G5" t="s">
        <v>45</v>
      </c>
    </row>
    <row r="6" spans="1:7" x14ac:dyDescent="0.2">
      <c r="A6">
        <v>44486.803</v>
      </c>
      <c r="C6">
        <v>241</v>
      </c>
      <c r="D6">
        <v>-1.7000000000000001E-2</v>
      </c>
      <c r="E6">
        <v>20</v>
      </c>
      <c r="F6" t="s">
        <v>47</v>
      </c>
      <c r="G6" t="s">
        <v>50</v>
      </c>
    </row>
    <row r="7" spans="1:7" x14ac:dyDescent="0.2">
      <c r="A7">
        <v>44784.800999999999</v>
      </c>
      <c r="B7" t="s">
        <v>49</v>
      </c>
      <c r="C7">
        <v>303</v>
      </c>
      <c r="D7">
        <v>3.0000000000000001E-3</v>
      </c>
      <c r="E7">
        <v>13</v>
      </c>
      <c r="F7" t="s">
        <v>47</v>
      </c>
      <c r="G7" t="s">
        <v>50</v>
      </c>
    </row>
    <row r="8" spans="1:7" x14ac:dyDescent="0.2">
      <c r="A8">
        <v>44823.228999999999</v>
      </c>
      <c r="C8">
        <v>311</v>
      </c>
      <c r="D8">
        <v>-1.7999999999999999E-2</v>
      </c>
      <c r="E8">
        <v>26</v>
      </c>
      <c r="F8" t="s">
        <v>44</v>
      </c>
      <c r="G8" t="s">
        <v>45</v>
      </c>
    </row>
    <row r="9" spans="1:7" x14ac:dyDescent="0.2">
      <c r="A9">
        <v>44823.233999999997</v>
      </c>
      <c r="C9">
        <v>311</v>
      </c>
      <c r="D9">
        <v>-1.2999999999999999E-2</v>
      </c>
      <c r="E9">
        <v>25</v>
      </c>
      <c r="F9" t="s">
        <v>51</v>
      </c>
      <c r="G9" t="s">
        <v>52</v>
      </c>
    </row>
    <row r="10" spans="1:7" x14ac:dyDescent="0.2">
      <c r="A10">
        <v>45207.716999999997</v>
      </c>
      <c r="C10">
        <v>391</v>
      </c>
      <c r="D10">
        <v>-1.7999999999999999E-2</v>
      </c>
      <c r="E10">
        <v>14</v>
      </c>
      <c r="F10" t="s">
        <v>51</v>
      </c>
      <c r="G10" t="s">
        <v>52</v>
      </c>
    </row>
    <row r="11" spans="1:7" x14ac:dyDescent="0.2">
      <c r="A11">
        <v>45553.762000000002</v>
      </c>
      <c r="C11">
        <v>463</v>
      </c>
      <c r="D11">
        <v>-1.2E-2</v>
      </c>
      <c r="E11">
        <v>15</v>
      </c>
      <c r="F11" t="s">
        <v>44</v>
      </c>
      <c r="G11" t="s">
        <v>45</v>
      </c>
    </row>
    <row r="12" spans="1:7" x14ac:dyDescent="0.2">
      <c r="A12">
        <v>46000.718999999997</v>
      </c>
      <c r="C12">
        <v>556</v>
      </c>
      <c r="D12">
        <v>-2.1999999999999999E-2</v>
      </c>
      <c r="E12">
        <v>16</v>
      </c>
      <c r="F12" t="s">
        <v>53</v>
      </c>
      <c r="G12" t="s">
        <v>54</v>
      </c>
    </row>
    <row r="13" spans="1:7" x14ac:dyDescent="0.2">
      <c r="A13">
        <v>46029.561000000002</v>
      </c>
      <c r="C13">
        <v>562</v>
      </c>
      <c r="D13">
        <v>-1.7000000000000001E-2</v>
      </c>
      <c r="E13">
        <v>15</v>
      </c>
      <c r="F13" t="s">
        <v>42</v>
      </c>
      <c r="G13" t="s">
        <v>43</v>
      </c>
    </row>
    <row r="14" spans="1:7" x14ac:dyDescent="0.2">
      <c r="A14">
        <v>46029.563999999998</v>
      </c>
      <c r="C14">
        <v>562</v>
      </c>
      <c r="D14">
        <v>-1.4E-2</v>
      </c>
      <c r="E14">
        <v>10</v>
      </c>
      <c r="F14" t="s">
        <v>51</v>
      </c>
      <c r="G14" t="s">
        <v>52</v>
      </c>
    </row>
    <row r="15" spans="1:7" x14ac:dyDescent="0.2">
      <c r="A15">
        <v>46221.803999999996</v>
      </c>
      <c r="C15">
        <v>602</v>
      </c>
      <c r="D15">
        <v>-1.7999999999999999E-2</v>
      </c>
      <c r="E15">
        <v>8</v>
      </c>
      <c r="F15" t="s">
        <v>55</v>
      </c>
      <c r="G15" t="s">
        <v>56</v>
      </c>
    </row>
    <row r="16" spans="1:7" x14ac:dyDescent="0.2">
      <c r="A16">
        <v>47375.288</v>
      </c>
      <c r="B16" t="s">
        <v>49</v>
      </c>
      <c r="C16">
        <v>842</v>
      </c>
      <c r="D16">
        <v>2E-3</v>
      </c>
      <c r="E16">
        <v>33</v>
      </c>
      <c r="F16" t="s">
        <v>53</v>
      </c>
      <c r="G16" t="s">
        <v>54</v>
      </c>
    </row>
    <row r="17" spans="1:7" x14ac:dyDescent="0.2">
      <c r="A17">
        <v>47466.574999999997</v>
      </c>
      <c r="B17" t="s">
        <v>49</v>
      </c>
      <c r="C17">
        <v>861</v>
      </c>
      <c r="D17">
        <v>-2.7E-2</v>
      </c>
      <c r="E17">
        <v>7</v>
      </c>
      <c r="F17" t="s">
        <v>47</v>
      </c>
      <c r="G17" t="s">
        <v>48</v>
      </c>
    </row>
    <row r="18" spans="1:7" x14ac:dyDescent="0.2">
      <c r="A18">
        <v>47466.59</v>
      </c>
      <c r="C18">
        <v>861</v>
      </c>
      <c r="D18">
        <v>-1.2E-2</v>
      </c>
      <c r="E18">
        <v>11</v>
      </c>
      <c r="F18" t="s">
        <v>42</v>
      </c>
      <c r="G18" t="s">
        <v>57</v>
      </c>
    </row>
    <row r="19" spans="1:7" x14ac:dyDescent="0.2">
      <c r="A19">
        <v>47836.652999999998</v>
      </c>
      <c r="C19">
        <v>938</v>
      </c>
      <c r="D19">
        <v>-1.7999999999999999E-2</v>
      </c>
      <c r="E19">
        <v>8</v>
      </c>
      <c r="F19" t="s">
        <v>42</v>
      </c>
      <c r="G19" t="s">
        <v>57</v>
      </c>
    </row>
    <row r="20" spans="1:7" x14ac:dyDescent="0.2">
      <c r="A20">
        <v>48158.665999999997</v>
      </c>
      <c r="C20">
        <v>1005</v>
      </c>
      <c r="D20">
        <v>-1.4E-2</v>
      </c>
      <c r="E20">
        <v>13</v>
      </c>
      <c r="F20" t="s">
        <v>42</v>
      </c>
      <c r="G20" t="s">
        <v>43</v>
      </c>
    </row>
    <row r="21" spans="1:7" x14ac:dyDescent="0.2">
      <c r="A21">
        <v>48480.673999999999</v>
      </c>
      <c r="C21">
        <v>1072</v>
      </c>
      <c r="D21">
        <v>-1.4999999999999999E-2</v>
      </c>
      <c r="E21">
        <v>20</v>
      </c>
      <c r="F21" t="s">
        <v>44</v>
      </c>
      <c r="G21" t="s">
        <v>45</v>
      </c>
    </row>
    <row r="22" spans="1:7" x14ac:dyDescent="0.2">
      <c r="A22">
        <v>48480.677000000003</v>
      </c>
      <c r="C22">
        <v>1072</v>
      </c>
      <c r="D22">
        <v>-1.2E-2</v>
      </c>
      <c r="E22">
        <v>13</v>
      </c>
      <c r="F22" t="s">
        <v>58</v>
      </c>
      <c r="G22" t="s">
        <v>59</v>
      </c>
    </row>
    <row r="23" spans="1:7" x14ac:dyDescent="0.2">
      <c r="A23">
        <v>48874.781000000003</v>
      </c>
      <c r="C23">
        <v>1154</v>
      </c>
      <c r="D23">
        <v>-8.0000000000000002E-3</v>
      </c>
      <c r="E23">
        <v>21</v>
      </c>
      <c r="F23" t="s">
        <v>55</v>
      </c>
      <c r="G23" t="s">
        <v>56</v>
      </c>
    </row>
  </sheetData>
  <phoneticPr fontId="1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BAV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2023-01-13T06:39:29Z</dcterms:modified>
</cp:coreProperties>
</file>